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1.sz melléklet" sheetId="1" r:id="rId1"/>
    <sheet name="2.sz. mellékelet" sheetId="2" r:id="rId2"/>
    <sheet name="3.sz. melléklet" sheetId="3" r:id="rId3"/>
    <sheet name="4. sz. melléklet" sheetId="4" r:id="rId4"/>
    <sheet name="5.sz. melléklet" sheetId="5" r:id="rId5"/>
    <sheet name="6.sz. melléklet" sheetId="6" r:id="rId6"/>
    <sheet name="7. sz. melléklet " sheetId="7" r:id="rId7"/>
    <sheet name="8.sz. melléklet" sheetId="8" r:id="rId8"/>
    <sheet name="9.sz. melléklet" sheetId="9" r:id="rId9"/>
    <sheet name="10.sz. melléklet" sheetId="10" r:id="rId10"/>
    <sheet name="11.sz. melléklet" sheetId="11" r:id="rId11"/>
    <sheet name="12.sz. melléklet" sheetId="12" r:id="rId12"/>
    <sheet name="13.sz. melléklet" sheetId="13" r:id="rId13"/>
    <sheet name="14.sz. melléklet " sheetId="14" r:id="rId14"/>
    <sheet name="15.sz. melléklet" sheetId="15" r:id="rId15"/>
    <sheet name="16.sz. melléklet" sheetId="16" r:id="rId16"/>
    <sheet name="17.sz. melléklet" sheetId="17" r:id="rId17"/>
    <sheet name="18.sz. melléklet" sheetId="18" r:id="rId18"/>
    <sheet name="19.sz. melléklet" sheetId="19" r:id="rId19"/>
    <sheet name="20.sz. melléklet" sheetId="20" r:id="rId20"/>
    <sheet name="21.sz melléklet" sheetId="21" r:id="rId21"/>
    <sheet name="22.sz. melléklet" sheetId="22" r:id="rId22"/>
    <sheet name="23.sz. melléklet" sheetId="23" r:id="rId23"/>
    <sheet name="24.sz. melléklet" sheetId="24" r:id="rId24"/>
    <sheet name="25.sz. melléklet" sheetId="25" r:id="rId25"/>
    <sheet name="26.sz. melléklet" sheetId="26" r:id="rId26"/>
  </sheets>
  <definedNames>
    <definedName name="_xlnm.Print_Area" localSheetId="1">'2.sz. mellékelet'!$A$1:$G$44</definedName>
    <definedName name="_xlnm.Print_Area" localSheetId="21">'22.sz. melléklet'!$A$1:$O$24</definedName>
    <definedName name="_xlnm.Print_Area" localSheetId="24">'25.sz. melléklet'!$A$1:$F$175</definedName>
  </definedNames>
  <calcPr fullCalcOnLoad="1"/>
</workbook>
</file>

<file path=xl/sharedStrings.xml><?xml version="1.0" encoding="utf-8"?>
<sst xmlns="http://schemas.openxmlformats.org/spreadsheetml/2006/main" count="1779" uniqueCount="782">
  <si>
    <t>1. számú melléklet</t>
  </si>
  <si>
    <t>a  /2014. (II.  .) önkormányzati rendelethez</t>
  </si>
  <si>
    <t>Balatonakali Önkormányzat 2014. évi költségvetési összevont főösszesítő</t>
  </si>
  <si>
    <t>ezer Ft-ban</t>
  </si>
  <si>
    <t>Sor-   sz</t>
  </si>
  <si>
    <t>Megnevezés</t>
  </si>
  <si>
    <t>2013. évi előirányzat</t>
  </si>
  <si>
    <t>2014. évi előirányzat</t>
  </si>
  <si>
    <t>eredeti/mód. előirány. (%)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</si>
  <si>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</si>
  <si>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</si>
  <si>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</si>
  <si>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</si>
  <si>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</si>
  <si>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</si>
  <si>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</si>
  <si>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</si>
  <si>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</si>
  <si>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</si>
  <si>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</si>
  <si>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</si>
  <si>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</si>
  <si>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</si>
  <si>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</si>
  <si>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</si>
  <si>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</si>
  <si>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</si>
  <si>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</si>
  <si>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</si>
  <si>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</si>
  <si>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</si>
  <si>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</si>
  <si>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</si>
  <si>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</si>
  <si>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</si>
  <si>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</si>
  <si>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</si>
  <si>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</si>
  <si>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</si>
  <si>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Támogatási kölcsönök visszatérülése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</si>
  <si>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</si>
  <si>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</si>
  <si>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</si>
  <si>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</si>
  <si>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</si>
  <si>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</si>
  <si>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</si>
  <si>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</si>
  <si>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</si>
  <si>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</si>
  <si>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</si>
  <si>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</si>
  <si>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</si>
  <si>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</si>
  <si>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</si>
  <si>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 V</t>
  </si>
  <si>
    <t>Finanszírozási kiadások</t>
  </si>
  <si>
    <t>- hitelek törlesztése felhalmozási</t>
  </si>
  <si>
    <t xml:space="preserve">KIADÁSOK mindösszesen </t>
  </si>
  <si>
    <t>2. számú melléklet</t>
  </si>
  <si>
    <t>Balatonakali Önkormányzat működési és felhalmozási egyensúlyát bemutató mérleg</t>
  </si>
  <si>
    <t xml:space="preserve">2013. évi mód. előir.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</si>
  <si>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</si>
  <si>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</si>
  <si>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</si>
  <si>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</si>
  <si>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</si>
  <si>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</si>
  <si>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Támogatások, támogatás értékű kiadások</t>
  </si>
  <si>
    <t>6.</t>
  </si>
  <si>
    <t>Önkormányzatok által folyósított ellátások</t>
  </si>
  <si>
    <t>7.</t>
  </si>
  <si>
    <t>Támogatások, támogatás értékű bevételek</t>
  </si>
  <si>
    <t>Összes költségvetési működési bevétel</t>
  </si>
  <si>
    <t>Összes működési kiadás</t>
  </si>
  <si>
    <t>Összes működési bevétel</t>
  </si>
  <si>
    <t xml:space="preserve">4. </t>
  </si>
  <si>
    <t>Összes költségvetési felhalmozási bevétel</t>
  </si>
  <si>
    <t>Összes felhalmozási bevétel</t>
  </si>
  <si>
    <t>Összes felhalmozási kiadás</t>
  </si>
  <si>
    <t>Bevétel mindösszesen:</t>
  </si>
  <si>
    <t>Kiadás mindösszesen:</t>
  </si>
  <si>
    <t>3. számú melléklet</t>
  </si>
  <si>
    <t>Balatonakali Önkormányzat 2014. évi működési bevételek</t>
  </si>
  <si>
    <t>H.</t>
  </si>
  <si>
    <t> I.</t>
  </si>
  <si>
    <t>3.1Önkormányzati hivatal működési támogatása</t>
  </si>
  <si>
    <t xml:space="preserve">3.2 Településüzemeltetéshez támogatás </t>
  </si>
  <si>
    <t>3.3 Egyéb kötelező feladat ellátása</t>
  </si>
  <si>
    <t>3.4 Egyes jövedelem pótló támogatások kiegészítése</t>
  </si>
  <si>
    <t>3.5 Hozzájárulás a pénzbeli szociális ellátáshoz</t>
  </si>
  <si>
    <t>3.6 Egyes szociális és gyermekjóléti feladatok</t>
  </si>
  <si>
    <t>3.7 Önkorm.egyes köznevelési és gyermekétkeztetési feladatainak támogatása</t>
  </si>
  <si>
    <t>3.8 Óvodaműködtetési támogatás</t>
  </si>
  <si>
    <t>3.9 Gyermekétkeztetés támogatása</t>
  </si>
  <si>
    <t>3.10 Könyvtári,közművelődési feladatok támogatása</t>
  </si>
  <si>
    <t>3.11 Üdülőhelyi feladatok</t>
  </si>
  <si>
    <t>3.12 Lakott külterülettel kapcsolatos feladatok támogatása</t>
  </si>
  <si>
    <t>3.13 Szerkezetátalakítási tartalékból kapott támogatás</t>
  </si>
  <si>
    <t>3.14 Egyéb működési célú központi támogatás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</si>
  <si>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</si>
  <si>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</si>
  <si>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</si>
  <si>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</si>
  <si>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</si>
  <si>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</si>
  <si>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4. számú melléklet</t>
  </si>
  <si>
    <t>Balatonakali Önkormányzat 2014. évi működési kiadásai,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</si>
  <si>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</si>
  <si>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</si>
  <si>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</si>
  <si>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</si>
  <si>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</si>
  <si>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</si>
  <si>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</si>
  <si>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</si>
  <si>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5. számú melléklet</t>
  </si>
  <si>
    <t>Balatonakali Önkormányzat</t>
  </si>
  <si>
    <t>Felhalmozási kiadások részletezése</t>
  </si>
  <si>
    <t>Felújítás</t>
  </si>
  <si>
    <t>Beruházás</t>
  </si>
  <si>
    <t>Felhalmozási kiadások mindösszesen</t>
  </si>
  <si>
    <t>6. számú melléklet</t>
  </si>
  <si>
    <t>Sor-szám</t>
  </si>
  <si>
    <t>Szakfeladat</t>
  </si>
  <si>
    <t>Bevétel 2013. évi előir.</t>
  </si>
  <si>
    <t>Kiadás 2013. évi előir.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</si>
  <si>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</si>
  <si>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</si>
  <si>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</si>
  <si>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</si>
  <si>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</si>
  <si>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</si>
  <si>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</si>
  <si>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</si>
  <si>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</si>
  <si>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</si>
  <si>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</si>
  <si>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</si>
  <si>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</si>
  <si>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</si>
  <si>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</si>
  <si>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</si>
  <si>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</si>
  <si>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</si>
  <si>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</si>
  <si>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</si>
  <si>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</si>
  <si>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</si>
  <si>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</si>
  <si>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</si>
  <si>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</si>
  <si>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</si>
  <si>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</si>
  <si>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</si>
  <si>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</si>
  <si>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</si>
  <si>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</si>
  <si>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</si>
  <si>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</si>
  <si>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</si>
  <si>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</si>
  <si>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</si>
  <si>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</si>
  <si>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</si>
  <si>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</si>
  <si>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</si>
  <si>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</si>
  <si>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</si>
  <si>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</si>
  <si>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</si>
  <si>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</si>
  <si>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</si>
  <si>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</si>
  <si>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</si>
  <si>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</si>
  <si>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</si>
  <si>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</si>
  <si>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</si>
  <si>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</si>
  <si>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</si>
  <si>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</si>
  <si>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</si>
  <si>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</si>
  <si>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</si>
  <si>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</si>
  <si>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 xml:space="preserve">I. </t>
  </si>
  <si>
    <t>Előző évi költségvetési pénzmaradvány</t>
  </si>
  <si>
    <t>Bevétel összesen</t>
  </si>
  <si>
    <t>8. számú melléklet</t>
  </si>
  <si>
    <t>Napközi otthonos Óvoda kiadásai</t>
  </si>
  <si>
    <t>Sorsz.</t>
  </si>
  <si>
    <t>Napközi otthonos Óvoda bevételei</t>
  </si>
  <si>
    <t>Sor-  sz.</t>
  </si>
  <si>
    <t>Feladat megnevezése</t>
  </si>
  <si>
    <t>PM Hivatal - tető</t>
  </si>
  <si>
    <t>Strandi átemelő felújítása</t>
  </si>
  <si>
    <t>Kossuth utca - főtér</t>
  </si>
  <si>
    <t>Közvilágítás</t>
  </si>
  <si>
    <t>Közösségi többfunkciós tér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</si>
  <si>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</si>
  <si>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</si>
  <si>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</si>
  <si>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</si>
  <si>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>10. számú melléklet</t>
  </si>
  <si>
    <t xml:space="preserve">Balatonakali Önkormányzat általános működésének és ágazati feladatainak </t>
  </si>
  <si>
    <t>Hozzájárulás a pénzbeli szociális ellátásokhoz</t>
  </si>
  <si>
    <t>Egyes szociális és gyermekjóléti feladatok támogatása</t>
  </si>
  <si>
    <t>Önkorm.egyes köznevelési és gyermekétkeztetési feladatainak támogatása</t>
  </si>
  <si>
    <t>Óvodaműködtetési támogatás</t>
  </si>
  <si>
    <t>11. számú melléklet</t>
  </si>
  <si>
    <t>Átadott pénzeszközök államháztartáson belülre</t>
  </si>
  <si>
    <t>Tihanyi Közös Hivatal</t>
  </si>
  <si>
    <t>Óvoda Balatonakali</t>
  </si>
  <si>
    <t>Önkormányzat Balatonfüred ügyeleti díj</t>
  </si>
  <si>
    <t>Tűzoltóság</t>
  </si>
  <si>
    <t>Iskolák támogatása</t>
  </si>
  <si>
    <t>Védőnői szolgálat</t>
  </si>
  <si>
    <t>Kistérségi társulatnak</t>
  </si>
  <si>
    <t>Jelző rendszer támogatása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</si>
  <si>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</si>
  <si>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</si>
  <si>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</si>
  <si>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</si>
  <si>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</si>
  <si>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Vöröskereszt</t>
  </si>
  <si>
    <t>Polgárőrség</t>
  </si>
  <si>
    <t>Erdélyi Kör Egyesület</t>
  </si>
  <si>
    <t>Levendula Nyugdíjas Klub</t>
  </si>
  <si>
    <t>Borút Egyesület Akali</t>
  </si>
  <si>
    <t>Iskolai Alapítványok támogatása</t>
  </si>
  <si>
    <t>Torda község támogatása</t>
  </si>
  <si>
    <t>Vállalkozások támogatása:</t>
  </si>
  <si>
    <t>UNIPRAX Eü. Bt. Fizikoterápia</t>
  </si>
  <si>
    <t>DRV ZRt (lakossági víz- és csat. szolg. tám.)</t>
  </si>
  <si>
    <t>12. számú melléklet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</si>
  <si>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</si>
  <si>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</si>
  <si>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</si>
  <si>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</si>
  <si>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</si>
  <si>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</si>
  <si>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</si>
  <si>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</si>
  <si>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</si>
  <si>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</si>
  <si>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</si>
  <si>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</si>
  <si>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</si>
  <si>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</si>
  <si>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 xml:space="preserve">2013. évi eredeti előirányzat </t>
  </si>
  <si>
    <t>Bevételek mindösszesen:</t>
  </si>
  <si>
    <t>Pénzforgalom nélküli kiadások</t>
  </si>
  <si>
    <t>Kiadások mindösszesen:</t>
  </si>
  <si>
    <t>Balatonakali Önkormányzat 2013. évi előirányzat felhasználási (likviditási) ütemterve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</si>
  <si>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</si>
  <si>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</si>
  <si>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</si>
  <si>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</si>
  <si>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</si>
  <si>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</si>
  <si>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</si>
  <si>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</si>
  <si>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</si>
  <si>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</si>
  <si>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</si>
  <si>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</si>
  <si>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</rPr>
      <t>sszese</t>
    </r>
    <r>
      <rPr>
        <b/>
        <sz val="9"/>
        <rFont val="Times New Roman"/>
        <family val="1"/>
      </rPr>
      <t>n</t>
    </r>
  </si>
  <si>
    <t>J.</t>
  </si>
  <si>
    <t>K.</t>
  </si>
  <si>
    <t>L.</t>
  </si>
  <si>
    <t>M.</t>
  </si>
  <si>
    <t>N.</t>
  </si>
  <si>
    <t>O.</t>
  </si>
  <si>
    <t>S.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</si>
  <si>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</si>
  <si>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</si>
  <si>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</si>
  <si>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</si>
  <si>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</si>
  <si>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</si>
  <si>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</si>
  <si>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</si>
  <si>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</si>
  <si>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</si>
  <si>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</si>
  <si>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</si>
  <si>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</si>
  <si>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</si>
  <si>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</si>
  <si>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15. számú melléklet</t>
  </si>
  <si>
    <t>Balatonakali Önkormányzat szakfeladatainak</t>
  </si>
  <si>
    <t>Szakfeladat száma,</t>
  </si>
  <si>
    <t>Működési kiadás megnevezése</t>
  </si>
  <si>
    <t>2013. évi</t>
  </si>
  <si>
    <t xml:space="preserve">2013. évi 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</si>
  <si>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</si>
  <si>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</si>
  <si>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</si>
  <si>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</si>
  <si>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</si>
  <si>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</si>
  <si>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 xml:space="preserve">631200 Világháló portál </t>
  </si>
  <si>
    <t>650000 Biztosítás, vagyonbiztosítás</t>
  </si>
  <si>
    <t>Egyéb kiadás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</si>
  <si>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</si>
  <si>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</si>
  <si>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</si>
  <si>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</si>
  <si>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</si>
  <si>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</si>
  <si>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Fejlesztési céltartalék</t>
  </si>
  <si>
    <t>Ellátottak juttatás</t>
  </si>
  <si>
    <t>Munkaadókat terhelő járulék</t>
  </si>
  <si>
    <t>16. számú melléklet</t>
  </si>
  <si>
    <t>Balatonakali Óvoda szakfeladatainak</t>
  </si>
  <si>
    <t>Személyi jellegű</t>
  </si>
  <si>
    <t>Munkaadókat terhelő</t>
  </si>
  <si>
    <t>2014. év</t>
  </si>
  <si>
    <t xml:space="preserve"> Bevétel összesen</t>
  </si>
  <si>
    <t>Pénztárgép strand</t>
  </si>
  <si>
    <t>Lépcső strand</t>
  </si>
  <si>
    <t>Kültéri zuhanyzó</t>
  </si>
  <si>
    <t>Gyümölcsöző</t>
  </si>
  <si>
    <t>Településszerkezeti terv</t>
  </si>
  <si>
    <t>2 db kombi kazán</t>
  </si>
  <si>
    <t>Csapadékelvezetés tanulmányterv</t>
  </si>
  <si>
    <t>2 db asztali számítógép</t>
  </si>
  <si>
    <t>notebook</t>
  </si>
  <si>
    <t>számítógép programok</t>
  </si>
  <si>
    <t>Horgásztanya felújítás</t>
  </si>
  <si>
    <t>Komplex vár mászóka óvoda</t>
  </si>
  <si>
    <t>Strandi sétány felújítása</t>
  </si>
  <si>
    <t>Bevétel 2014. évi előir.</t>
  </si>
  <si>
    <t>Bevétel 2013. évi mód.előir.</t>
  </si>
  <si>
    <t>Kiadás 2013. évi mód.előir.</t>
  </si>
  <si>
    <t>Kiadás 2014. évi előir.</t>
  </si>
  <si>
    <t xml:space="preserve">mód. előir. </t>
  </si>
  <si>
    <t>2014. évi</t>
  </si>
  <si>
    <t>Balatonakali Község Önkormányzatának címrendje</t>
  </si>
  <si>
    <t>Cím száma és neve</t>
  </si>
  <si>
    <t>Alcím száma és neve</t>
  </si>
  <si>
    <t>Száma</t>
  </si>
  <si>
    <t>Neve</t>
  </si>
  <si>
    <t xml:space="preserve">1. önállóan működő költségvetési szerv </t>
  </si>
  <si>
    <t xml:space="preserve">Önkormányzat </t>
  </si>
  <si>
    <t>2. önállóan működő és gazdálkodó költségvetési szerv</t>
  </si>
  <si>
    <t>Napközi otthonos Óvoda</t>
  </si>
  <si>
    <t>Kötelező feladat</t>
  </si>
  <si>
    <t>Önként vállalt feladat</t>
  </si>
  <si>
    <t>X</t>
  </si>
  <si>
    <t>8. számú melléklet folytatása</t>
  </si>
  <si>
    <t>9. sz. melléklet</t>
  </si>
  <si>
    <t>2. </t>
  </si>
  <si>
    <t>Balatonakali Önkormányzat 2014. évi általános és céltartaléka</t>
  </si>
  <si>
    <t>Balatonakali Önkormányzat 2014. évi felhalmozási kiadásai feladatonként/célonként</t>
  </si>
  <si>
    <t xml:space="preserve">Balatonakali Önkormányzat Európai Uniós forrásból megvalósított, </t>
  </si>
  <si>
    <t>folyamatban lévő programjai</t>
  </si>
  <si>
    <t>Az Önkormányzatnak nincs Európai Uniós forrásból megvalósított, folyamatban lévő programja.</t>
  </si>
  <si>
    <t>14. számú melléklet</t>
  </si>
  <si>
    <t>Balatonakali Önkormányzat tervezett feladatmutatói</t>
  </si>
  <si>
    <t>Szakfeladat száma és megnevezése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</si>
  <si>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</si>
  <si>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</si>
  <si>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</si>
  <si>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</si>
  <si>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</si>
  <si>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</si>
  <si>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</si>
  <si>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</si>
  <si>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</si>
  <si>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</si>
  <si>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</si>
  <si>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</si>
  <si>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</si>
  <si>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1 </t>
  </si>
  <si>
    <t>0 </t>
  </si>
  <si>
    <t>3 </t>
  </si>
  <si>
    <t>Települési hulladék</t>
  </si>
  <si>
    <t>Begyűjtött hulladék</t>
  </si>
  <si>
    <t>t</t>
  </si>
  <si>
    <t> 2</t>
  </si>
  <si>
    <t> 0</t>
  </si>
  <si>
    <t> 1</t>
  </si>
  <si>
    <t>Egészségügyi és más hulladék</t>
  </si>
  <si>
    <t> 4</t>
  </si>
  <si>
    <t>Út és autópálya építés</t>
  </si>
  <si>
    <t>Megépített út hossza</t>
  </si>
  <si>
    <t>km</t>
  </si>
  <si>
    <t> 27</t>
  </si>
  <si>
    <t> 5</t>
  </si>
  <si>
    <t>Közutak, hidak üzemeltetése</t>
  </si>
  <si>
    <t> 6</t>
  </si>
  <si>
    <t> 9</t>
  </si>
  <si>
    <t>2 </t>
  </si>
  <si>
    <t>Óvodai, intézményi étkeztetés</t>
  </si>
  <si>
    <t> Ellátást igénylők</t>
  </si>
  <si>
    <t>fő </t>
  </si>
  <si>
    <t> 19</t>
  </si>
  <si>
    <t> Ellátottak száma</t>
  </si>
  <si>
    <t> fő</t>
  </si>
  <si>
    <t>Folyóirat, időszaki kiadvány</t>
  </si>
  <si>
    <t>Megjelentetett példány </t>
  </si>
  <si>
    <t>db </t>
  </si>
  <si>
    <t>400 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</si>
  <si>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</si>
  <si>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</si>
  <si>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</si>
  <si>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</rPr>
      <t>2</t>
    </r>
  </si>
  <si>
    <t> 60</t>
  </si>
  <si>
    <t>Nem lakóingatlan bérbeadása</t>
  </si>
  <si>
    <t>Ingatlan </t>
  </si>
  <si>
    <t> 8</t>
  </si>
  <si>
    <t> 176</t>
  </si>
  <si>
    <t>férőhely </t>
  </si>
  <si>
    <t>25 </t>
  </si>
  <si>
    <t>Óvodai nevelés</t>
  </si>
  <si>
    <t>óvodapedagógus </t>
  </si>
  <si>
    <t>Foglalkoztatás egészségügyi alapellátás</t>
  </si>
  <si>
    <t>Szerződött munkáltatónál </t>
  </si>
  <si>
    <t>19 </t>
  </si>
  <si>
    <t> Rendelkezésre megjelent</t>
  </si>
  <si>
    <t>Rendszeres szociális segély</t>
  </si>
  <si>
    <t>Ellátást igénylők </t>
  </si>
  <si>
    <t> Egy ellátottra jutó</t>
  </si>
  <si>
    <t>Ápolási díj alanyi jogon</t>
  </si>
  <si>
    <t> 7</t>
  </si>
  <si>
    <t>Rendszeres gyermekvédelmi pénzbeli ellátás</t>
  </si>
  <si>
    <t>Kérelmezők száma </t>
  </si>
  <si>
    <t> Kedvezményes</t>
  </si>
  <si>
    <t>eFt </t>
  </si>
  <si>
    <t> 12</t>
  </si>
  <si>
    <t>Átmeneti segély</t>
  </si>
  <si>
    <t>Temetési segély</t>
  </si>
  <si>
    <t> 20</t>
  </si>
  <si>
    <t>Közgyógy ellátás</t>
  </si>
  <si>
    <t>eFő </t>
  </si>
  <si>
    <t> 30</t>
  </si>
  <si>
    <t>9 </t>
  </si>
  <si>
    <t>Civil szervezetek működési támogatása</t>
  </si>
  <si>
    <t> Benyújtott igény</t>
  </si>
  <si>
    <t> db</t>
  </si>
  <si>
    <t>7 </t>
  </si>
  <si>
    <t> Támogatási átlag</t>
  </si>
  <si>
    <t> eFt</t>
  </si>
  <si>
    <t>4 </t>
  </si>
  <si>
    <t>Közcélú foglalkoztatás</t>
  </si>
  <si>
    <t>Foglalkoztatási nap </t>
  </si>
  <si>
    <t>nap </t>
  </si>
  <si>
    <t> 365</t>
  </si>
  <si>
    <t>Olvasóterem nagysága </t>
  </si>
  <si>
    <t> 50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</si>
  <si>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</si>
  <si>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</si>
  <si>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</si>
  <si>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</si>
  <si>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</si>
  <si>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 </t>
    </r>
  </si>
  <si>
    <t>1764 </t>
  </si>
  <si>
    <t> Felhasználói elégedettség 1-10 skálán</t>
  </si>
  <si>
    <t>17. számú melléklet</t>
  </si>
  <si>
    <t>18. számú melléklet</t>
  </si>
  <si>
    <t>Balatonakali Önkormányzat hosszú lejáratú kötelezettségei</t>
  </si>
  <si>
    <t>Az Önkormányzatnak nincs hosszú lejáratú kötelezettsége.</t>
  </si>
  <si>
    <t>19. számú melléklet</t>
  </si>
  <si>
    <t>Balatonakali Önkormányzat étkezési norma és fizetendő térítési díj</t>
  </si>
  <si>
    <t>Az intézményi térítési díjak összegei 2013. február 1-től:</t>
  </si>
  <si>
    <t>1.) Óvodai teljes ellátás (háromszori étkezés)</t>
  </si>
  <si>
    <t>330 Ft/nap</t>
  </si>
  <si>
    <t xml:space="preserve"> - Óvodai tízórai </t>
  </si>
  <si>
    <t>60 Ft/nap</t>
  </si>
  <si>
    <t xml:space="preserve"> </t>
  </si>
  <si>
    <t xml:space="preserve"> - Óvodai uzsonna </t>
  </si>
  <si>
    <t xml:space="preserve"> - Óvodai ebéd </t>
  </si>
  <si>
    <t>210 Ft/nap</t>
  </si>
  <si>
    <t>Az óvodai térítési díjat az óvoda szedi be, és ÁFÁ-t nem tartalmaz.</t>
  </si>
  <si>
    <t>20. számú melléklet</t>
  </si>
  <si>
    <t>költségvetési elszámolási számla</t>
  </si>
  <si>
    <t xml:space="preserve">  eFt</t>
  </si>
  <si>
    <t>házipénztár</t>
  </si>
  <si>
    <t xml:space="preserve">lekötött betét I.  </t>
  </si>
  <si>
    <t>lekötött betét II.</t>
  </si>
  <si>
    <t xml:space="preserve">Pénzkészlet összesen: </t>
  </si>
  <si>
    <t>21. számú melléklet</t>
  </si>
  <si>
    <t>22. számú melléklet</t>
  </si>
  <si>
    <t>23. számú melléklet</t>
  </si>
  <si>
    <t>24. számú melléklet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</si>
  <si>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</si>
  <si>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</si>
  <si>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</si>
  <si>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</si>
  <si>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</si>
  <si>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</si>
  <si>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</si>
  <si>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</si>
  <si>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</si>
  <si>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</si>
  <si>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I</t>
  </si>
  <si>
    <t>L</t>
  </si>
  <si>
    <t>Építményadó</t>
  </si>
  <si>
    <t>méltányos</t>
  </si>
  <si>
    <t>Telekadó</t>
  </si>
  <si>
    <t>Óvodai térítési díj</t>
  </si>
  <si>
    <t> méltányos</t>
  </si>
  <si>
    <t> 100</t>
  </si>
  <si>
    <t>25. számú melléklet</t>
  </si>
  <si>
    <t>26. számú melléklet</t>
  </si>
  <si>
    <t>2014. évi kiadásai kiemelt előirányzatonként</t>
  </si>
  <si>
    <t>Balatonakali Óvoda 2014. évi előirányzat-felhasználási ütemterve</t>
  </si>
  <si>
    <t>Balatonakali Önkormányzat 2014. évi közvetett támogatásai</t>
  </si>
  <si>
    <t>2013. évi módosított előirányzat</t>
  </si>
  <si>
    <t>2014. évi eredeti előirányzat</t>
  </si>
  <si>
    <t>2016. évi eredeti előirányzat</t>
  </si>
  <si>
    <t xml:space="preserve">2015. évi eredeti előirányzat </t>
  </si>
  <si>
    <t>Balatonakali Önkormányzat által nyújtott kölcsönök állománya</t>
  </si>
  <si>
    <t>Az önkormányzatnak nincs nyújtott kölcsöne.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</si>
  <si>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</si>
  <si>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</si>
  <si>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</si>
  <si>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</si>
  <si>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</si>
  <si>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</si>
  <si>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</si>
  <si>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</si>
  <si>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</si>
  <si>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</si>
  <si>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</si>
  <si>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</si>
  <si>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</si>
  <si>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</si>
  <si>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</si>
  <si>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</si>
  <si>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2014. évi támogatása</t>
  </si>
  <si>
    <t>8 hónap</t>
  </si>
  <si>
    <t>4 hónap</t>
  </si>
  <si>
    <t>Beszámítás összege</t>
  </si>
  <si>
    <t>Kistelepülések támogatása</t>
  </si>
  <si>
    <t>Általános feladatok támogatása összesen</t>
  </si>
  <si>
    <t>1.4</t>
  </si>
  <si>
    <t>Önkorm.köznevelési és gyermekétkeztetési feladatainak támogatása</t>
  </si>
  <si>
    <t>4.1</t>
  </si>
  <si>
    <t>4.2</t>
  </si>
  <si>
    <t>4.3</t>
  </si>
  <si>
    <t>Könyvtári, közművelődési és múzeumi feladatok</t>
  </si>
  <si>
    <t>Önkorm. kulturális feladatainak támogatása</t>
  </si>
  <si>
    <t>5.1</t>
  </si>
  <si>
    <t>Üdülőhelyi feladatok támogatása</t>
  </si>
  <si>
    <t>5.2</t>
  </si>
  <si>
    <t>Lakott külterülettel kapcsolatos feladatok támogatása</t>
  </si>
  <si>
    <t>Központosított működési célú előirányzatok</t>
  </si>
  <si>
    <t>Helyi önkorm. általános működésének és ágazati feladatainak támogatása összesen:</t>
  </si>
  <si>
    <t>53 468 eFt</t>
  </si>
  <si>
    <t>2014. évi/ 2013. évi előirányzat (%)</t>
  </si>
  <si>
    <t>7. számú melléklet</t>
  </si>
  <si>
    <t>13. számú melléklet</t>
  </si>
  <si>
    <t>lekötött betét III.</t>
  </si>
  <si>
    <t>Balatonakali Önkormányzat 2013. december 31-i pénzkészletének összevont állománya</t>
  </si>
  <si>
    <t>támogatási program előlegének célelszámolása</t>
  </si>
  <si>
    <t>egyéb meghatározott pénzeszköz célelszámolása</t>
  </si>
  <si>
    <t>Óvoda költségvetési elszámolási számla</t>
  </si>
  <si>
    <t>Óvoda házipénztár</t>
  </si>
  <si>
    <t>Dologi</t>
  </si>
  <si>
    <t>Rovat száma</t>
  </si>
  <si>
    <t>2013. évi várható</t>
  </si>
  <si>
    <t>K1</t>
  </si>
  <si>
    <t>Foglalkoztatottak személyi juttatásai</t>
  </si>
  <si>
    <t>K11</t>
  </si>
  <si>
    <t>1.1.1. Törvény szerinti illetmények, munkabérek</t>
  </si>
  <si>
    <t>1.1.2. Béren kívüli juttatások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</si>
  <si>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</si>
  <si>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</si>
  <si>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</si>
  <si>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</si>
  <si>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</si>
  <si>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</si>
  <si>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</si>
  <si>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</si>
  <si>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</si>
  <si>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</si>
  <si>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</si>
  <si>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</si>
  <si>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</si>
  <si>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</si>
  <si>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</si>
  <si>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</si>
  <si>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</si>
  <si>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</si>
  <si>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</si>
  <si>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</si>
  <si>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</si>
  <si>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</si>
  <si>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</si>
  <si>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</si>
  <si>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</si>
  <si>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</si>
  <si>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</si>
  <si>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3.5.3 Egyéb dologi kiadások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</si>
  <si>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</si>
  <si>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</si>
  <si>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</si>
  <si>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</si>
  <si>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</si>
  <si>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</si>
  <si>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</si>
  <si>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</si>
  <si>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</si>
  <si>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K511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</si>
  <si>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</si>
  <si>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</si>
  <si>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</si>
  <si>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</si>
  <si>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</si>
  <si>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</si>
  <si>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</si>
  <si>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</si>
  <si>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</si>
  <si>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</si>
  <si>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</si>
  <si>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</si>
  <si>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</si>
  <si>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</si>
  <si>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</si>
  <si>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</si>
  <si>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</si>
  <si>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</si>
  <si>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</si>
  <si>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</si>
  <si>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</si>
  <si>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</si>
  <si>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</si>
  <si>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</si>
  <si>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</si>
  <si>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</si>
  <si>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</si>
  <si>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</si>
  <si>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</si>
  <si>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</si>
  <si>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</si>
  <si>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</si>
  <si>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</si>
  <si>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</si>
  <si>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</si>
  <si>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</si>
  <si>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</si>
  <si>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</si>
  <si>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</si>
  <si>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</si>
  <si>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</si>
  <si>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</si>
  <si>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</si>
  <si>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</si>
  <si>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</si>
  <si>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</si>
  <si>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</si>
  <si>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</si>
  <si>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</si>
  <si>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</si>
  <si>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</si>
  <si>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</si>
  <si>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</si>
  <si>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</si>
  <si>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</si>
  <si>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</si>
  <si>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</si>
  <si>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</si>
  <si>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</si>
  <si>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</si>
  <si>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</si>
  <si>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</si>
  <si>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</si>
  <si>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</si>
  <si>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</si>
  <si>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</si>
  <si>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</si>
  <si>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</si>
  <si>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</si>
  <si>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</si>
  <si>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</si>
  <si>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</si>
  <si>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</si>
  <si>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</si>
  <si>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</si>
  <si>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</si>
  <si>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</si>
  <si>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</si>
  <si>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</si>
  <si>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</si>
  <si>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</si>
  <si>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</si>
  <si>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</si>
  <si>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</si>
  <si>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</si>
  <si>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</si>
  <si>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</si>
  <si>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3.5.2 Egyéb dologi kiadások</t>
  </si>
  <si>
    <t>Munkáltató által fizetett szja</t>
  </si>
  <si>
    <t>Volkswagen Transporter</t>
  </si>
  <si>
    <t>2 db hűtő appartman</t>
  </si>
  <si>
    <t>Gyümölcsöző berendezés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</si>
  <si>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</si>
  <si>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</si>
  <si>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</si>
  <si>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</si>
  <si>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</si>
  <si>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</si>
  <si>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</si>
  <si>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</si>
  <si>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</si>
  <si>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</si>
  <si>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</si>
  <si>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</si>
  <si>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</si>
  <si>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</si>
  <si>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</si>
  <si>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2013. évi mód.előir.</t>
  </si>
  <si>
    <t>Munkáltató által fizetett SZJA</t>
  </si>
  <si>
    <t>Felhamozási jellegű céltartalék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</si>
  <si>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</si>
  <si>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</si>
  <si>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</si>
  <si>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</si>
  <si>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</si>
  <si>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</si>
  <si>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</si>
  <si>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 xml:space="preserve">  7.1. Általános tartalék</t>
  </si>
  <si>
    <t xml:space="preserve">  7.2. Céltartalék</t>
  </si>
  <si>
    <t>Felhamozási célú támogatások</t>
  </si>
  <si>
    <t>Balatonakali Önkormányzat 2014. évi összevont költségvetés kormányzati funkciónként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</si>
  <si>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</si>
  <si>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</si>
  <si>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</si>
  <si>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várható</t>
  </si>
  <si>
    <t>081071 Üdülői szálláshely szolgáltatás és étkeztetés</t>
  </si>
  <si>
    <t>096010 Óvodai intézményi étkeztetés</t>
  </si>
  <si>
    <t>083030 Egyéb kiadói tevékenység</t>
  </si>
  <si>
    <t>Világháló portál</t>
  </si>
  <si>
    <t>Biztosítás, vagyonbiztosítás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</si>
  <si>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</si>
  <si>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</si>
  <si>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</si>
  <si>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</si>
  <si>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</si>
  <si>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</si>
  <si>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</si>
  <si>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</si>
  <si>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</si>
  <si>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</si>
  <si>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</si>
  <si>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</si>
  <si>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</si>
  <si>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</si>
  <si>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</si>
  <si>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091220 Köznevelési intézmény 1-4. évfolymán tanulók nevelésével, oktatásával összefüggő működtetési feladatok</t>
  </si>
  <si>
    <t>091220 Köznevelési intézmény 5-8. évfolymán tanulók nevelésével, oktatásával összefüggő működtetési feladatok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</si>
  <si>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</si>
  <si>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</si>
  <si>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</si>
  <si>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</si>
  <si>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</si>
  <si>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074031 Család és nővédelmi egészségügyi gondozás</t>
  </si>
  <si>
    <t>105010 Munkanélküli aktív koruak ellátásai</t>
  </si>
  <si>
    <t>106020 Lakásfenntartással, lakhatással összefüggő ellátások</t>
  </si>
  <si>
    <t>101150 Betegséggel kapcsolatos pénzbeli ellátások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</si>
  <si>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</si>
  <si>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</si>
  <si>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</si>
  <si>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</si>
  <si>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</si>
  <si>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</si>
  <si>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</si>
  <si>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</si>
  <si>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</si>
  <si>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>041231 Rövid időtartamú közfoglalkoztatás</t>
  </si>
  <si>
    <t>091220 Köznevelési intézmény 1-4. évfolyamán tanulók nevelésével, oktatásával összefüggő működtetési feladatok</t>
  </si>
  <si>
    <t xml:space="preserve">Felhalmozási céltartalék </t>
  </si>
  <si>
    <t>Felhamozási céltartalék</t>
  </si>
  <si>
    <t>1.1.3 Közlekedési költségtérítés</t>
  </si>
  <si>
    <t>K1109</t>
  </si>
  <si>
    <t>2.3</t>
  </si>
  <si>
    <t>Önkorm. szociális, gyermekjóléti és gyermekétkeztetési feladatainak támogatása összesen</t>
  </si>
  <si>
    <t xml:space="preserve">Központi, irányító szervi támogatás </t>
  </si>
  <si>
    <t>K915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</si>
</sst>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55"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9" fontId="1" fillId="0" borderId="19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9" fontId="5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40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42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3" borderId="4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45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3" fontId="4" fillId="0" borderId="36" xfId="0" applyNumberFormat="1" applyFont="1" applyBorder="1" applyAlignment="1">
      <alignment horizontal="right" vertical="center"/>
    </xf>
    <xf numFmtId="9" fontId="4" fillId="0" borderId="2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9" fontId="1" fillId="0" borderId="42" xfId="0" applyNumberFormat="1" applyFont="1" applyBorder="1" applyAlignment="1">
      <alignment horizontal="right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3" fontId="1" fillId="0" borderId="49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3" fontId="4" fillId="0" borderId="49" xfId="0" applyNumberFormat="1" applyFont="1" applyBorder="1" applyAlignment="1">
      <alignment horizontal="right" vertical="center"/>
    </xf>
    <xf numFmtId="9" fontId="4" fillId="0" borderId="50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right" vertical="center"/>
    </xf>
    <xf numFmtId="9" fontId="6" fillId="0" borderId="23" xfId="0" applyNumberFormat="1" applyFont="1" applyBorder="1" applyAlignment="1">
      <alignment horizontal="right" vertical="center"/>
    </xf>
    <xf numFmtId="9" fontId="1" fillId="0" borderId="5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9" fontId="5" fillId="0" borderId="50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9" fontId="1" fillId="0" borderId="52" xfId="0" applyNumberFormat="1" applyFont="1" applyBorder="1" applyAlignment="1">
      <alignment horizontal="right" vertical="center"/>
    </xf>
    <xf numFmtId="9" fontId="6" fillId="33" borderId="4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27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3" fontId="6" fillId="33" borderId="25" xfId="0" applyNumberFormat="1" applyFont="1" applyFill="1" applyBorder="1" applyAlignment="1">
      <alignment horizontal="right" vertical="center"/>
    </xf>
    <xf numFmtId="9" fontId="6" fillId="33" borderId="53" xfId="0" applyNumberFormat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vertical="center" wrapText="1"/>
    </xf>
    <xf numFmtId="9" fontId="1" fillId="0" borderId="0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9" fontId="1" fillId="0" borderId="5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9" fontId="1" fillId="0" borderId="22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61" xfId="0" applyNumberFormat="1" applyFont="1" applyBorder="1" applyAlignment="1">
      <alignment horizontal="right" vertical="center" wrapText="1"/>
    </xf>
    <xf numFmtId="9" fontId="1" fillId="0" borderId="45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3" fontId="1" fillId="0" borderId="34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9" fontId="1" fillId="0" borderId="35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9" fontId="1" fillId="0" borderId="63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3" fontId="4" fillId="0" borderId="65" xfId="0" applyNumberFormat="1" applyFont="1" applyBorder="1" applyAlignment="1">
      <alignment horizontal="right" vertical="center" wrapText="1"/>
    </xf>
    <xf numFmtId="9" fontId="4" fillId="0" borderId="66" xfId="0" applyNumberFormat="1" applyFont="1" applyBorder="1" applyAlignment="1">
      <alignment horizontal="right" vertical="center" wrapText="1"/>
    </xf>
    <xf numFmtId="3" fontId="4" fillId="0" borderId="67" xfId="0" applyNumberFormat="1" applyFont="1" applyBorder="1" applyAlignment="1">
      <alignment horizontal="right" vertical="center" wrapText="1"/>
    </xf>
    <xf numFmtId="9" fontId="5" fillId="0" borderId="68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58" xfId="0" applyNumberFormat="1" applyFont="1" applyBorder="1" applyAlignment="1">
      <alignment horizontal="right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9" fontId="6" fillId="33" borderId="45" xfId="0" applyNumberFormat="1" applyFont="1" applyFill="1" applyBorder="1" applyAlignment="1">
      <alignment horizontal="right" vertical="center" wrapText="1"/>
    </xf>
    <xf numFmtId="3" fontId="6" fillId="33" borderId="58" xfId="0" applyNumberFormat="1" applyFont="1" applyFill="1" applyBorder="1" applyAlignment="1">
      <alignment horizontal="right" vertical="center" wrapText="1"/>
    </xf>
    <xf numFmtId="3" fontId="6" fillId="33" borderId="25" xfId="0" applyNumberFormat="1" applyFont="1" applyFill="1" applyBorder="1" applyAlignment="1">
      <alignment horizontal="right" vertical="center" wrapText="1"/>
    </xf>
    <xf numFmtId="9" fontId="6" fillId="33" borderId="46" xfId="0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9" fontId="6" fillId="0" borderId="50" xfId="0" applyNumberFormat="1" applyFont="1" applyBorder="1" applyAlignment="1">
      <alignment horizontal="right" vertical="center"/>
    </xf>
    <xf numFmtId="9" fontId="1" fillId="0" borderId="5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right" vertical="center"/>
    </xf>
    <xf numFmtId="9" fontId="6" fillId="33" borderId="6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7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9" fontId="6" fillId="0" borderId="71" xfId="0" applyNumberFormat="1" applyFont="1" applyBorder="1" applyAlignment="1">
      <alignment horizontal="right" vertical="center"/>
    </xf>
    <xf numFmtId="3" fontId="6" fillId="33" borderId="57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9" fontId="6" fillId="0" borderId="63" xfId="0" applyNumberFormat="1" applyFont="1" applyBorder="1" applyAlignment="1">
      <alignment horizontal="right" vertical="center"/>
    </xf>
    <xf numFmtId="9" fontId="6" fillId="33" borderId="1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9" fontId="1" fillId="0" borderId="0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7" fillId="0" borderId="7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justify" vertical="center"/>
    </xf>
    <xf numFmtId="0" fontId="1" fillId="0" borderId="67" xfId="0" applyFont="1" applyBorder="1" applyAlignment="1">
      <alignment horizontal="center" vertical="center"/>
    </xf>
    <xf numFmtId="0" fontId="1" fillId="0" borderId="28" xfId="0" applyFont="1" applyBorder="1" applyAlignment="1">
      <alignment horizontal="justify" vertical="center"/>
    </xf>
    <xf numFmtId="0" fontId="1" fillId="0" borderId="30" xfId="0" applyFont="1" applyBorder="1" applyAlignment="1">
      <alignment horizontal="justify" vertical="center"/>
    </xf>
    <xf numFmtId="3" fontId="1" fillId="0" borderId="38" xfId="0" applyNumberFormat="1" applyFont="1" applyBorder="1" applyAlignment="1">
      <alignment horizontal="right" vertical="center"/>
    </xf>
    <xf numFmtId="3" fontId="1" fillId="33" borderId="59" xfId="0" applyNumberFormat="1" applyFont="1" applyFill="1" applyBorder="1" applyAlignment="1">
      <alignment horizontal="right" vertical="center"/>
    </xf>
    <xf numFmtId="9" fontId="1" fillId="33" borderId="46" xfId="0" applyNumberFormat="1" applyFont="1" applyFill="1" applyBorder="1" applyAlignment="1">
      <alignment horizontal="right" vertical="center"/>
    </xf>
    <xf numFmtId="0" fontId="1" fillId="0" borderId="72" xfId="0" applyFont="1" applyBorder="1" applyAlignment="1">
      <alignment horizontal="justify" vertical="center"/>
    </xf>
    <xf numFmtId="3" fontId="1" fillId="0" borderId="59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6" fillId="0" borderId="0" xfId="0" applyFont="1" applyAlignment="1">
      <alignment horizontal="justify" vertical="center"/>
    </xf>
    <xf numFmtId="0" fontId="1" fillId="0" borderId="73" xfId="0" applyFont="1" applyBorder="1" applyAlignment="1">
      <alignment horizontal="justify" vertical="center"/>
    </xf>
    <xf numFmtId="3" fontId="1" fillId="0" borderId="73" xfId="0" applyNumberFormat="1" applyFont="1" applyBorder="1" applyAlignment="1">
      <alignment horizontal="right" vertical="center"/>
    </xf>
    <xf numFmtId="0" fontId="1" fillId="0" borderId="74" xfId="0" applyFont="1" applyBorder="1" applyAlignment="1">
      <alignment horizontal="justify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" fillId="0" borderId="24" xfId="0" applyFont="1" applyBorder="1" applyAlignment="1">
      <alignment horizontal="justify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justify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3" fontId="6" fillId="33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33" borderId="18" xfId="0" applyFont="1" applyFill="1" applyBorder="1" applyAlignment="1">
      <alignment vertical="center"/>
    </xf>
    <xf numFmtId="0" fontId="1" fillId="0" borderId="61" xfId="0" applyFont="1" applyBorder="1" applyAlignment="1">
      <alignment vertical="center"/>
    </xf>
    <xf numFmtId="3" fontId="1" fillId="0" borderId="63" xfId="0" applyNumberFormat="1" applyFont="1" applyBorder="1" applyAlignment="1">
      <alignment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3" fontId="1" fillId="0" borderId="5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0" fontId="1" fillId="0" borderId="60" xfId="0" applyFont="1" applyBorder="1" applyAlignment="1">
      <alignment horizontal="justify" vertical="center"/>
    </xf>
    <xf numFmtId="0" fontId="1" fillId="0" borderId="58" xfId="0" applyFont="1" applyBorder="1" applyAlignment="1">
      <alignment horizontal="justify" vertical="center"/>
    </xf>
    <xf numFmtId="3" fontId="4" fillId="0" borderId="29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horizontal="right" vertical="center"/>
    </xf>
    <xf numFmtId="3" fontId="6" fillId="0" borderId="29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horizontal="right" vertical="center"/>
    </xf>
    <xf numFmtId="9" fontId="6" fillId="33" borderId="23" xfId="0" applyNumberFormat="1" applyFont="1" applyFill="1" applyBorder="1" applyAlignment="1">
      <alignment horizontal="right" vertical="center"/>
    </xf>
    <xf numFmtId="3" fontId="4" fillId="0" borderId="75" xfId="0" applyNumberFormat="1" applyFont="1" applyBorder="1" applyAlignment="1">
      <alignment vertical="center"/>
    </xf>
    <xf numFmtId="0" fontId="0" fillId="0" borderId="75" xfId="0" applyBorder="1" applyAlignment="1">
      <alignment/>
    </xf>
    <xf numFmtId="3" fontId="1" fillId="0" borderId="75" xfId="0" applyNumberFormat="1" applyFont="1" applyBorder="1" applyAlignment="1">
      <alignment horizontal="right" vertical="center"/>
    </xf>
    <xf numFmtId="3" fontId="1" fillId="0" borderId="75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right" vertical="center"/>
    </xf>
    <xf numFmtId="3" fontId="6" fillId="0" borderId="75" xfId="0" applyNumberFormat="1" applyFont="1" applyBorder="1" applyAlignment="1">
      <alignment horizontal="right" vertical="center"/>
    </xf>
    <xf numFmtId="3" fontId="6" fillId="0" borderId="75" xfId="0" applyNumberFormat="1" applyFont="1" applyFill="1" applyBorder="1" applyAlignment="1">
      <alignment vertical="center"/>
    </xf>
    <xf numFmtId="3" fontId="6" fillId="33" borderId="75" xfId="0" applyNumberFormat="1" applyFont="1" applyFill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horizontal="right" vertical="center"/>
    </xf>
    <xf numFmtId="3" fontId="5" fillId="0" borderId="77" xfId="0" applyNumberFormat="1" applyFont="1" applyBorder="1" applyAlignment="1">
      <alignment vertical="center"/>
    </xf>
    <xf numFmtId="3" fontId="1" fillId="0" borderId="78" xfId="0" applyNumberFormat="1" applyFont="1" applyBorder="1" applyAlignment="1">
      <alignment/>
    </xf>
    <xf numFmtId="3" fontId="1" fillId="0" borderId="79" xfId="0" applyNumberFormat="1" applyFont="1" applyBorder="1" applyAlignment="1">
      <alignment horizontal="right" vertical="center"/>
    </xf>
    <xf numFmtId="3" fontId="1" fillId="0" borderId="80" xfId="0" applyNumberFormat="1" applyFont="1" applyBorder="1" applyAlignment="1">
      <alignment horizontal="right" vertical="center"/>
    </xf>
    <xf numFmtId="3" fontId="1" fillId="0" borderId="76" xfId="0" applyNumberFormat="1" applyFont="1" applyBorder="1" applyAlignment="1">
      <alignment horizontal="right" vertical="center"/>
    </xf>
    <xf numFmtId="0" fontId="1" fillId="0" borderId="81" xfId="0" applyFont="1" applyBorder="1" applyAlignment="1">
      <alignment vertical="center"/>
    </xf>
    <xf numFmtId="3" fontId="6" fillId="0" borderId="82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63" xfId="0" applyFont="1" applyBorder="1" applyAlignment="1">
      <alignment vertical="center"/>
    </xf>
    <xf numFmtId="3" fontId="6" fillId="0" borderId="69" xfId="0" applyNumberFormat="1" applyFont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0" fillId="0" borderId="42" xfId="0" applyBorder="1" applyAlignment="1">
      <alignment/>
    </xf>
    <xf numFmtId="3" fontId="1" fillId="0" borderId="51" xfId="0" applyNumberFormat="1" applyFont="1" applyBorder="1" applyAlignment="1">
      <alignment horizontal="right" vertical="center"/>
    </xf>
    <xf numFmtId="3" fontId="6" fillId="0" borderId="83" xfId="0" applyNumberFormat="1" applyFont="1" applyBorder="1" applyAlignment="1">
      <alignment horizontal="right" vertical="center"/>
    </xf>
    <xf numFmtId="3" fontId="1" fillId="0" borderId="84" xfId="0" applyNumberFormat="1" applyFont="1" applyBorder="1" applyAlignment="1">
      <alignment horizontal="right" vertical="center"/>
    </xf>
    <xf numFmtId="3" fontId="6" fillId="0" borderId="84" xfId="0" applyNumberFormat="1" applyFont="1" applyBorder="1" applyAlignment="1">
      <alignment horizontal="right" vertical="center"/>
    </xf>
    <xf numFmtId="3" fontId="5" fillId="0" borderId="84" xfId="0" applyNumberFormat="1" applyFont="1" applyBorder="1" applyAlignment="1">
      <alignment horizontal="right" vertical="center"/>
    </xf>
    <xf numFmtId="3" fontId="6" fillId="0" borderId="85" xfId="0" applyNumberFormat="1" applyFont="1" applyBorder="1" applyAlignment="1">
      <alignment horizontal="right" vertical="center"/>
    </xf>
    <xf numFmtId="3" fontId="6" fillId="33" borderId="8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2" fillId="33" borderId="20" xfId="0" applyNumberFormat="1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12" fillId="33" borderId="20" xfId="0" applyNumberFormat="1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/>
    </xf>
    <xf numFmtId="3" fontId="8" fillId="34" borderId="15" xfId="0" applyNumberFormat="1" applyFont="1" applyFill="1" applyBorder="1" applyAlignment="1">
      <alignment horizontal="right" vertical="center"/>
    </xf>
    <xf numFmtId="0" fontId="1" fillId="0" borderId="87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3" fontId="1" fillId="0" borderId="78" xfId="0" applyNumberFormat="1" applyFont="1" applyBorder="1" applyAlignment="1">
      <alignment horizontal="right" vertical="center"/>
    </xf>
    <xf numFmtId="0" fontId="1" fillId="0" borderId="78" xfId="0" applyFont="1" applyBorder="1" applyAlignment="1">
      <alignment vertical="center"/>
    </xf>
    <xf numFmtId="3" fontId="1" fillId="0" borderId="88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0" xfId="54" applyFont="1" applyAlignment="1">
      <alignment horizontal="right"/>
      <protection/>
    </xf>
    <xf numFmtId="0" fontId="0" fillId="0" borderId="0" xfId="54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1" fillId="0" borderId="0" xfId="54" applyFont="1" applyAlignment="1">
      <alignment horizontal="justify" vertical="center"/>
      <protection/>
    </xf>
    <xf numFmtId="0" fontId="1" fillId="0" borderId="0" xfId="54" applyFont="1" applyAlignment="1">
      <alignment vertical="center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1" fillId="0" borderId="89" xfId="54" applyFont="1" applyBorder="1" applyAlignment="1">
      <alignment horizontal="center" vertical="center" wrapText="1"/>
      <protection/>
    </xf>
    <xf numFmtId="0" fontId="1" fillId="0" borderId="90" xfId="54" applyFont="1" applyBorder="1" applyAlignment="1">
      <alignment horizontal="center" vertical="center" wrapText="1"/>
      <protection/>
    </xf>
    <xf numFmtId="0" fontId="1" fillId="0" borderId="91" xfId="54" applyFont="1" applyBorder="1" applyAlignment="1">
      <alignment horizontal="center" vertical="center" wrapText="1"/>
      <protection/>
    </xf>
    <xf numFmtId="0" fontId="1" fillId="0" borderId="92" xfId="54" applyFont="1" applyBorder="1" applyAlignment="1">
      <alignment horizontal="center" vertical="center" wrapText="1"/>
      <protection/>
    </xf>
    <xf numFmtId="0" fontId="1" fillId="0" borderId="93" xfId="54" applyFont="1" applyBorder="1" applyAlignment="1">
      <alignment horizontal="center" vertical="center" wrapText="1"/>
      <protection/>
    </xf>
    <xf numFmtId="0" fontId="1" fillId="0" borderId="94" xfId="54" applyFont="1" applyBorder="1" applyAlignment="1">
      <alignment horizontal="center" vertical="center" wrapText="1"/>
      <protection/>
    </xf>
    <xf numFmtId="0" fontId="1" fillId="0" borderId="95" xfId="54" applyFont="1" applyBorder="1" applyAlignment="1">
      <alignment horizontal="center" vertical="center" wrapText="1"/>
      <protection/>
    </xf>
    <xf numFmtId="0" fontId="1" fillId="0" borderId="96" xfId="54" applyFont="1" applyBorder="1" applyAlignment="1">
      <alignment horizontal="justify" vertical="center" wrapText="1"/>
      <protection/>
    </xf>
    <xf numFmtId="0" fontId="1" fillId="0" borderId="97" xfId="54" applyFont="1" applyBorder="1" applyAlignment="1">
      <alignment horizontal="center" vertical="center" wrapText="1"/>
      <protection/>
    </xf>
    <xf numFmtId="0" fontId="1" fillId="0" borderId="98" xfId="54" applyFont="1" applyBorder="1" applyAlignment="1">
      <alignment horizontal="justify" vertical="center" wrapText="1"/>
      <protection/>
    </xf>
    <xf numFmtId="0" fontId="1" fillId="0" borderId="99" xfId="54" applyFont="1" applyBorder="1" applyAlignment="1">
      <alignment vertical="center" wrapText="1"/>
      <protection/>
    </xf>
    <xf numFmtId="0" fontId="1" fillId="0" borderId="89" xfId="54" applyFont="1" applyBorder="1" applyAlignment="1">
      <alignment horizontal="justify" vertical="center" wrapText="1"/>
      <protection/>
    </xf>
    <xf numFmtId="0" fontId="1" fillId="0" borderId="99" xfId="54" applyFont="1" applyBorder="1" applyAlignment="1">
      <alignment horizontal="justify" vertical="top" wrapText="1"/>
      <protection/>
    </xf>
    <xf numFmtId="0" fontId="1" fillId="0" borderId="75" xfId="54" applyFont="1" applyBorder="1" applyAlignment="1">
      <alignment horizontal="center" vertical="top" wrapText="1"/>
      <protection/>
    </xf>
    <xf numFmtId="0" fontId="1" fillId="0" borderId="89" xfId="54" applyFont="1" applyBorder="1" applyAlignment="1">
      <alignment horizontal="justify" vertical="top" wrapText="1"/>
      <protection/>
    </xf>
    <xf numFmtId="0" fontId="1" fillId="0" borderId="99" xfId="54" applyFont="1" applyBorder="1" applyAlignment="1">
      <alignment horizontal="center" vertical="top" wrapText="1"/>
      <protection/>
    </xf>
    <xf numFmtId="0" fontId="1" fillId="0" borderId="89" xfId="54" applyFont="1" applyBorder="1" applyAlignment="1">
      <alignment horizontal="center" vertical="top" wrapText="1"/>
      <protection/>
    </xf>
    <xf numFmtId="0" fontId="1" fillId="0" borderId="100" xfId="54" applyFont="1" applyBorder="1" applyAlignment="1">
      <alignment horizontal="center" vertical="top" wrapText="1"/>
      <protection/>
    </xf>
    <xf numFmtId="0" fontId="1" fillId="0" borderId="101" xfId="54" applyFont="1" applyBorder="1" applyAlignment="1">
      <alignment horizontal="center" vertical="top" wrapText="1"/>
      <protection/>
    </xf>
    <xf numFmtId="0" fontId="1" fillId="0" borderId="102" xfId="54" applyFont="1" applyBorder="1" applyAlignment="1">
      <alignment horizontal="center" vertical="top" wrapText="1"/>
      <protection/>
    </xf>
    <xf numFmtId="0" fontId="1" fillId="0" borderId="0" xfId="54" applyFont="1" applyAlignment="1">
      <alignment/>
      <protection/>
    </xf>
    <xf numFmtId="0" fontId="2" fillId="0" borderId="0" xfId="0" applyFont="1" applyBorder="1" applyAlignment="1">
      <alignment vertical="center"/>
    </xf>
    <xf numFmtId="0" fontId="1" fillId="0" borderId="103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3" fillId="0" borderId="0" xfId="54" applyFont="1" applyAlignment="1">
      <alignment wrapText="1"/>
      <protection/>
    </xf>
    <xf numFmtId="0" fontId="7" fillId="0" borderId="0" xfId="54" applyFont="1">
      <alignment/>
      <protection/>
    </xf>
    <xf numFmtId="0" fontId="2" fillId="0" borderId="0" xfId="54" applyFont="1" applyBorder="1" applyAlignment="1">
      <alignment horizontal="right"/>
      <protection/>
    </xf>
    <xf numFmtId="0" fontId="1" fillId="0" borderId="107" xfId="54" applyFont="1" applyBorder="1" applyAlignment="1">
      <alignment horizontal="center" vertical="center" wrapText="1"/>
      <protection/>
    </xf>
    <xf numFmtId="0" fontId="1" fillId="0" borderId="108" xfId="54" applyFont="1" applyBorder="1" applyAlignment="1">
      <alignment horizontal="center" vertical="center" wrapText="1"/>
      <protection/>
    </xf>
    <xf numFmtId="0" fontId="1" fillId="0" borderId="104" xfId="54" applyFont="1" applyBorder="1" applyAlignment="1">
      <alignment horizontal="center" vertical="center" wrapText="1"/>
      <protection/>
    </xf>
    <xf numFmtId="0" fontId="1" fillId="0" borderId="93" xfId="54" applyFont="1" applyBorder="1" applyAlignment="1">
      <alignment horizontal="center" vertical="center"/>
      <protection/>
    </xf>
    <xf numFmtId="0" fontId="7" fillId="0" borderId="96" xfId="54" applyFont="1" applyBorder="1" applyAlignment="1">
      <alignment horizontal="center"/>
      <protection/>
    </xf>
    <xf numFmtId="0" fontId="7" fillId="0" borderId="97" xfId="54" applyFont="1" applyBorder="1">
      <alignment/>
      <protection/>
    </xf>
    <xf numFmtId="3" fontId="7" fillId="0" borderId="97" xfId="54" applyNumberFormat="1" applyFont="1" applyBorder="1" applyAlignment="1">
      <alignment horizontal="center"/>
      <protection/>
    </xf>
    <xf numFmtId="3" fontId="7" fillId="0" borderId="109" xfId="54" applyNumberFormat="1" applyFont="1" applyBorder="1" applyAlignment="1">
      <alignment horizontal="center"/>
      <protection/>
    </xf>
    <xf numFmtId="9" fontId="7" fillId="0" borderId="98" xfId="54" applyNumberFormat="1" applyFont="1" applyBorder="1" applyAlignment="1">
      <alignment horizontal="center"/>
      <protection/>
    </xf>
    <xf numFmtId="0" fontId="7" fillId="0" borderId="100" xfId="54" applyFont="1" applyBorder="1" applyAlignment="1">
      <alignment horizontal="center"/>
      <protection/>
    </xf>
    <xf numFmtId="0" fontId="7" fillId="0" borderId="101" xfId="54" applyFont="1" applyBorder="1">
      <alignment/>
      <protection/>
    </xf>
    <xf numFmtId="3" fontId="7" fillId="0" borderId="101" xfId="54" applyNumberFormat="1" applyFont="1" applyBorder="1" applyAlignment="1">
      <alignment horizontal="center"/>
      <protection/>
    </xf>
    <xf numFmtId="3" fontId="7" fillId="0" borderId="110" xfId="54" applyNumberFormat="1" applyFont="1" applyBorder="1" applyAlignment="1">
      <alignment horizontal="center"/>
      <protection/>
    </xf>
    <xf numFmtId="9" fontId="7" fillId="0" borderId="102" xfId="54" applyNumberFormat="1" applyFont="1" applyBorder="1" applyAlignment="1">
      <alignment horizontal="center"/>
      <protection/>
    </xf>
    <xf numFmtId="0" fontId="7" fillId="0" borderId="93" xfId="54" applyFont="1" applyBorder="1">
      <alignment/>
      <protection/>
    </xf>
    <xf numFmtId="0" fontId="7" fillId="0" borderId="94" xfId="54" applyFont="1" applyBorder="1">
      <alignment/>
      <protection/>
    </xf>
    <xf numFmtId="3" fontId="7" fillId="0" borderId="94" xfId="54" applyNumberFormat="1" applyFont="1" applyBorder="1" applyAlignment="1">
      <alignment horizontal="center"/>
      <protection/>
    </xf>
    <xf numFmtId="3" fontId="7" fillId="0" borderId="111" xfId="54" applyNumberFormat="1" applyFont="1" applyBorder="1" applyAlignment="1">
      <alignment horizontal="center"/>
      <protection/>
    </xf>
    <xf numFmtId="9" fontId="7" fillId="0" borderId="112" xfId="54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" fillId="0" borderId="0" xfId="54" applyFont="1" applyAlignment="1">
      <alignment horizontal="right" vertical="center"/>
      <protection/>
    </xf>
    <xf numFmtId="0" fontId="11" fillId="0" borderId="0" xfId="54" applyFont="1" applyAlignment="1">
      <alignment vertical="center"/>
      <protection/>
    </xf>
    <xf numFmtId="0" fontId="11" fillId="0" borderId="0" xfId="54" applyFont="1" applyAlignment="1">
      <alignment vertical="center"/>
      <protection/>
    </xf>
    <xf numFmtId="0" fontId="3" fillId="0" borderId="0" xfId="54" applyFont="1">
      <alignment/>
      <protection/>
    </xf>
    <xf numFmtId="0" fontId="1" fillId="0" borderId="75" xfId="54" applyFont="1" applyBorder="1" applyAlignment="1">
      <alignment vertical="center" wrapText="1"/>
      <protection/>
    </xf>
    <xf numFmtId="0" fontId="1" fillId="0" borderId="101" xfId="54" applyFont="1" applyBorder="1" applyAlignment="1">
      <alignment horizontal="center" vertical="center" wrapText="1"/>
      <protection/>
    </xf>
    <xf numFmtId="0" fontId="1" fillId="0" borderId="102" xfId="54" applyFont="1" applyBorder="1" applyAlignment="1">
      <alignment horizontal="center" vertical="center" wrapText="1"/>
      <protection/>
    </xf>
    <xf numFmtId="0" fontId="1" fillId="0" borderId="96" xfId="54" applyFont="1" applyBorder="1" applyAlignment="1">
      <alignment vertical="center" wrapText="1"/>
      <protection/>
    </xf>
    <xf numFmtId="0" fontId="1" fillId="0" borderId="97" xfId="54" applyFont="1" applyBorder="1" applyAlignment="1">
      <alignment vertical="center" wrapText="1"/>
      <protection/>
    </xf>
    <xf numFmtId="0" fontId="1" fillId="0" borderId="97" xfId="54" applyFont="1" applyBorder="1" applyAlignment="1">
      <alignment horizontal="right" vertical="center" wrapText="1"/>
      <protection/>
    </xf>
    <xf numFmtId="0" fontId="1" fillId="0" borderId="97" xfId="54" applyFont="1" applyBorder="1" applyAlignment="1">
      <alignment horizontal="center" vertical="center"/>
      <protection/>
    </xf>
    <xf numFmtId="0" fontId="1" fillId="0" borderId="75" xfId="54" applyFont="1" applyBorder="1" applyAlignment="1">
      <alignment horizontal="center" vertical="center"/>
      <protection/>
    </xf>
    <xf numFmtId="0" fontId="1" fillId="0" borderId="75" xfId="54" applyFont="1" applyBorder="1" applyAlignment="1">
      <alignment horizontal="right" vertical="center" wrapText="1"/>
      <protection/>
    </xf>
    <xf numFmtId="0" fontId="11" fillId="0" borderId="0" xfId="54" applyFont="1">
      <alignment/>
      <protection/>
    </xf>
    <xf numFmtId="4" fontId="1" fillId="0" borderId="0" xfId="54" applyNumberFormat="1" applyFont="1" applyAlignment="1">
      <alignment vertical="center"/>
      <protection/>
    </xf>
    <xf numFmtId="3" fontId="1" fillId="0" borderId="0" xfId="54" applyNumberFormat="1" applyFont="1" applyAlignment="1">
      <alignment vertical="center"/>
      <protection/>
    </xf>
    <xf numFmtId="0" fontId="6" fillId="0" borderId="0" xfId="54" applyFont="1" applyAlignment="1">
      <alignment vertical="center"/>
      <protection/>
    </xf>
    <xf numFmtId="4" fontId="6" fillId="0" borderId="0" xfId="54" applyNumberFormat="1" applyFont="1" applyAlignment="1">
      <alignment vertical="center"/>
      <protection/>
    </xf>
    <xf numFmtId="3" fontId="6" fillId="0" borderId="0" xfId="54" applyNumberFormat="1" applyFont="1" applyAlignment="1">
      <alignment vertical="center"/>
      <protection/>
    </xf>
    <xf numFmtId="0" fontId="6" fillId="0" borderId="0" xfId="54" applyFont="1" applyAlignment="1">
      <alignment horizontal="center" vertical="center"/>
      <protection/>
    </xf>
    <xf numFmtId="0" fontId="1" fillId="0" borderId="103" xfId="54" applyFont="1" applyBorder="1" applyAlignment="1">
      <alignment horizontal="center" vertical="center" wrapText="1"/>
      <protection/>
    </xf>
    <xf numFmtId="0" fontId="1" fillId="0" borderId="108" xfId="54" applyFont="1" applyBorder="1" applyAlignment="1">
      <alignment horizontal="center" vertical="center"/>
      <protection/>
    </xf>
    <xf numFmtId="0" fontId="1" fillId="0" borderId="104" xfId="54" applyFont="1" applyBorder="1" applyAlignment="1">
      <alignment horizontal="center" vertical="center"/>
      <protection/>
    </xf>
    <xf numFmtId="0" fontId="1" fillId="0" borderId="94" xfId="54" applyFont="1" applyBorder="1" applyAlignment="1">
      <alignment horizontal="center" vertical="center"/>
      <protection/>
    </xf>
    <xf numFmtId="0" fontId="1" fillId="0" borderId="95" xfId="54" applyFont="1" applyBorder="1" applyAlignment="1">
      <alignment horizontal="center" vertical="center"/>
      <protection/>
    </xf>
    <xf numFmtId="0" fontId="1" fillId="0" borderId="99" xfId="54" applyFont="1" applyBorder="1" applyAlignment="1">
      <alignment horizontal="center" vertical="center"/>
      <protection/>
    </xf>
    <xf numFmtId="0" fontId="1" fillId="0" borderId="75" xfId="54" applyFont="1" applyBorder="1" applyAlignment="1">
      <alignment vertical="center"/>
      <protection/>
    </xf>
    <xf numFmtId="3" fontId="1" fillId="0" borderId="75" xfId="54" applyNumberFormat="1" applyFont="1" applyBorder="1" applyAlignment="1">
      <alignment horizontal="right" vertical="center"/>
      <protection/>
    </xf>
    <xf numFmtId="3" fontId="1" fillId="0" borderId="89" xfId="54" applyNumberFormat="1" applyFont="1" applyBorder="1" applyAlignment="1">
      <alignment horizontal="right" vertical="center"/>
      <protection/>
    </xf>
    <xf numFmtId="0" fontId="1" fillId="35" borderId="99" xfId="54" applyFont="1" applyFill="1" applyBorder="1" applyAlignment="1">
      <alignment horizontal="center" vertical="center"/>
      <protection/>
    </xf>
    <xf numFmtId="0" fontId="6" fillId="35" borderId="75" xfId="54" applyFont="1" applyFill="1" applyBorder="1" applyAlignment="1">
      <alignment vertical="center"/>
      <protection/>
    </xf>
    <xf numFmtId="3" fontId="1" fillId="35" borderId="75" xfId="54" applyNumberFormat="1" applyFont="1" applyFill="1" applyBorder="1" applyAlignment="1">
      <alignment horizontal="right" vertical="center"/>
      <protection/>
    </xf>
    <xf numFmtId="3" fontId="1" fillId="35" borderId="89" xfId="54" applyNumberFormat="1" applyFont="1" applyFill="1" applyBorder="1" applyAlignment="1">
      <alignment horizontal="right" vertical="center"/>
      <protection/>
    </xf>
    <xf numFmtId="3" fontId="1" fillId="0" borderId="75" xfId="54" applyNumberFormat="1" applyFont="1" applyBorder="1" applyAlignment="1">
      <alignment horizontal="center" vertical="center"/>
      <protection/>
    </xf>
    <xf numFmtId="0" fontId="1" fillId="0" borderId="90" xfId="54" applyFont="1" applyBorder="1" applyAlignment="1">
      <alignment horizontal="center" vertical="center"/>
      <protection/>
    </xf>
    <xf numFmtId="0" fontId="1" fillId="0" borderId="91" xfId="54" applyFont="1" applyBorder="1" applyAlignment="1">
      <alignment vertical="center"/>
      <protection/>
    </xf>
    <xf numFmtId="3" fontId="1" fillId="0" borderId="91" xfId="54" applyNumberFormat="1" applyFont="1" applyBorder="1" applyAlignment="1">
      <alignment horizontal="right" vertical="center"/>
      <protection/>
    </xf>
    <xf numFmtId="3" fontId="1" fillId="0" borderId="92" xfId="54" applyNumberFormat="1" applyFont="1" applyBorder="1" applyAlignment="1">
      <alignment horizontal="right" vertical="center"/>
      <protection/>
    </xf>
    <xf numFmtId="0" fontId="1" fillId="0" borderId="93" xfId="54" applyFont="1" applyBorder="1" applyAlignment="1">
      <alignment vertical="center"/>
      <protection/>
    </xf>
    <xf numFmtId="0" fontId="1" fillId="0" borderId="94" xfId="54" applyFont="1" applyBorder="1" applyAlignment="1">
      <alignment vertical="center"/>
      <protection/>
    </xf>
    <xf numFmtId="0" fontId="1" fillId="0" borderId="94" xfId="54" applyFont="1" applyBorder="1" applyAlignment="1">
      <alignment horizontal="right" vertical="center"/>
      <protection/>
    </xf>
    <xf numFmtId="0" fontId="1" fillId="0" borderId="95" xfId="54" applyFont="1" applyBorder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1" fillId="0" borderId="106" xfId="54" applyFont="1" applyBorder="1" applyAlignment="1">
      <alignment horizontal="center" vertical="center"/>
      <protection/>
    </xf>
    <xf numFmtId="0" fontId="1" fillId="0" borderId="91" xfId="54" applyFont="1" applyBorder="1" applyAlignment="1">
      <alignment horizontal="center" vertical="center"/>
      <protection/>
    </xf>
    <xf numFmtId="0" fontId="1" fillId="0" borderId="92" xfId="54" applyFont="1" applyBorder="1" applyAlignment="1">
      <alignment horizontal="center" vertical="center"/>
      <protection/>
    </xf>
    <xf numFmtId="0" fontId="1" fillId="0" borderId="96" xfId="54" applyFont="1" applyBorder="1" applyAlignment="1">
      <alignment horizontal="center" vertical="center"/>
      <protection/>
    </xf>
    <xf numFmtId="0" fontId="1" fillId="0" borderId="97" xfId="54" applyFont="1" applyBorder="1" applyAlignment="1">
      <alignment vertical="center"/>
      <protection/>
    </xf>
    <xf numFmtId="9" fontId="1" fillId="0" borderId="97" xfId="54" applyNumberFormat="1" applyFont="1" applyBorder="1" applyAlignment="1">
      <alignment horizontal="right" vertical="center"/>
      <protection/>
    </xf>
    <xf numFmtId="3" fontId="1" fillId="0" borderId="97" xfId="54" applyNumberFormat="1" applyFont="1" applyBorder="1" applyAlignment="1">
      <alignment horizontal="right" vertical="center"/>
      <protection/>
    </xf>
    <xf numFmtId="0" fontId="1" fillId="0" borderId="97" xfId="54" applyFont="1" applyBorder="1" applyAlignment="1">
      <alignment horizontal="right" vertical="center"/>
      <protection/>
    </xf>
    <xf numFmtId="3" fontId="1" fillId="0" borderId="97" xfId="54" applyNumberFormat="1" applyFont="1" applyBorder="1" applyAlignment="1">
      <alignment vertical="center"/>
      <protection/>
    </xf>
    <xf numFmtId="3" fontId="1" fillId="0" borderId="98" xfId="54" applyNumberFormat="1" applyFont="1" applyBorder="1" applyAlignment="1">
      <alignment horizontal="right" vertical="center"/>
      <protection/>
    </xf>
    <xf numFmtId="9" fontId="1" fillId="0" borderId="75" xfId="54" applyNumberFormat="1" applyFont="1" applyBorder="1" applyAlignment="1">
      <alignment horizontal="right" vertical="center"/>
      <protection/>
    </xf>
    <xf numFmtId="0" fontId="1" fillId="0" borderId="75" xfId="54" applyFont="1" applyBorder="1" applyAlignment="1">
      <alignment horizontal="right" vertical="center"/>
      <protection/>
    </xf>
    <xf numFmtId="3" fontId="1" fillId="0" borderId="75" xfId="54" applyNumberFormat="1" applyFont="1" applyBorder="1" applyAlignment="1">
      <alignment vertical="center"/>
      <protection/>
    </xf>
    <xf numFmtId="0" fontId="1" fillId="0" borderId="100" xfId="54" applyFont="1" applyBorder="1" applyAlignment="1">
      <alignment horizontal="center" vertical="center"/>
      <protection/>
    </xf>
    <xf numFmtId="0" fontId="1" fillId="0" borderId="101" xfId="54" applyFont="1" applyBorder="1" applyAlignment="1">
      <alignment vertical="center"/>
      <protection/>
    </xf>
    <xf numFmtId="3" fontId="1" fillId="0" borderId="101" xfId="54" applyNumberFormat="1" applyFont="1" applyBorder="1" applyAlignment="1">
      <alignment horizontal="right" vertical="center"/>
      <protection/>
    </xf>
    <xf numFmtId="0" fontId="1" fillId="0" borderId="101" xfId="54" applyFont="1" applyBorder="1" applyAlignment="1">
      <alignment horizontal="right" vertical="center"/>
      <protection/>
    </xf>
    <xf numFmtId="3" fontId="1" fillId="0" borderId="101" xfId="54" applyNumberFormat="1" applyFont="1" applyBorder="1" applyAlignment="1">
      <alignment vertical="center"/>
      <protection/>
    </xf>
    <xf numFmtId="3" fontId="1" fillId="0" borderId="102" xfId="54" applyNumberFormat="1" applyFont="1" applyBorder="1" applyAlignment="1">
      <alignment horizontal="right" vertical="center"/>
      <protection/>
    </xf>
    <xf numFmtId="0" fontId="1" fillId="0" borderId="113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3" fontId="1" fillId="0" borderId="114" xfId="0" applyNumberFormat="1" applyFont="1" applyBorder="1" applyAlignment="1">
      <alignment horizontal="right" vertical="center"/>
    </xf>
    <xf numFmtId="0" fontId="1" fillId="0" borderId="114" xfId="0" applyFont="1" applyBorder="1" applyAlignment="1">
      <alignment vertical="center"/>
    </xf>
    <xf numFmtId="3" fontId="1" fillId="0" borderId="94" xfId="0" applyNumberFormat="1" applyFont="1" applyBorder="1" applyAlignment="1">
      <alignment horizontal="right" vertical="center"/>
    </xf>
    <xf numFmtId="3" fontId="6" fillId="35" borderId="20" xfId="0" applyNumberFormat="1" applyFont="1" applyFill="1" applyBorder="1" applyAlignment="1">
      <alignment horizontal="right" vertical="center"/>
    </xf>
    <xf numFmtId="0" fontId="8" fillId="34" borderId="58" xfId="0" applyFont="1" applyFill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75" xfId="0" applyFont="1" applyBorder="1" applyAlignment="1">
      <alignment/>
    </xf>
    <xf numFmtId="3" fontId="1" fillId="0" borderId="75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16" xfId="0" applyFont="1" applyBorder="1" applyAlignment="1">
      <alignment/>
    </xf>
    <xf numFmtId="0" fontId="1" fillId="0" borderId="117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18" xfId="0" applyNumberFormat="1" applyFont="1" applyBorder="1" applyAlignment="1">
      <alignment horizontal="right"/>
    </xf>
    <xf numFmtId="0" fontId="1" fillId="0" borderId="118" xfId="0" applyFont="1" applyBorder="1" applyAlignment="1">
      <alignment/>
    </xf>
    <xf numFmtId="0" fontId="1" fillId="0" borderId="119" xfId="0" applyFont="1" applyBorder="1" applyAlignment="1">
      <alignment/>
    </xf>
    <xf numFmtId="3" fontId="1" fillId="0" borderId="120" xfId="0" applyNumberFormat="1" applyFont="1" applyBorder="1" applyAlignment="1">
      <alignment horizontal="right"/>
    </xf>
    <xf numFmtId="0" fontId="1" fillId="0" borderId="121" xfId="0" applyFont="1" applyBorder="1" applyAlignment="1">
      <alignment/>
    </xf>
    <xf numFmtId="3" fontId="1" fillId="0" borderId="1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/>
    </xf>
    <xf numFmtId="0" fontId="5" fillId="0" borderId="116" xfId="0" applyFont="1" applyBorder="1" applyAlignment="1">
      <alignment/>
    </xf>
    <xf numFmtId="0" fontId="5" fillId="0" borderId="116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3" fontId="16" fillId="0" borderId="1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119" xfId="0" applyNumberFormat="1" applyFont="1" applyBorder="1" applyAlignment="1">
      <alignment/>
    </xf>
    <xf numFmtId="3" fontId="16" fillId="0" borderId="1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116" xfId="0" applyFont="1" applyBorder="1" applyAlignment="1">
      <alignment/>
    </xf>
    <xf numFmtId="3" fontId="16" fillId="0" borderId="123" xfId="0" applyNumberFormat="1" applyFont="1" applyBorder="1" applyAlignment="1">
      <alignment horizontal="right"/>
    </xf>
    <xf numFmtId="49" fontId="8" fillId="33" borderId="124" xfId="0" applyNumberFormat="1" applyFont="1" applyFill="1" applyBorder="1" applyAlignment="1">
      <alignment horizontal="center" vertical="center"/>
    </xf>
    <xf numFmtId="0" fontId="6" fillId="33" borderId="125" xfId="0" applyFont="1" applyFill="1" applyBorder="1" applyAlignment="1">
      <alignment/>
    </xf>
    <xf numFmtId="0" fontId="7" fillId="0" borderId="126" xfId="0" applyFont="1" applyBorder="1" applyAlignment="1">
      <alignment horizontal="center" vertical="center"/>
    </xf>
    <xf numFmtId="0" fontId="1" fillId="0" borderId="127" xfId="0" applyFont="1" applyBorder="1" applyAlignment="1">
      <alignment/>
    </xf>
    <xf numFmtId="0" fontId="1" fillId="0" borderId="128" xfId="0" applyFont="1" applyBorder="1" applyAlignment="1">
      <alignment/>
    </xf>
    <xf numFmtId="0" fontId="1" fillId="0" borderId="129" xfId="0" applyFont="1" applyBorder="1" applyAlignment="1">
      <alignment/>
    </xf>
    <xf numFmtId="0" fontId="1" fillId="0" borderId="130" xfId="0" applyFont="1" applyBorder="1" applyAlignment="1">
      <alignment/>
    </xf>
    <xf numFmtId="0" fontId="16" fillId="0" borderId="128" xfId="0" applyFont="1" applyBorder="1" applyAlignment="1">
      <alignment/>
    </xf>
    <xf numFmtId="3" fontId="16" fillId="0" borderId="128" xfId="0" applyNumberFormat="1" applyFont="1" applyBorder="1" applyAlignment="1">
      <alignment/>
    </xf>
    <xf numFmtId="3" fontId="16" fillId="0" borderId="130" xfId="0" applyNumberFormat="1" applyFont="1" applyBorder="1" applyAlignment="1">
      <alignment/>
    </xf>
    <xf numFmtId="3" fontId="16" fillId="0" borderId="128" xfId="0" applyNumberFormat="1" applyFont="1" applyBorder="1" applyAlignment="1">
      <alignment horizontal="right"/>
    </xf>
    <xf numFmtId="0" fontId="5" fillId="35" borderId="125" xfId="0" applyFont="1" applyFill="1" applyBorder="1" applyAlignment="1">
      <alignment/>
    </xf>
    <xf numFmtId="0" fontId="5" fillId="35" borderId="125" xfId="0" applyFont="1" applyFill="1" applyBorder="1" applyAlignment="1">
      <alignment/>
    </xf>
    <xf numFmtId="3" fontId="16" fillId="35" borderId="125" xfId="0" applyNumberFormat="1" applyFont="1" applyFill="1" applyBorder="1" applyAlignment="1">
      <alignment/>
    </xf>
    <xf numFmtId="0" fontId="1" fillId="35" borderId="131" xfId="0" applyFont="1" applyFill="1" applyBorder="1" applyAlignment="1">
      <alignment/>
    </xf>
    <xf numFmtId="49" fontId="1" fillId="0" borderId="132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0" fontId="16" fillId="35" borderId="125" xfId="0" applyFont="1" applyFill="1" applyBorder="1" applyAlignment="1">
      <alignment/>
    </xf>
    <xf numFmtId="3" fontId="1" fillId="35" borderId="134" xfId="0" applyNumberFormat="1" applyFont="1" applyFill="1" applyBorder="1" applyAlignment="1">
      <alignment horizontal="right"/>
    </xf>
    <xf numFmtId="3" fontId="1" fillId="35" borderId="134" xfId="0" applyNumberFormat="1" applyFont="1" applyFill="1" applyBorder="1" applyAlignment="1">
      <alignment/>
    </xf>
    <xf numFmtId="0" fontId="1" fillId="0" borderId="135" xfId="0" applyFont="1" applyBorder="1" applyAlignment="1">
      <alignment/>
    </xf>
    <xf numFmtId="0" fontId="1" fillId="0" borderId="136" xfId="0" applyFont="1" applyBorder="1" applyAlignment="1">
      <alignment/>
    </xf>
    <xf numFmtId="3" fontId="1" fillId="0" borderId="137" xfId="0" applyNumberFormat="1" applyFont="1" applyBorder="1" applyAlignment="1">
      <alignment horizontal="right"/>
    </xf>
    <xf numFmtId="0" fontId="1" fillId="35" borderId="125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" fillId="0" borderId="128" xfId="0" applyFont="1" applyFill="1" applyBorder="1" applyAlignment="1">
      <alignment/>
    </xf>
    <xf numFmtId="3" fontId="1" fillId="0" borderId="1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7" fillId="0" borderId="60" xfId="0" applyNumberFormat="1" applyFont="1" applyBorder="1" applyAlignment="1">
      <alignment horizontal="center" vertical="center"/>
    </xf>
    <xf numFmtId="0" fontId="16" fillId="0" borderId="138" xfId="0" applyFont="1" applyFill="1" applyBorder="1" applyAlignment="1">
      <alignment/>
    </xf>
    <xf numFmtId="0" fontId="1" fillId="0" borderId="138" xfId="0" applyFont="1" applyBorder="1" applyAlignment="1">
      <alignment/>
    </xf>
    <xf numFmtId="3" fontId="1" fillId="0" borderId="139" xfId="0" applyNumberFormat="1" applyFont="1" applyBorder="1" applyAlignment="1">
      <alignment/>
    </xf>
    <xf numFmtId="49" fontId="1" fillId="0" borderId="60" xfId="0" applyNumberFormat="1" applyFont="1" applyBorder="1" applyAlignment="1">
      <alignment horizontal="center" vertical="center"/>
    </xf>
    <xf numFmtId="49" fontId="6" fillId="33" borderId="12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140" xfId="0" applyNumberFormat="1" applyFont="1" applyBorder="1" applyAlignment="1">
      <alignment horizontal="center" vertical="center"/>
    </xf>
    <xf numFmtId="0" fontId="1" fillId="0" borderId="141" xfId="0" applyFont="1" applyFill="1" applyBorder="1" applyAlignment="1">
      <alignment/>
    </xf>
    <xf numFmtId="0" fontId="1" fillId="0" borderId="142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9" fontId="4" fillId="0" borderId="143" xfId="0" applyNumberFormat="1" applyFont="1" applyBorder="1" applyAlignment="1">
      <alignment horizontal="right" vertical="center"/>
    </xf>
    <xf numFmtId="0" fontId="1" fillId="0" borderId="82" xfId="0" applyFont="1" applyBorder="1" applyAlignment="1">
      <alignment/>
    </xf>
    <xf numFmtId="9" fontId="1" fillId="0" borderId="0" xfId="0" applyNumberFormat="1" applyFont="1" applyAlignment="1">
      <alignment vertical="center"/>
    </xf>
    <xf numFmtId="9" fontId="1" fillId="0" borderId="45" xfId="0" applyNumberFormat="1" applyFont="1" applyBorder="1" applyAlignment="1">
      <alignment vertical="center"/>
    </xf>
    <xf numFmtId="9" fontId="1" fillId="0" borderId="46" xfId="0" applyNumberFormat="1" applyFont="1" applyBorder="1" applyAlignment="1">
      <alignment horizontal="right" vertical="center"/>
    </xf>
    <xf numFmtId="9" fontId="1" fillId="0" borderId="144" xfId="0" applyNumberFormat="1" applyFont="1" applyBorder="1" applyAlignment="1">
      <alignment horizontal="right" vertical="center"/>
    </xf>
    <xf numFmtId="9" fontId="1" fillId="0" borderId="145" xfId="0" applyNumberFormat="1" applyFont="1" applyBorder="1" applyAlignment="1">
      <alignment horizontal="right" vertical="center" wrapText="1"/>
    </xf>
    <xf numFmtId="9" fontId="1" fillId="0" borderId="146" xfId="0" applyNumberFormat="1" applyFont="1" applyBorder="1" applyAlignment="1">
      <alignment horizontal="right" vertical="center" wrapText="1"/>
    </xf>
    <xf numFmtId="3" fontId="6" fillId="33" borderId="147" xfId="0" applyNumberFormat="1" applyFont="1" applyFill="1" applyBorder="1" applyAlignment="1">
      <alignment horizontal="right" vertical="center"/>
    </xf>
    <xf numFmtId="0" fontId="1" fillId="0" borderId="148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vertical="center" wrapText="1"/>
    </xf>
    <xf numFmtId="3" fontId="1" fillId="0" borderId="149" xfId="0" applyNumberFormat="1" applyFont="1" applyBorder="1" applyAlignment="1">
      <alignment horizontal="right" vertical="center"/>
    </xf>
    <xf numFmtId="0" fontId="1" fillId="0" borderId="149" xfId="0" applyFont="1" applyBorder="1" applyAlignment="1">
      <alignment vertical="center"/>
    </xf>
    <xf numFmtId="3" fontId="1" fillId="0" borderId="150" xfId="0" applyNumberFormat="1" applyFont="1" applyBorder="1" applyAlignment="1">
      <alignment horizontal="right" vertical="center"/>
    </xf>
    <xf numFmtId="3" fontId="1" fillId="0" borderId="78" xfId="0" applyNumberFormat="1" applyFont="1" applyBorder="1" applyAlignment="1">
      <alignment/>
    </xf>
    <xf numFmtId="3" fontId="6" fillId="33" borderId="151" xfId="0" applyNumberFormat="1" applyFont="1" applyFill="1" applyBorder="1" applyAlignment="1">
      <alignment horizontal="right" vertical="center"/>
    </xf>
    <xf numFmtId="3" fontId="6" fillId="33" borderId="152" xfId="0" applyNumberFormat="1" applyFont="1" applyFill="1" applyBorder="1" applyAlignment="1">
      <alignment vertical="center"/>
    </xf>
    <xf numFmtId="9" fontId="6" fillId="33" borderId="153" xfId="0" applyNumberFormat="1" applyFont="1" applyFill="1" applyBorder="1" applyAlignment="1">
      <alignment horizontal="right" vertical="center"/>
    </xf>
    <xf numFmtId="0" fontId="1" fillId="0" borderId="56" xfId="0" applyFont="1" applyBorder="1" applyAlignment="1">
      <alignment horizontal="left" vertical="center" wrapText="1"/>
    </xf>
    <xf numFmtId="0" fontId="1" fillId="0" borderId="56" xfId="0" applyFont="1" applyBorder="1" applyAlignment="1">
      <alignment vertical="center"/>
    </xf>
    <xf numFmtId="3" fontId="1" fillId="0" borderId="56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vertical="center" wrapText="1"/>
    </xf>
    <xf numFmtId="0" fontId="1" fillId="0" borderId="154" xfId="0" applyFont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33" borderId="45" xfId="0" applyFont="1" applyFill="1" applyBorder="1" applyAlignment="1">
      <alignment horizontal="center" vertical="center"/>
    </xf>
    <xf numFmtId="14" fontId="5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55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3" fontId="6" fillId="0" borderId="36" xfId="0" applyNumberFormat="1" applyFont="1" applyBorder="1" applyAlignment="1">
      <alignment horizontal="right" vertical="center"/>
    </xf>
    <xf numFmtId="49" fontId="1" fillId="0" borderId="155" xfId="0" applyNumberFormat="1" applyFont="1" applyBorder="1" applyAlignment="1">
      <alignment horizontal="center" vertical="center"/>
    </xf>
    <xf numFmtId="49" fontId="6" fillId="0" borderId="15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5" fillId="0" borderId="36" xfId="0" applyFont="1" applyBorder="1" applyAlignment="1">
      <alignment vertical="center"/>
    </xf>
    <xf numFmtId="0" fontId="6" fillId="33" borderId="59" xfId="0" applyFont="1" applyFill="1" applyBorder="1" applyAlignment="1">
      <alignment horizontal="center" vertical="center"/>
    </xf>
    <xf numFmtId="0" fontId="6" fillId="0" borderId="151" xfId="0" applyFont="1" applyBorder="1" applyAlignment="1">
      <alignment vertical="center"/>
    </xf>
    <xf numFmtId="0" fontId="4" fillId="0" borderId="154" xfId="0" applyFont="1" applyBorder="1" applyAlignment="1">
      <alignment horizontal="center" vertical="center" wrapText="1"/>
    </xf>
    <xf numFmtId="0" fontId="4" fillId="0" borderId="156" xfId="0" applyFont="1" applyBorder="1" applyAlignment="1">
      <alignment vertical="center"/>
    </xf>
    <xf numFmtId="3" fontId="4" fillId="0" borderId="156" xfId="0" applyNumberFormat="1" applyFont="1" applyBorder="1" applyAlignment="1">
      <alignment horizontal="right" vertical="center"/>
    </xf>
    <xf numFmtId="9" fontId="5" fillId="0" borderId="42" xfId="0" applyNumberFormat="1" applyFont="1" applyBorder="1" applyAlignment="1">
      <alignment horizontal="right" vertical="center"/>
    </xf>
    <xf numFmtId="9" fontId="4" fillId="0" borderId="42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157" xfId="0" applyFont="1" applyBorder="1" applyAlignment="1">
      <alignment/>
    </xf>
    <xf numFmtId="3" fontId="5" fillId="0" borderId="157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vertical="center" wrapText="1"/>
    </xf>
    <xf numFmtId="164" fontId="5" fillId="0" borderId="49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9" fontId="5" fillId="0" borderId="143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vertical="center"/>
    </xf>
    <xf numFmtId="3" fontId="4" fillId="0" borderId="159" xfId="0" applyNumberFormat="1" applyFont="1" applyBorder="1" applyAlignment="1">
      <alignment horizontal="right" vertical="center"/>
    </xf>
    <xf numFmtId="9" fontId="4" fillId="0" borderId="160" xfId="0" applyNumberFormat="1" applyFont="1" applyBorder="1" applyAlignment="1">
      <alignment horizontal="right" vertical="center"/>
    </xf>
    <xf numFmtId="0" fontId="1" fillId="0" borderId="161" xfId="0" applyFont="1" applyBorder="1" applyAlignment="1">
      <alignment horizontal="center" vertical="center"/>
    </xf>
    <xf numFmtId="0" fontId="5" fillId="0" borderId="152" xfId="0" applyFont="1" applyBorder="1" applyAlignment="1">
      <alignment vertical="center"/>
    </xf>
    <xf numFmtId="3" fontId="5" fillId="0" borderId="152" xfId="0" applyNumberFormat="1" applyFont="1" applyBorder="1" applyAlignment="1">
      <alignment horizontal="right" vertical="center"/>
    </xf>
    <xf numFmtId="9" fontId="5" fillId="0" borderId="16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63" xfId="0" applyFont="1" applyBorder="1" applyAlignment="1">
      <alignment vertical="center"/>
    </xf>
    <xf numFmtId="3" fontId="1" fillId="0" borderId="32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3" fontId="1" fillId="0" borderId="164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0" fontId="6" fillId="0" borderId="75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3" fontId="1" fillId="0" borderId="85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/>
    </xf>
    <xf numFmtId="3" fontId="1" fillId="0" borderId="165" xfId="0" applyNumberFormat="1" applyFont="1" applyBorder="1" applyAlignment="1">
      <alignment vertical="center"/>
    </xf>
    <xf numFmtId="3" fontId="1" fillId="0" borderId="78" xfId="0" applyNumberFormat="1" applyFont="1" applyBorder="1" applyAlignment="1">
      <alignment vertical="center"/>
    </xf>
    <xf numFmtId="3" fontId="6" fillId="33" borderId="166" xfId="0" applyNumberFormat="1" applyFont="1" applyFill="1" applyBorder="1" applyAlignment="1">
      <alignment horizontal="right" vertical="center"/>
    </xf>
    <xf numFmtId="9" fontId="6" fillId="33" borderId="167" xfId="0" applyNumberFormat="1" applyFont="1" applyFill="1" applyBorder="1" applyAlignment="1">
      <alignment horizontal="right" vertical="center"/>
    </xf>
    <xf numFmtId="3" fontId="1" fillId="0" borderId="6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1" fillId="0" borderId="156" xfId="0" applyFont="1" applyBorder="1" applyAlignment="1">
      <alignment vertical="center"/>
    </xf>
    <xf numFmtId="3" fontId="1" fillId="0" borderId="156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159" xfId="0" applyFont="1" applyBorder="1" applyAlignment="1">
      <alignment vertical="center"/>
    </xf>
    <xf numFmtId="3" fontId="1" fillId="0" borderId="159" xfId="0" applyNumberFormat="1" applyFont="1" applyBorder="1" applyAlignment="1">
      <alignment vertical="center"/>
    </xf>
    <xf numFmtId="0" fontId="1" fillId="0" borderId="160" xfId="0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3" fontId="1" fillId="0" borderId="97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64" xfId="0" applyNumberFormat="1" applyFont="1" applyBorder="1" applyAlignment="1">
      <alignment vertical="center"/>
    </xf>
    <xf numFmtId="3" fontId="1" fillId="0" borderId="168" xfId="0" applyNumberFormat="1" applyFont="1" applyBorder="1" applyAlignment="1">
      <alignment vertical="center"/>
    </xf>
    <xf numFmtId="0" fontId="4" fillId="0" borderId="169" xfId="0" applyFont="1" applyBorder="1" applyAlignment="1">
      <alignment horizontal="center" vertical="center"/>
    </xf>
    <xf numFmtId="3" fontId="4" fillId="0" borderId="156" xfId="0" applyNumberFormat="1" applyFont="1" applyBorder="1" applyAlignment="1">
      <alignment vertical="center"/>
    </xf>
    <xf numFmtId="3" fontId="4" fillId="0" borderId="170" xfId="0" applyNumberFormat="1" applyFont="1" applyBorder="1" applyAlignment="1">
      <alignment vertical="center"/>
    </xf>
    <xf numFmtId="3" fontId="4" fillId="0" borderId="171" xfId="0" applyNumberFormat="1" applyFont="1" applyBorder="1" applyAlignment="1">
      <alignment vertical="center"/>
    </xf>
    <xf numFmtId="3" fontId="6" fillId="0" borderId="172" xfId="0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73" xfId="0" applyFont="1" applyBorder="1" applyAlignment="1">
      <alignment horizontal="center" vertical="center" wrapText="1"/>
    </xf>
    <xf numFmtId="0" fontId="2" fillId="0" borderId="174" xfId="0" applyFont="1" applyBorder="1" applyAlignment="1">
      <alignment horizontal="left" vertical="center" wrapText="1"/>
    </xf>
    <xf numFmtId="3" fontId="1" fillId="0" borderId="173" xfId="0" applyNumberFormat="1" applyFont="1" applyBorder="1" applyAlignment="1">
      <alignment horizontal="right" vertical="center" wrapText="1"/>
    </xf>
    <xf numFmtId="3" fontId="1" fillId="0" borderId="151" xfId="0" applyNumberFormat="1" applyFont="1" applyBorder="1" applyAlignment="1">
      <alignment horizontal="right" vertical="center" wrapText="1"/>
    </xf>
    <xf numFmtId="9" fontId="1" fillId="0" borderId="175" xfId="0" applyNumberFormat="1" applyFont="1" applyBorder="1" applyAlignment="1">
      <alignment horizontal="right" vertical="center" wrapText="1"/>
    </xf>
    <xf numFmtId="3" fontId="1" fillId="0" borderId="176" xfId="0" applyNumberFormat="1" applyFont="1" applyBorder="1" applyAlignment="1">
      <alignment horizontal="right" vertical="center" wrapText="1"/>
    </xf>
    <xf numFmtId="3" fontId="1" fillId="0" borderId="177" xfId="0" applyNumberFormat="1" applyFont="1" applyBorder="1" applyAlignment="1">
      <alignment horizontal="right" vertical="center" wrapText="1"/>
    </xf>
    <xf numFmtId="9" fontId="1" fillId="0" borderId="162" xfId="0" applyNumberFormat="1" applyFont="1" applyBorder="1" applyAlignment="1">
      <alignment horizontal="center" vertical="center" wrapText="1"/>
    </xf>
    <xf numFmtId="0" fontId="1" fillId="0" borderId="178" xfId="0" applyFont="1" applyFill="1" applyBorder="1" applyAlignment="1">
      <alignment horizontal="center" vertical="center" wrapText="1"/>
    </xf>
    <xf numFmtId="0" fontId="2" fillId="0" borderId="178" xfId="0" applyFont="1" applyFill="1" applyBorder="1" applyAlignment="1">
      <alignment horizontal="left" vertical="center" wrapText="1"/>
    </xf>
    <xf numFmtId="3" fontId="1" fillId="0" borderId="178" xfId="0" applyNumberFormat="1" applyFont="1" applyFill="1" applyBorder="1" applyAlignment="1">
      <alignment horizontal="right" vertical="center" wrapText="1"/>
    </xf>
    <xf numFmtId="9" fontId="1" fillId="0" borderId="178" xfId="0" applyNumberFormat="1" applyFont="1" applyFill="1" applyBorder="1" applyAlignment="1">
      <alignment horizontal="right" vertical="center" wrapText="1"/>
    </xf>
    <xf numFmtId="9" fontId="1" fillId="0" borderId="178" xfId="0" applyNumberFormat="1" applyFont="1" applyFill="1" applyBorder="1" applyAlignment="1">
      <alignment horizontal="center" vertical="center" wrapText="1"/>
    </xf>
    <xf numFmtId="0" fontId="1" fillId="0" borderId="178" xfId="0" applyFont="1" applyFill="1" applyBorder="1" applyAlignment="1">
      <alignment horizontal="center" vertical="center"/>
    </xf>
    <xf numFmtId="0" fontId="2" fillId="0" borderId="179" xfId="0" applyFont="1" applyBorder="1" applyAlignment="1">
      <alignment horizontal="justify" vertical="center" wrapText="1"/>
    </xf>
    <xf numFmtId="3" fontId="1" fillId="0" borderId="154" xfId="0" applyNumberFormat="1" applyFont="1" applyBorder="1" applyAlignment="1">
      <alignment horizontal="right" vertical="center" wrapText="1"/>
    </xf>
    <xf numFmtId="3" fontId="1" fillId="0" borderId="156" xfId="0" applyNumberFormat="1" applyFont="1" applyBorder="1" applyAlignment="1">
      <alignment horizontal="right" vertical="center" wrapText="1"/>
    </xf>
    <xf numFmtId="9" fontId="1" fillId="0" borderId="180" xfId="0" applyNumberFormat="1" applyFont="1" applyBorder="1" applyAlignment="1">
      <alignment horizontal="right" vertical="center" wrapText="1"/>
    </xf>
    <xf numFmtId="3" fontId="1" fillId="0" borderId="169" xfId="0" applyNumberFormat="1" applyFont="1" applyBorder="1" applyAlignment="1">
      <alignment horizontal="right" vertical="center" wrapText="1"/>
    </xf>
    <xf numFmtId="3" fontId="1" fillId="0" borderId="181" xfId="0" applyNumberFormat="1" applyFont="1" applyBorder="1" applyAlignment="1">
      <alignment horizontal="right" vertical="center" wrapText="1"/>
    </xf>
    <xf numFmtId="9" fontId="1" fillId="0" borderId="145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justify" vertical="center"/>
    </xf>
    <xf numFmtId="0" fontId="1" fillId="0" borderId="72" xfId="0" applyFont="1" applyBorder="1" applyAlignment="1">
      <alignment vertical="center"/>
    </xf>
    <xf numFmtId="0" fontId="1" fillId="0" borderId="178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justify" vertical="center" wrapText="1"/>
    </xf>
    <xf numFmtId="0" fontId="1" fillId="0" borderId="182" xfId="0" applyFont="1" applyBorder="1" applyAlignment="1">
      <alignment horizontal="justify" vertical="center" wrapText="1"/>
    </xf>
    <xf numFmtId="0" fontId="1" fillId="0" borderId="182" xfId="0" applyFont="1" applyBorder="1" applyAlignment="1">
      <alignment horizontal="left" vertical="center" wrapText="1"/>
    </xf>
    <xf numFmtId="0" fontId="1" fillId="0" borderId="103" xfId="0" applyFont="1" applyBorder="1" applyAlignment="1">
      <alignment horizontal="justify" vertical="center" wrapText="1"/>
    </xf>
    <xf numFmtId="0" fontId="1" fillId="0" borderId="183" xfId="0" applyFont="1" applyBorder="1" applyAlignment="1">
      <alignment horizontal="left" vertical="center" wrapText="1"/>
    </xf>
    <xf numFmtId="0" fontId="1" fillId="0" borderId="183" xfId="0" applyFont="1" applyBorder="1" applyAlignment="1">
      <alignment horizontal="justify" vertical="center" wrapText="1"/>
    </xf>
    <xf numFmtId="0" fontId="1" fillId="0" borderId="183" xfId="0" applyFont="1" applyBorder="1" applyAlignment="1">
      <alignment vertical="center" wrapText="1"/>
    </xf>
    <xf numFmtId="0" fontId="1" fillId="0" borderId="183" xfId="0" applyFont="1" applyBorder="1" applyAlignment="1">
      <alignment vertical="center"/>
    </xf>
    <xf numFmtId="0" fontId="1" fillId="0" borderId="184" xfId="0" applyFont="1" applyBorder="1" applyAlignment="1">
      <alignment horizontal="left" vertical="center" wrapText="1"/>
    </xf>
    <xf numFmtId="0" fontId="1" fillId="0" borderId="185" xfId="54" applyFont="1" applyBorder="1" applyAlignment="1">
      <alignment horizontal="center" vertical="center" wrapText="1"/>
      <protection/>
    </xf>
    <xf numFmtId="0" fontId="1" fillId="0" borderId="185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/>
      <protection/>
    </xf>
    <xf numFmtId="3" fontId="5" fillId="0" borderId="186" xfId="0" applyNumberFormat="1" applyFont="1" applyBorder="1" applyAlignment="1">
      <alignment horizontal="right" vertical="center"/>
    </xf>
    <xf numFmtId="3" fontId="5" fillId="0" borderId="170" xfId="0" applyNumberFormat="1" applyFont="1" applyBorder="1" applyAlignment="1">
      <alignment horizontal="right" vertical="center"/>
    </xf>
    <xf numFmtId="49" fontId="1" fillId="0" borderId="169" xfId="0" applyNumberFormat="1" applyFont="1" applyBorder="1" applyAlignment="1">
      <alignment horizontal="center" vertical="center"/>
    </xf>
    <xf numFmtId="9" fontId="1" fillId="0" borderId="187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9" fontId="6" fillId="0" borderId="42" xfId="0" applyNumberFormat="1" applyFont="1" applyBorder="1" applyAlignment="1">
      <alignment horizontal="right" vertical="center"/>
    </xf>
    <xf numFmtId="0" fontId="12" fillId="33" borderId="176" xfId="0" applyFont="1" applyFill="1" applyBorder="1" applyAlignment="1">
      <alignment horizontal="center" vertical="center"/>
    </xf>
    <xf numFmtId="0" fontId="12" fillId="33" borderId="177" xfId="0" applyFont="1" applyFill="1" applyBorder="1" applyAlignment="1">
      <alignment vertical="center"/>
    </xf>
    <xf numFmtId="3" fontId="12" fillId="33" borderId="153" xfId="0" applyNumberFormat="1" applyFont="1" applyFill="1" applyBorder="1" applyAlignment="1">
      <alignment horizontal="right" vertical="center"/>
    </xf>
    <xf numFmtId="49" fontId="1" fillId="0" borderId="188" xfId="0" applyNumberFormat="1" applyFont="1" applyBorder="1" applyAlignment="1">
      <alignment horizontal="center"/>
    </xf>
    <xf numFmtId="0" fontId="1" fillId="0" borderId="138" xfId="0" applyFont="1" applyBorder="1" applyAlignment="1">
      <alignment/>
    </xf>
    <xf numFmtId="0" fontId="1" fillId="0" borderId="189" xfId="0" applyFont="1" applyBorder="1" applyAlignment="1">
      <alignment/>
    </xf>
    <xf numFmtId="3" fontId="1" fillId="0" borderId="190" xfId="0" applyNumberFormat="1" applyFont="1" applyBorder="1" applyAlignment="1">
      <alignment horizontal="right"/>
    </xf>
    <xf numFmtId="49" fontId="6" fillId="0" borderId="191" xfId="0" applyNumberFormat="1" applyFont="1" applyBorder="1" applyAlignment="1">
      <alignment horizontal="center" vertical="center"/>
    </xf>
    <xf numFmtId="0" fontId="6" fillId="0" borderId="192" xfId="0" applyFont="1" applyBorder="1" applyAlignment="1">
      <alignment vertical="center"/>
    </xf>
    <xf numFmtId="3" fontId="6" fillId="0" borderId="193" xfId="0" applyNumberFormat="1" applyFont="1" applyBorder="1" applyAlignment="1">
      <alignment horizontal="right" vertical="center"/>
    </xf>
    <xf numFmtId="9" fontId="6" fillId="0" borderId="194" xfId="0" applyNumberFormat="1" applyFont="1" applyBorder="1" applyAlignment="1">
      <alignment horizontal="right" vertical="center"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center" vertical="center"/>
      <protection/>
    </xf>
    <xf numFmtId="0" fontId="1" fillId="0" borderId="105" xfId="54" applyFont="1" applyBorder="1" applyAlignment="1">
      <alignment horizontal="center" vertical="center" wrapText="1"/>
      <protection/>
    </xf>
    <xf numFmtId="0" fontId="1" fillId="0" borderId="99" xfId="54" applyFont="1" applyBorder="1" applyAlignment="1">
      <alignment horizontal="center" vertical="center" wrapText="1"/>
      <protection/>
    </xf>
    <xf numFmtId="0" fontId="1" fillId="0" borderId="195" xfId="54" applyFont="1" applyBorder="1" applyAlignment="1">
      <alignment horizontal="center" vertical="center" wrapText="1"/>
      <protection/>
    </xf>
    <xf numFmtId="0" fontId="1" fillId="0" borderId="106" xfId="54" applyFont="1" applyBorder="1" applyAlignment="1">
      <alignment horizontal="center" vertical="center" wrapText="1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1" fillId="0" borderId="89" xfId="54" applyFont="1" applyBorder="1" applyAlignment="1">
      <alignment horizontal="center" vertical="center" wrapText="1"/>
      <protection/>
    </xf>
    <xf numFmtId="0" fontId="6" fillId="33" borderId="17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4" fillId="0" borderId="75" xfId="0" applyFont="1" applyBorder="1" applyAlignment="1">
      <alignment/>
    </xf>
    <xf numFmtId="3" fontId="4" fillId="0" borderId="75" xfId="0" applyNumberFormat="1" applyFont="1" applyBorder="1" applyAlignment="1">
      <alignment horizontal="right" vertical="center"/>
    </xf>
    <xf numFmtId="0" fontId="1" fillId="0" borderId="196" xfId="0" applyFont="1" applyBorder="1" applyAlignment="1">
      <alignment horizontal="center" vertical="center"/>
    </xf>
    <xf numFmtId="0" fontId="1" fillId="0" borderId="197" xfId="0" applyFont="1" applyBorder="1" applyAlignment="1">
      <alignment horizontal="center" vertical="center"/>
    </xf>
    <xf numFmtId="0" fontId="1" fillId="0" borderId="198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1" fillId="0" borderId="180" xfId="0" applyFont="1" applyBorder="1" applyAlignment="1">
      <alignment horizontal="center" vertical="center"/>
    </xf>
    <xf numFmtId="0" fontId="1" fillId="0" borderId="187" xfId="0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3" fontId="5" fillId="0" borderId="75" xfId="0" applyNumberFormat="1" applyFont="1" applyFill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9" fontId="4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6" fillId="33" borderId="74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horizontal="right" vertical="center"/>
    </xf>
    <xf numFmtId="0" fontId="1" fillId="0" borderId="155" xfId="0" applyFont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33" borderId="5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right" vertical="center"/>
    </xf>
    <xf numFmtId="0" fontId="6" fillId="0" borderId="199" xfId="0" applyFont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1" fillId="0" borderId="19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justify" vertical="center" wrapText="1"/>
    </xf>
    <xf numFmtId="0" fontId="4" fillId="0" borderId="64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7" fillId="0" borderId="0" xfId="54" applyFont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1" fillId="0" borderId="0" xfId="54" applyFont="1" applyAlignment="1">
      <alignment horizontal="right" vertical="center"/>
      <protection/>
    </xf>
    <xf numFmtId="0" fontId="7" fillId="0" borderId="178" xfId="0" applyFont="1" applyBorder="1" applyAlignment="1">
      <alignment horizontal="center" vertical="center" wrapText="1"/>
    </xf>
    <xf numFmtId="0" fontId="7" fillId="0" borderId="20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7" fillId="0" borderId="5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1" fillId="0" borderId="12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01" xfId="0" applyFont="1" applyBorder="1" applyAlignment="1">
      <alignment horizontal="left"/>
    </xf>
    <xf numFmtId="0" fontId="4" fillId="0" borderId="138" xfId="0" applyFont="1" applyBorder="1" applyAlignment="1">
      <alignment horizontal="left"/>
    </xf>
    <xf numFmtId="0" fontId="4" fillId="0" borderId="189" xfId="0" applyFont="1" applyBorder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3" fontId="5" fillId="0" borderId="202" xfId="0" applyNumberFormat="1" applyFont="1" applyBorder="1" applyAlignment="1">
      <alignment horizontal="center"/>
    </xf>
    <xf numFmtId="0" fontId="1" fillId="0" borderId="138" xfId="0" applyFont="1" applyBorder="1" applyAlignment="1">
      <alignment/>
    </xf>
    <xf numFmtId="0" fontId="1" fillId="0" borderId="128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75" xfId="54" applyFont="1" applyBorder="1" applyAlignment="1">
      <alignment vertical="center" wrapText="1"/>
      <protection/>
    </xf>
    <xf numFmtId="0" fontId="1" fillId="0" borderId="89" xfId="54" applyFont="1" applyBorder="1" applyAlignment="1">
      <alignment vertical="center" wrapText="1"/>
      <protection/>
    </xf>
    <xf numFmtId="0" fontId="1" fillId="0" borderId="98" xfId="54" applyFont="1" applyBorder="1" applyAlignment="1">
      <alignment horizontal="center" vertical="center"/>
      <protection/>
    </xf>
    <xf numFmtId="0" fontId="1" fillId="0" borderId="89" xfId="54" applyFont="1" applyBorder="1" applyAlignment="1">
      <alignment horizontal="center" vertical="center"/>
      <protection/>
    </xf>
    <xf numFmtId="0" fontId="11" fillId="0" borderId="0" xfId="54" applyFont="1" applyBorder="1" applyAlignment="1">
      <alignment vertical="center"/>
      <protection/>
    </xf>
    <xf numFmtId="0" fontId="5" fillId="0" borderId="195" xfId="54" applyFont="1" applyBorder="1" applyAlignment="1">
      <alignment vertical="center" wrapText="1"/>
      <protection/>
    </xf>
    <xf numFmtId="0" fontId="5" fillId="0" borderId="106" xfId="54" applyFont="1" applyBorder="1" applyAlignment="1">
      <alignment vertical="center" wrapText="1"/>
      <protection/>
    </xf>
    <xf numFmtId="0" fontId="1" fillId="0" borderId="100" xfId="54" applyFont="1" applyBorder="1" applyAlignment="1">
      <alignment horizontal="center" vertical="center" wrapText="1"/>
      <protection/>
    </xf>
    <xf numFmtId="0" fontId="1" fillId="0" borderId="101" xfId="54" applyFont="1" applyBorder="1" applyAlignment="1">
      <alignment horizontal="center" vertical="center" wrapText="1"/>
      <protection/>
    </xf>
    <xf numFmtId="0" fontId="1" fillId="0" borderId="97" xfId="54" applyFont="1" applyBorder="1" applyAlignment="1">
      <alignment horizontal="center" vertical="center" wrapText="1"/>
      <protection/>
    </xf>
    <xf numFmtId="0" fontId="1" fillId="0" borderId="97" xfId="54" applyFont="1" applyBorder="1" applyAlignment="1">
      <alignment horizontal="center" vertical="center"/>
      <protection/>
    </xf>
    <xf numFmtId="0" fontId="1" fillId="0" borderId="75" xfId="54" applyFont="1" applyBorder="1" applyAlignment="1">
      <alignment horizontal="center" vertical="center"/>
      <protection/>
    </xf>
    <xf numFmtId="0" fontId="1" fillId="0" borderId="101" xfId="54" applyFont="1" applyBorder="1" applyAlignment="1">
      <alignment horizontal="center" vertical="center"/>
      <protection/>
    </xf>
    <xf numFmtId="0" fontId="1" fillId="0" borderId="102" xfId="54" applyFont="1" applyBorder="1" applyAlignment="1">
      <alignment horizontal="center" vertical="center"/>
      <protection/>
    </xf>
    <xf numFmtId="0" fontId="1" fillId="0" borderId="93" xfId="54" applyFont="1" applyBorder="1" applyAlignment="1">
      <alignment horizontal="center" vertical="center" wrapText="1"/>
      <protection/>
    </xf>
    <xf numFmtId="0" fontId="1" fillId="0" borderId="94" xfId="54" applyFont="1" applyBorder="1" applyAlignment="1">
      <alignment horizontal="center" vertical="center" wrapText="1"/>
      <protection/>
    </xf>
    <xf numFmtId="0" fontId="1" fillId="0" borderId="102" xfId="54" applyFont="1" applyBorder="1" applyAlignment="1">
      <alignment horizontal="center" vertical="center" wrapText="1"/>
      <protection/>
    </xf>
    <xf numFmtId="0" fontId="1" fillId="33" borderId="74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203" xfId="0" applyFont="1" applyBorder="1" applyAlignment="1">
      <alignment horizontal="center" vertical="center"/>
    </xf>
    <xf numFmtId="0" fontId="1" fillId="0" borderId="45" xfId="0" applyFont="1" applyBorder="1" applyAlignment="1">
      <alignment horizontal="right"/>
    </xf>
    <xf numFmtId="0" fontId="6" fillId="0" borderId="204" xfId="0" applyFont="1" applyBorder="1" applyAlignment="1">
      <alignment horizontal="center" vertical="center"/>
    </xf>
    <xf numFmtId="0" fontId="6" fillId="0" borderId="205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118" xfId="54" applyFont="1" applyBorder="1" applyAlignment="1">
      <alignment horizontal="center" vertical="center"/>
      <protection/>
    </xf>
    <xf numFmtId="0" fontId="1" fillId="0" borderId="178" xfId="54" applyFont="1" applyBorder="1" applyAlignment="1">
      <alignment horizontal="right" vertical="center"/>
      <protection/>
    </xf>
    <xf numFmtId="0" fontId="1" fillId="0" borderId="206" xfId="54" applyFont="1" applyBorder="1" applyAlignment="1">
      <alignment horizontal="center" vertical="center"/>
      <protection/>
    </xf>
    <xf numFmtId="0" fontId="1" fillId="0" borderId="207" xfId="54" applyFont="1" applyBorder="1" applyAlignment="1">
      <alignment horizontal="center" vertical="center"/>
      <protection/>
    </xf>
    <xf numFmtId="0" fontId="1" fillId="0" borderId="90" xfId="54" applyFont="1" applyBorder="1" applyAlignment="1">
      <alignment horizontal="center" vertical="center" wrapText="1"/>
      <protection/>
    </xf>
    <xf numFmtId="0" fontId="1" fillId="0" borderId="91" xfId="54" applyFont="1" applyBorder="1" applyAlignment="1">
      <alignment horizontal="center" vertical="center" wrapText="1"/>
      <protection/>
    </xf>
    <xf numFmtId="0" fontId="1" fillId="0" borderId="195" xfId="54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35.7109375" style="344" customWidth="1"/>
    <col min="2" max="2" width="10.7109375" style="344" customWidth="1"/>
    <col min="3" max="3" width="33.7109375" style="344" customWidth="1"/>
    <col min="4" max="16384" width="9.140625" style="343" customWidth="1"/>
  </cols>
  <sheetData>
    <row r="1" spans="1:3" ht="15" customHeight="1">
      <c r="A1" s="718" t="s">
        <v>0</v>
      </c>
      <c r="B1" s="718"/>
      <c r="C1" s="718"/>
    </row>
    <row r="2" spans="1:3" ht="15" customHeight="1">
      <c r="A2" s="370"/>
      <c r="B2" s="370"/>
      <c r="C2" s="2" t="s">
        <v>1</v>
      </c>
    </row>
    <row r="3" ht="15" customHeight="1"/>
    <row r="4" spans="1:3" s="346" customFormat="1" ht="15" customHeight="1">
      <c r="A4" s="719" t="s">
        <v>339</v>
      </c>
      <c r="B4" s="719"/>
      <c r="C4" s="719"/>
    </row>
    <row r="5" spans="1:3" s="346" customFormat="1" ht="15" customHeight="1" thickBot="1">
      <c r="A5" s="347"/>
      <c r="B5" s="348"/>
      <c r="C5" s="348"/>
    </row>
    <row r="6" spans="1:3" s="346" customFormat="1" ht="15" customHeight="1" thickTop="1">
      <c r="A6" s="720" t="s">
        <v>340</v>
      </c>
      <c r="B6" s="722" t="s">
        <v>341</v>
      </c>
      <c r="C6" s="723"/>
    </row>
    <row r="7" spans="1:3" s="346" customFormat="1" ht="15" customHeight="1">
      <c r="A7" s="721"/>
      <c r="B7" s="724"/>
      <c r="C7" s="725"/>
    </row>
    <row r="8" spans="1:3" s="346" customFormat="1" ht="15" customHeight="1">
      <c r="A8" s="351"/>
      <c r="B8" s="352" t="s">
        <v>342</v>
      </c>
      <c r="C8" s="353" t="s">
        <v>343</v>
      </c>
    </row>
    <row r="9" spans="1:3" s="346" customFormat="1" ht="15" customHeight="1" thickBot="1">
      <c r="A9" s="354" t="s">
        <v>9</v>
      </c>
      <c r="B9" s="355" t="s">
        <v>10</v>
      </c>
      <c r="C9" s="356" t="s">
        <v>11</v>
      </c>
    </row>
    <row r="10" spans="1:3" s="346" customFormat="1" ht="15" customHeight="1" thickTop="1">
      <c r="A10" s="357" t="s">
        <v>344</v>
      </c>
      <c r="B10" s="358" t="s">
        <v>186</v>
      </c>
      <c r="C10" s="359" t="s">
        <v>345</v>
      </c>
    </row>
    <row r="11" spans="1:3" s="346" customFormat="1" ht="22.5">
      <c r="A11" s="360" t="s">
        <v>346</v>
      </c>
      <c r="B11" s="349" t="s">
        <v>25</v>
      </c>
      <c r="C11" s="361" t="s">
        <v>347</v>
      </c>
    </row>
    <row r="12" spans="1:3" ht="15" customHeight="1">
      <c r="A12" s="362"/>
      <c r="B12" s="363"/>
      <c r="C12" s="364"/>
    </row>
    <row r="13" spans="1:3" ht="15" customHeight="1">
      <c r="A13" s="365"/>
      <c r="B13" s="363"/>
      <c r="C13" s="366"/>
    </row>
    <row r="14" spans="1:3" ht="15" customHeight="1">
      <c r="A14" s="365"/>
      <c r="B14" s="363"/>
      <c r="C14" s="366"/>
    </row>
    <row r="15" spans="1:3" ht="15" customHeight="1">
      <c r="A15" s="365"/>
      <c r="B15" s="363"/>
      <c r="C15" s="366"/>
    </row>
    <row r="16" spans="1:3" ht="15" customHeight="1">
      <c r="A16" s="365"/>
      <c r="B16" s="363"/>
      <c r="C16" s="366"/>
    </row>
    <row r="17" spans="1:3" ht="15" customHeight="1">
      <c r="A17" s="365"/>
      <c r="B17" s="363"/>
      <c r="C17" s="366"/>
    </row>
    <row r="18" spans="1:3" ht="15" customHeight="1">
      <c r="A18" s="365"/>
      <c r="B18" s="363"/>
      <c r="C18" s="366"/>
    </row>
    <row r="19" spans="1:3" ht="15" customHeight="1">
      <c r="A19" s="365"/>
      <c r="B19" s="363"/>
      <c r="C19" s="366"/>
    </row>
    <row r="20" spans="1:3" ht="15" customHeight="1">
      <c r="A20" s="365"/>
      <c r="B20" s="363"/>
      <c r="C20" s="366"/>
    </row>
    <row r="21" spans="1:3" ht="15" customHeight="1">
      <c r="A21" s="365"/>
      <c r="B21" s="363"/>
      <c r="C21" s="366"/>
    </row>
    <row r="22" spans="1:3" ht="15" customHeight="1">
      <c r="A22" s="365"/>
      <c r="B22" s="363"/>
      <c r="C22" s="366"/>
    </row>
    <row r="23" spans="1:3" ht="15" customHeight="1">
      <c r="A23" s="365"/>
      <c r="B23" s="363"/>
      <c r="C23" s="366"/>
    </row>
    <row r="24" spans="1:3" ht="15" customHeight="1">
      <c r="A24" s="365"/>
      <c r="B24" s="363"/>
      <c r="C24" s="366"/>
    </row>
    <row r="25" spans="1:3" ht="15" customHeight="1">
      <c r="A25" s="365"/>
      <c r="B25" s="363"/>
      <c r="C25" s="366"/>
    </row>
    <row r="26" spans="1:3" ht="15" customHeight="1">
      <c r="A26" s="365"/>
      <c r="B26" s="363"/>
      <c r="C26" s="366"/>
    </row>
    <row r="27" spans="1:3" ht="15" customHeight="1">
      <c r="A27" s="365"/>
      <c r="B27" s="363"/>
      <c r="C27" s="366"/>
    </row>
    <row r="28" spans="1:3" ht="15" customHeight="1">
      <c r="A28" s="365"/>
      <c r="B28" s="363"/>
      <c r="C28" s="366"/>
    </row>
    <row r="29" spans="1:3" ht="15" customHeight="1">
      <c r="A29" s="365"/>
      <c r="B29" s="363"/>
      <c r="C29" s="366"/>
    </row>
    <row r="30" spans="1:3" ht="15" customHeight="1">
      <c r="A30" s="365"/>
      <c r="B30" s="363"/>
      <c r="C30" s="366"/>
    </row>
    <row r="31" spans="1:3" ht="15" customHeight="1">
      <c r="A31" s="365"/>
      <c r="B31" s="363"/>
      <c r="C31" s="366"/>
    </row>
    <row r="32" spans="1:3" ht="15" customHeight="1" thickBot="1">
      <c r="A32" s="367"/>
      <c r="B32" s="368"/>
      <c r="C32" s="369"/>
    </row>
    <row r="33" ht="12.75" thickTop="1"/>
  </sheetData>
  <sheetProtection/>
  <mergeCells count="4">
    <mergeCell ref="A1:C1"/>
    <mergeCell ref="A4:C4"/>
    <mergeCell ref="A6:A7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7109375" style="344" customWidth="1"/>
    <col min="2" max="2" width="37.7109375" style="344" customWidth="1"/>
    <col min="3" max="5" width="9.7109375" style="344" customWidth="1"/>
    <col min="6" max="6" width="9.7109375" style="343" customWidth="1"/>
    <col min="7" max="16384" width="9.140625" style="343" customWidth="1"/>
  </cols>
  <sheetData>
    <row r="1" spans="1:6" ht="15" customHeight="1">
      <c r="A1" s="718" t="s">
        <v>204</v>
      </c>
      <c r="B1" s="718"/>
      <c r="C1" s="718"/>
      <c r="D1" s="718"/>
      <c r="E1" s="718"/>
      <c r="F1" s="718"/>
    </row>
    <row r="2" spans="2:6" ht="15" customHeight="1">
      <c r="B2" s="370"/>
      <c r="C2" s="370"/>
      <c r="D2" s="370"/>
      <c r="E2" s="370"/>
      <c r="F2" s="342" t="str">
        <f>'2.sz. mellékelet'!G2</f>
        <v>a  /2014. (II.  .) önkormányzati rendelethez</v>
      </c>
    </row>
    <row r="3" ht="15" customHeight="1">
      <c r="A3" s="384"/>
    </row>
    <row r="4" spans="1:6" ht="15" customHeight="1">
      <c r="A4" s="772" t="s">
        <v>354</v>
      </c>
      <c r="B4" s="772"/>
      <c r="C4" s="772"/>
      <c r="D4" s="772"/>
      <c r="E4" s="772"/>
      <c r="F4" s="772"/>
    </row>
    <row r="5" spans="1:6" ht="15" customHeight="1">
      <c r="A5" s="385"/>
      <c r="B5" s="385"/>
      <c r="C5" s="385"/>
      <c r="D5" s="385"/>
      <c r="E5" s="385"/>
      <c r="F5" s="386"/>
    </row>
    <row r="6" spans="1:6" ht="15" customHeight="1" thickBot="1">
      <c r="A6" s="387"/>
      <c r="B6" s="387"/>
      <c r="C6" s="387"/>
      <c r="D6" s="387"/>
      <c r="E6" s="387"/>
      <c r="F6" s="388" t="s">
        <v>3</v>
      </c>
    </row>
    <row r="7" spans="1:6" ht="34.5" thickTop="1">
      <c r="A7" s="389" t="s">
        <v>109</v>
      </c>
      <c r="B7" s="390" t="s">
        <v>175</v>
      </c>
      <c r="C7" s="390" t="s">
        <v>6</v>
      </c>
      <c r="D7" s="9" t="s">
        <v>510</v>
      </c>
      <c r="E7" s="390" t="s">
        <v>7</v>
      </c>
      <c r="F7" s="391" t="s">
        <v>8</v>
      </c>
    </row>
    <row r="8" spans="1:6" ht="15" customHeight="1" thickBot="1">
      <c r="A8" s="392" t="s">
        <v>9</v>
      </c>
      <c r="B8" s="355" t="s">
        <v>10</v>
      </c>
      <c r="C8" s="355" t="s">
        <v>11</v>
      </c>
      <c r="D8" s="355" t="s">
        <v>12</v>
      </c>
      <c r="E8" s="355" t="s">
        <v>13</v>
      </c>
      <c r="F8" s="356" t="s">
        <v>14</v>
      </c>
    </row>
    <row r="9" spans="1:6" ht="15" customHeight="1" thickTop="1">
      <c r="A9" s="393" t="s">
        <v>19</v>
      </c>
      <c r="B9" s="394" t="s">
        <v>52</v>
      </c>
      <c r="C9" s="395">
        <v>36844</v>
      </c>
      <c r="D9" s="396">
        <v>51686</v>
      </c>
      <c r="E9" s="396">
        <f>'2.sz. mellékelet'!F39</f>
        <v>70001</v>
      </c>
      <c r="F9" s="397">
        <f>E9/D9</f>
        <v>1.3543512750067717</v>
      </c>
    </row>
    <row r="10" spans="1:6" ht="15" customHeight="1" thickBot="1">
      <c r="A10" s="398" t="s">
        <v>353</v>
      </c>
      <c r="B10" s="399" t="s">
        <v>774</v>
      </c>
      <c r="C10" s="400">
        <v>18000</v>
      </c>
      <c r="D10" s="401">
        <v>18000</v>
      </c>
      <c r="E10" s="396">
        <f>'2.sz. mellékelet'!F40</f>
        <v>35000</v>
      </c>
      <c r="F10" s="402">
        <f>E10/D10</f>
        <v>1.9444444444444444</v>
      </c>
    </row>
    <row r="11" spans="1:6" ht="15" customHeight="1" thickBot="1" thickTop="1">
      <c r="A11" s="403"/>
      <c r="B11" s="404" t="s">
        <v>301</v>
      </c>
      <c r="C11" s="405">
        <f>C9+C10</f>
        <v>54844</v>
      </c>
      <c r="D11" s="406">
        <f>D9+D10</f>
        <v>69686</v>
      </c>
      <c r="E11" s="406">
        <f>E9+E10</f>
        <v>105001</v>
      </c>
      <c r="F11" s="407">
        <f>E11/D11</f>
        <v>1.5067732399621159</v>
      </c>
    </row>
    <row r="12" ht="12.75" thickTop="1"/>
    <row r="18" ht="19.5" customHeight="1"/>
  </sheetData>
  <sheetProtection/>
  <mergeCells count="2">
    <mergeCell ref="A1:F1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34.140625" style="1" customWidth="1"/>
    <col min="4" max="4" width="10.7109375" style="1" customWidth="1"/>
    <col min="5" max="5" width="15.7109375" style="1" customWidth="1"/>
    <col min="6" max="6" width="10.7109375" style="1" customWidth="1"/>
    <col min="7" max="7" width="10.7109375" style="0" customWidth="1"/>
  </cols>
  <sheetData>
    <row r="1" spans="2:6" ht="15" customHeight="1">
      <c r="B1" s="3"/>
      <c r="C1" s="3"/>
      <c r="D1" s="3"/>
      <c r="E1" s="2" t="s">
        <v>210</v>
      </c>
      <c r="F1" s="3"/>
    </row>
    <row r="2" spans="1:6" ht="15" customHeight="1">
      <c r="A2" s="3"/>
      <c r="B2" s="3"/>
      <c r="C2" s="3"/>
      <c r="D2" s="3"/>
      <c r="E2" s="2" t="str">
        <f>'2.sz. mellékelet'!G2</f>
        <v>a  /2014. (II.  .) önkormányzati rendelethez</v>
      </c>
      <c r="F2" s="3"/>
    </row>
    <row r="3" ht="15" customHeight="1">
      <c r="A3" s="4"/>
    </row>
    <row r="4" spans="1:7" ht="15" customHeight="1">
      <c r="A4" s="773" t="s">
        <v>355</v>
      </c>
      <c r="B4" s="773"/>
      <c r="C4" s="773"/>
      <c r="D4" s="773"/>
      <c r="E4" s="773"/>
      <c r="F4" s="408"/>
      <c r="G4" s="408"/>
    </row>
    <row r="5" ht="15" customHeight="1"/>
    <row r="6" ht="15" customHeight="1" thickBot="1">
      <c r="G6" s="6"/>
    </row>
    <row r="7" spans="2:4" s="43" customFormat="1" ht="27" customHeight="1" thickTop="1">
      <c r="B7" s="207" t="s">
        <v>193</v>
      </c>
      <c r="C7" s="208" t="s">
        <v>194</v>
      </c>
      <c r="D7" s="10" t="s">
        <v>7</v>
      </c>
    </row>
    <row r="8" spans="2:4" s="43" customFormat="1" ht="15" customHeight="1" thickBot="1">
      <c r="B8" s="209" t="s">
        <v>9</v>
      </c>
      <c r="C8" s="210" t="s">
        <v>10</v>
      </c>
      <c r="D8" s="14" t="s">
        <v>11</v>
      </c>
    </row>
    <row r="9" spans="2:4" s="43" customFormat="1" ht="15" customHeight="1" thickTop="1">
      <c r="B9" s="211" t="s">
        <v>17</v>
      </c>
      <c r="C9" s="212" t="s">
        <v>119</v>
      </c>
      <c r="D9" s="326">
        <f>SUM(D10:D13)</f>
        <v>22795</v>
      </c>
    </row>
    <row r="10" spans="2:4" s="43" customFormat="1" ht="15" customHeight="1">
      <c r="B10" s="213" t="s">
        <v>19</v>
      </c>
      <c r="C10" s="214" t="s">
        <v>195</v>
      </c>
      <c r="D10" s="327">
        <v>5000</v>
      </c>
    </row>
    <row r="11" spans="2:4" s="43" customFormat="1" ht="15" customHeight="1">
      <c r="B11" s="213" t="s">
        <v>20</v>
      </c>
      <c r="C11" s="214" t="s">
        <v>196</v>
      </c>
      <c r="D11" s="327">
        <v>6350</v>
      </c>
    </row>
    <row r="12" spans="2:4" s="43" customFormat="1" ht="15" customHeight="1">
      <c r="B12" s="213" t="s">
        <v>64</v>
      </c>
      <c r="C12" s="19" t="s">
        <v>199</v>
      </c>
      <c r="D12" s="329">
        <v>10650</v>
      </c>
    </row>
    <row r="13" spans="2:4" s="43" customFormat="1" ht="15" customHeight="1">
      <c r="B13" s="213" t="s">
        <v>65</v>
      </c>
      <c r="C13" s="19" t="s">
        <v>330</v>
      </c>
      <c r="D13" s="329">
        <v>795</v>
      </c>
    </row>
    <row r="14" spans="2:4" s="43" customFormat="1" ht="15" customHeight="1">
      <c r="B14" s="215" t="s">
        <v>25</v>
      </c>
      <c r="C14" s="216" t="s">
        <v>120</v>
      </c>
      <c r="D14" s="328">
        <f>SUM(D15:D31)</f>
        <v>52493</v>
      </c>
    </row>
    <row r="15" spans="2:5" s="43" customFormat="1" ht="15" customHeight="1">
      <c r="B15" s="18" t="s">
        <v>19</v>
      </c>
      <c r="C15" s="19" t="s">
        <v>197</v>
      </c>
      <c r="D15" s="329">
        <v>20000</v>
      </c>
      <c r="E15" s="218"/>
    </row>
    <row r="16" spans="2:5" s="43" customFormat="1" ht="15" customHeight="1">
      <c r="B16" s="18" t="s">
        <v>20</v>
      </c>
      <c r="C16" s="19" t="s">
        <v>320</v>
      </c>
      <c r="D16" s="329">
        <v>292</v>
      </c>
      <c r="E16" s="219"/>
    </row>
    <row r="17" spans="2:5" s="43" customFormat="1" ht="15" customHeight="1">
      <c r="B17" s="18" t="s">
        <v>64</v>
      </c>
      <c r="C17" s="19" t="s">
        <v>321</v>
      </c>
      <c r="D17" s="329">
        <v>1280</v>
      </c>
      <c r="E17" s="218"/>
    </row>
    <row r="18" spans="2:5" s="43" customFormat="1" ht="15" customHeight="1">
      <c r="B18" s="18" t="s">
        <v>65</v>
      </c>
      <c r="C18" s="19" t="s">
        <v>322</v>
      </c>
      <c r="D18" s="329">
        <v>950</v>
      </c>
      <c r="E18" s="218"/>
    </row>
    <row r="19" spans="2:5" s="43" customFormat="1" ht="15" customHeight="1">
      <c r="B19" s="18" t="s">
        <v>67</v>
      </c>
      <c r="C19" s="19" t="s">
        <v>323</v>
      </c>
      <c r="D19" s="329">
        <v>3335</v>
      </c>
      <c r="E19" s="218"/>
    </row>
    <row r="20" spans="2:5" s="43" customFormat="1" ht="15" customHeight="1">
      <c r="B20" s="18" t="s">
        <v>69</v>
      </c>
      <c r="C20" s="19" t="s">
        <v>198</v>
      </c>
      <c r="D20" s="329">
        <v>4799</v>
      </c>
      <c r="E20" s="218"/>
    </row>
    <row r="21" spans="2:5" s="43" customFormat="1" ht="15" customHeight="1">
      <c r="B21" s="18" t="s">
        <v>71</v>
      </c>
      <c r="C21" s="19" t="s">
        <v>324</v>
      </c>
      <c r="D21" s="329">
        <v>3430</v>
      </c>
      <c r="E21" s="218"/>
    </row>
    <row r="22" spans="2:5" s="43" customFormat="1" ht="15" customHeight="1">
      <c r="B22" s="18" t="s">
        <v>113</v>
      </c>
      <c r="C22" s="19" t="s">
        <v>325</v>
      </c>
      <c r="D22" s="329">
        <v>385</v>
      </c>
      <c r="E22" s="218"/>
    </row>
    <row r="23" spans="2:5" s="43" customFormat="1" ht="15" customHeight="1">
      <c r="B23" s="18" t="s">
        <v>137</v>
      </c>
      <c r="C23" s="19" t="s">
        <v>326</v>
      </c>
      <c r="D23" s="329">
        <v>130</v>
      </c>
      <c r="E23" s="218"/>
    </row>
    <row r="24" spans="2:5" s="43" customFormat="1" ht="15" customHeight="1">
      <c r="B24" s="18" t="s">
        <v>138</v>
      </c>
      <c r="C24" s="19" t="s">
        <v>327</v>
      </c>
      <c r="D24" s="329">
        <v>380</v>
      </c>
      <c r="E24" s="220"/>
    </row>
    <row r="25" spans="2:5" s="204" customFormat="1" ht="15" customHeight="1">
      <c r="B25" s="18" t="s">
        <v>139</v>
      </c>
      <c r="C25" s="19" t="s">
        <v>328</v>
      </c>
      <c r="D25" s="329">
        <v>175</v>
      </c>
      <c r="E25" s="220"/>
    </row>
    <row r="26" spans="2:5" s="43" customFormat="1" ht="15" customHeight="1">
      <c r="B26" s="18" t="s">
        <v>140</v>
      </c>
      <c r="C26" s="19" t="s">
        <v>329</v>
      </c>
      <c r="D26" s="329">
        <v>115</v>
      </c>
      <c r="E26" s="220"/>
    </row>
    <row r="27" spans="2:4" s="43" customFormat="1" ht="15" customHeight="1">
      <c r="B27" s="18" t="s">
        <v>141</v>
      </c>
      <c r="C27" s="19" t="s">
        <v>331</v>
      </c>
      <c r="D27" s="329">
        <v>1016</v>
      </c>
    </row>
    <row r="28" spans="2:4" s="43" customFormat="1" ht="15" customHeight="1">
      <c r="B28" s="18" t="s">
        <v>142</v>
      </c>
      <c r="C28" s="19" t="s">
        <v>332</v>
      </c>
      <c r="D28" s="329">
        <v>508</v>
      </c>
    </row>
    <row r="29" spans="2:4" s="43" customFormat="1" ht="15" customHeight="1">
      <c r="B29" s="18" t="s">
        <v>143</v>
      </c>
      <c r="C29" s="19" t="s">
        <v>696</v>
      </c>
      <c r="D29" s="329">
        <v>13291</v>
      </c>
    </row>
    <row r="30" spans="2:4" s="43" customFormat="1" ht="15" customHeight="1">
      <c r="B30" s="18" t="s">
        <v>144</v>
      </c>
      <c r="C30" s="19" t="s">
        <v>697</v>
      </c>
      <c r="D30" s="329">
        <v>121</v>
      </c>
    </row>
    <row r="31" spans="2:4" s="43" customFormat="1" ht="15" customHeight="1">
      <c r="B31" s="18" t="s">
        <v>145</v>
      </c>
      <c r="C31" s="19" t="s">
        <v>698</v>
      </c>
      <c r="D31" s="329">
        <v>2286</v>
      </c>
    </row>
    <row r="32" spans="2:5" s="43" customFormat="1" ht="15" customHeight="1">
      <c r="B32" s="215" t="s">
        <v>27</v>
      </c>
      <c r="C32" s="216" t="s">
        <v>200</v>
      </c>
      <c r="D32" s="326">
        <f>SUM(D33)</f>
        <v>14500</v>
      </c>
      <c r="E32" s="269"/>
    </row>
    <row r="33" spans="2:4" s="43" customFormat="1" ht="15" customHeight="1">
      <c r="B33" s="213">
        <v>18</v>
      </c>
      <c r="C33" s="214" t="s">
        <v>201</v>
      </c>
      <c r="D33" s="330">
        <v>14500</v>
      </c>
    </row>
    <row r="34" spans="2:4" s="43" customFormat="1" ht="15" customHeight="1">
      <c r="B34" s="215" t="s">
        <v>29</v>
      </c>
      <c r="C34" s="216" t="s">
        <v>202</v>
      </c>
      <c r="D34" s="328">
        <v>7790</v>
      </c>
    </row>
    <row r="35" spans="2:4" s="43" customFormat="1" ht="15" customHeight="1" thickBot="1">
      <c r="B35" s="707" t="s">
        <v>33</v>
      </c>
      <c r="C35" s="708" t="s">
        <v>775</v>
      </c>
      <c r="D35" s="709">
        <v>35000</v>
      </c>
    </row>
    <row r="36" spans="2:4" s="43" customFormat="1" ht="15" customHeight="1" thickBot="1" thickTop="1">
      <c r="B36" s="478" t="s">
        <v>203</v>
      </c>
      <c r="C36" s="478"/>
      <c r="D36" s="331">
        <f>D9+D14+D32+D34+D35</f>
        <v>132578</v>
      </c>
    </row>
    <row r="37" ht="12.75" thickTop="1"/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6384" width="9.140625" style="343" customWidth="1"/>
  </cols>
  <sheetData>
    <row r="1" spans="1:9" s="410" customFormat="1" ht="15" customHeight="1">
      <c r="A1" s="774" t="s">
        <v>235</v>
      </c>
      <c r="B1" s="774"/>
      <c r="C1" s="774"/>
      <c r="D1" s="774"/>
      <c r="E1" s="774"/>
      <c r="F1" s="774"/>
      <c r="G1" s="774"/>
      <c r="H1" s="774"/>
      <c r="I1" s="774"/>
    </row>
    <row r="2" spans="1:9" s="410" customFormat="1" ht="15" customHeight="1">
      <c r="A2" s="348"/>
      <c r="B2" s="348"/>
      <c r="C2" s="348"/>
      <c r="D2" s="348"/>
      <c r="E2" s="348"/>
      <c r="F2" s="348"/>
      <c r="G2" s="348"/>
      <c r="H2" s="348"/>
      <c r="I2" s="409" t="str">
        <f>'2.sz. mellékelet'!G2</f>
        <v>a  /2014. (II.  .) önkormányzati rendelethez</v>
      </c>
    </row>
    <row r="3" s="410" customFormat="1" ht="15" customHeight="1">
      <c r="A3" s="411"/>
    </row>
    <row r="4" s="410" customFormat="1" ht="15" customHeight="1">
      <c r="A4" s="411"/>
    </row>
    <row r="5" s="410" customFormat="1" ht="15" customHeight="1">
      <c r="A5" s="411"/>
    </row>
    <row r="6" s="410" customFormat="1" ht="15" customHeight="1">
      <c r="A6" s="411"/>
    </row>
    <row r="7" s="410" customFormat="1" ht="15" customHeight="1">
      <c r="A7" s="411"/>
    </row>
    <row r="8" spans="1:9" s="410" customFormat="1" ht="15" customHeight="1">
      <c r="A8" s="719" t="s">
        <v>356</v>
      </c>
      <c r="B8" s="719"/>
      <c r="C8" s="719"/>
      <c r="D8" s="719"/>
      <c r="E8" s="719"/>
      <c r="F8" s="719"/>
      <c r="G8" s="719"/>
      <c r="H8" s="719"/>
      <c r="I8" s="719"/>
    </row>
    <row r="9" spans="1:9" s="410" customFormat="1" ht="15" customHeight="1">
      <c r="A9" s="719" t="s">
        <v>357</v>
      </c>
      <c r="B9" s="719"/>
      <c r="C9" s="719"/>
      <c r="D9" s="719"/>
      <c r="E9" s="719"/>
      <c r="F9" s="719"/>
      <c r="G9" s="719"/>
      <c r="H9" s="719"/>
      <c r="I9" s="719"/>
    </row>
    <row r="10" s="410" customFormat="1" ht="15" customHeight="1">
      <c r="A10" s="345"/>
    </row>
    <row r="11" s="410" customFormat="1" ht="15" customHeight="1">
      <c r="A11" s="348"/>
    </row>
    <row r="12" s="410" customFormat="1" ht="15" customHeight="1">
      <c r="A12" s="348"/>
    </row>
    <row r="13" s="410" customFormat="1" ht="15" customHeight="1">
      <c r="A13" s="348"/>
    </row>
    <row r="14" s="410" customFormat="1" ht="15" customHeight="1">
      <c r="A14" s="348"/>
    </row>
    <row r="15" s="410" customFormat="1" ht="15" customHeight="1">
      <c r="A15" s="348"/>
    </row>
    <row r="16" s="410" customFormat="1" ht="15" customHeight="1">
      <c r="A16" s="348"/>
    </row>
    <row r="17" s="410" customFormat="1" ht="15" customHeight="1">
      <c r="A17" s="348"/>
    </row>
    <row r="18" spans="1:9" s="410" customFormat="1" ht="15" customHeight="1">
      <c r="A18" s="719" t="s">
        <v>358</v>
      </c>
      <c r="B18" s="719"/>
      <c r="C18" s="719"/>
      <c r="D18" s="719"/>
      <c r="E18" s="719"/>
      <c r="F18" s="719"/>
      <c r="G18" s="719"/>
      <c r="H18" s="719"/>
      <c r="I18" s="719"/>
    </row>
    <row r="19" ht="12.75">
      <c r="A19" s="412"/>
    </row>
    <row r="20" ht="12.75">
      <c r="A20" s="412"/>
    </row>
    <row r="21" ht="12.75">
      <c r="A21" s="412"/>
    </row>
    <row r="22" ht="12.75">
      <c r="A22" s="412"/>
    </row>
    <row r="23" ht="12.75">
      <c r="A23" s="412"/>
    </row>
    <row r="24" ht="12.75">
      <c r="A24" s="412"/>
    </row>
    <row r="25" ht="12.75">
      <c r="A25" s="412"/>
    </row>
    <row r="26" ht="12.75">
      <c r="A26" s="412"/>
    </row>
    <row r="27" ht="12.75">
      <c r="A27" s="412"/>
    </row>
    <row r="28" ht="12.75">
      <c r="A28" s="412"/>
    </row>
    <row r="29" ht="12.75">
      <c r="A29" s="412"/>
    </row>
    <row r="30" ht="12.75">
      <c r="A30" s="412"/>
    </row>
    <row r="31" ht="12.75">
      <c r="A31" s="412"/>
    </row>
    <row r="32" ht="12.75">
      <c r="A32" s="412"/>
    </row>
    <row r="33" ht="12.75">
      <c r="A33" s="412"/>
    </row>
    <row r="34" ht="12.75">
      <c r="A34" s="412"/>
    </row>
    <row r="35" ht="12.75">
      <c r="A35" s="412"/>
    </row>
    <row r="36" ht="12.75">
      <c r="A36" s="412"/>
    </row>
    <row r="37" ht="12.75">
      <c r="A37" s="412"/>
    </row>
    <row r="38" ht="12.75">
      <c r="A38" s="412"/>
    </row>
    <row r="39" ht="12.75">
      <c r="A39" s="412"/>
    </row>
    <row r="40" ht="12.75">
      <c r="A40" s="412"/>
    </row>
    <row r="41" ht="12.75">
      <c r="A41" s="412"/>
    </row>
    <row r="42" ht="12.75">
      <c r="A42" s="412"/>
    </row>
    <row r="43" ht="12.75">
      <c r="A43" s="412"/>
    </row>
    <row r="44" ht="12.75">
      <c r="A44" s="412"/>
    </row>
    <row r="45" ht="12.75">
      <c r="A45" s="412"/>
    </row>
    <row r="46" ht="12.75">
      <c r="A46" s="412"/>
    </row>
    <row r="47" ht="12.75">
      <c r="A47" s="412"/>
    </row>
    <row r="48" ht="12.75">
      <c r="A48" s="412"/>
    </row>
    <row r="49" ht="12.75">
      <c r="A49" s="412"/>
    </row>
    <row r="50" ht="12.75">
      <c r="A50" s="412"/>
    </row>
    <row r="51" ht="12.75">
      <c r="A51" s="412"/>
    </row>
    <row r="52" ht="12.75">
      <c r="A52" s="412"/>
    </row>
  </sheetData>
  <sheetProtection/>
  <mergeCells count="4">
    <mergeCell ref="A1:I1"/>
    <mergeCell ref="A8:I8"/>
    <mergeCell ref="A9:I9"/>
    <mergeCell ref="A18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7109375" style="1" customWidth="1"/>
    <col min="2" max="2" width="5.7109375" style="0" customWidth="1"/>
    <col min="3" max="3" width="30.8515625" style="1" customWidth="1"/>
    <col min="4" max="6" width="9.7109375" style="1" customWidth="1"/>
    <col min="7" max="7" width="11.28125" style="1" customWidth="1"/>
  </cols>
  <sheetData>
    <row r="1" spans="2:7" ht="15" customHeight="1">
      <c r="B1" s="777" t="s">
        <v>554</v>
      </c>
      <c r="C1" s="777"/>
      <c r="D1" s="777"/>
      <c r="E1" s="777"/>
      <c r="F1" s="777"/>
      <c r="G1" s="777"/>
    </row>
    <row r="2" spans="3:8" ht="15" customHeight="1">
      <c r="C2" s="3"/>
      <c r="D2" s="3"/>
      <c r="E2" s="3"/>
      <c r="F2" s="3"/>
      <c r="G2" s="2" t="str">
        <f>'2.sz. mellékelet'!G2</f>
        <v>a  /2014. (II.  .) önkormányzati rendelethez</v>
      </c>
      <c r="H2" s="221"/>
    </row>
    <row r="3" ht="15" customHeight="1">
      <c r="C3" s="4"/>
    </row>
    <row r="4" spans="2:7" ht="15" customHeight="1">
      <c r="B4" s="731" t="s">
        <v>205</v>
      </c>
      <c r="C4" s="731"/>
      <c r="D4" s="731"/>
      <c r="E4" s="731"/>
      <c r="F4" s="731"/>
      <c r="G4" s="731"/>
    </row>
    <row r="5" spans="2:7" ht="15" customHeight="1">
      <c r="B5" s="731" t="s">
        <v>532</v>
      </c>
      <c r="C5" s="731"/>
      <c r="D5" s="731"/>
      <c r="E5" s="731"/>
      <c r="F5" s="731"/>
      <c r="G5" s="731"/>
    </row>
    <row r="6" ht="15" customHeight="1">
      <c r="B6" s="1"/>
    </row>
    <row r="7" spans="2:7" ht="15" customHeight="1" thickBot="1">
      <c r="B7" s="1"/>
      <c r="G7" s="482" t="s">
        <v>516</v>
      </c>
    </row>
    <row r="8" spans="1:7" ht="23.25" thickTop="1">
      <c r="A8" s="207" t="s">
        <v>193</v>
      </c>
      <c r="B8" s="778" t="s">
        <v>194</v>
      </c>
      <c r="C8" s="778"/>
      <c r="D8" s="778"/>
      <c r="E8" s="778"/>
      <c r="F8" s="779"/>
      <c r="G8" s="10" t="s">
        <v>7</v>
      </c>
    </row>
    <row r="9" spans="1:7" ht="15" customHeight="1" thickBot="1">
      <c r="A9" s="209" t="s">
        <v>9</v>
      </c>
      <c r="B9" s="775" t="s">
        <v>10</v>
      </c>
      <c r="C9" s="775"/>
      <c r="D9" s="775"/>
      <c r="E9" s="775"/>
      <c r="F9" s="776"/>
      <c r="G9" s="512" t="s">
        <v>11</v>
      </c>
    </row>
    <row r="10" spans="1:7" ht="15" customHeight="1" thickTop="1">
      <c r="A10" s="525" t="s">
        <v>177</v>
      </c>
      <c r="B10" s="780" t="s">
        <v>517</v>
      </c>
      <c r="C10" s="780"/>
      <c r="D10" s="780"/>
      <c r="E10" s="490"/>
      <c r="F10" s="513"/>
      <c r="G10" s="491"/>
    </row>
    <row r="11" spans="1:7" ht="15" customHeight="1">
      <c r="A11" s="526" t="s">
        <v>178</v>
      </c>
      <c r="B11" s="781" t="s">
        <v>518</v>
      </c>
      <c r="C11" s="781"/>
      <c r="D11" s="781"/>
      <c r="E11" s="781"/>
      <c r="F11" s="514"/>
      <c r="G11" s="486">
        <f>SUM(E12:E15)</f>
        <v>14995659</v>
      </c>
    </row>
    <row r="12" spans="1:7" ht="15" customHeight="1">
      <c r="A12" s="526"/>
      <c r="B12" s="6" t="s">
        <v>519</v>
      </c>
      <c r="C12" s="497" t="s">
        <v>520</v>
      </c>
      <c r="D12" s="497"/>
      <c r="E12" s="498">
        <v>2936910</v>
      </c>
      <c r="F12" s="514"/>
      <c r="G12" s="487"/>
    </row>
    <row r="13" spans="1:7" ht="15" customHeight="1">
      <c r="A13" s="526"/>
      <c r="B13" s="6" t="s">
        <v>521</v>
      </c>
      <c r="C13" s="497" t="s">
        <v>522</v>
      </c>
      <c r="D13" s="497"/>
      <c r="E13" s="498">
        <v>8609280</v>
      </c>
      <c r="F13" s="514"/>
      <c r="G13" s="487"/>
    </row>
    <row r="14" spans="1:7" ht="15" customHeight="1">
      <c r="A14" s="526"/>
      <c r="B14" s="6" t="s">
        <v>523</v>
      </c>
      <c r="C14" s="497" t="s">
        <v>524</v>
      </c>
      <c r="D14" s="497"/>
      <c r="E14" s="498">
        <v>668265</v>
      </c>
      <c r="F14" s="514"/>
      <c r="G14" s="487"/>
    </row>
    <row r="15" spans="1:7" ht="15" customHeight="1">
      <c r="A15" s="527"/>
      <c r="B15" s="6" t="s">
        <v>525</v>
      </c>
      <c r="C15" s="499" t="s">
        <v>526</v>
      </c>
      <c r="D15" s="499"/>
      <c r="E15" s="500">
        <v>2781204</v>
      </c>
      <c r="F15" s="514"/>
      <c r="G15" s="487"/>
    </row>
    <row r="16" spans="1:7" ht="15" customHeight="1">
      <c r="A16" s="526" t="s">
        <v>179</v>
      </c>
      <c r="B16" s="488" t="s">
        <v>527</v>
      </c>
      <c r="C16" s="488"/>
      <c r="D16" s="488"/>
      <c r="E16" s="502">
        <v>4000000</v>
      </c>
      <c r="F16" s="515"/>
      <c r="G16" s="489">
        <f>SUM(E16:E17)</f>
        <v>3775327</v>
      </c>
    </row>
    <row r="17" spans="1:7" ht="15" customHeight="1">
      <c r="A17" s="527"/>
      <c r="B17" s="483"/>
      <c r="C17" s="495" t="s">
        <v>535</v>
      </c>
      <c r="D17" s="496"/>
      <c r="E17" s="503">
        <f>0-224673</f>
        <v>-224673</v>
      </c>
      <c r="F17" s="516"/>
      <c r="G17" s="484"/>
    </row>
    <row r="18" spans="1:7" ht="15" customHeight="1">
      <c r="A18" s="526" t="s">
        <v>538</v>
      </c>
      <c r="B18" s="3" t="s">
        <v>206</v>
      </c>
      <c r="C18" s="3"/>
      <c r="D18" s="3"/>
      <c r="E18" s="504">
        <v>713065</v>
      </c>
      <c r="F18" s="514"/>
      <c r="G18" s="486">
        <f>SUM(E18:E19)</f>
        <v>356532</v>
      </c>
    </row>
    <row r="19" spans="1:7" ht="15" customHeight="1" thickBot="1">
      <c r="A19" s="526"/>
      <c r="B19" s="485"/>
      <c r="C19" s="492" t="s">
        <v>535</v>
      </c>
      <c r="D19" s="492"/>
      <c r="E19" s="505">
        <f>0-356533</f>
        <v>-356533</v>
      </c>
      <c r="F19" s="514"/>
      <c r="G19" s="487"/>
    </row>
    <row r="20" spans="1:7" ht="15" customHeight="1" thickBot="1">
      <c r="A20" s="510" t="s">
        <v>19</v>
      </c>
      <c r="B20" s="511" t="s">
        <v>537</v>
      </c>
      <c r="C20" s="521"/>
      <c r="D20" s="522"/>
      <c r="E20" s="523"/>
      <c r="F20" s="524"/>
      <c r="G20" s="530">
        <f>SUM(G10:G19)</f>
        <v>19127518</v>
      </c>
    </row>
    <row r="21" spans="1:7" ht="15" customHeight="1">
      <c r="A21" s="710" t="s">
        <v>22</v>
      </c>
      <c r="B21" s="788" t="s">
        <v>207</v>
      </c>
      <c r="C21" s="788"/>
      <c r="D21" s="788"/>
      <c r="E21" s="711"/>
      <c r="F21" s="712"/>
      <c r="G21" s="713">
        <v>276895</v>
      </c>
    </row>
    <row r="22" spans="1:7" ht="15" customHeight="1">
      <c r="A22" s="526" t="s">
        <v>23</v>
      </c>
      <c r="B22" s="485" t="s">
        <v>536</v>
      </c>
      <c r="C22" s="501"/>
      <c r="D22" s="499"/>
      <c r="E22" s="505"/>
      <c r="F22" s="514"/>
      <c r="G22" s="486">
        <v>701000</v>
      </c>
    </row>
    <row r="23" spans="1:7" ht="15" customHeight="1" thickBot="1">
      <c r="A23" s="526" t="s">
        <v>778</v>
      </c>
      <c r="B23" s="781" t="s">
        <v>531</v>
      </c>
      <c r="C23" s="781"/>
      <c r="D23" s="781"/>
      <c r="E23" s="485"/>
      <c r="F23" s="514"/>
      <c r="G23" s="486">
        <v>1436160</v>
      </c>
    </row>
    <row r="24" spans="1:7" ht="15" customHeight="1" thickBot="1">
      <c r="A24" s="510" t="s">
        <v>20</v>
      </c>
      <c r="B24" s="511" t="s">
        <v>779</v>
      </c>
      <c r="C24" s="528"/>
      <c r="D24" s="528"/>
      <c r="E24" s="523"/>
      <c r="F24" s="524"/>
      <c r="G24" s="529">
        <f>SUM(G21:G23)</f>
        <v>2414055</v>
      </c>
    </row>
    <row r="25" spans="1:7" s="538" customFormat="1" ht="15" customHeight="1" thickBot="1">
      <c r="A25" s="539" t="s">
        <v>181</v>
      </c>
      <c r="B25" s="541" t="s">
        <v>543</v>
      </c>
      <c r="C25" s="542"/>
      <c r="D25" s="540"/>
      <c r="E25" s="535"/>
      <c r="F25" s="536"/>
      <c r="G25" s="537">
        <v>799140</v>
      </c>
    </row>
    <row r="26" spans="1:7" s="538" customFormat="1" ht="15" customHeight="1" thickBot="1">
      <c r="A26" s="510" t="s">
        <v>64</v>
      </c>
      <c r="B26" s="511" t="s">
        <v>544</v>
      </c>
      <c r="C26" s="528"/>
      <c r="D26" s="528"/>
      <c r="E26" s="523"/>
      <c r="F26" s="524"/>
      <c r="G26" s="529">
        <f>SUM(G25)</f>
        <v>799140</v>
      </c>
    </row>
    <row r="27" spans="1:7" ht="15" customHeight="1">
      <c r="A27" s="526" t="s">
        <v>540</v>
      </c>
      <c r="B27" s="781" t="s">
        <v>208</v>
      </c>
      <c r="C27" s="781"/>
      <c r="D27" s="781"/>
      <c r="E27" s="781"/>
      <c r="F27" s="789"/>
      <c r="G27" s="486">
        <f>D31+E31+F31</f>
        <v>11511360</v>
      </c>
    </row>
    <row r="28" spans="1:7" ht="15" customHeight="1">
      <c r="A28" s="526"/>
      <c r="B28" s="485"/>
      <c r="C28" s="506"/>
      <c r="D28" s="507" t="s">
        <v>533</v>
      </c>
      <c r="E28" s="507" t="s">
        <v>534</v>
      </c>
      <c r="F28" s="517"/>
      <c r="G28" s="487"/>
    </row>
    <row r="29" spans="1:7" ht="15" customHeight="1">
      <c r="A29" s="526"/>
      <c r="B29" s="485"/>
      <c r="C29" s="499" t="s">
        <v>528</v>
      </c>
      <c r="D29" s="498">
        <v>6419200</v>
      </c>
      <c r="E29" s="498">
        <v>3209600</v>
      </c>
      <c r="F29" s="518">
        <v>82560</v>
      </c>
      <c r="G29" s="487"/>
    </row>
    <row r="30" spans="1:7" ht="15" customHeight="1">
      <c r="A30" s="526"/>
      <c r="B30" s="485"/>
      <c r="C30" s="499" t="s">
        <v>529</v>
      </c>
      <c r="D30" s="500">
        <v>1200000</v>
      </c>
      <c r="E30" s="500">
        <v>600000</v>
      </c>
      <c r="F30" s="519"/>
      <c r="G30" s="487"/>
    </row>
    <row r="31" spans="1:7" ht="15" customHeight="1">
      <c r="A31" s="527"/>
      <c r="B31" s="485"/>
      <c r="C31" s="499" t="s">
        <v>530</v>
      </c>
      <c r="D31" s="509">
        <f>SUM(D29:D30)</f>
        <v>7619200</v>
      </c>
      <c r="E31" s="509">
        <f>SUM(E29:E30)</f>
        <v>3809600</v>
      </c>
      <c r="F31" s="520">
        <f>SUM(F29:F30)</f>
        <v>82560</v>
      </c>
      <c r="G31" s="487"/>
    </row>
    <row r="32" spans="1:7" ht="15" customHeight="1">
      <c r="A32" s="526" t="s">
        <v>541</v>
      </c>
      <c r="B32" s="790" t="s">
        <v>209</v>
      </c>
      <c r="C32" s="790"/>
      <c r="D32" s="507" t="s">
        <v>533</v>
      </c>
      <c r="E32" s="507" t="s">
        <v>534</v>
      </c>
      <c r="F32" s="515"/>
      <c r="G32" s="489">
        <f>D33+E33</f>
        <v>1232000</v>
      </c>
    </row>
    <row r="33" spans="1:7" ht="15" customHeight="1" thickBot="1">
      <c r="A33" s="527"/>
      <c r="B33" s="483"/>
      <c r="C33" s="508"/>
      <c r="D33" s="500">
        <v>821333</v>
      </c>
      <c r="E33" s="503">
        <v>410667</v>
      </c>
      <c r="F33" s="516"/>
      <c r="G33" s="484"/>
    </row>
    <row r="34" spans="1:7" ht="15" customHeight="1" thickBot="1">
      <c r="A34" s="510" t="s">
        <v>65</v>
      </c>
      <c r="B34" s="511" t="s">
        <v>539</v>
      </c>
      <c r="C34" s="534"/>
      <c r="D34" s="534"/>
      <c r="E34" s="534"/>
      <c r="F34" s="524"/>
      <c r="G34" s="529">
        <f>SUM(G27:G33)</f>
        <v>12743360</v>
      </c>
    </row>
    <row r="35" spans="1:7" ht="15" customHeight="1">
      <c r="A35" s="546" t="s">
        <v>545</v>
      </c>
      <c r="B35" s="547" t="s">
        <v>546</v>
      </c>
      <c r="C35" s="531"/>
      <c r="D35" s="531"/>
      <c r="E35" s="531"/>
      <c r="F35" s="532"/>
      <c r="G35" s="533">
        <v>18271620</v>
      </c>
    </row>
    <row r="36" spans="1:7" ht="15" customHeight="1" thickBot="1">
      <c r="A36" s="543" t="s">
        <v>547</v>
      </c>
      <c r="B36" s="545" t="s">
        <v>548</v>
      </c>
      <c r="C36" s="485"/>
      <c r="D36" s="485"/>
      <c r="E36" s="485"/>
      <c r="F36" s="514"/>
      <c r="G36" s="486">
        <v>113104</v>
      </c>
    </row>
    <row r="37" spans="1:7" ht="15" customHeight="1" thickBot="1">
      <c r="A37" s="544" t="s">
        <v>67</v>
      </c>
      <c r="B37" s="511" t="s">
        <v>549</v>
      </c>
      <c r="C37" s="534"/>
      <c r="D37" s="534"/>
      <c r="E37" s="534"/>
      <c r="F37" s="524"/>
      <c r="G37" s="529">
        <f>SUM(G35:G36)</f>
        <v>18384724</v>
      </c>
    </row>
    <row r="38" spans="1:7" ht="15" customHeight="1">
      <c r="A38" s="782" t="s">
        <v>550</v>
      </c>
      <c r="B38" s="783"/>
      <c r="C38" s="783"/>
      <c r="D38" s="783"/>
      <c r="E38" s="783"/>
      <c r="F38" s="784"/>
      <c r="G38" s="486">
        <f>G20+G24+G26+G34+G37</f>
        <v>53468797</v>
      </c>
    </row>
    <row r="39" spans="1:7" ht="15" customHeight="1" thickBot="1">
      <c r="A39" s="785"/>
      <c r="B39" s="786"/>
      <c r="C39" s="786"/>
      <c r="D39" s="786"/>
      <c r="E39" s="786"/>
      <c r="F39" s="787"/>
      <c r="G39" s="548" t="s">
        <v>551</v>
      </c>
    </row>
    <row r="40" ht="12.75" thickTop="1"/>
  </sheetData>
  <sheetProtection selectLockedCells="1" selectUnlockedCells="1"/>
  <mergeCells count="13">
    <mergeCell ref="B11:E11"/>
    <mergeCell ref="A38:F38"/>
    <mergeCell ref="A39:F39"/>
    <mergeCell ref="B21:D21"/>
    <mergeCell ref="B27:F27"/>
    <mergeCell ref="B32:C32"/>
    <mergeCell ref="B23:D23"/>
    <mergeCell ref="B9:F9"/>
    <mergeCell ref="B1:G1"/>
    <mergeCell ref="B4:G4"/>
    <mergeCell ref="B5:G5"/>
    <mergeCell ref="B8:F8"/>
    <mergeCell ref="B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7" width="3.7109375" style="422" customWidth="1"/>
    <col min="8" max="9" width="5.7109375" style="422" customWidth="1"/>
    <col min="10" max="10" width="15.8515625" style="422" customWidth="1"/>
    <col min="11" max="14" width="7.7109375" style="422" customWidth="1"/>
    <col min="15" max="16384" width="9.140625" style="343" customWidth="1"/>
  </cols>
  <sheetData>
    <row r="1" spans="1:14" s="346" customFormat="1" ht="15" customHeight="1">
      <c r="A1" s="774" t="s">
        <v>359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</row>
    <row r="2" spans="1:14" s="346" customFormat="1" ht="15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409" t="str">
        <f>'2.sz. mellékelet'!G2</f>
        <v>a  /2014. (II.  .) önkormányzati rendelethez</v>
      </c>
    </row>
    <row r="3" spans="1:14" s="346" customFormat="1" ht="15" customHeight="1">
      <c r="A3" s="348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346" customFormat="1" ht="15" customHeight="1">
      <c r="A4" s="409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346" customFormat="1" ht="15" customHeight="1">
      <c r="A5" s="719" t="s">
        <v>360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</row>
    <row r="6" spans="1:14" s="346" customFormat="1" ht="15" customHeight="1" thickBot="1">
      <c r="A6" s="795"/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</row>
    <row r="7" spans="1:14" s="346" customFormat="1" ht="12.75" customHeight="1" thickTop="1">
      <c r="A7" s="720" t="s">
        <v>361</v>
      </c>
      <c r="B7" s="722"/>
      <c r="C7" s="722"/>
      <c r="D7" s="722"/>
      <c r="E7" s="722"/>
      <c r="F7" s="722"/>
      <c r="G7" s="722"/>
      <c r="H7" s="796" t="s">
        <v>362</v>
      </c>
      <c r="I7" s="796"/>
      <c r="J7" s="796"/>
      <c r="K7" s="796"/>
      <c r="L7" s="796"/>
      <c r="M7" s="796"/>
      <c r="N7" s="797"/>
    </row>
    <row r="8" spans="1:14" s="346" customFormat="1" ht="12.75" customHeight="1">
      <c r="A8" s="721"/>
      <c r="B8" s="724"/>
      <c r="C8" s="724"/>
      <c r="D8" s="724"/>
      <c r="E8" s="724"/>
      <c r="F8" s="724"/>
      <c r="G8" s="724"/>
      <c r="H8" s="791" t="s">
        <v>363</v>
      </c>
      <c r="I8" s="791"/>
      <c r="J8" s="791"/>
      <c r="K8" s="791"/>
      <c r="L8" s="791"/>
      <c r="M8" s="791"/>
      <c r="N8" s="792"/>
    </row>
    <row r="9" spans="1:14" s="346" customFormat="1" ht="12.75" customHeight="1">
      <c r="A9" s="721"/>
      <c r="B9" s="724"/>
      <c r="C9" s="724"/>
      <c r="D9" s="724"/>
      <c r="E9" s="724"/>
      <c r="F9" s="724"/>
      <c r="G9" s="724"/>
      <c r="H9" s="791" t="s">
        <v>364</v>
      </c>
      <c r="I9" s="791"/>
      <c r="J9" s="791"/>
      <c r="K9" s="791"/>
      <c r="L9" s="791"/>
      <c r="M9" s="791"/>
      <c r="N9" s="792"/>
    </row>
    <row r="10" spans="1:14" s="346" customFormat="1" ht="12.75" customHeight="1">
      <c r="A10" s="721"/>
      <c r="B10" s="724"/>
      <c r="C10" s="724"/>
      <c r="D10" s="724"/>
      <c r="E10" s="724"/>
      <c r="F10" s="724"/>
      <c r="G10" s="724"/>
      <c r="H10" s="791" t="s">
        <v>365</v>
      </c>
      <c r="I10" s="791"/>
      <c r="J10" s="791"/>
      <c r="K10" s="791"/>
      <c r="L10" s="791"/>
      <c r="M10" s="791"/>
      <c r="N10" s="792"/>
    </row>
    <row r="11" spans="1:14" s="346" customFormat="1" ht="12.75" customHeight="1">
      <c r="A11" s="721"/>
      <c r="B11" s="724"/>
      <c r="C11" s="724"/>
      <c r="D11" s="724"/>
      <c r="E11" s="724"/>
      <c r="F11" s="724"/>
      <c r="G11" s="724"/>
      <c r="H11" s="791" t="s">
        <v>366</v>
      </c>
      <c r="I11" s="791"/>
      <c r="J11" s="791"/>
      <c r="K11" s="791"/>
      <c r="L11" s="791"/>
      <c r="M11" s="791"/>
      <c r="N11" s="792"/>
    </row>
    <row r="12" spans="1:14" s="346" customFormat="1" ht="12.75" customHeight="1">
      <c r="A12" s="721"/>
      <c r="B12" s="724"/>
      <c r="C12" s="724"/>
      <c r="D12" s="724"/>
      <c r="E12" s="724"/>
      <c r="F12" s="724"/>
      <c r="G12" s="724"/>
      <c r="H12" s="724" t="s">
        <v>367</v>
      </c>
      <c r="I12" s="724"/>
      <c r="J12" s="724" t="s">
        <v>5</v>
      </c>
      <c r="K12" s="724" t="s">
        <v>368</v>
      </c>
      <c r="L12" s="349" t="s">
        <v>369</v>
      </c>
      <c r="M12" s="349" t="s">
        <v>370</v>
      </c>
      <c r="N12" s="350" t="s">
        <v>371</v>
      </c>
    </row>
    <row r="13" spans="1:14" s="346" customFormat="1" ht="12.75" customHeight="1">
      <c r="A13" s="721"/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724" t="s">
        <v>372</v>
      </c>
      <c r="M13" s="724"/>
      <c r="N13" s="725"/>
    </row>
    <row r="14" spans="1:14" s="346" customFormat="1" ht="12.75" customHeight="1" thickBot="1">
      <c r="A14" s="798">
        <v>1</v>
      </c>
      <c r="B14" s="799"/>
      <c r="C14" s="799"/>
      <c r="D14" s="799"/>
      <c r="E14" s="799"/>
      <c r="F14" s="799"/>
      <c r="G14" s="799"/>
      <c r="H14" s="799">
        <v>2</v>
      </c>
      <c r="I14" s="799"/>
      <c r="J14" s="414">
        <v>3</v>
      </c>
      <c r="K14" s="414">
        <v>4</v>
      </c>
      <c r="L14" s="414">
        <v>5</v>
      </c>
      <c r="M14" s="414">
        <v>6</v>
      </c>
      <c r="N14" s="415">
        <v>7</v>
      </c>
    </row>
    <row r="15" spans="1:14" s="346" customFormat="1" ht="12.75" customHeight="1" thickTop="1">
      <c r="A15" s="416" t="s">
        <v>373</v>
      </c>
      <c r="B15" s="417" t="s">
        <v>374</v>
      </c>
      <c r="C15" s="417" t="s">
        <v>375</v>
      </c>
      <c r="D15" s="417" t="s">
        <v>375</v>
      </c>
      <c r="E15" s="417" t="s">
        <v>376</v>
      </c>
      <c r="F15" s="417" t="s">
        <v>377</v>
      </c>
      <c r="G15" s="417"/>
      <c r="H15" s="418">
        <v>0</v>
      </c>
      <c r="I15" s="417"/>
      <c r="J15" s="800"/>
      <c r="K15" s="801"/>
      <c r="L15" s="801"/>
      <c r="M15" s="801"/>
      <c r="N15" s="793"/>
    </row>
    <row r="16" spans="1:14" s="346" customFormat="1" ht="12.75" customHeight="1">
      <c r="A16" s="721" t="s">
        <v>378</v>
      </c>
      <c r="B16" s="724"/>
      <c r="C16" s="724"/>
      <c r="D16" s="724"/>
      <c r="E16" s="724"/>
      <c r="F16" s="724"/>
      <c r="G16" s="724"/>
      <c r="H16" s="724"/>
      <c r="I16" s="724"/>
      <c r="J16" s="724"/>
      <c r="K16" s="802"/>
      <c r="L16" s="802"/>
      <c r="M16" s="802"/>
      <c r="N16" s="794"/>
    </row>
    <row r="17" spans="1:14" s="346" customFormat="1" ht="12.75" customHeight="1">
      <c r="A17" s="721"/>
      <c r="B17" s="724"/>
      <c r="C17" s="724"/>
      <c r="D17" s="724"/>
      <c r="E17" s="724"/>
      <c r="F17" s="724"/>
      <c r="G17" s="724"/>
      <c r="H17" s="421">
        <v>0</v>
      </c>
      <c r="I17" s="413"/>
      <c r="J17" s="724"/>
      <c r="K17" s="802"/>
      <c r="L17" s="802"/>
      <c r="M17" s="802"/>
      <c r="N17" s="794"/>
    </row>
    <row r="18" spans="1:14" s="346" customFormat="1" ht="12.75" customHeight="1">
      <c r="A18" s="721"/>
      <c r="B18" s="724"/>
      <c r="C18" s="724"/>
      <c r="D18" s="724"/>
      <c r="E18" s="724"/>
      <c r="F18" s="724"/>
      <c r="G18" s="724"/>
      <c r="H18" s="724"/>
      <c r="I18" s="724"/>
      <c r="J18" s="724"/>
      <c r="K18" s="802"/>
      <c r="L18" s="802"/>
      <c r="M18" s="802"/>
      <c r="N18" s="794"/>
    </row>
    <row r="19" spans="1:14" s="346" customFormat="1" ht="12.75" customHeight="1">
      <c r="A19" s="721"/>
      <c r="B19" s="724"/>
      <c r="C19" s="724"/>
      <c r="D19" s="724"/>
      <c r="E19" s="724"/>
      <c r="F19" s="724"/>
      <c r="G19" s="724"/>
      <c r="H19" s="421">
        <v>0</v>
      </c>
      <c r="I19" s="413" t="s">
        <v>373</v>
      </c>
      <c r="J19" s="724" t="s">
        <v>379</v>
      </c>
      <c r="K19" s="802" t="s">
        <v>380</v>
      </c>
      <c r="L19" s="802"/>
      <c r="M19" s="802"/>
      <c r="N19" s="794"/>
    </row>
    <row r="20" spans="1:14" s="346" customFormat="1" ht="12.75" customHeight="1">
      <c r="A20" s="721"/>
      <c r="B20" s="724"/>
      <c r="C20" s="724"/>
      <c r="D20" s="724"/>
      <c r="E20" s="724"/>
      <c r="F20" s="724"/>
      <c r="G20" s="724"/>
      <c r="H20" s="724"/>
      <c r="I20" s="724"/>
      <c r="J20" s="724"/>
      <c r="K20" s="802"/>
      <c r="L20" s="802"/>
      <c r="M20" s="802"/>
      <c r="N20" s="794"/>
    </row>
    <row r="21" spans="1:14" s="346" customFormat="1" ht="12.75" customHeight="1">
      <c r="A21" s="721"/>
      <c r="B21" s="724"/>
      <c r="C21" s="724"/>
      <c r="D21" s="724"/>
      <c r="E21" s="724"/>
      <c r="F21" s="724"/>
      <c r="G21" s="724"/>
      <c r="H21" s="421">
        <v>0</v>
      </c>
      <c r="I21" s="413"/>
      <c r="J21" s="724"/>
      <c r="K21" s="802"/>
      <c r="L21" s="802"/>
      <c r="M21" s="802"/>
      <c r="N21" s="794"/>
    </row>
    <row r="22" spans="1:14" s="346" customFormat="1" ht="12.75" customHeight="1">
      <c r="A22" s="721"/>
      <c r="B22" s="724"/>
      <c r="C22" s="724"/>
      <c r="D22" s="724"/>
      <c r="E22" s="724"/>
      <c r="F22" s="724"/>
      <c r="G22" s="724"/>
      <c r="H22" s="724"/>
      <c r="I22" s="724"/>
      <c r="J22" s="724"/>
      <c r="K22" s="802"/>
      <c r="L22" s="802"/>
      <c r="M22" s="802"/>
      <c r="N22" s="794"/>
    </row>
    <row r="23" spans="1:14" s="346" customFormat="1" ht="12.75" customHeight="1">
      <c r="A23" s="360" t="s">
        <v>373</v>
      </c>
      <c r="B23" s="413" t="s">
        <v>374</v>
      </c>
      <c r="C23" s="413" t="s">
        <v>375</v>
      </c>
      <c r="D23" s="413" t="s">
        <v>381</v>
      </c>
      <c r="E23" s="413" t="s">
        <v>382</v>
      </c>
      <c r="F23" s="413" t="s">
        <v>383</v>
      </c>
      <c r="G23" s="413"/>
      <c r="H23" s="421">
        <v>0</v>
      </c>
      <c r="I23" s="413"/>
      <c r="J23" s="724"/>
      <c r="K23" s="802"/>
      <c r="L23" s="802"/>
      <c r="M23" s="802"/>
      <c r="N23" s="794"/>
    </row>
    <row r="24" spans="1:14" s="346" customFormat="1" ht="12.75" customHeight="1">
      <c r="A24" s="721" t="s">
        <v>384</v>
      </c>
      <c r="B24" s="724"/>
      <c r="C24" s="724"/>
      <c r="D24" s="724"/>
      <c r="E24" s="724"/>
      <c r="F24" s="724"/>
      <c r="G24" s="724"/>
      <c r="H24" s="724"/>
      <c r="I24" s="724"/>
      <c r="J24" s="724"/>
      <c r="K24" s="802"/>
      <c r="L24" s="802"/>
      <c r="M24" s="802"/>
      <c r="N24" s="794"/>
    </row>
    <row r="25" spans="1:14" s="346" customFormat="1" ht="12.75" customHeight="1">
      <c r="A25" s="721"/>
      <c r="B25" s="724"/>
      <c r="C25" s="724"/>
      <c r="D25" s="724"/>
      <c r="E25" s="724"/>
      <c r="F25" s="724"/>
      <c r="G25" s="724"/>
      <c r="H25" s="421">
        <v>0</v>
      </c>
      <c r="I25" s="413"/>
      <c r="J25" s="724"/>
      <c r="K25" s="802"/>
      <c r="L25" s="802"/>
      <c r="M25" s="802"/>
      <c r="N25" s="794"/>
    </row>
    <row r="26" spans="1:14" s="346" customFormat="1" ht="12.75" customHeight="1">
      <c r="A26" s="721"/>
      <c r="B26" s="724"/>
      <c r="C26" s="724"/>
      <c r="D26" s="724"/>
      <c r="E26" s="724"/>
      <c r="F26" s="724"/>
      <c r="G26" s="724"/>
      <c r="H26" s="724"/>
      <c r="I26" s="724"/>
      <c r="J26" s="724"/>
      <c r="K26" s="802"/>
      <c r="L26" s="802"/>
      <c r="M26" s="802"/>
      <c r="N26" s="794"/>
    </row>
    <row r="27" spans="1:14" s="346" customFormat="1" ht="12.75" customHeight="1">
      <c r="A27" s="721"/>
      <c r="B27" s="724"/>
      <c r="C27" s="724"/>
      <c r="D27" s="724"/>
      <c r="E27" s="724"/>
      <c r="F27" s="724"/>
      <c r="G27" s="724"/>
      <c r="H27" s="421">
        <v>0</v>
      </c>
      <c r="I27" s="413" t="s">
        <v>373</v>
      </c>
      <c r="J27" s="724" t="s">
        <v>379</v>
      </c>
      <c r="K27" s="802" t="s">
        <v>380</v>
      </c>
      <c r="L27" s="802"/>
      <c r="M27" s="802"/>
      <c r="N27" s="794"/>
    </row>
    <row r="28" spans="1:14" s="346" customFormat="1" ht="12.75" customHeight="1">
      <c r="A28" s="721"/>
      <c r="B28" s="724"/>
      <c r="C28" s="724"/>
      <c r="D28" s="724"/>
      <c r="E28" s="724"/>
      <c r="F28" s="724"/>
      <c r="G28" s="724"/>
      <c r="H28" s="724"/>
      <c r="I28" s="724"/>
      <c r="J28" s="724"/>
      <c r="K28" s="802"/>
      <c r="L28" s="802"/>
      <c r="M28" s="802"/>
      <c r="N28" s="794"/>
    </row>
    <row r="29" spans="1:14" s="346" customFormat="1" ht="12.75" customHeight="1">
      <c r="A29" s="721"/>
      <c r="B29" s="724"/>
      <c r="C29" s="724"/>
      <c r="D29" s="724"/>
      <c r="E29" s="724"/>
      <c r="F29" s="724"/>
      <c r="G29" s="724"/>
      <c r="H29" s="421">
        <v>0</v>
      </c>
      <c r="I29" s="413"/>
      <c r="J29" s="724"/>
      <c r="K29" s="802"/>
      <c r="L29" s="802"/>
      <c r="M29" s="802"/>
      <c r="N29" s="794"/>
    </row>
    <row r="30" spans="1:14" s="346" customFormat="1" ht="12.75" customHeight="1">
      <c r="A30" s="721"/>
      <c r="B30" s="724"/>
      <c r="C30" s="724"/>
      <c r="D30" s="724"/>
      <c r="E30" s="724"/>
      <c r="F30" s="724"/>
      <c r="G30" s="724"/>
      <c r="H30" s="724"/>
      <c r="I30" s="724"/>
      <c r="J30" s="724"/>
      <c r="K30" s="802"/>
      <c r="L30" s="802"/>
      <c r="M30" s="802"/>
      <c r="N30" s="794"/>
    </row>
    <row r="31" spans="1:14" s="346" customFormat="1" ht="12.75" customHeight="1">
      <c r="A31" s="360" t="s">
        <v>385</v>
      </c>
      <c r="B31" s="413" t="s">
        <v>381</v>
      </c>
      <c r="C31" s="413" t="s">
        <v>383</v>
      </c>
      <c r="D31" s="413" t="s">
        <v>383</v>
      </c>
      <c r="E31" s="413" t="s">
        <v>382</v>
      </c>
      <c r="F31" s="413" t="s">
        <v>382</v>
      </c>
      <c r="G31" s="413"/>
      <c r="H31" s="421">
        <v>0</v>
      </c>
      <c r="I31" s="413"/>
      <c r="J31" s="724"/>
      <c r="K31" s="802"/>
      <c r="L31" s="802"/>
      <c r="M31" s="802"/>
      <c r="N31" s="794"/>
    </row>
    <row r="32" spans="1:14" s="346" customFormat="1" ht="12.75" customHeight="1">
      <c r="A32" s="721" t="s">
        <v>386</v>
      </c>
      <c r="B32" s="724"/>
      <c r="C32" s="724"/>
      <c r="D32" s="724"/>
      <c r="E32" s="724"/>
      <c r="F32" s="724"/>
      <c r="G32" s="724"/>
      <c r="H32" s="724"/>
      <c r="I32" s="724"/>
      <c r="J32" s="724"/>
      <c r="K32" s="802"/>
      <c r="L32" s="802"/>
      <c r="M32" s="802"/>
      <c r="N32" s="794"/>
    </row>
    <row r="33" spans="1:14" s="346" customFormat="1" ht="12.75" customHeight="1">
      <c r="A33" s="721"/>
      <c r="B33" s="724"/>
      <c r="C33" s="724"/>
      <c r="D33" s="724"/>
      <c r="E33" s="724"/>
      <c r="F33" s="724"/>
      <c r="G33" s="724"/>
      <c r="H33" s="421">
        <v>0</v>
      </c>
      <c r="I33" s="413"/>
      <c r="J33" s="724"/>
      <c r="K33" s="802"/>
      <c r="L33" s="802"/>
      <c r="M33" s="802"/>
      <c r="N33" s="794"/>
    </row>
    <row r="34" spans="1:14" s="346" customFormat="1" ht="12.75" customHeight="1">
      <c r="A34" s="721"/>
      <c r="B34" s="724"/>
      <c r="C34" s="724"/>
      <c r="D34" s="724"/>
      <c r="E34" s="724"/>
      <c r="F34" s="724"/>
      <c r="G34" s="724"/>
      <c r="H34" s="724"/>
      <c r="I34" s="724"/>
      <c r="J34" s="724"/>
      <c r="K34" s="802"/>
      <c r="L34" s="802"/>
      <c r="M34" s="802"/>
      <c r="N34" s="794"/>
    </row>
    <row r="35" spans="1:14" s="346" customFormat="1" ht="12.75" customHeight="1">
      <c r="A35" s="721"/>
      <c r="B35" s="724"/>
      <c r="C35" s="724"/>
      <c r="D35" s="724"/>
      <c r="E35" s="724"/>
      <c r="F35" s="724"/>
      <c r="G35" s="724"/>
      <c r="H35" s="421">
        <v>0</v>
      </c>
      <c r="I35" s="413" t="s">
        <v>373</v>
      </c>
      <c r="J35" s="724" t="s">
        <v>387</v>
      </c>
      <c r="K35" s="802" t="s">
        <v>388</v>
      </c>
      <c r="L35" s="802"/>
      <c r="M35" s="802"/>
      <c r="N35" s="794" t="s">
        <v>389</v>
      </c>
    </row>
    <row r="36" spans="1:14" s="346" customFormat="1" ht="12.75" customHeight="1">
      <c r="A36" s="721"/>
      <c r="B36" s="724"/>
      <c r="C36" s="724"/>
      <c r="D36" s="724"/>
      <c r="E36" s="724"/>
      <c r="F36" s="724"/>
      <c r="G36" s="724"/>
      <c r="H36" s="724"/>
      <c r="I36" s="724"/>
      <c r="J36" s="724"/>
      <c r="K36" s="802"/>
      <c r="L36" s="802"/>
      <c r="M36" s="802"/>
      <c r="N36" s="794"/>
    </row>
    <row r="37" spans="1:14" s="346" customFormat="1" ht="12.75" customHeight="1">
      <c r="A37" s="721"/>
      <c r="B37" s="724"/>
      <c r="C37" s="724"/>
      <c r="D37" s="724"/>
      <c r="E37" s="724"/>
      <c r="F37" s="724"/>
      <c r="G37" s="724"/>
      <c r="H37" s="421">
        <v>0</v>
      </c>
      <c r="I37" s="413"/>
      <c r="J37" s="724"/>
      <c r="K37" s="802"/>
      <c r="L37" s="802"/>
      <c r="M37" s="802"/>
      <c r="N37" s="794"/>
    </row>
    <row r="38" spans="1:14" s="346" customFormat="1" ht="12.75" customHeight="1">
      <c r="A38" s="721"/>
      <c r="B38" s="724"/>
      <c r="C38" s="724"/>
      <c r="D38" s="724"/>
      <c r="E38" s="724"/>
      <c r="F38" s="724"/>
      <c r="G38" s="724"/>
      <c r="H38" s="724"/>
      <c r="I38" s="724"/>
      <c r="J38" s="724"/>
      <c r="K38" s="802"/>
      <c r="L38" s="802"/>
      <c r="M38" s="802"/>
      <c r="N38" s="794"/>
    </row>
    <row r="39" spans="1:14" s="346" customFormat="1" ht="12.75" customHeight="1">
      <c r="A39" s="360" t="s">
        <v>390</v>
      </c>
      <c r="B39" s="413" t="s">
        <v>390</v>
      </c>
      <c r="C39" s="413" t="s">
        <v>381</v>
      </c>
      <c r="D39" s="413" t="s">
        <v>383</v>
      </c>
      <c r="E39" s="413" t="s">
        <v>383</v>
      </c>
      <c r="F39" s="413" t="s">
        <v>382</v>
      </c>
      <c r="G39" s="413"/>
      <c r="H39" s="421">
        <v>0</v>
      </c>
      <c r="I39" s="413"/>
      <c r="J39" s="724"/>
      <c r="K39" s="802"/>
      <c r="L39" s="802"/>
      <c r="M39" s="802"/>
      <c r="N39" s="794"/>
    </row>
    <row r="40" spans="1:14" s="346" customFormat="1" ht="12.75" customHeight="1">
      <c r="A40" s="721" t="s">
        <v>391</v>
      </c>
      <c r="B40" s="724"/>
      <c r="C40" s="724"/>
      <c r="D40" s="724"/>
      <c r="E40" s="724"/>
      <c r="F40" s="724"/>
      <c r="G40" s="724"/>
      <c r="H40" s="724"/>
      <c r="I40" s="724"/>
      <c r="J40" s="724"/>
      <c r="K40" s="802"/>
      <c r="L40" s="802"/>
      <c r="M40" s="802"/>
      <c r="N40" s="794"/>
    </row>
    <row r="41" spans="1:14" s="346" customFormat="1" ht="12.75" customHeight="1">
      <c r="A41" s="721"/>
      <c r="B41" s="724"/>
      <c r="C41" s="724"/>
      <c r="D41" s="724"/>
      <c r="E41" s="724"/>
      <c r="F41" s="724"/>
      <c r="G41" s="724"/>
      <c r="H41" s="421">
        <v>0</v>
      </c>
      <c r="I41" s="413"/>
      <c r="J41" s="724"/>
      <c r="K41" s="802"/>
      <c r="L41" s="802"/>
      <c r="M41" s="802"/>
      <c r="N41" s="794"/>
    </row>
    <row r="42" spans="1:14" s="346" customFormat="1" ht="12.75" customHeight="1">
      <c r="A42" s="721"/>
      <c r="B42" s="724"/>
      <c r="C42" s="724"/>
      <c r="D42" s="724"/>
      <c r="E42" s="724"/>
      <c r="F42" s="724"/>
      <c r="G42" s="724"/>
      <c r="H42" s="724"/>
      <c r="I42" s="724"/>
      <c r="J42" s="724"/>
      <c r="K42" s="802"/>
      <c r="L42" s="802"/>
      <c r="M42" s="802"/>
      <c r="N42" s="794"/>
    </row>
    <row r="43" spans="1:14" s="346" customFormat="1" ht="12.75" customHeight="1">
      <c r="A43" s="721"/>
      <c r="B43" s="724"/>
      <c r="C43" s="724"/>
      <c r="D43" s="724"/>
      <c r="E43" s="724"/>
      <c r="F43" s="724"/>
      <c r="G43" s="724"/>
      <c r="H43" s="421">
        <v>0</v>
      </c>
      <c r="I43" s="413" t="s">
        <v>373</v>
      </c>
      <c r="J43" s="724"/>
      <c r="K43" s="802" t="s">
        <v>388</v>
      </c>
      <c r="L43" s="802"/>
      <c r="M43" s="802"/>
      <c r="N43" s="794"/>
    </row>
    <row r="44" spans="1:14" s="346" customFormat="1" ht="12.75" customHeight="1">
      <c r="A44" s="721"/>
      <c r="B44" s="724"/>
      <c r="C44" s="724"/>
      <c r="D44" s="724"/>
      <c r="E44" s="724"/>
      <c r="F44" s="724"/>
      <c r="G44" s="724"/>
      <c r="H44" s="724"/>
      <c r="I44" s="724"/>
      <c r="J44" s="724"/>
      <c r="K44" s="802"/>
      <c r="L44" s="802"/>
      <c r="M44" s="802"/>
      <c r="N44" s="794"/>
    </row>
    <row r="45" spans="1:14" s="346" customFormat="1" ht="12.75" customHeight="1">
      <c r="A45" s="721"/>
      <c r="B45" s="724"/>
      <c r="C45" s="724"/>
      <c r="D45" s="724"/>
      <c r="E45" s="724"/>
      <c r="F45" s="724"/>
      <c r="G45" s="724"/>
      <c r="H45" s="421">
        <v>0</v>
      </c>
      <c r="I45" s="413"/>
      <c r="J45" s="724"/>
      <c r="K45" s="802"/>
      <c r="L45" s="802"/>
      <c r="M45" s="802"/>
      <c r="N45" s="794"/>
    </row>
    <row r="46" spans="1:14" s="346" customFormat="1" ht="12.75" customHeight="1">
      <c r="A46" s="721"/>
      <c r="B46" s="724"/>
      <c r="C46" s="724"/>
      <c r="D46" s="724"/>
      <c r="E46" s="724"/>
      <c r="F46" s="724"/>
      <c r="G46" s="724"/>
      <c r="H46" s="724"/>
      <c r="I46" s="724"/>
      <c r="J46" s="724"/>
      <c r="K46" s="802"/>
      <c r="L46" s="802"/>
      <c r="M46" s="802"/>
      <c r="N46" s="794"/>
    </row>
    <row r="47" spans="1:14" s="346" customFormat="1" ht="12.75" customHeight="1">
      <c r="A47" s="416" t="s">
        <v>390</v>
      </c>
      <c r="B47" s="417" t="s">
        <v>392</v>
      </c>
      <c r="C47" s="417" t="s">
        <v>381</v>
      </c>
      <c r="D47" s="417" t="s">
        <v>393</v>
      </c>
      <c r="E47" s="417" t="s">
        <v>375</v>
      </c>
      <c r="F47" s="417" t="s">
        <v>394</v>
      </c>
      <c r="G47" s="417"/>
      <c r="H47" s="418">
        <v>0</v>
      </c>
      <c r="I47" s="417"/>
      <c r="J47" s="800"/>
      <c r="K47" s="801"/>
      <c r="L47" s="801"/>
      <c r="M47" s="801"/>
      <c r="N47" s="793"/>
    </row>
    <row r="48" spans="1:14" s="346" customFormat="1" ht="12.75" customHeight="1">
      <c r="A48" s="721" t="s">
        <v>395</v>
      </c>
      <c r="B48" s="724"/>
      <c r="C48" s="724"/>
      <c r="D48" s="724"/>
      <c r="E48" s="724"/>
      <c r="F48" s="724"/>
      <c r="G48" s="724"/>
      <c r="H48" s="724"/>
      <c r="I48" s="724"/>
      <c r="J48" s="724"/>
      <c r="K48" s="802"/>
      <c r="L48" s="802"/>
      <c r="M48" s="802"/>
      <c r="N48" s="794"/>
    </row>
    <row r="49" spans="1:14" s="346" customFormat="1" ht="12.75" customHeight="1">
      <c r="A49" s="721"/>
      <c r="B49" s="724"/>
      <c r="C49" s="724"/>
      <c r="D49" s="724"/>
      <c r="E49" s="724"/>
      <c r="F49" s="724"/>
      <c r="G49" s="724"/>
      <c r="H49" s="421">
        <v>0</v>
      </c>
      <c r="I49" s="413" t="s">
        <v>381</v>
      </c>
      <c r="J49" s="724" t="s">
        <v>396</v>
      </c>
      <c r="K49" s="802" t="s">
        <v>397</v>
      </c>
      <c r="L49" s="802"/>
      <c r="M49" s="802">
        <v>22</v>
      </c>
      <c r="N49" s="794">
        <v>20</v>
      </c>
    </row>
    <row r="50" spans="1:14" s="346" customFormat="1" ht="12.75" customHeight="1">
      <c r="A50" s="721"/>
      <c r="B50" s="724"/>
      <c r="C50" s="724"/>
      <c r="D50" s="724"/>
      <c r="E50" s="724"/>
      <c r="F50" s="724"/>
      <c r="G50" s="724"/>
      <c r="H50" s="724"/>
      <c r="I50" s="724"/>
      <c r="J50" s="724"/>
      <c r="K50" s="802"/>
      <c r="L50" s="802"/>
      <c r="M50" s="802"/>
      <c r="N50" s="794"/>
    </row>
    <row r="51" spans="1:14" s="346" customFormat="1" ht="12.75" customHeight="1">
      <c r="A51" s="721"/>
      <c r="B51" s="724"/>
      <c r="C51" s="724"/>
      <c r="D51" s="724"/>
      <c r="E51" s="724"/>
      <c r="F51" s="724"/>
      <c r="G51" s="724"/>
      <c r="H51" s="421">
        <v>0</v>
      </c>
      <c r="I51" s="413" t="s">
        <v>373</v>
      </c>
      <c r="J51" s="724" t="s">
        <v>399</v>
      </c>
      <c r="K51" s="802" t="s">
        <v>400</v>
      </c>
      <c r="L51" s="802"/>
      <c r="M51" s="802">
        <v>22</v>
      </c>
      <c r="N51" s="794">
        <v>20</v>
      </c>
    </row>
    <row r="52" spans="1:14" s="346" customFormat="1" ht="12.75" customHeight="1">
      <c r="A52" s="721"/>
      <c r="B52" s="724"/>
      <c r="C52" s="724"/>
      <c r="D52" s="724"/>
      <c r="E52" s="724"/>
      <c r="F52" s="724"/>
      <c r="G52" s="724"/>
      <c r="H52" s="724"/>
      <c r="I52" s="724"/>
      <c r="J52" s="724"/>
      <c r="K52" s="802"/>
      <c r="L52" s="802"/>
      <c r="M52" s="802"/>
      <c r="N52" s="794"/>
    </row>
    <row r="53" spans="1:14" s="346" customFormat="1" ht="12.75" customHeight="1">
      <c r="A53" s="721"/>
      <c r="B53" s="724"/>
      <c r="C53" s="724"/>
      <c r="D53" s="724"/>
      <c r="E53" s="724"/>
      <c r="F53" s="724"/>
      <c r="G53" s="724"/>
      <c r="H53" s="421">
        <v>0</v>
      </c>
      <c r="I53" s="413"/>
      <c r="J53" s="724"/>
      <c r="K53" s="802"/>
      <c r="L53" s="802"/>
      <c r="M53" s="802"/>
      <c r="N53" s="794"/>
    </row>
    <row r="54" spans="1:14" s="346" customFormat="1" ht="12.75" customHeight="1" thickBot="1">
      <c r="A54" s="798"/>
      <c r="B54" s="799"/>
      <c r="C54" s="799"/>
      <c r="D54" s="799"/>
      <c r="E54" s="799"/>
      <c r="F54" s="799"/>
      <c r="G54" s="799"/>
      <c r="H54" s="799"/>
      <c r="I54" s="799"/>
      <c r="J54" s="799"/>
      <c r="K54" s="803"/>
      <c r="L54" s="803"/>
      <c r="M54" s="803"/>
      <c r="N54" s="804"/>
    </row>
    <row r="55" spans="1:14" s="346" customFormat="1" ht="7.5" customHeight="1" thickTop="1">
      <c r="A55" s="348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</row>
    <row r="56" spans="1:14" s="346" customFormat="1" ht="7.5" customHeight="1" thickBot="1">
      <c r="A56" s="348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</row>
    <row r="57" spans="1:14" s="346" customFormat="1" ht="12.75" customHeight="1" thickTop="1">
      <c r="A57" s="720" t="s">
        <v>361</v>
      </c>
      <c r="B57" s="722"/>
      <c r="C57" s="722"/>
      <c r="D57" s="722"/>
      <c r="E57" s="722"/>
      <c r="F57" s="722"/>
      <c r="G57" s="722"/>
      <c r="H57" s="796" t="s">
        <v>362</v>
      </c>
      <c r="I57" s="796"/>
      <c r="J57" s="796"/>
      <c r="K57" s="796"/>
      <c r="L57" s="796"/>
      <c r="M57" s="796"/>
      <c r="N57" s="797"/>
    </row>
    <row r="58" spans="1:14" s="346" customFormat="1" ht="12.75" customHeight="1">
      <c r="A58" s="721"/>
      <c r="B58" s="724"/>
      <c r="C58" s="724"/>
      <c r="D58" s="724"/>
      <c r="E58" s="724"/>
      <c r="F58" s="724"/>
      <c r="G58" s="724"/>
      <c r="H58" s="791" t="s">
        <v>363</v>
      </c>
      <c r="I58" s="791"/>
      <c r="J58" s="791"/>
      <c r="K58" s="791"/>
      <c r="L58" s="791"/>
      <c r="M58" s="791"/>
      <c r="N58" s="792"/>
    </row>
    <row r="59" spans="1:14" s="346" customFormat="1" ht="12.75" customHeight="1">
      <c r="A59" s="721"/>
      <c r="B59" s="724"/>
      <c r="C59" s="724"/>
      <c r="D59" s="724"/>
      <c r="E59" s="724"/>
      <c r="F59" s="724"/>
      <c r="G59" s="724"/>
      <c r="H59" s="791" t="s">
        <v>364</v>
      </c>
      <c r="I59" s="791"/>
      <c r="J59" s="791"/>
      <c r="K59" s="791"/>
      <c r="L59" s="791"/>
      <c r="M59" s="791"/>
      <c r="N59" s="792"/>
    </row>
    <row r="60" spans="1:14" s="346" customFormat="1" ht="12.75" customHeight="1">
      <c r="A60" s="721"/>
      <c r="B60" s="724"/>
      <c r="C60" s="724"/>
      <c r="D60" s="724"/>
      <c r="E60" s="724"/>
      <c r="F60" s="724"/>
      <c r="G60" s="724"/>
      <c r="H60" s="791" t="s">
        <v>365</v>
      </c>
      <c r="I60" s="791"/>
      <c r="J60" s="791"/>
      <c r="K60" s="791"/>
      <c r="L60" s="791"/>
      <c r="M60" s="791"/>
      <c r="N60" s="792"/>
    </row>
    <row r="61" spans="1:14" s="346" customFormat="1" ht="12.75" customHeight="1">
      <c r="A61" s="721"/>
      <c r="B61" s="724"/>
      <c r="C61" s="724"/>
      <c r="D61" s="724"/>
      <c r="E61" s="724"/>
      <c r="F61" s="724"/>
      <c r="G61" s="724"/>
      <c r="H61" s="791" t="s">
        <v>366</v>
      </c>
      <c r="I61" s="791"/>
      <c r="J61" s="791"/>
      <c r="K61" s="791"/>
      <c r="L61" s="791"/>
      <c r="M61" s="791"/>
      <c r="N61" s="792"/>
    </row>
    <row r="62" spans="1:14" s="346" customFormat="1" ht="12.75" customHeight="1">
      <c r="A62" s="721"/>
      <c r="B62" s="724"/>
      <c r="C62" s="724"/>
      <c r="D62" s="724"/>
      <c r="E62" s="724"/>
      <c r="F62" s="724"/>
      <c r="G62" s="724"/>
      <c r="H62" s="724" t="s">
        <v>367</v>
      </c>
      <c r="I62" s="724"/>
      <c r="J62" s="724" t="s">
        <v>5</v>
      </c>
      <c r="K62" s="724" t="s">
        <v>368</v>
      </c>
      <c r="L62" s="349" t="s">
        <v>369</v>
      </c>
      <c r="M62" s="349" t="s">
        <v>370</v>
      </c>
      <c r="N62" s="350" t="s">
        <v>371</v>
      </c>
    </row>
    <row r="63" spans="1:14" s="346" customFormat="1" ht="12.75" customHeight="1">
      <c r="A63" s="721"/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 t="s">
        <v>372</v>
      </c>
      <c r="M63" s="724"/>
      <c r="N63" s="725"/>
    </row>
    <row r="64" spans="1:14" s="346" customFormat="1" ht="12.75" customHeight="1" thickBot="1">
      <c r="A64" s="798">
        <v>1</v>
      </c>
      <c r="B64" s="799"/>
      <c r="C64" s="799"/>
      <c r="D64" s="799"/>
      <c r="E64" s="799"/>
      <c r="F64" s="799"/>
      <c r="G64" s="799"/>
      <c r="H64" s="799">
        <v>2</v>
      </c>
      <c r="I64" s="799"/>
      <c r="J64" s="414">
        <v>3</v>
      </c>
      <c r="K64" s="414">
        <v>4</v>
      </c>
      <c r="L64" s="414">
        <v>5</v>
      </c>
      <c r="M64" s="414">
        <v>6</v>
      </c>
      <c r="N64" s="415">
        <v>7</v>
      </c>
    </row>
    <row r="65" spans="1:14" s="346" customFormat="1" ht="12.75" customHeight="1" thickTop="1">
      <c r="A65" s="416" t="s">
        <v>390</v>
      </c>
      <c r="B65" s="417" t="s">
        <v>374</v>
      </c>
      <c r="C65" s="417" t="s">
        <v>383</v>
      </c>
      <c r="D65" s="417" t="s">
        <v>385</v>
      </c>
      <c r="E65" s="417" t="s">
        <v>382</v>
      </c>
      <c r="F65" s="417" t="s">
        <v>382</v>
      </c>
      <c r="G65" s="417"/>
      <c r="H65" s="418">
        <v>0</v>
      </c>
      <c r="I65" s="417"/>
      <c r="J65" s="800"/>
      <c r="K65" s="801"/>
      <c r="L65" s="801"/>
      <c r="M65" s="801"/>
      <c r="N65" s="793"/>
    </row>
    <row r="66" spans="1:14" s="346" customFormat="1" ht="12.75" customHeight="1">
      <c r="A66" s="721" t="s">
        <v>401</v>
      </c>
      <c r="B66" s="724"/>
      <c r="C66" s="724"/>
      <c r="D66" s="724"/>
      <c r="E66" s="724"/>
      <c r="F66" s="724"/>
      <c r="G66" s="724"/>
      <c r="H66" s="724"/>
      <c r="I66" s="724"/>
      <c r="J66" s="724"/>
      <c r="K66" s="802"/>
      <c r="L66" s="802"/>
      <c r="M66" s="802"/>
      <c r="N66" s="794"/>
    </row>
    <row r="67" spans="1:14" s="346" customFormat="1" ht="12.75" customHeight="1">
      <c r="A67" s="721"/>
      <c r="B67" s="724"/>
      <c r="C67" s="724"/>
      <c r="D67" s="724"/>
      <c r="E67" s="724"/>
      <c r="F67" s="724"/>
      <c r="G67" s="724"/>
      <c r="H67" s="421">
        <v>0</v>
      </c>
      <c r="I67" s="413"/>
      <c r="J67" s="724"/>
      <c r="K67" s="802"/>
      <c r="L67" s="802"/>
      <c r="M67" s="802"/>
      <c r="N67" s="794"/>
    </row>
    <row r="68" spans="1:14" s="346" customFormat="1" ht="12.75" customHeight="1">
      <c r="A68" s="721"/>
      <c r="B68" s="724"/>
      <c r="C68" s="724"/>
      <c r="D68" s="724"/>
      <c r="E68" s="724"/>
      <c r="F68" s="724"/>
      <c r="G68" s="724"/>
      <c r="H68" s="724"/>
      <c r="I68" s="724"/>
      <c r="J68" s="724"/>
      <c r="K68" s="802"/>
      <c r="L68" s="802"/>
      <c r="M68" s="802"/>
      <c r="N68" s="794"/>
    </row>
    <row r="69" spans="1:14" s="346" customFormat="1" ht="12.75" customHeight="1">
      <c r="A69" s="721"/>
      <c r="B69" s="724"/>
      <c r="C69" s="724"/>
      <c r="D69" s="724"/>
      <c r="E69" s="724"/>
      <c r="F69" s="724"/>
      <c r="G69" s="724"/>
      <c r="H69" s="421">
        <v>0</v>
      </c>
      <c r="I69" s="413" t="s">
        <v>373</v>
      </c>
      <c r="J69" s="724" t="s">
        <v>402</v>
      </c>
      <c r="K69" s="802" t="s">
        <v>403</v>
      </c>
      <c r="L69" s="802"/>
      <c r="M69" s="802"/>
      <c r="N69" s="794" t="s">
        <v>404</v>
      </c>
    </row>
    <row r="70" spans="1:14" s="346" customFormat="1" ht="12.75" customHeight="1">
      <c r="A70" s="721"/>
      <c r="B70" s="724"/>
      <c r="C70" s="724"/>
      <c r="D70" s="724"/>
      <c r="E70" s="724"/>
      <c r="F70" s="724"/>
      <c r="G70" s="724"/>
      <c r="H70" s="724"/>
      <c r="I70" s="724"/>
      <c r="J70" s="724"/>
      <c r="K70" s="802"/>
      <c r="L70" s="802"/>
      <c r="M70" s="802"/>
      <c r="N70" s="794"/>
    </row>
    <row r="71" spans="1:14" s="346" customFormat="1" ht="12.75" customHeight="1">
      <c r="A71" s="721"/>
      <c r="B71" s="724"/>
      <c r="C71" s="724"/>
      <c r="D71" s="724"/>
      <c r="E71" s="724"/>
      <c r="F71" s="724"/>
      <c r="G71" s="724"/>
      <c r="H71" s="421">
        <v>0</v>
      </c>
      <c r="I71" s="413"/>
      <c r="J71" s="724"/>
      <c r="K71" s="802"/>
      <c r="L71" s="802"/>
      <c r="M71" s="802"/>
      <c r="N71" s="794"/>
    </row>
    <row r="72" spans="1:14" s="346" customFormat="1" ht="12.75" customHeight="1">
      <c r="A72" s="721"/>
      <c r="B72" s="724"/>
      <c r="C72" s="724"/>
      <c r="D72" s="724"/>
      <c r="E72" s="724"/>
      <c r="F72" s="724"/>
      <c r="G72" s="724"/>
      <c r="H72" s="724"/>
      <c r="I72" s="724"/>
      <c r="J72" s="724"/>
      <c r="K72" s="802"/>
      <c r="L72" s="802"/>
      <c r="M72" s="802"/>
      <c r="N72" s="794"/>
    </row>
    <row r="73" spans="1:14" s="346" customFormat="1" ht="12.75" customHeight="1">
      <c r="A73" s="360" t="s">
        <v>392</v>
      </c>
      <c r="B73" s="413" t="s">
        <v>374</v>
      </c>
      <c r="C73" s="413" t="s">
        <v>381</v>
      </c>
      <c r="D73" s="413" t="s">
        <v>382</v>
      </c>
      <c r="E73" s="413" t="s">
        <v>382</v>
      </c>
      <c r="F73" s="413" t="s">
        <v>383</v>
      </c>
      <c r="G73" s="413"/>
      <c r="H73" s="421">
        <v>0</v>
      </c>
      <c r="I73" s="413"/>
      <c r="J73" s="724"/>
      <c r="K73" s="802"/>
      <c r="L73" s="802"/>
      <c r="M73" s="802"/>
      <c r="N73" s="794"/>
    </row>
    <row r="74" spans="1:14" s="346" customFormat="1" ht="12.75" customHeight="1">
      <c r="A74" s="721" t="s">
        <v>405</v>
      </c>
      <c r="B74" s="724"/>
      <c r="C74" s="724"/>
      <c r="D74" s="724"/>
      <c r="E74" s="724"/>
      <c r="F74" s="724"/>
      <c r="G74" s="724"/>
      <c r="H74" s="724"/>
      <c r="I74" s="724"/>
      <c r="J74" s="724"/>
      <c r="K74" s="802"/>
      <c r="L74" s="802"/>
      <c r="M74" s="802"/>
      <c r="N74" s="794"/>
    </row>
    <row r="75" spans="1:14" s="346" customFormat="1" ht="12.75" customHeight="1">
      <c r="A75" s="721"/>
      <c r="B75" s="724"/>
      <c r="C75" s="724"/>
      <c r="D75" s="724"/>
      <c r="E75" s="724"/>
      <c r="F75" s="724"/>
      <c r="G75" s="724"/>
      <c r="H75" s="421">
        <v>0</v>
      </c>
      <c r="I75" s="413" t="s">
        <v>381</v>
      </c>
      <c r="J75" s="724" t="s">
        <v>406</v>
      </c>
      <c r="K75" s="802" t="s">
        <v>403</v>
      </c>
      <c r="L75" s="802"/>
      <c r="M75" s="802" t="s">
        <v>375</v>
      </c>
      <c r="N75" s="794"/>
    </row>
    <row r="76" spans="1:14" s="346" customFormat="1" ht="12.75" customHeight="1">
      <c r="A76" s="721"/>
      <c r="B76" s="724"/>
      <c r="C76" s="724"/>
      <c r="D76" s="724"/>
      <c r="E76" s="724"/>
      <c r="F76" s="724"/>
      <c r="G76" s="724"/>
      <c r="H76" s="724"/>
      <c r="I76" s="724"/>
      <c r="J76" s="724"/>
      <c r="K76" s="802"/>
      <c r="L76" s="802"/>
      <c r="M76" s="802"/>
      <c r="N76" s="794"/>
    </row>
    <row r="77" spans="1:14" s="346" customFormat="1" ht="12.75" customHeight="1">
      <c r="A77" s="721"/>
      <c r="B77" s="724"/>
      <c r="C77" s="724"/>
      <c r="D77" s="724"/>
      <c r="E77" s="724"/>
      <c r="F77" s="724"/>
      <c r="G77" s="724"/>
      <c r="H77" s="421">
        <v>0</v>
      </c>
      <c r="I77" s="413" t="s">
        <v>373</v>
      </c>
      <c r="J77" s="724" t="s">
        <v>407</v>
      </c>
      <c r="K77" s="802" t="s">
        <v>408</v>
      </c>
      <c r="L77" s="802"/>
      <c r="M77" s="802" t="s">
        <v>409</v>
      </c>
      <c r="N77" s="794"/>
    </row>
    <row r="78" spans="1:14" s="346" customFormat="1" ht="12.75" customHeight="1">
      <c r="A78" s="721"/>
      <c r="B78" s="724"/>
      <c r="C78" s="724"/>
      <c r="D78" s="724"/>
      <c r="E78" s="724"/>
      <c r="F78" s="724"/>
      <c r="G78" s="724"/>
      <c r="H78" s="724"/>
      <c r="I78" s="724"/>
      <c r="J78" s="724"/>
      <c r="K78" s="802"/>
      <c r="L78" s="802"/>
      <c r="M78" s="802"/>
      <c r="N78" s="794"/>
    </row>
    <row r="79" spans="1:14" s="346" customFormat="1" ht="12.75" customHeight="1">
      <c r="A79" s="721"/>
      <c r="B79" s="724"/>
      <c r="C79" s="724"/>
      <c r="D79" s="724"/>
      <c r="E79" s="724"/>
      <c r="F79" s="724"/>
      <c r="G79" s="724"/>
      <c r="H79" s="421">
        <v>0</v>
      </c>
      <c r="I79" s="413"/>
      <c r="J79" s="724"/>
      <c r="K79" s="802"/>
      <c r="L79" s="802"/>
      <c r="M79" s="802"/>
      <c r="N79" s="794"/>
    </row>
    <row r="80" spans="1:14" s="346" customFormat="1" ht="12.75" customHeight="1">
      <c r="A80" s="721"/>
      <c r="B80" s="724"/>
      <c r="C80" s="724"/>
      <c r="D80" s="724"/>
      <c r="E80" s="724"/>
      <c r="F80" s="724"/>
      <c r="G80" s="724"/>
      <c r="H80" s="724"/>
      <c r="I80" s="724"/>
      <c r="J80" s="724"/>
      <c r="K80" s="802"/>
      <c r="L80" s="802"/>
      <c r="M80" s="802"/>
      <c r="N80" s="794"/>
    </row>
    <row r="81" spans="1:14" s="346" customFormat="1" ht="12.75" customHeight="1">
      <c r="A81" s="360" t="s">
        <v>392</v>
      </c>
      <c r="B81" s="413" t="s">
        <v>374</v>
      </c>
      <c r="C81" s="413" t="s">
        <v>381</v>
      </c>
      <c r="D81" s="413" t="s">
        <v>382</v>
      </c>
      <c r="E81" s="413" t="s">
        <v>382</v>
      </c>
      <c r="F81" s="413" t="s">
        <v>381</v>
      </c>
      <c r="G81" s="413"/>
      <c r="H81" s="421">
        <v>0</v>
      </c>
      <c r="I81" s="413"/>
      <c r="J81" s="724"/>
      <c r="K81" s="802"/>
      <c r="L81" s="802"/>
      <c r="M81" s="802"/>
      <c r="N81" s="794"/>
    </row>
    <row r="82" spans="1:14" s="346" customFormat="1" ht="12.75" customHeight="1">
      <c r="A82" s="721" t="s">
        <v>410</v>
      </c>
      <c r="B82" s="724"/>
      <c r="C82" s="724"/>
      <c r="D82" s="724"/>
      <c r="E82" s="724"/>
      <c r="F82" s="724"/>
      <c r="G82" s="724"/>
      <c r="H82" s="724"/>
      <c r="I82" s="724"/>
      <c r="J82" s="724"/>
      <c r="K82" s="802"/>
      <c r="L82" s="802"/>
      <c r="M82" s="802"/>
      <c r="N82" s="794"/>
    </row>
    <row r="83" spans="1:14" s="346" customFormat="1" ht="12.75" customHeight="1">
      <c r="A83" s="721"/>
      <c r="B83" s="724"/>
      <c r="C83" s="724"/>
      <c r="D83" s="724"/>
      <c r="E83" s="724"/>
      <c r="F83" s="724"/>
      <c r="G83" s="724"/>
      <c r="H83" s="421">
        <v>0</v>
      </c>
      <c r="I83" s="413" t="s">
        <v>381</v>
      </c>
      <c r="J83" s="724" t="s">
        <v>411</v>
      </c>
      <c r="K83" s="802"/>
      <c r="L83" s="802"/>
      <c r="M83" s="802" t="s">
        <v>412</v>
      </c>
      <c r="N83" s="794"/>
    </row>
    <row r="84" spans="1:14" s="346" customFormat="1" ht="12.75" customHeight="1">
      <c r="A84" s="721"/>
      <c r="B84" s="724"/>
      <c r="C84" s="724"/>
      <c r="D84" s="724"/>
      <c r="E84" s="724"/>
      <c r="F84" s="724"/>
      <c r="G84" s="724"/>
      <c r="H84" s="724"/>
      <c r="I84" s="724"/>
      <c r="J84" s="724"/>
      <c r="K84" s="802"/>
      <c r="L84" s="802"/>
      <c r="M84" s="802"/>
      <c r="N84" s="794"/>
    </row>
    <row r="85" spans="1:14" s="346" customFormat="1" ht="12.75" customHeight="1">
      <c r="A85" s="721"/>
      <c r="B85" s="724"/>
      <c r="C85" s="724"/>
      <c r="D85" s="724"/>
      <c r="E85" s="724"/>
      <c r="F85" s="724"/>
      <c r="G85" s="724"/>
      <c r="H85" s="421">
        <v>0</v>
      </c>
      <c r="I85" s="413" t="s">
        <v>373</v>
      </c>
      <c r="J85" s="724" t="s">
        <v>407</v>
      </c>
      <c r="K85" s="802"/>
      <c r="L85" s="802"/>
      <c r="M85" s="802" t="s">
        <v>413</v>
      </c>
      <c r="N85" s="794"/>
    </row>
    <row r="86" spans="1:14" s="346" customFormat="1" ht="12.75" customHeight="1">
      <c r="A86" s="721"/>
      <c r="B86" s="724"/>
      <c r="C86" s="724"/>
      <c r="D86" s="724"/>
      <c r="E86" s="724"/>
      <c r="F86" s="724"/>
      <c r="G86" s="724"/>
      <c r="H86" s="724"/>
      <c r="I86" s="724"/>
      <c r="J86" s="724"/>
      <c r="K86" s="802"/>
      <c r="L86" s="802"/>
      <c r="M86" s="802"/>
      <c r="N86" s="794"/>
    </row>
    <row r="87" spans="1:14" s="346" customFormat="1" ht="12.75" customHeight="1">
      <c r="A87" s="721"/>
      <c r="B87" s="724"/>
      <c r="C87" s="724"/>
      <c r="D87" s="724"/>
      <c r="E87" s="724"/>
      <c r="F87" s="724"/>
      <c r="G87" s="724"/>
      <c r="H87" s="421">
        <v>0</v>
      </c>
      <c r="I87" s="413"/>
      <c r="J87" s="724"/>
      <c r="K87" s="802"/>
      <c r="L87" s="802"/>
      <c r="M87" s="802"/>
      <c r="N87" s="794"/>
    </row>
    <row r="88" spans="1:14" s="346" customFormat="1" ht="12.75" customHeight="1">
      <c r="A88" s="721"/>
      <c r="B88" s="724"/>
      <c r="C88" s="724"/>
      <c r="D88" s="724"/>
      <c r="E88" s="724"/>
      <c r="F88" s="724"/>
      <c r="G88" s="724"/>
      <c r="H88" s="724"/>
      <c r="I88" s="724"/>
      <c r="J88" s="724"/>
      <c r="K88" s="802"/>
      <c r="L88" s="802"/>
      <c r="M88" s="802"/>
      <c r="N88" s="794"/>
    </row>
    <row r="89" spans="1:14" s="346" customFormat="1" ht="12.75" customHeight="1">
      <c r="A89" s="360" t="s">
        <v>412</v>
      </c>
      <c r="B89" s="413" t="s">
        <v>390</v>
      </c>
      <c r="C89" s="413" t="s">
        <v>383</v>
      </c>
      <c r="D89" s="413" t="s">
        <v>382</v>
      </c>
      <c r="E89" s="413" t="s">
        <v>383</v>
      </c>
      <c r="F89" s="413" t="s">
        <v>383</v>
      </c>
      <c r="G89" s="413"/>
      <c r="H89" s="421">
        <v>0</v>
      </c>
      <c r="I89" s="413" t="s">
        <v>383</v>
      </c>
      <c r="J89" s="724" t="s">
        <v>414</v>
      </c>
      <c r="K89" s="802" t="s">
        <v>400</v>
      </c>
      <c r="L89" s="802"/>
      <c r="M89" s="802" t="s">
        <v>415</v>
      </c>
      <c r="N89" s="794" t="s">
        <v>415</v>
      </c>
    </row>
    <row r="90" spans="1:14" s="346" customFormat="1" ht="12.75" customHeight="1">
      <c r="A90" s="721" t="s">
        <v>416</v>
      </c>
      <c r="B90" s="724"/>
      <c r="C90" s="724"/>
      <c r="D90" s="724"/>
      <c r="E90" s="724"/>
      <c r="F90" s="724"/>
      <c r="G90" s="724"/>
      <c r="H90" s="724"/>
      <c r="I90" s="724"/>
      <c r="J90" s="724"/>
      <c r="K90" s="802"/>
      <c r="L90" s="802"/>
      <c r="M90" s="802"/>
      <c r="N90" s="794"/>
    </row>
    <row r="91" spans="1:14" s="346" customFormat="1" ht="12.75" customHeight="1">
      <c r="A91" s="721"/>
      <c r="B91" s="724"/>
      <c r="C91" s="724"/>
      <c r="D91" s="724"/>
      <c r="E91" s="724"/>
      <c r="F91" s="724"/>
      <c r="G91" s="724"/>
      <c r="H91" s="421">
        <v>0</v>
      </c>
      <c r="I91" s="413" t="s">
        <v>383</v>
      </c>
      <c r="J91" s="724" t="s">
        <v>417</v>
      </c>
      <c r="K91" s="802" t="s">
        <v>400</v>
      </c>
      <c r="L91" s="802"/>
      <c r="M91" s="802" t="s">
        <v>381</v>
      </c>
      <c r="N91" s="794"/>
    </row>
    <row r="92" spans="1:14" s="346" customFormat="1" ht="12.75" customHeight="1">
      <c r="A92" s="721"/>
      <c r="B92" s="724"/>
      <c r="C92" s="724"/>
      <c r="D92" s="724"/>
      <c r="E92" s="724"/>
      <c r="F92" s="724"/>
      <c r="G92" s="724"/>
      <c r="H92" s="724"/>
      <c r="I92" s="724"/>
      <c r="J92" s="724"/>
      <c r="K92" s="802"/>
      <c r="L92" s="802"/>
      <c r="M92" s="802"/>
      <c r="N92" s="794"/>
    </row>
    <row r="93" spans="1:14" s="346" customFormat="1" ht="12.75" customHeight="1">
      <c r="A93" s="721"/>
      <c r="B93" s="724"/>
      <c r="C93" s="724"/>
      <c r="D93" s="724"/>
      <c r="E93" s="724"/>
      <c r="F93" s="724"/>
      <c r="G93" s="724"/>
      <c r="H93" s="421">
        <v>0</v>
      </c>
      <c r="I93" s="413" t="s">
        <v>381</v>
      </c>
      <c r="J93" s="724" t="s">
        <v>396</v>
      </c>
      <c r="K93" s="802" t="s">
        <v>400</v>
      </c>
      <c r="L93" s="802"/>
      <c r="M93" s="802">
        <v>22</v>
      </c>
      <c r="N93" s="794">
        <v>20</v>
      </c>
    </row>
    <row r="94" spans="1:14" s="346" customFormat="1" ht="12.75" customHeight="1">
      <c r="A94" s="721"/>
      <c r="B94" s="724"/>
      <c r="C94" s="724"/>
      <c r="D94" s="724"/>
      <c r="E94" s="724"/>
      <c r="F94" s="724"/>
      <c r="G94" s="724"/>
      <c r="H94" s="724"/>
      <c r="I94" s="724"/>
      <c r="J94" s="724"/>
      <c r="K94" s="802"/>
      <c r="L94" s="802"/>
      <c r="M94" s="802"/>
      <c r="N94" s="794"/>
    </row>
    <row r="95" spans="1:14" s="346" customFormat="1" ht="12.75" customHeight="1">
      <c r="A95" s="721"/>
      <c r="B95" s="724"/>
      <c r="C95" s="724"/>
      <c r="D95" s="724"/>
      <c r="E95" s="724"/>
      <c r="F95" s="724"/>
      <c r="G95" s="724"/>
      <c r="H95" s="421">
        <v>0</v>
      </c>
      <c r="I95" s="413" t="s">
        <v>373</v>
      </c>
      <c r="J95" s="724" t="s">
        <v>399</v>
      </c>
      <c r="K95" s="802" t="s">
        <v>397</v>
      </c>
      <c r="L95" s="802"/>
      <c r="M95" s="802">
        <v>22</v>
      </c>
      <c r="N95" s="794">
        <v>20</v>
      </c>
    </row>
    <row r="96" spans="1:14" s="346" customFormat="1" ht="12.75" customHeight="1">
      <c r="A96" s="721"/>
      <c r="B96" s="724"/>
      <c r="C96" s="724"/>
      <c r="D96" s="724"/>
      <c r="E96" s="724"/>
      <c r="F96" s="724"/>
      <c r="G96" s="724"/>
      <c r="H96" s="724"/>
      <c r="I96" s="724"/>
      <c r="J96" s="724"/>
      <c r="K96" s="802"/>
      <c r="L96" s="802"/>
      <c r="M96" s="802"/>
      <c r="N96" s="794"/>
    </row>
    <row r="97" spans="1:14" s="346" customFormat="1" ht="12.75" customHeight="1">
      <c r="A97" s="360" t="s">
        <v>412</v>
      </c>
      <c r="B97" s="413" t="s">
        <v>392</v>
      </c>
      <c r="C97" s="413" t="s">
        <v>381</v>
      </c>
      <c r="D97" s="413" t="s">
        <v>381</v>
      </c>
      <c r="E97" s="413" t="s">
        <v>373</v>
      </c>
      <c r="F97" s="413" t="s">
        <v>383</v>
      </c>
      <c r="G97" s="413"/>
      <c r="H97" s="421">
        <v>0</v>
      </c>
      <c r="I97" s="413"/>
      <c r="J97" s="724"/>
      <c r="K97" s="802"/>
      <c r="L97" s="802"/>
      <c r="M97" s="802"/>
      <c r="N97" s="794"/>
    </row>
    <row r="98" spans="1:14" s="346" customFormat="1" ht="12.75" customHeight="1">
      <c r="A98" s="721" t="s">
        <v>418</v>
      </c>
      <c r="B98" s="724"/>
      <c r="C98" s="724"/>
      <c r="D98" s="724"/>
      <c r="E98" s="724"/>
      <c r="F98" s="724"/>
      <c r="G98" s="724"/>
      <c r="H98" s="724"/>
      <c r="I98" s="724"/>
      <c r="J98" s="724"/>
      <c r="K98" s="802"/>
      <c r="L98" s="802"/>
      <c r="M98" s="802"/>
      <c r="N98" s="794"/>
    </row>
    <row r="99" spans="1:14" s="346" customFormat="1" ht="12.75" customHeight="1">
      <c r="A99" s="721"/>
      <c r="B99" s="724"/>
      <c r="C99" s="724"/>
      <c r="D99" s="724"/>
      <c r="E99" s="724"/>
      <c r="F99" s="724"/>
      <c r="G99" s="724"/>
      <c r="H99" s="421">
        <v>0</v>
      </c>
      <c r="I99" s="413" t="s">
        <v>381</v>
      </c>
      <c r="J99" s="724" t="s">
        <v>419</v>
      </c>
      <c r="K99" s="802" t="s">
        <v>400</v>
      </c>
      <c r="L99" s="802"/>
      <c r="M99" s="802" t="s">
        <v>420</v>
      </c>
      <c r="N99" s="794"/>
    </row>
    <row r="100" spans="1:14" s="346" customFormat="1" ht="12.75" customHeight="1">
      <c r="A100" s="721"/>
      <c r="B100" s="724"/>
      <c r="C100" s="724"/>
      <c r="D100" s="724"/>
      <c r="E100" s="724"/>
      <c r="F100" s="724"/>
      <c r="G100" s="724"/>
      <c r="H100" s="724"/>
      <c r="I100" s="724"/>
      <c r="J100" s="724"/>
      <c r="K100" s="802"/>
      <c r="L100" s="802"/>
      <c r="M100" s="802"/>
      <c r="N100" s="794"/>
    </row>
    <row r="101" spans="1:14" s="346" customFormat="1" ht="12.75" customHeight="1">
      <c r="A101" s="721"/>
      <c r="B101" s="724"/>
      <c r="C101" s="724"/>
      <c r="D101" s="724"/>
      <c r="E101" s="724"/>
      <c r="F101" s="724"/>
      <c r="G101" s="724"/>
      <c r="H101" s="421">
        <v>0</v>
      </c>
      <c r="I101" s="413" t="s">
        <v>373</v>
      </c>
      <c r="J101" s="724" t="s">
        <v>421</v>
      </c>
      <c r="K101" s="802" t="s">
        <v>397</v>
      </c>
      <c r="L101" s="802"/>
      <c r="M101" s="802" t="s">
        <v>398</v>
      </c>
      <c r="N101" s="794"/>
    </row>
    <row r="102" spans="1:14" s="346" customFormat="1" ht="12.75" customHeight="1">
      <c r="A102" s="721"/>
      <c r="B102" s="724"/>
      <c r="C102" s="724"/>
      <c r="D102" s="724"/>
      <c r="E102" s="724"/>
      <c r="F102" s="724"/>
      <c r="G102" s="724"/>
      <c r="H102" s="724"/>
      <c r="I102" s="724"/>
      <c r="J102" s="724"/>
      <c r="K102" s="802"/>
      <c r="L102" s="802"/>
      <c r="M102" s="802"/>
      <c r="N102" s="794"/>
    </row>
    <row r="103" spans="1:14" s="346" customFormat="1" ht="12.75" customHeight="1">
      <c r="A103" s="721"/>
      <c r="B103" s="724"/>
      <c r="C103" s="724"/>
      <c r="D103" s="724"/>
      <c r="E103" s="724"/>
      <c r="F103" s="724"/>
      <c r="G103" s="724"/>
      <c r="H103" s="421">
        <v>0</v>
      </c>
      <c r="I103" s="413"/>
      <c r="J103" s="724"/>
      <c r="K103" s="802"/>
      <c r="L103" s="802"/>
      <c r="M103" s="802"/>
      <c r="N103" s="794"/>
    </row>
    <row r="104" spans="1:14" s="346" customFormat="1" ht="12.75" customHeight="1">
      <c r="A104" s="721"/>
      <c r="B104" s="724"/>
      <c r="C104" s="724"/>
      <c r="D104" s="724"/>
      <c r="E104" s="724"/>
      <c r="F104" s="724"/>
      <c r="G104" s="724"/>
      <c r="H104" s="724"/>
      <c r="I104" s="724"/>
      <c r="J104" s="724"/>
      <c r="K104" s="802"/>
      <c r="L104" s="802"/>
      <c r="M104" s="802"/>
      <c r="N104" s="794"/>
    </row>
    <row r="105" spans="1:14" s="346" customFormat="1" ht="12.75" customHeight="1">
      <c r="A105" s="416" t="s">
        <v>412</v>
      </c>
      <c r="B105" s="417" t="s">
        <v>374</v>
      </c>
      <c r="C105" s="417" t="s">
        <v>394</v>
      </c>
      <c r="D105" s="417" t="s">
        <v>375</v>
      </c>
      <c r="E105" s="417" t="s">
        <v>375</v>
      </c>
      <c r="F105" s="417" t="s">
        <v>375</v>
      </c>
      <c r="G105" s="417"/>
      <c r="H105" s="418">
        <v>0</v>
      </c>
      <c r="I105" s="417"/>
      <c r="J105" s="800"/>
      <c r="K105" s="801"/>
      <c r="L105" s="801"/>
      <c r="M105" s="801"/>
      <c r="N105" s="793"/>
    </row>
    <row r="106" spans="1:14" s="346" customFormat="1" ht="12.75" customHeight="1">
      <c r="A106" s="721" t="s">
        <v>422</v>
      </c>
      <c r="B106" s="724"/>
      <c r="C106" s="724"/>
      <c r="D106" s="724"/>
      <c r="E106" s="724"/>
      <c r="F106" s="724"/>
      <c r="G106" s="724"/>
      <c r="H106" s="724"/>
      <c r="I106" s="724"/>
      <c r="J106" s="724"/>
      <c r="K106" s="802"/>
      <c r="L106" s="802"/>
      <c r="M106" s="802"/>
      <c r="N106" s="794"/>
    </row>
    <row r="107" spans="1:14" s="346" customFormat="1" ht="12.75" customHeight="1">
      <c r="A107" s="721"/>
      <c r="B107" s="724"/>
      <c r="C107" s="724"/>
      <c r="D107" s="724"/>
      <c r="E107" s="724"/>
      <c r="F107" s="724"/>
      <c r="G107" s="724"/>
      <c r="H107" s="421">
        <v>0</v>
      </c>
      <c r="I107" s="413" t="s">
        <v>381</v>
      </c>
      <c r="J107" s="724" t="s">
        <v>423</v>
      </c>
      <c r="K107" s="802" t="s">
        <v>400</v>
      </c>
      <c r="L107" s="802"/>
      <c r="M107" s="802" t="s">
        <v>375</v>
      </c>
      <c r="N107" s="794" t="s">
        <v>375</v>
      </c>
    </row>
    <row r="108" spans="1:14" s="346" customFormat="1" ht="12.75" customHeight="1">
      <c r="A108" s="721"/>
      <c r="B108" s="724"/>
      <c r="C108" s="724"/>
      <c r="D108" s="724"/>
      <c r="E108" s="724"/>
      <c r="F108" s="724"/>
      <c r="G108" s="724"/>
      <c r="H108" s="724"/>
      <c r="I108" s="724"/>
      <c r="J108" s="724"/>
      <c r="K108" s="802"/>
      <c r="L108" s="802"/>
      <c r="M108" s="802"/>
      <c r="N108" s="794"/>
    </row>
    <row r="109" spans="1:14" s="346" customFormat="1" ht="12.75" customHeight="1">
      <c r="A109" s="721"/>
      <c r="B109" s="724"/>
      <c r="C109" s="724"/>
      <c r="D109" s="724"/>
      <c r="E109" s="724"/>
      <c r="F109" s="724"/>
      <c r="G109" s="724"/>
      <c r="H109" s="421">
        <v>0</v>
      </c>
      <c r="I109" s="413" t="s">
        <v>373</v>
      </c>
      <c r="J109" s="724" t="s">
        <v>424</v>
      </c>
      <c r="K109" s="802" t="s">
        <v>430</v>
      </c>
      <c r="L109" s="802"/>
      <c r="M109" s="802">
        <v>115</v>
      </c>
      <c r="N109" s="794">
        <v>115</v>
      </c>
    </row>
    <row r="110" spans="1:14" s="346" customFormat="1" ht="12.75" customHeight="1">
      <c r="A110" s="721"/>
      <c r="B110" s="724"/>
      <c r="C110" s="724"/>
      <c r="D110" s="724"/>
      <c r="E110" s="724"/>
      <c r="F110" s="724"/>
      <c r="G110" s="724"/>
      <c r="H110" s="724"/>
      <c r="I110" s="724"/>
      <c r="J110" s="724"/>
      <c r="K110" s="802"/>
      <c r="L110" s="802"/>
      <c r="M110" s="802"/>
      <c r="N110" s="794"/>
    </row>
    <row r="111" spans="1:14" s="346" customFormat="1" ht="12.75" customHeight="1">
      <c r="A111" s="721"/>
      <c r="B111" s="724"/>
      <c r="C111" s="724"/>
      <c r="D111" s="724"/>
      <c r="E111" s="724"/>
      <c r="F111" s="724"/>
      <c r="G111" s="724"/>
      <c r="H111" s="421">
        <v>0</v>
      </c>
      <c r="I111" s="413"/>
      <c r="J111" s="724"/>
      <c r="K111" s="802"/>
      <c r="L111" s="802"/>
      <c r="M111" s="802"/>
      <c r="N111" s="794"/>
    </row>
    <row r="112" spans="1:14" s="346" customFormat="1" ht="12.75" customHeight="1" thickBot="1">
      <c r="A112" s="798"/>
      <c r="B112" s="799"/>
      <c r="C112" s="799"/>
      <c r="D112" s="799"/>
      <c r="E112" s="799"/>
      <c r="F112" s="799"/>
      <c r="G112" s="799"/>
      <c r="H112" s="799"/>
      <c r="I112" s="799"/>
      <c r="J112" s="799"/>
      <c r="K112" s="803"/>
      <c r="L112" s="803"/>
      <c r="M112" s="803"/>
      <c r="N112" s="804"/>
    </row>
    <row r="113" spans="1:14" s="346" customFormat="1" ht="7.5" customHeight="1" thickTop="1">
      <c r="A113" s="695"/>
      <c r="B113" s="695"/>
      <c r="C113" s="695"/>
      <c r="D113" s="695"/>
      <c r="E113" s="695"/>
      <c r="F113" s="695"/>
      <c r="G113" s="695"/>
      <c r="H113" s="695"/>
      <c r="I113" s="695"/>
      <c r="J113" s="695"/>
      <c r="K113" s="696"/>
      <c r="L113" s="696"/>
      <c r="M113" s="696"/>
      <c r="N113" s="696"/>
    </row>
    <row r="114" spans="1:14" s="346" customFormat="1" ht="7.5" customHeight="1" thickBot="1">
      <c r="A114" s="697"/>
      <c r="B114" s="697"/>
      <c r="C114" s="697"/>
      <c r="D114" s="697"/>
      <c r="E114" s="697"/>
      <c r="F114" s="697"/>
      <c r="G114" s="697"/>
      <c r="H114" s="697"/>
      <c r="I114" s="697"/>
      <c r="J114" s="697"/>
      <c r="K114" s="698"/>
      <c r="L114" s="698"/>
      <c r="M114" s="698"/>
      <c r="N114" s="698"/>
    </row>
    <row r="115" spans="1:14" s="346" customFormat="1" ht="12.75" customHeight="1" thickTop="1">
      <c r="A115" s="720" t="s">
        <v>361</v>
      </c>
      <c r="B115" s="722"/>
      <c r="C115" s="722"/>
      <c r="D115" s="722"/>
      <c r="E115" s="722"/>
      <c r="F115" s="722"/>
      <c r="G115" s="722"/>
      <c r="H115" s="796" t="s">
        <v>362</v>
      </c>
      <c r="I115" s="796"/>
      <c r="J115" s="796"/>
      <c r="K115" s="796"/>
      <c r="L115" s="796"/>
      <c r="M115" s="796"/>
      <c r="N115" s="797"/>
    </row>
    <row r="116" spans="1:14" s="346" customFormat="1" ht="12.75" customHeight="1">
      <c r="A116" s="721"/>
      <c r="B116" s="724"/>
      <c r="C116" s="724"/>
      <c r="D116" s="724"/>
      <c r="E116" s="724"/>
      <c r="F116" s="724"/>
      <c r="G116" s="724"/>
      <c r="H116" s="791" t="s">
        <v>363</v>
      </c>
      <c r="I116" s="791"/>
      <c r="J116" s="791"/>
      <c r="K116" s="791"/>
      <c r="L116" s="791"/>
      <c r="M116" s="791"/>
      <c r="N116" s="792"/>
    </row>
    <row r="117" spans="1:14" s="346" customFormat="1" ht="12.75" customHeight="1">
      <c r="A117" s="721"/>
      <c r="B117" s="724"/>
      <c r="C117" s="724"/>
      <c r="D117" s="724"/>
      <c r="E117" s="724"/>
      <c r="F117" s="724"/>
      <c r="G117" s="724"/>
      <c r="H117" s="791" t="s">
        <v>364</v>
      </c>
      <c r="I117" s="791"/>
      <c r="J117" s="791"/>
      <c r="K117" s="791"/>
      <c r="L117" s="791"/>
      <c r="M117" s="791"/>
      <c r="N117" s="792"/>
    </row>
    <row r="118" spans="1:14" s="346" customFormat="1" ht="12.75" customHeight="1">
      <c r="A118" s="721"/>
      <c r="B118" s="724"/>
      <c r="C118" s="724"/>
      <c r="D118" s="724"/>
      <c r="E118" s="724"/>
      <c r="F118" s="724"/>
      <c r="G118" s="724"/>
      <c r="H118" s="791" t="s">
        <v>365</v>
      </c>
      <c r="I118" s="791"/>
      <c r="J118" s="791"/>
      <c r="K118" s="791"/>
      <c r="L118" s="791"/>
      <c r="M118" s="791"/>
      <c r="N118" s="792"/>
    </row>
    <row r="119" spans="1:14" s="346" customFormat="1" ht="12.75" customHeight="1">
      <c r="A119" s="721"/>
      <c r="B119" s="724"/>
      <c r="C119" s="724"/>
      <c r="D119" s="724"/>
      <c r="E119" s="724"/>
      <c r="F119" s="724"/>
      <c r="G119" s="724"/>
      <c r="H119" s="791" t="s">
        <v>366</v>
      </c>
      <c r="I119" s="791"/>
      <c r="J119" s="791"/>
      <c r="K119" s="791"/>
      <c r="L119" s="791"/>
      <c r="M119" s="791"/>
      <c r="N119" s="792"/>
    </row>
    <row r="120" spans="1:14" s="346" customFormat="1" ht="12.75" customHeight="1">
      <c r="A120" s="721"/>
      <c r="B120" s="724"/>
      <c r="C120" s="724"/>
      <c r="D120" s="724"/>
      <c r="E120" s="724"/>
      <c r="F120" s="724"/>
      <c r="G120" s="724"/>
      <c r="H120" s="724" t="s">
        <v>367</v>
      </c>
      <c r="I120" s="724"/>
      <c r="J120" s="724" t="s">
        <v>5</v>
      </c>
      <c r="K120" s="724" t="s">
        <v>368</v>
      </c>
      <c r="L120" s="349" t="s">
        <v>369</v>
      </c>
      <c r="M120" s="349" t="s">
        <v>370</v>
      </c>
      <c r="N120" s="350" t="s">
        <v>371</v>
      </c>
    </row>
    <row r="121" spans="1:14" s="346" customFormat="1" ht="12.75" customHeight="1" thickBot="1">
      <c r="A121" s="798"/>
      <c r="B121" s="799"/>
      <c r="C121" s="799"/>
      <c r="D121" s="799"/>
      <c r="E121" s="799"/>
      <c r="F121" s="799"/>
      <c r="G121" s="799"/>
      <c r="H121" s="799"/>
      <c r="I121" s="799"/>
      <c r="J121" s="799"/>
      <c r="K121" s="799"/>
      <c r="L121" s="799" t="s">
        <v>372</v>
      </c>
      <c r="M121" s="799"/>
      <c r="N121" s="807"/>
    </row>
    <row r="122" spans="1:14" s="346" customFormat="1" ht="12.75" customHeight="1" thickBot="1" thickTop="1">
      <c r="A122" s="805">
        <v>1</v>
      </c>
      <c r="B122" s="806"/>
      <c r="C122" s="806"/>
      <c r="D122" s="806"/>
      <c r="E122" s="806"/>
      <c r="F122" s="806"/>
      <c r="G122" s="806"/>
      <c r="H122" s="806">
        <v>2</v>
      </c>
      <c r="I122" s="806"/>
      <c r="J122" s="355">
        <v>3</v>
      </c>
      <c r="K122" s="355">
        <v>4</v>
      </c>
      <c r="L122" s="355">
        <v>5</v>
      </c>
      <c r="M122" s="355">
        <v>6</v>
      </c>
      <c r="N122" s="356">
        <v>7</v>
      </c>
    </row>
    <row r="123" spans="1:14" s="346" customFormat="1" ht="12.75" customHeight="1" thickTop="1">
      <c r="A123" s="360" t="s">
        <v>412</v>
      </c>
      <c r="B123" s="413" t="s">
        <v>412</v>
      </c>
      <c r="C123" s="413" t="s">
        <v>381</v>
      </c>
      <c r="D123" s="413" t="s">
        <v>383</v>
      </c>
      <c r="E123" s="413" t="s">
        <v>383</v>
      </c>
      <c r="F123" s="413" t="s">
        <v>390</v>
      </c>
      <c r="G123" s="413"/>
      <c r="H123" s="421">
        <v>0</v>
      </c>
      <c r="I123" s="413"/>
      <c r="J123" s="724"/>
      <c r="K123" s="802"/>
      <c r="L123" s="802"/>
      <c r="M123" s="802"/>
      <c r="N123" s="794"/>
    </row>
    <row r="124" spans="1:14" s="346" customFormat="1" ht="12.75" customHeight="1">
      <c r="A124" s="721" t="s">
        <v>425</v>
      </c>
      <c r="B124" s="724"/>
      <c r="C124" s="724"/>
      <c r="D124" s="724"/>
      <c r="E124" s="724"/>
      <c r="F124" s="724"/>
      <c r="G124" s="724"/>
      <c r="H124" s="724"/>
      <c r="I124" s="724"/>
      <c r="J124" s="724"/>
      <c r="K124" s="802"/>
      <c r="L124" s="802"/>
      <c r="M124" s="802"/>
      <c r="N124" s="794"/>
    </row>
    <row r="125" spans="1:14" s="346" customFormat="1" ht="12.75" customHeight="1">
      <c r="A125" s="721"/>
      <c r="B125" s="724"/>
      <c r="C125" s="724"/>
      <c r="D125" s="724"/>
      <c r="E125" s="724"/>
      <c r="F125" s="724"/>
      <c r="G125" s="724"/>
      <c r="H125" s="421">
        <v>0</v>
      </c>
      <c r="I125" s="413" t="s">
        <v>381</v>
      </c>
      <c r="J125" s="724" t="s">
        <v>423</v>
      </c>
      <c r="K125" s="802" t="s">
        <v>400</v>
      </c>
      <c r="L125" s="802"/>
      <c r="M125" s="802"/>
      <c r="N125" s="794" t="s">
        <v>383</v>
      </c>
    </row>
    <row r="126" spans="1:14" s="346" customFormat="1" ht="12.75" customHeight="1">
      <c r="A126" s="721"/>
      <c r="B126" s="724"/>
      <c r="C126" s="724"/>
      <c r="D126" s="724"/>
      <c r="E126" s="724"/>
      <c r="F126" s="724"/>
      <c r="G126" s="724"/>
      <c r="H126" s="724"/>
      <c r="I126" s="724"/>
      <c r="J126" s="724"/>
      <c r="K126" s="802"/>
      <c r="L126" s="802"/>
      <c r="M126" s="802"/>
      <c r="N126" s="794"/>
    </row>
    <row r="127" spans="1:14" s="346" customFormat="1" ht="12.75" customHeight="1">
      <c r="A127" s="721"/>
      <c r="B127" s="724"/>
      <c r="C127" s="724"/>
      <c r="D127" s="724"/>
      <c r="E127" s="724"/>
      <c r="F127" s="724"/>
      <c r="G127" s="724"/>
      <c r="H127" s="421">
        <v>0</v>
      </c>
      <c r="I127" s="413" t="s">
        <v>373</v>
      </c>
      <c r="J127" s="724" t="s">
        <v>424</v>
      </c>
      <c r="K127" s="802" t="s">
        <v>430</v>
      </c>
      <c r="L127" s="802"/>
      <c r="M127" s="802"/>
      <c r="N127" s="794" t="s">
        <v>383</v>
      </c>
    </row>
    <row r="128" spans="1:14" s="346" customFormat="1" ht="12.75" customHeight="1">
      <c r="A128" s="721"/>
      <c r="B128" s="724"/>
      <c r="C128" s="724"/>
      <c r="D128" s="724"/>
      <c r="E128" s="724"/>
      <c r="F128" s="724"/>
      <c r="G128" s="724"/>
      <c r="H128" s="724"/>
      <c r="I128" s="724"/>
      <c r="J128" s="724"/>
      <c r="K128" s="802"/>
      <c r="L128" s="802"/>
      <c r="M128" s="802"/>
      <c r="N128" s="794"/>
    </row>
    <row r="129" spans="1:14" s="346" customFormat="1" ht="12.75" customHeight="1">
      <c r="A129" s="721"/>
      <c r="B129" s="724"/>
      <c r="C129" s="724"/>
      <c r="D129" s="724"/>
      <c r="E129" s="724"/>
      <c r="F129" s="724"/>
      <c r="G129" s="724"/>
      <c r="H129" s="421">
        <v>0</v>
      </c>
      <c r="I129" s="413"/>
      <c r="J129" s="724"/>
      <c r="K129" s="802"/>
      <c r="L129" s="802"/>
      <c r="M129" s="802"/>
      <c r="N129" s="794"/>
    </row>
    <row r="130" spans="1:14" s="346" customFormat="1" ht="12.75" customHeight="1">
      <c r="A130" s="721"/>
      <c r="B130" s="724"/>
      <c r="C130" s="724"/>
      <c r="D130" s="724"/>
      <c r="E130" s="724"/>
      <c r="F130" s="724"/>
      <c r="G130" s="724"/>
      <c r="H130" s="724"/>
      <c r="I130" s="724"/>
      <c r="J130" s="724"/>
      <c r="K130" s="802"/>
      <c r="L130" s="802"/>
      <c r="M130" s="802"/>
      <c r="N130" s="794"/>
    </row>
    <row r="131" spans="1:14" s="346" customFormat="1" ht="12.75" customHeight="1">
      <c r="A131" s="416" t="s">
        <v>412</v>
      </c>
      <c r="B131" s="417" t="s">
        <v>412</v>
      </c>
      <c r="C131" s="417" t="s">
        <v>381</v>
      </c>
      <c r="D131" s="417" t="s">
        <v>383</v>
      </c>
      <c r="E131" s="417" t="s">
        <v>383</v>
      </c>
      <c r="F131" s="417" t="s">
        <v>426</v>
      </c>
      <c r="G131" s="417"/>
      <c r="H131" s="418">
        <v>0</v>
      </c>
      <c r="I131" s="417"/>
      <c r="J131" s="800"/>
      <c r="K131" s="801"/>
      <c r="L131" s="801"/>
      <c r="M131" s="801"/>
      <c r="N131" s="793"/>
    </row>
    <row r="132" spans="1:14" s="346" customFormat="1" ht="12.75" customHeight="1">
      <c r="A132" s="721" t="s">
        <v>427</v>
      </c>
      <c r="B132" s="724"/>
      <c r="C132" s="724"/>
      <c r="D132" s="724"/>
      <c r="E132" s="724"/>
      <c r="F132" s="724"/>
      <c r="G132" s="724"/>
      <c r="H132" s="724"/>
      <c r="I132" s="724"/>
      <c r="J132" s="724"/>
      <c r="K132" s="802"/>
      <c r="L132" s="802"/>
      <c r="M132" s="802"/>
      <c r="N132" s="794"/>
    </row>
    <row r="133" spans="1:14" s="346" customFormat="1" ht="12.75" customHeight="1">
      <c r="A133" s="721"/>
      <c r="B133" s="724"/>
      <c r="C133" s="724"/>
      <c r="D133" s="724"/>
      <c r="E133" s="724"/>
      <c r="F133" s="724"/>
      <c r="G133" s="724"/>
      <c r="H133" s="421">
        <v>0</v>
      </c>
      <c r="I133" s="413" t="s">
        <v>381</v>
      </c>
      <c r="J133" s="724" t="s">
        <v>428</v>
      </c>
      <c r="K133" s="802" t="s">
        <v>397</v>
      </c>
      <c r="L133" s="802"/>
      <c r="M133" s="802">
        <v>6</v>
      </c>
      <c r="N133" s="794">
        <v>6</v>
      </c>
    </row>
    <row r="134" spans="1:14" s="346" customFormat="1" ht="12.75" customHeight="1">
      <c r="A134" s="721"/>
      <c r="B134" s="724"/>
      <c r="C134" s="724"/>
      <c r="D134" s="724"/>
      <c r="E134" s="724"/>
      <c r="F134" s="724"/>
      <c r="G134" s="724"/>
      <c r="H134" s="724"/>
      <c r="I134" s="724"/>
      <c r="J134" s="724"/>
      <c r="K134" s="802"/>
      <c r="L134" s="802"/>
      <c r="M134" s="802"/>
      <c r="N134" s="794"/>
    </row>
    <row r="135" spans="1:14" s="346" customFormat="1" ht="12.75" customHeight="1">
      <c r="A135" s="721"/>
      <c r="B135" s="724"/>
      <c r="C135" s="724"/>
      <c r="D135" s="724"/>
      <c r="E135" s="724"/>
      <c r="F135" s="724"/>
      <c r="G135" s="724"/>
      <c r="H135" s="421">
        <v>0</v>
      </c>
      <c r="I135" s="413" t="s">
        <v>373</v>
      </c>
      <c r="J135" s="724" t="s">
        <v>429</v>
      </c>
      <c r="K135" s="802" t="s">
        <v>430</v>
      </c>
      <c r="L135" s="802"/>
      <c r="M135" s="802">
        <v>12</v>
      </c>
      <c r="N135" s="794" t="s">
        <v>431</v>
      </c>
    </row>
    <row r="136" spans="1:14" s="346" customFormat="1" ht="12.75" customHeight="1">
      <c r="A136" s="721"/>
      <c r="B136" s="724"/>
      <c r="C136" s="724"/>
      <c r="D136" s="724"/>
      <c r="E136" s="724"/>
      <c r="F136" s="724"/>
      <c r="G136" s="724"/>
      <c r="H136" s="724"/>
      <c r="I136" s="724"/>
      <c r="J136" s="724"/>
      <c r="K136" s="802"/>
      <c r="L136" s="802"/>
      <c r="M136" s="802"/>
      <c r="N136" s="794"/>
    </row>
    <row r="137" spans="1:14" s="346" customFormat="1" ht="12.75" customHeight="1">
      <c r="A137" s="721"/>
      <c r="B137" s="724"/>
      <c r="C137" s="724"/>
      <c r="D137" s="724"/>
      <c r="E137" s="724"/>
      <c r="F137" s="724"/>
      <c r="G137" s="724"/>
      <c r="H137" s="421">
        <v>0</v>
      </c>
      <c r="I137" s="413"/>
      <c r="J137" s="724"/>
      <c r="K137" s="802"/>
      <c r="L137" s="802"/>
      <c r="M137" s="802"/>
      <c r="N137" s="794"/>
    </row>
    <row r="138" spans="1:14" s="346" customFormat="1" ht="12.75" customHeight="1">
      <c r="A138" s="721"/>
      <c r="B138" s="724"/>
      <c r="C138" s="724"/>
      <c r="D138" s="724"/>
      <c r="E138" s="724"/>
      <c r="F138" s="724"/>
      <c r="G138" s="724"/>
      <c r="H138" s="724"/>
      <c r="I138" s="724"/>
      <c r="J138" s="724"/>
      <c r="K138" s="802"/>
      <c r="L138" s="802"/>
      <c r="M138" s="802"/>
      <c r="N138" s="794"/>
    </row>
    <row r="139" spans="1:14" s="346" customFormat="1" ht="12.75" customHeight="1">
      <c r="A139" s="360" t="s">
        <v>412</v>
      </c>
      <c r="B139" s="413" t="s">
        <v>374</v>
      </c>
      <c r="C139" s="413" t="s">
        <v>394</v>
      </c>
      <c r="D139" s="413" t="s">
        <v>375</v>
      </c>
      <c r="E139" s="413" t="s">
        <v>394</v>
      </c>
      <c r="F139" s="413" t="s">
        <v>394</v>
      </c>
      <c r="G139" s="413"/>
      <c r="H139" s="421">
        <v>0</v>
      </c>
      <c r="I139" s="413"/>
      <c r="J139" s="724"/>
      <c r="K139" s="802"/>
      <c r="L139" s="802"/>
      <c r="M139" s="802"/>
      <c r="N139" s="794"/>
    </row>
    <row r="140" spans="1:14" s="346" customFormat="1" ht="12.75" customHeight="1">
      <c r="A140" s="721" t="s">
        <v>432</v>
      </c>
      <c r="B140" s="724"/>
      <c r="C140" s="724"/>
      <c r="D140" s="724"/>
      <c r="E140" s="724"/>
      <c r="F140" s="724"/>
      <c r="G140" s="724"/>
      <c r="H140" s="724"/>
      <c r="I140" s="724"/>
      <c r="J140" s="724"/>
      <c r="K140" s="802"/>
      <c r="L140" s="802"/>
      <c r="M140" s="802"/>
      <c r="N140" s="794"/>
    </row>
    <row r="141" spans="1:14" s="346" customFormat="1" ht="12.75" customHeight="1">
      <c r="A141" s="721"/>
      <c r="B141" s="724"/>
      <c r="C141" s="724"/>
      <c r="D141" s="724"/>
      <c r="E141" s="724"/>
      <c r="F141" s="724"/>
      <c r="G141" s="724"/>
      <c r="H141" s="421">
        <v>0</v>
      </c>
      <c r="I141" s="413" t="s">
        <v>381</v>
      </c>
      <c r="J141" s="724" t="s">
        <v>423</v>
      </c>
      <c r="K141" s="802" t="s">
        <v>400</v>
      </c>
      <c r="L141" s="802"/>
      <c r="M141" s="802">
        <v>35</v>
      </c>
      <c r="N141" s="794">
        <v>50</v>
      </c>
    </row>
    <row r="142" spans="1:14" s="346" customFormat="1" ht="12.75" customHeight="1">
      <c r="A142" s="721"/>
      <c r="B142" s="724"/>
      <c r="C142" s="724"/>
      <c r="D142" s="724"/>
      <c r="E142" s="724"/>
      <c r="F142" s="724"/>
      <c r="G142" s="724"/>
      <c r="H142" s="724"/>
      <c r="I142" s="724"/>
      <c r="J142" s="724"/>
      <c r="K142" s="802"/>
      <c r="L142" s="802"/>
      <c r="M142" s="802"/>
      <c r="N142" s="794"/>
    </row>
    <row r="143" spans="1:14" s="346" customFormat="1" ht="12.75" customHeight="1">
      <c r="A143" s="721"/>
      <c r="B143" s="724"/>
      <c r="C143" s="724"/>
      <c r="D143" s="724"/>
      <c r="E143" s="724"/>
      <c r="F143" s="724"/>
      <c r="G143" s="724"/>
      <c r="H143" s="421">
        <v>0</v>
      </c>
      <c r="I143" s="413" t="s">
        <v>373</v>
      </c>
      <c r="J143" s="724" t="s">
        <v>424</v>
      </c>
      <c r="K143" s="802" t="s">
        <v>430</v>
      </c>
      <c r="L143" s="802"/>
      <c r="M143" s="802">
        <v>17</v>
      </c>
      <c r="N143" s="794">
        <v>20</v>
      </c>
    </row>
    <row r="144" spans="1:14" s="346" customFormat="1" ht="12.75" customHeight="1">
      <c r="A144" s="721"/>
      <c r="B144" s="724"/>
      <c r="C144" s="724"/>
      <c r="D144" s="724"/>
      <c r="E144" s="724"/>
      <c r="F144" s="724"/>
      <c r="G144" s="724"/>
      <c r="H144" s="724"/>
      <c r="I144" s="724"/>
      <c r="J144" s="724"/>
      <c r="K144" s="802"/>
      <c r="L144" s="802"/>
      <c r="M144" s="802"/>
      <c r="N144" s="794"/>
    </row>
    <row r="145" spans="1:14" s="346" customFormat="1" ht="12.75" customHeight="1">
      <c r="A145" s="721"/>
      <c r="B145" s="724"/>
      <c r="C145" s="724"/>
      <c r="D145" s="724"/>
      <c r="E145" s="724"/>
      <c r="F145" s="724"/>
      <c r="G145" s="724"/>
      <c r="H145" s="421">
        <v>0</v>
      </c>
      <c r="I145" s="413"/>
      <c r="J145" s="724"/>
      <c r="K145" s="802"/>
      <c r="L145" s="802"/>
      <c r="M145" s="802"/>
      <c r="N145" s="794"/>
    </row>
    <row r="146" spans="1:14" s="346" customFormat="1" ht="12.75" customHeight="1">
      <c r="A146" s="721"/>
      <c r="B146" s="724"/>
      <c r="C146" s="724"/>
      <c r="D146" s="724"/>
      <c r="E146" s="724"/>
      <c r="F146" s="724"/>
      <c r="G146" s="724"/>
      <c r="H146" s="724"/>
      <c r="I146" s="724"/>
      <c r="J146" s="724"/>
      <c r="K146" s="802"/>
      <c r="L146" s="802"/>
      <c r="M146" s="802"/>
      <c r="N146" s="794"/>
    </row>
    <row r="147" spans="1:14" s="346" customFormat="1" ht="12.75" customHeight="1">
      <c r="A147" s="360" t="s">
        <v>412</v>
      </c>
      <c r="B147" s="413" t="s">
        <v>412</v>
      </c>
      <c r="C147" s="413" t="s">
        <v>381</v>
      </c>
      <c r="D147" s="413" t="s">
        <v>383</v>
      </c>
      <c r="E147" s="413" t="s">
        <v>381</v>
      </c>
      <c r="F147" s="413" t="s">
        <v>373</v>
      </c>
      <c r="G147" s="413"/>
      <c r="H147" s="421">
        <v>0</v>
      </c>
      <c r="I147" s="413"/>
      <c r="J147" s="724"/>
      <c r="K147" s="802"/>
      <c r="L147" s="802"/>
      <c r="M147" s="802"/>
      <c r="N147" s="794"/>
    </row>
    <row r="148" spans="1:14" s="346" customFormat="1" ht="12.75" customHeight="1">
      <c r="A148" s="721" t="s">
        <v>433</v>
      </c>
      <c r="B148" s="724"/>
      <c r="C148" s="724"/>
      <c r="D148" s="724"/>
      <c r="E148" s="724"/>
      <c r="F148" s="724"/>
      <c r="G148" s="724"/>
      <c r="H148" s="724"/>
      <c r="I148" s="724"/>
      <c r="J148" s="724"/>
      <c r="K148" s="802"/>
      <c r="L148" s="802"/>
      <c r="M148" s="802"/>
      <c r="N148" s="794"/>
    </row>
    <row r="149" spans="1:14" s="346" customFormat="1" ht="12.75" customHeight="1">
      <c r="A149" s="721"/>
      <c r="B149" s="724"/>
      <c r="C149" s="724"/>
      <c r="D149" s="724"/>
      <c r="E149" s="724"/>
      <c r="F149" s="724"/>
      <c r="G149" s="724"/>
      <c r="H149" s="421">
        <v>0</v>
      </c>
      <c r="I149" s="413" t="s">
        <v>381</v>
      </c>
      <c r="J149" s="724" t="s">
        <v>423</v>
      </c>
      <c r="K149" s="802" t="s">
        <v>400</v>
      </c>
      <c r="L149" s="802"/>
      <c r="M149" s="802">
        <v>6</v>
      </c>
      <c r="N149" s="794">
        <v>5</v>
      </c>
    </row>
    <row r="150" spans="1:14" s="346" customFormat="1" ht="12.75" customHeight="1">
      <c r="A150" s="721"/>
      <c r="B150" s="724"/>
      <c r="C150" s="724"/>
      <c r="D150" s="724"/>
      <c r="E150" s="724"/>
      <c r="F150" s="724"/>
      <c r="G150" s="724"/>
      <c r="H150" s="724"/>
      <c r="I150" s="724"/>
      <c r="J150" s="724"/>
      <c r="K150" s="802"/>
      <c r="L150" s="802"/>
      <c r="M150" s="802"/>
      <c r="N150" s="794"/>
    </row>
    <row r="151" spans="1:14" s="346" customFormat="1" ht="12.75" customHeight="1">
      <c r="A151" s="721"/>
      <c r="B151" s="724"/>
      <c r="C151" s="724"/>
      <c r="D151" s="724"/>
      <c r="E151" s="724"/>
      <c r="F151" s="724"/>
      <c r="G151" s="724"/>
      <c r="H151" s="421">
        <v>0</v>
      </c>
      <c r="I151" s="413" t="s">
        <v>373</v>
      </c>
      <c r="J151" s="724" t="s">
        <v>424</v>
      </c>
      <c r="K151" s="802" t="s">
        <v>430</v>
      </c>
      <c r="L151" s="802"/>
      <c r="M151" s="802">
        <v>20</v>
      </c>
      <c r="N151" s="794" t="s">
        <v>434</v>
      </c>
    </row>
    <row r="152" spans="1:14" s="346" customFormat="1" ht="12.75" customHeight="1">
      <c r="A152" s="721"/>
      <c r="B152" s="724"/>
      <c r="C152" s="724"/>
      <c r="D152" s="724"/>
      <c r="E152" s="724"/>
      <c r="F152" s="724"/>
      <c r="G152" s="724"/>
      <c r="H152" s="724"/>
      <c r="I152" s="724"/>
      <c r="J152" s="724"/>
      <c r="K152" s="802"/>
      <c r="L152" s="802"/>
      <c r="M152" s="802"/>
      <c r="N152" s="794"/>
    </row>
    <row r="153" spans="1:14" s="346" customFormat="1" ht="12.75" customHeight="1">
      <c r="A153" s="721"/>
      <c r="B153" s="724"/>
      <c r="C153" s="724"/>
      <c r="D153" s="724"/>
      <c r="E153" s="724"/>
      <c r="F153" s="724"/>
      <c r="G153" s="724"/>
      <c r="H153" s="421">
        <v>0</v>
      </c>
      <c r="I153" s="413"/>
      <c r="J153" s="724"/>
      <c r="K153" s="802"/>
      <c r="L153" s="802"/>
      <c r="M153" s="802"/>
      <c r="N153" s="794"/>
    </row>
    <row r="154" spans="1:14" s="346" customFormat="1" ht="12.75" customHeight="1">
      <c r="A154" s="721"/>
      <c r="B154" s="724"/>
      <c r="C154" s="724"/>
      <c r="D154" s="724"/>
      <c r="E154" s="724"/>
      <c r="F154" s="724"/>
      <c r="G154" s="724"/>
      <c r="H154" s="724"/>
      <c r="I154" s="724"/>
      <c r="J154" s="724"/>
      <c r="K154" s="802"/>
      <c r="L154" s="802"/>
      <c r="M154" s="802"/>
      <c r="N154" s="794"/>
    </row>
    <row r="155" spans="1:14" s="346" customFormat="1" ht="12.75" customHeight="1">
      <c r="A155" s="416">
        <v>8</v>
      </c>
      <c r="B155" s="417">
        <v>8</v>
      </c>
      <c r="C155" s="417">
        <v>2</v>
      </c>
      <c r="D155" s="417">
        <v>2</v>
      </c>
      <c r="E155" s="417">
        <v>0</v>
      </c>
      <c r="F155" s="417">
        <v>2</v>
      </c>
      <c r="G155" s="417"/>
      <c r="H155" s="418">
        <v>0</v>
      </c>
      <c r="I155" s="417"/>
      <c r="J155" s="800"/>
      <c r="K155" s="801"/>
      <c r="L155" s="801"/>
      <c r="M155" s="801"/>
      <c r="N155" s="793"/>
    </row>
    <row r="156" spans="1:14" s="346" customFormat="1" ht="12.75" customHeight="1">
      <c r="A156" s="721" t="s">
        <v>435</v>
      </c>
      <c r="B156" s="724"/>
      <c r="C156" s="724"/>
      <c r="D156" s="724"/>
      <c r="E156" s="724"/>
      <c r="F156" s="724"/>
      <c r="G156" s="724"/>
      <c r="H156" s="724"/>
      <c r="I156" s="724"/>
      <c r="J156" s="724"/>
      <c r="K156" s="802"/>
      <c r="L156" s="802"/>
      <c r="M156" s="802"/>
      <c r="N156" s="794"/>
    </row>
    <row r="157" spans="1:14" s="346" customFormat="1" ht="12.75" customHeight="1">
      <c r="A157" s="721"/>
      <c r="B157" s="724"/>
      <c r="C157" s="724"/>
      <c r="D157" s="724"/>
      <c r="E157" s="724"/>
      <c r="F157" s="724"/>
      <c r="G157" s="724"/>
      <c r="H157" s="421">
        <v>0</v>
      </c>
      <c r="I157" s="413" t="s">
        <v>381</v>
      </c>
      <c r="J157" s="724" t="s">
        <v>423</v>
      </c>
      <c r="K157" s="802" t="s">
        <v>400</v>
      </c>
      <c r="L157" s="802"/>
      <c r="M157" s="802">
        <v>1</v>
      </c>
      <c r="N157" s="794">
        <v>1</v>
      </c>
    </row>
    <row r="158" spans="1:14" s="346" customFormat="1" ht="12.75" customHeight="1">
      <c r="A158" s="721"/>
      <c r="B158" s="724"/>
      <c r="C158" s="724"/>
      <c r="D158" s="724"/>
      <c r="E158" s="724"/>
      <c r="F158" s="724"/>
      <c r="G158" s="724"/>
      <c r="H158" s="724"/>
      <c r="I158" s="724"/>
      <c r="J158" s="724"/>
      <c r="K158" s="802"/>
      <c r="L158" s="802"/>
      <c r="M158" s="802"/>
      <c r="N158" s="794"/>
    </row>
    <row r="159" spans="1:14" s="346" customFormat="1" ht="12.75" customHeight="1">
      <c r="A159" s="721"/>
      <c r="B159" s="724"/>
      <c r="C159" s="724"/>
      <c r="D159" s="724"/>
      <c r="E159" s="724"/>
      <c r="F159" s="724"/>
      <c r="G159" s="724"/>
      <c r="H159" s="421">
        <v>0</v>
      </c>
      <c r="I159" s="413" t="s">
        <v>377</v>
      </c>
      <c r="J159" s="724" t="s">
        <v>424</v>
      </c>
      <c r="K159" s="802" t="s">
        <v>436</v>
      </c>
      <c r="L159" s="802"/>
      <c r="M159" s="802">
        <v>30</v>
      </c>
      <c r="N159" s="794" t="s">
        <v>437</v>
      </c>
    </row>
    <row r="160" spans="1:14" s="346" customFormat="1" ht="12.75" customHeight="1">
      <c r="A160" s="721"/>
      <c r="B160" s="724"/>
      <c r="C160" s="724"/>
      <c r="D160" s="724"/>
      <c r="E160" s="724"/>
      <c r="F160" s="724"/>
      <c r="G160" s="724"/>
      <c r="H160" s="724"/>
      <c r="I160" s="724"/>
      <c r="J160" s="724"/>
      <c r="K160" s="802"/>
      <c r="L160" s="802"/>
      <c r="M160" s="802"/>
      <c r="N160" s="794"/>
    </row>
    <row r="161" spans="1:14" s="346" customFormat="1" ht="12.75" customHeight="1">
      <c r="A161" s="721"/>
      <c r="B161" s="724"/>
      <c r="C161" s="724"/>
      <c r="D161" s="724"/>
      <c r="E161" s="724"/>
      <c r="F161" s="724"/>
      <c r="G161" s="724"/>
      <c r="H161" s="421">
        <v>0</v>
      </c>
      <c r="I161" s="413"/>
      <c r="J161" s="724"/>
      <c r="K161" s="802"/>
      <c r="L161" s="802"/>
      <c r="M161" s="802"/>
      <c r="N161" s="794"/>
    </row>
    <row r="162" spans="1:14" s="346" customFormat="1" ht="12.75" customHeight="1">
      <c r="A162" s="721"/>
      <c r="B162" s="724"/>
      <c r="C162" s="724"/>
      <c r="D162" s="724"/>
      <c r="E162" s="724"/>
      <c r="F162" s="724"/>
      <c r="G162" s="724"/>
      <c r="H162" s="724"/>
      <c r="I162" s="724"/>
      <c r="J162" s="724"/>
      <c r="K162" s="802"/>
      <c r="L162" s="802"/>
      <c r="M162" s="802"/>
      <c r="N162" s="794"/>
    </row>
    <row r="163" spans="1:14" s="346" customFormat="1" ht="12.75" customHeight="1">
      <c r="A163" s="360" t="s">
        <v>438</v>
      </c>
      <c r="B163" s="413" t="s">
        <v>377</v>
      </c>
      <c r="C163" s="413" t="s">
        <v>376</v>
      </c>
      <c r="D163" s="413" t="s">
        <v>377</v>
      </c>
      <c r="E163" s="413" t="s">
        <v>376</v>
      </c>
      <c r="F163" s="413" t="s">
        <v>375</v>
      </c>
      <c r="G163" s="413"/>
      <c r="H163" s="421">
        <v>0</v>
      </c>
      <c r="I163" s="413"/>
      <c r="J163" s="724"/>
      <c r="K163" s="802"/>
      <c r="L163" s="802"/>
      <c r="M163" s="802"/>
      <c r="N163" s="794"/>
    </row>
    <row r="164" spans="1:14" s="346" customFormat="1" ht="12.75" customHeight="1">
      <c r="A164" s="721" t="s">
        <v>439</v>
      </c>
      <c r="B164" s="724"/>
      <c r="C164" s="724"/>
      <c r="D164" s="724"/>
      <c r="E164" s="724"/>
      <c r="F164" s="724"/>
      <c r="G164" s="724"/>
      <c r="H164" s="724"/>
      <c r="I164" s="724"/>
      <c r="J164" s="724"/>
      <c r="K164" s="802"/>
      <c r="L164" s="802"/>
      <c r="M164" s="802"/>
      <c r="N164" s="794"/>
    </row>
    <row r="165" spans="1:14" s="346" customFormat="1" ht="12.75" customHeight="1">
      <c r="A165" s="721"/>
      <c r="B165" s="724"/>
      <c r="C165" s="724"/>
      <c r="D165" s="724"/>
      <c r="E165" s="724"/>
      <c r="F165" s="724"/>
      <c r="G165" s="724"/>
      <c r="H165" s="421">
        <v>0</v>
      </c>
      <c r="I165" s="413" t="s">
        <v>381</v>
      </c>
      <c r="J165" s="724" t="s">
        <v>440</v>
      </c>
      <c r="K165" s="802" t="s">
        <v>441</v>
      </c>
      <c r="L165" s="802"/>
      <c r="M165" s="802">
        <v>10</v>
      </c>
      <c r="N165" s="794" t="s">
        <v>442</v>
      </c>
    </row>
    <row r="166" spans="1:14" s="346" customFormat="1" ht="12.75" customHeight="1">
      <c r="A166" s="721"/>
      <c r="B166" s="724"/>
      <c r="C166" s="724"/>
      <c r="D166" s="724"/>
      <c r="E166" s="724"/>
      <c r="F166" s="724"/>
      <c r="G166" s="724"/>
      <c r="H166" s="724"/>
      <c r="I166" s="724"/>
      <c r="J166" s="724"/>
      <c r="K166" s="802"/>
      <c r="L166" s="802"/>
      <c r="M166" s="802"/>
      <c r="N166" s="794"/>
    </row>
    <row r="167" spans="1:14" s="346" customFormat="1" ht="12.75" customHeight="1">
      <c r="A167" s="721"/>
      <c r="B167" s="724"/>
      <c r="C167" s="724"/>
      <c r="D167" s="724"/>
      <c r="E167" s="724"/>
      <c r="F167" s="724"/>
      <c r="G167" s="724"/>
      <c r="H167" s="421">
        <v>0</v>
      </c>
      <c r="I167" s="413" t="s">
        <v>373</v>
      </c>
      <c r="J167" s="724" t="s">
        <v>443</v>
      </c>
      <c r="K167" s="802" t="s">
        <v>444</v>
      </c>
      <c r="L167" s="802"/>
      <c r="M167" s="802">
        <v>1300</v>
      </c>
      <c r="N167" s="794">
        <v>1100</v>
      </c>
    </row>
    <row r="168" spans="1:14" s="346" customFormat="1" ht="12.75" customHeight="1">
      <c r="A168" s="721"/>
      <c r="B168" s="724"/>
      <c r="C168" s="724"/>
      <c r="D168" s="724"/>
      <c r="E168" s="724"/>
      <c r="F168" s="724"/>
      <c r="G168" s="724"/>
      <c r="H168" s="724"/>
      <c r="I168" s="724"/>
      <c r="J168" s="724"/>
      <c r="K168" s="802"/>
      <c r="L168" s="802"/>
      <c r="M168" s="802"/>
      <c r="N168" s="794"/>
    </row>
    <row r="169" spans="1:14" s="346" customFormat="1" ht="12.75" customHeight="1">
      <c r="A169" s="721"/>
      <c r="B169" s="724"/>
      <c r="C169" s="724"/>
      <c r="D169" s="724"/>
      <c r="E169" s="724"/>
      <c r="F169" s="724"/>
      <c r="G169" s="724"/>
      <c r="H169" s="421">
        <v>0</v>
      </c>
      <c r="I169" s="413"/>
      <c r="J169" s="724"/>
      <c r="K169" s="802"/>
      <c r="L169" s="802"/>
      <c r="M169" s="802"/>
      <c r="N169" s="794"/>
    </row>
    <row r="170" spans="1:14" s="346" customFormat="1" ht="12.75" customHeight="1" thickBot="1">
      <c r="A170" s="798"/>
      <c r="B170" s="799"/>
      <c r="C170" s="799"/>
      <c r="D170" s="799"/>
      <c r="E170" s="799"/>
      <c r="F170" s="799"/>
      <c r="G170" s="799"/>
      <c r="H170" s="799"/>
      <c r="I170" s="799"/>
      <c r="J170" s="799"/>
      <c r="K170" s="803"/>
      <c r="L170" s="803"/>
      <c r="M170" s="803"/>
      <c r="N170" s="804"/>
    </row>
    <row r="171" spans="1:14" s="346" customFormat="1" ht="7.5" customHeight="1" thickTop="1">
      <c r="A171" s="697"/>
      <c r="B171" s="697"/>
      <c r="C171" s="697"/>
      <c r="D171" s="697"/>
      <c r="E171" s="697"/>
      <c r="F171" s="697"/>
      <c r="G171" s="697"/>
      <c r="H171" s="697"/>
      <c r="I171" s="697"/>
      <c r="J171" s="697"/>
      <c r="K171" s="698"/>
      <c r="L171" s="698"/>
      <c r="M171" s="698"/>
      <c r="N171" s="698"/>
    </row>
    <row r="172" spans="1:14" s="346" customFormat="1" ht="7.5" customHeight="1" thickBot="1">
      <c r="A172" s="348"/>
      <c r="B172" s="410"/>
      <c r="C172" s="410"/>
      <c r="D172" s="41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</row>
    <row r="173" spans="1:14" s="346" customFormat="1" ht="12.75" customHeight="1" thickTop="1">
      <c r="A173" s="720" t="s">
        <v>361</v>
      </c>
      <c r="B173" s="722"/>
      <c r="C173" s="722"/>
      <c r="D173" s="722"/>
      <c r="E173" s="722"/>
      <c r="F173" s="722"/>
      <c r="G173" s="722"/>
      <c r="H173" s="796" t="s">
        <v>362</v>
      </c>
      <c r="I173" s="796"/>
      <c r="J173" s="796"/>
      <c r="K173" s="796"/>
      <c r="L173" s="796"/>
      <c r="M173" s="796"/>
      <c r="N173" s="797"/>
    </row>
    <row r="174" spans="1:14" s="346" customFormat="1" ht="12.75" customHeight="1">
      <c r="A174" s="721"/>
      <c r="B174" s="724"/>
      <c r="C174" s="724"/>
      <c r="D174" s="724"/>
      <c r="E174" s="724"/>
      <c r="F174" s="724"/>
      <c r="G174" s="724"/>
      <c r="H174" s="791" t="s">
        <v>363</v>
      </c>
      <c r="I174" s="791"/>
      <c r="J174" s="791"/>
      <c r="K174" s="791"/>
      <c r="L174" s="791"/>
      <c r="M174" s="791"/>
      <c r="N174" s="792"/>
    </row>
    <row r="175" spans="1:14" s="346" customFormat="1" ht="12.75" customHeight="1">
      <c r="A175" s="721"/>
      <c r="B175" s="724"/>
      <c r="C175" s="724"/>
      <c r="D175" s="724"/>
      <c r="E175" s="724"/>
      <c r="F175" s="724"/>
      <c r="G175" s="724"/>
      <c r="H175" s="791" t="s">
        <v>364</v>
      </c>
      <c r="I175" s="791"/>
      <c r="J175" s="791"/>
      <c r="K175" s="791"/>
      <c r="L175" s="791"/>
      <c r="M175" s="791"/>
      <c r="N175" s="792"/>
    </row>
    <row r="176" spans="1:14" s="346" customFormat="1" ht="12.75" customHeight="1">
      <c r="A176" s="721"/>
      <c r="B176" s="724"/>
      <c r="C176" s="724"/>
      <c r="D176" s="724"/>
      <c r="E176" s="724"/>
      <c r="F176" s="724"/>
      <c r="G176" s="724"/>
      <c r="H176" s="791" t="s">
        <v>365</v>
      </c>
      <c r="I176" s="791"/>
      <c r="J176" s="791"/>
      <c r="K176" s="791"/>
      <c r="L176" s="791"/>
      <c r="M176" s="791"/>
      <c r="N176" s="792"/>
    </row>
    <row r="177" spans="1:14" s="346" customFormat="1" ht="12.75" customHeight="1">
      <c r="A177" s="721"/>
      <c r="B177" s="724"/>
      <c r="C177" s="724"/>
      <c r="D177" s="724"/>
      <c r="E177" s="724"/>
      <c r="F177" s="724"/>
      <c r="G177" s="724"/>
      <c r="H177" s="791" t="s">
        <v>366</v>
      </c>
      <c r="I177" s="791"/>
      <c r="J177" s="791"/>
      <c r="K177" s="791"/>
      <c r="L177" s="791"/>
      <c r="M177" s="791"/>
      <c r="N177" s="792"/>
    </row>
    <row r="178" spans="1:14" s="346" customFormat="1" ht="12.75" customHeight="1">
      <c r="A178" s="721"/>
      <c r="B178" s="724"/>
      <c r="C178" s="724"/>
      <c r="D178" s="724"/>
      <c r="E178" s="724"/>
      <c r="F178" s="724"/>
      <c r="G178" s="724"/>
      <c r="H178" s="724" t="s">
        <v>367</v>
      </c>
      <c r="I178" s="724"/>
      <c r="J178" s="724" t="s">
        <v>5</v>
      </c>
      <c r="K178" s="724" t="s">
        <v>368</v>
      </c>
      <c r="L178" s="349" t="s">
        <v>369</v>
      </c>
      <c r="M178" s="349" t="s">
        <v>370</v>
      </c>
      <c r="N178" s="350" t="s">
        <v>371</v>
      </c>
    </row>
    <row r="179" spans="1:14" s="346" customFormat="1" ht="12.75" customHeight="1">
      <c r="A179" s="721"/>
      <c r="B179" s="724"/>
      <c r="C179" s="724"/>
      <c r="D179" s="724"/>
      <c r="E179" s="724"/>
      <c r="F179" s="724"/>
      <c r="G179" s="724"/>
      <c r="H179" s="724"/>
      <c r="I179" s="724"/>
      <c r="J179" s="724"/>
      <c r="K179" s="724"/>
      <c r="L179" s="724" t="s">
        <v>372</v>
      </c>
      <c r="M179" s="724"/>
      <c r="N179" s="725"/>
    </row>
    <row r="180" spans="1:14" s="346" customFormat="1" ht="12.75" customHeight="1" thickBot="1">
      <c r="A180" s="798">
        <v>1</v>
      </c>
      <c r="B180" s="799"/>
      <c r="C180" s="799"/>
      <c r="D180" s="799"/>
      <c r="E180" s="799"/>
      <c r="F180" s="799"/>
      <c r="G180" s="799"/>
      <c r="H180" s="799">
        <v>2</v>
      </c>
      <c r="I180" s="799"/>
      <c r="J180" s="414">
        <v>3</v>
      </c>
      <c r="K180" s="414">
        <v>4</v>
      </c>
      <c r="L180" s="414">
        <v>5</v>
      </c>
      <c r="M180" s="414">
        <v>6</v>
      </c>
      <c r="N180" s="415">
        <v>7</v>
      </c>
    </row>
    <row r="181" spans="1:14" s="346" customFormat="1" ht="12.75" customHeight="1" thickTop="1">
      <c r="A181" s="360" t="s">
        <v>412</v>
      </c>
      <c r="B181" s="413" t="s">
        <v>393</v>
      </c>
      <c r="C181" s="413" t="s">
        <v>382</v>
      </c>
      <c r="D181" s="413" t="s">
        <v>445</v>
      </c>
      <c r="E181" s="413" t="s">
        <v>445</v>
      </c>
      <c r="F181" s="413" t="s">
        <v>375</v>
      </c>
      <c r="G181" s="413"/>
      <c r="H181" s="421">
        <v>0</v>
      </c>
      <c r="I181" s="413"/>
      <c r="J181" s="724"/>
      <c r="K181" s="802"/>
      <c r="L181" s="802"/>
      <c r="M181" s="802"/>
      <c r="N181" s="794"/>
    </row>
    <row r="182" spans="1:14" s="346" customFormat="1" ht="12.75" customHeight="1">
      <c r="A182" s="721" t="s">
        <v>446</v>
      </c>
      <c r="B182" s="724"/>
      <c r="C182" s="724"/>
      <c r="D182" s="724"/>
      <c r="E182" s="724"/>
      <c r="F182" s="724"/>
      <c r="G182" s="724"/>
      <c r="H182" s="724"/>
      <c r="I182" s="724"/>
      <c r="J182" s="724"/>
      <c r="K182" s="802"/>
      <c r="L182" s="802"/>
      <c r="M182" s="802"/>
      <c r="N182" s="794"/>
    </row>
    <row r="183" spans="1:14" s="346" customFormat="1" ht="12.75" customHeight="1">
      <c r="A183" s="721"/>
      <c r="B183" s="724"/>
      <c r="C183" s="724"/>
      <c r="D183" s="724"/>
      <c r="E183" s="724"/>
      <c r="F183" s="724"/>
      <c r="G183" s="724"/>
      <c r="H183" s="421">
        <v>0</v>
      </c>
      <c r="I183" s="413"/>
      <c r="J183" s="724"/>
      <c r="K183" s="802"/>
      <c r="L183" s="802"/>
      <c r="M183" s="802"/>
      <c r="N183" s="794"/>
    </row>
    <row r="184" spans="1:14" s="346" customFormat="1" ht="12.75" customHeight="1">
      <c r="A184" s="721"/>
      <c r="B184" s="724"/>
      <c r="C184" s="724"/>
      <c r="D184" s="724"/>
      <c r="E184" s="724"/>
      <c r="F184" s="724"/>
      <c r="G184" s="724"/>
      <c r="H184" s="724"/>
      <c r="I184" s="724"/>
      <c r="J184" s="724"/>
      <c r="K184" s="802"/>
      <c r="L184" s="802"/>
      <c r="M184" s="802"/>
      <c r="N184" s="794"/>
    </row>
    <row r="185" spans="1:14" s="346" customFormat="1" ht="12.75" customHeight="1">
      <c r="A185" s="721"/>
      <c r="B185" s="724"/>
      <c r="C185" s="724"/>
      <c r="D185" s="724"/>
      <c r="E185" s="724"/>
      <c r="F185" s="724"/>
      <c r="G185" s="724"/>
      <c r="H185" s="421">
        <v>0</v>
      </c>
      <c r="I185" s="413" t="s">
        <v>373</v>
      </c>
      <c r="J185" s="724" t="s">
        <v>447</v>
      </c>
      <c r="K185" s="802" t="s">
        <v>448</v>
      </c>
      <c r="L185" s="802"/>
      <c r="M185" s="802"/>
      <c r="N185" s="794" t="s">
        <v>449</v>
      </c>
    </row>
    <row r="186" spans="1:14" s="346" customFormat="1" ht="12.75" customHeight="1">
      <c r="A186" s="721"/>
      <c r="B186" s="724"/>
      <c r="C186" s="724"/>
      <c r="D186" s="724"/>
      <c r="E186" s="724"/>
      <c r="F186" s="724"/>
      <c r="G186" s="724"/>
      <c r="H186" s="724"/>
      <c r="I186" s="724"/>
      <c r="J186" s="724"/>
      <c r="K186" s="802"/>
      <c r="L186" s="802"/>
      <c r="M186" s="802"/>
      <c r="N186" s="794"/>
    </row>
    <row r="187" spans="1:14" s="346" customFormat="1" ht="12.75" customHeight="1">
      <c r="A187" s="721"/>
      <c r="B187" s="724"/>
      <c r="C187" s="724"/>
      <c r="D187" s="724"/>
      <c r="E187" s="724"/>
      <c r="F187" s="724"/>
      <c r="G187" s="724"/>
      <c r="H187" s="421">
        <v>0</v>
      </c>
      <c r="I187" s="413"/>
      <c r="J187" s="724"/>
      <c r="K187" s="802"/>
      <c r="L187" s="802"/>
      <c r="M187" s="802"/>
      <c r="N187" s="794"/>
    </row>
    <row r="188" spans="1:14" s="346" customFormat="1" ht="12.75" customHeight="1">
      <c r="A188" s="721"/>
      <c r="B188" s="724"/>
      <c r="C188" s="724"/>
      <c r="D188" s="724"/>
      <c r="E188" s="724"/>
      <c r="F188" s="724"/>
      <c r="G188" s="724"/>
      <c r="H188" s="724"/>
      <c r="I188" s="724"/>
      <c r="J188" s="724"/>
      <c r="K188" s="802"/>
      <c r="L188" s="802"/>
      <c r="M188" s="802"/>
      <c r="N188" s="794"/>
    </row>
    <row r="189" spans="1:14" s="346" customFormat="1" ht="12.75" customHeight="1">
      <c r="A189" s="360" t="s">
        <v>393</v>
      </c>
      <c r="B189" s="413" t="s">
        <v>383</v>
      </c>
      <c r="C189" s="413" t="s">
        <v>382</v>
      </c>
      <c r="D189" s="413" t="s">
        <v>383</v>
      </c>
      <c r="E189" s="413" t="s">
        <v>381</v>
      </c>
      <c r="F189" s="413" t="s">
        <v>373</v>
      </c>
      <c r="G189" s="413"/>
      <c r="H189" s="421">
        <v>0</v>
      </c>
      <c r="I189" s="413" t="s">
        <v>383</v>
      </c>
      <c r="J189" s="724" t="s">
        <v>450</v>
      </c>
      <c r="K189" s="802" t="s">
        <v>408</v>
      </c>
      <c r="L189" s="802"/>
      <c r="M189" s="802"/>
      <c r="N189" s="794" t="s">
        <v>451</v>
      </c>
    </row>
    <row r="190" spans="1:14" s="346" customFormat="1" ht="12.75" customHeight="1">
      <c r="A190" s="721" t="s">
        <v>452</v>
      </c>
      <c r="B190" s="724"/>
      <c r="C190" s="724"/>
      <c r="D190" s="724"/>
      <c r="E190" s="724"/>
      <c r="F190" s="724"/>
      <c r="G190" s="724"/>
      <c r="H190" s="724"/>
      <c r="I190" s="724"/>
      <c r="J190" s="724"/>
      <c r="K190" s="802"/>
      <c r="L190" s="802"/>
      <c r="M190" s="802"/>
      <c r="N190" s="794"/>
    </row>
    <row r="191" spans="1:14" s="346" customFormat="1" ht="12.75" customHeight="1">
      <c r="A191" s="721"/>
      <c r="B191" s="724"/>
      <c r="C191" s="724"/>
      <c r="D191" s="724"/>
      <c r="E191" s="724"/>
      <c r="F191" s="724"/>
      <c r="G191" s="724"/>
      <c r="H191" s="421">
        <v>0</v>
      </c>
      <c r="I191" s="413"/>
      <c r="J191" s="724" t="s">
        <v>453</v>
      </c>
      <c r="K191" s="802" t="s">
        <v>454</v>
      </c>
      <c r="L191" s="802"/>
      <c r="M191" s="802"/>
      <c r="N191" s="794" t="s">
        <v>455</v>
      </c>
    </row>
    <row r="192" spans="1:14" s="346" customFormat="1" ht="12.75" customHeight="1">
      <c r="A192" s="721"/>
      <c r="B192" s="724"/>
      <c r="C192" s="724"/>
      <c r="D192" s="724"/>
      <c r="E192" s="724"/>
      <c r="F192" s="724"/>
      <c r="G192" s="724"/>
      <c r="H192" s="724"/>
      <c r="I192" s="724"/>
      <c r="J192" s="724"/>
      <c r="K192" s="802"/>
      <c r="L192" s="802"/>
      <c r="M192" s="802"/>
      <c r="N192" s="794"/>
    </row>
    <row r="193" spans="1:14" s="346" customFormat="1" ht="12.75" customHeight="1">
      <c r="A193" s="721"/>
      <c r="B193" s="724"/>
      <c r="C193" s="724"/>
      <c r="D193" s="724"/>
      <c r="E193" s="724"/>
      <c r="F193" s="724"/>
      <c r="G193" s="724"/>
      <c r="H193" s="421">
        <v>0</v>
      </c>
      <c r="I193" s="413"/>
      <c r="J193" s="724" t="s">
        <v>456</v>
      </c>
      <c r="K193" s="802" t="s">
        <v>457</v>
      </c>
      <c r="L193" s="802"/>
      <c r="M193" s="802"/>
      <c r="N193" s="794" t="s">
        <v>458</v>
      </c>
    </row>
    <row r="194" spans="1:14" s="346" customFormat="1" ht="12.75" customHeight="1">
      <c r="A194" s="721"/>
      <c r="B194" s="724"/>
      <c r="C194" s="724"/>
      <c r="D194" s="724"/>
      <c r="E194" s="724"/>
      <c r="F194" s="724"/>
      <c r="G194" s="724"/>
      <c r="H194" s="724"/>
      <c r="I194" s="724"/>
      <c r="J194" s="724"/>
      <c r="K194" s="802"/>
      <c r="L194" s="802"/>
      <c r="M194" s="802"/>
      <c r="N194" s="794"/>
    </row>
    <row r="195" spans="1:14" s="346" customFormat="1" ht="12.75" customHeight="1">
      <c r="A195" s="721"/>
      <c r="B195" s="724"/>
      <c r="C195" s="724"/>
      <c r="D195" s="724"/>
      <c r="E195" s="724"/>
      <c r="F195" s="724"/>
      <c r="G195" s="724"/>
      <c r="H195" s="421">
        <v>0</v>
      </c>
      <c r="I195" s="413"/>
      <c r="J195" s="724" t="s">
        <v>459</v>
      </c>
      <c r="K195" s="802" t="s">
        <v>397</v>
      </c>
      <c r="L195" s="802"/>
      <c r="M195" s="802"/>
      <c r="N195" s="794" t="s">
        <v>374</v>
      </c>
    </row>
    <row r="196" spans="1:14" s="346" customFormat="1" ht="12.75" customHeight="1" thickBot="1">
      <c r="A196" s="798"/>
      <c r="B196" s="799"/>
      <c r="C196" s="799"/>
      <c r="D196" s="799"/>
      <c r="E196" s="799"/>
      <c r="F196" s="799"/>
      <c r="G196" s="799"/>
      <c r="H196" s="799"/>
      <c r="I196" s="799"/>
      <c r="J196" s="799"/>
      <c r="K196" s="803"/>
      <c r="L196" s="803"/>
      <c r="M196" s="803"/>
      <c r="N196" s="804"/>
    </row>
    <row r="197" ht="12.75" thickTop="1"/>
  </sheetData>
  <sheetProtection/>
  <mergeCells count="526">
    <mergeCell ref="N193:N194"/>
    <mergeCell ref="H194:I194"/>
    <mergeCell ref="A190:G196"/>
    <mergeCell ref="H190:I190"/>
    <mergeCell ref="J191:J192"/>
    <mergeCell ref="K191:K192"/>
    <mergeCell ref="N195:N196"/>
    <mergeCell ref="H196:I196"/>
    <mergeCell ref="N191:N192"/>
    <mergeCell ref="H192:I192"/>
    <mergeCell ref="K193:K194"/>
    <mergeCell ref="J189:J190"/>
    <mergeCell ref="K189:K190"/>
    <mergeCell ref="M193:M194"/>
    <mergeCell ref="L189:L190"/>
    <mergeCell ref="L191:L192"/>
    <mergeCell ref="M191:M192"/>
    <mergeCell ref="L193:L194"/>
    <mergeCell ref="J195:J196"/>
    <mergeCell ref="K195:K196"/>
    <mergeCell ref="L195:L196"/>
    <mergeCell ref="N185:N186"/>
    <mergeCell ref="M189:M190"/>
    <mergeCell ref="N189:N190"/>
    <mergeCell ref="M187:M188"/>
    <mergeCell ref="N187:N188"/>
    <mergeCell ref="M195:M196"/>
    <mergeCell ref="J193:J194"/>
    <mergeCell ref="L185:L186"/>
    <mergeCell ref="M185:M186"/>
    <mergeCell ref="A180:G180"/>
    <mergeCell ref="H180:I180"/>
    <mergeCell ref="J181:J182"/>
    <mergeCell ref="K181:K182"/>
    <mergeCell ref="A182:G188"/>
    <mergeCell ref="J187:J188"/>
    <mergeCell ref="L187:L188"/>
    <mergeCell ref="M183:M184"/>
    <mergeCell ref="N181:N182"/>
    <mergeCell ref="H182:I182"/>
    <mergeCell ref="J183:J184"/>
    <mergeCell ref="K183:K184"/>
    <mergeCell ref="L183:L184"/>
    <mergeCell ref="L181:L182"/>
    <mergeCell ref="M181:M182"/>
    <mergeCell ref="N183:N184"/>
    <mergeCell ref="K187:K188"/>
    <mergeCell ref="H188:I188"/>
    <mergeCell ref="H184:I184"/>
    <mergeCell ref="J185:J186"/>
    <mergeCell ref="H186:I186"/>
    <mergeCell ref="K185:K186"/>
    <mergeCell ref="A173:G179"/>
    <mergeCell ref="H173:N173"/>
    <mergeCell ref="H174:N174"/>
    <mergeCell ref="H175:N175"/>
    <mergeCell ref="H176:N176"/>
    <mergeCell ref="H177:N177"/>
    <mergeCell ref="H178:I179"/>
    <mergeCell ref="J178:J179"/>
    <mergeCell ref="K178:K179"/>
    <mergeCell ref="L179:N179"/>
    <mergeCell ref="L163:L164"/>
    <mergeCell ref="H168:I168"/>
    <mergeCell ref="J169:J170"/>
    <mergeCell ref="K169:K170"/>
    <mergeCell ref="L169:L170"/>
    <mergeCell ref="K167:K168"/>
    <mergeCell ref="L167:L168"/>
    <mergeCell ref="L165:L166"/>
    <mergeCell ref="A164:G170"/>
    <mergeCell ref="H164:I164"/>
    <mergeCell ref="J165:J166"/>
    <mergeCell ref="K165:K166"/>
    <mergeCell ref="H170:I170"/>
    <mergeCell ref="J163:J164"/>
    <mergeCell ref="K163:K164"/>
    <mergeCell ref="H166:I166"/>
    <mergeCell ref="J167:J168"/>
    <mergeCell ref="M169:M170"/>
    <mergeCell ref="M167:M168"/>
    <mergeCell ref="M161:M162"/>
    <mergeCell ref="N169:N170"/>
    <mergeCell ref="M165:M166"/>
    <mergeCell ref="N165:N166"/>
    <mergeCell ref="N167:N168"/>
    <mergeCell ref="N163:N164"/>
    <mergeCell ref="M163:M164"/>
    <mergeCell ref="N161:N162"/>
    <mergeCell ref="M155:M156"/>
    <mergeCell ref="N155:N156"/>
    <mergeCell ref="N159:N160"/>
    <mergeCell ref="N157:N158"/>
    <mergeCell ref="M159:M160"/>
    <mergeCell ref="M157:M158"/>
    <mergeCell ref="L159:L160"/>
    <mergeCell ref="L157:L158"/>
    <mergeCell ref="A156:G162"/>
    <mergeCell ref="H156:I156"/>
    <mergeCell ref="J157:J158"/>
    <mergeCell ref="K157:K158"/>
    <mergeCell ref="H160:I160"/>
    <mergeCell ref="L155:L156"/>
    <mergeCell ref="L161:L162"/>
    <mergeCell ref="J155:J156"/>
    <mergeCell ref="K155:K156"/>
    <mergeCell ref="H162:I162"/>
    <mergeCell ref="J161:J162"/>
    <mergeCell ref="K161:K162"/>
    <mergeCell ref="H158:I158"/>
    <mergeCell ref="J159:J160"/>
    <mergeCell ref="K159:K160"/>
    <mergeCell ref="M145:M146"/>
    <mergeCell ref="M147:M148"/>
    <mergeCell ref="J153:J154"/>
    <mergeCell ref="K153:K154"/>
    <mergeCell ref="L153:L154"/>
    <mergeCell ref="M153:M154"/>
    <mergeCell ref="K145:K146"/>
    <mergeCell ref="L145:L146"/>
    <mergeCell ref="N153:N154"/>
    <mergeCell ref="H154:I154"/>
    <mergeCell ref="M149:M150"/>
    <mergeCell ref="N149:N150"/>
    <mergeCell ref="H150:I150"/>
    <mergeCell ref="J151:J152"/>
    <mergeCell ref="K151:K152"/>
    <mergeCell ref="L151:L152"/>
    <mergeCell ref="M151:M152"/>
    <mergeCell ref="N151:N152"/>
    <mergeCell ref="N147:N148"/>
    <mergeCell ref="A148:G154"/>
    <mergeCell ref="H148:I148"/>
    <mergeCell ref="J149:J150"/>
    <mergeCell ref="K149:K150"/>
    <mergeCell ref="L149:L150"/>
    <mergeCell ref="H152:I152"/>
    <mergeCell ref="J147:J148"/>
    <mergeCell ref="K147:K148"/>
    <mergeCell ref="L147:L148"/>
    <mergeCell ref="N145:N146"/>
    <mergeCell ref="H146:I146"/>
    <mergeCell ref="M141:M142"/>
    <mergeCell ref="N141:N142"/>
    <mergeCell ref="H142:I142"/>
    <mergeCell ref="J143:J144"/>
    <mergeCell ref="K143:K144"/>
    <mergeCell ref="L143:L144"/>
    <mergeCell ref="M143:M144"/>
    <mergeCell ref="N143:N144"/>
    <mergeCell ref="A140:G146"/>
    <mergeCell ref="H140:I140"/>
    <mergeCell ref="J141:J142"/>
    <mergeCell ref="K141:K142"/>
    <mergeCell ref="J145:J146"/>
    <mergeCell ref="L141:L142"/>
    <mergeCell ref="H144:I144"/>
    <mergeCell ref="J139:J140"/>
    <mergeCell ref="K139:K140"/>
    <mergeCell ref="L139:L140"/>
    <mergeCell ref="M139:M140"/>
    <mergeCell ref="N139:N140"/>
    <mergeCell ref="L131:L132"/>
    <mergeCell ref="N137:N138"/>
    <mergeCell ref="M131:M132"/>
    <mergeCell ref="N131:N132"/>
    <mergeCell ref="N135:N136"/>
    <mergeCell ref="L137:L138"/>
    <mergeCell ref="M137:M138"/>
    <mergeCell ref="M133:M134"/>
    <mergeCell ref="N133:N134"/>
    <mergeCell ref="H134:I134"/>
    <mergeCell ref="J135:J136"/>
    <mergeCell ref="K135:K136"/>
    <mergeCell ref="L135:L136"/>
    <mergeCell ref="M135:M136"/>
    <mergeCell ref="L133:L134"/>
    <mergeCell ref="A132:G138"/>
    <mergeCell ref="H132:I132"/>
    <mergeCell ref="J133:J134"/>
    <mergeCell ref="K133:K134"/>
    <mergeCell ref="H136:I136"/>
    <mergeCell ref="J131:J132"/>
    <mergeCell ref="K131:K132"/>
    <mergeCell ref="H138:I138"/>
    <mergeCell ref="J137:J138"/>
    <mergeCell ref="K137:K138"/>
    <mergeCell ref="N129:N130"/>
    <mergeCell ref="H130:I130"/>
    <mergeCell ref="J127:J128"/>
    <mergeCell ref="K127:K128"/>
    <mergeCell ref="L127:L128"/>
    <mergeCell ref="M127:M128"/>
    <mergeCell ref="N127:N128"/>
    <mergeCell ref="H128:I128"/>
    <mergeCell ref="J129:J130"/>
    <mergeCell ref="K129:K130"/>
    <mergeCell ref="N125:N126"/>
    <mergeCell ref="H126:I126"/>
    <mergeCell ref="K120:K121"/>
    <mergeCell ref="L121:N121"/>
    <mergeCell ref="L123:L124"/>
    <mergeCell ref="M123:M124"/>
    <mergeCell ref="N123:N124"/>
    <mergeCell ref="H124:I124"/>
    <mergeCell ref="J125:J126"/>
    <mergeCell ref="K125:K126"/>
    <mergeCell ref="A122:G122"/>
    <mergeCell ref="H122:I122"/>
    <mergeCell ref="J123:J124"/>
    <mergeCell ref="K123:K124"/>
    <mergeCell ref="A124:G130"/>
    <mergeCell ref="M125:M126"/>
    <mergeCell ref="L125:L126"/>
    <mergeCell ref="L129:L130"/>
    <mergeCell ref="M129:M130"/>
    <mergeCell ref="N111:N112"/>
    <mergeCell ref="H112:I112"/>
    <mergeCell ref="A115:G121"/>
    <mergeCell ref="H115:N115"/>
    <mergeCell ref="H116:N116"/>
    <mergeCell ref="H117:N117"/>
    <mergeCell ref="H118:N118"/>
    <mergeCell ref="H119:N119"/>
    <mergeCell ref="H120:I121"/>
    <mergeCell ref="J120:J121"/>
    <mergeCell ref="N107:N108"/>
    <mergeCell ref="H108:I108"/>
    <mergeCell ref="J109:J110"/>
    <mergeCell ref="K109:K110"/>
    <mergeCell ref="L109:L110"/>
    <mergeCell ref="M109:M110"/>
    <mergeCell ref="N109:N110"/>
    <mergeCell ref="H110:I110"/>
    <mergeCell ref="L107:L108"/>
    <mergeCell ref="M107:M108"/>
    <mergeCell ref="A106:G112"/>
    <mergeCell ref="H106:I106"/>
    <mergeCell ref="J107:J108"/>
    <mergeCell ref="K107:K108"/>
    <mergeCell ref="J111:J112"/>
    <mergeCell ref="K111:K112"/>
    <mergeCell ref="L111:L112"/>
    <mergeCell ref="M111:M112"/>
    <mergeCell ref="N103:N104"/>
    <mergeCell ref="H104:I104"/>
    <mergeCell ref="J105:J106"/>
    <mergeCell ref="K105:K106"/>
    <mergeCell ref="L105:L106"/>
    <mergeCell ref="M105:M106"/>
    <mergeCell ref="N105:N106"/>
    <mergeCell ref="L103:L104"/>
    <mergeCell ref="N99:N100"/>
    <mergeCell ref="H100:I100"/>
    <mergeCell ref="J101:J102"/>
    <mergeCell ref="K101:K102"/>
    <mergeCell ref="L101:L102"/>
    <mergeCell ref="M101:M102"/>
    <mergeCell ref="N101:N102"/>
    <mergeCell ref="H102:I102"/>
    <mergeCell ref="L99:L100"/>
    <mergeCell ref="M99:M100"/>
    <mergeCell ref="A98:G104"/>
    <mergeCell ref="H98:I98"/>
    <mergeCell ref="J99:J100"/>
    <mergeCell ref="K99:K100"/>
    <mergeCell ref="J103:J104"/>
    <mergeCell ref="K103:K104"/>
    <mergeCell ref="M103:M104"/>
    <mergeCell ref="N95:N96"/>
    <mergeCell ref="H96:I96"/>
    <mergeCell ref="J97:J98"/>
    <mergeCell ref="K97:K98"/>
    <mergeCell ref="L97:L98"/>
    <mergeCell ref="M97:M98"/>
    <mergeCell ref="N97:N98"/>
    <mergeCell ref="L95:L96"/>
    <mergeCell ref="M95:M96"/>
    <mergeCell ref="N91:N92"/>
    <mergeCell ref="H92:I92"/>
    <mergeCell ref="J93:J94"/>
    <mergeCell ref="K93:K94"/>
    <mergeCell ref="L93:L94"/>
    <mergeCell ref="M93:M94"/>
    <mergeCell ref="N93:N94"/>
    <mergeCell ref="H94:I94"/>
    <mergeCell ref="L91:L92"/>
    <mergeCell ref="M91:M92"/>
    <mergeCell ref="A90:G96"/>
    <mergeCell ref="H90:I90"/>
    <mergeCell ref="J91:J92"/>
    <mergeCell ref="K91:K92"/>
    <mergeCell ref="J95:J96"/>
    <mergeCell ref="K95:K96"/>
    <mergeCell ref="N87:N88"/>
    <mergeCell ref="H88:I88"/>
    <mergeCell ref="J89:J90"/>
    <mergeCell ref="K89:K90"/>
    <mergeCell ref="L89:L90"/>
    <mergeCell ref="M89:M90"/>
    <mergeCell ref="N89:N90"/>
    <mergeCell ref="L87:L88"/>
    <mergeCell ref="M87:M88"/>
    <mergeCell ref="N83:N84"/>
    <mergeCell ref="H84:I84"/>
    <mergeCell ref="J85:J86"/>
    <mergeCell ref="K85:K86"/>
    <mergeCell ref="L85:L86"/>
    <mergeCell ref="M85:M86"/>
    <mergeCell ref="N85:N86"/>
    <mergeCell ref="H86:I86"/>
    <mergeCell ref="L83:L84"/>
    <mergeCell ref="M83:M84"/>
    <mergeCell ref="A82:G88"/>
    <mergeCell ref="H82:I82"/>
    <mergeCell ref="J83:J84"/>
    <mergeCell ref="K83:K84"/>
    <mergeCell ref="J87:J88"/>
    <mergeCell ref="K87:K88"/>
    <mergeCell ref="N79:N80"/>
    <mergeCell ref="H80:I80"/>
    <mergeCell ref="J81:J82"/>
    <mergeCell ref="K81:K82"/>
    <mergeCell ref="L81:L82"/>
    <mergeCell ref="M81:M82"/>
    <mergeCell ref="N81:N82"/>
    <mergeCell ref="L79:L80"/>
    <mergeCell ref="M79:M80"/>
    <mergeCell ref="N75:N76"/>
    <mergeCell ref="H76:I76"/>
    <mergeCell ref="J77:J78"/>
    <mergeCell ref="K77:K78"/>
    <mergeCell ref="L77:L78"/>
    <mergeCell ref="M77:M78"/>
    <mergeCell ref="N77:N78"/>
    <mergeCell ref="H78:I78"/>
    <mergeCell ref="L75:L76"/>
    <mergeCell ref="M75:M76"/>
    <mergeCell ref="N71:N72"/>
    <mergeCell ref="J73:J74"/>
    <mergeCell ref="K73:K74"/>
    <mergeCell ref="L73:L74"/>
    <mergeCell ref="M73:M74"/>
    <mergeCell ref="N73:N74"/>
    <mergeCell ref="J71:J72"/>
    <mergeCell ref="K71:K72"/>
    <mergeCell ref="A74:G80"/>
    <mergeCell ref="H74:I74"/>
    <mergeCell ref="J75:J76"/>
    <mergeCell ref="K75:K76"/>
    <mergeCell ref="J79:J80"/>
    <mergeCell ref="K79:K80"/>
    <mergeCell ref="N69:N70"/>
    <mergeCell ref="H72:I72"/>
    <mergeCell ref="N65:N66"/>
    <mergeCell ref="A66:G72"/>
    <mergeCell ref="H66:I66"/>
    <mergeCell ref="J67:J68"/>
    <mergeCell ref="K67:K68"/>
    <mergeCell ref="N67:N68"/>
    <mergeCell ref="M67:M68"/>
    <mergeCell ref="L67:L68"/>
    <mergeCell ref="H68:I68"/>
    <mergeCell ref="J69:J70"/>
    <mergeCell ref="H70:I70"/>
    <mergeCell ref="A64:G64"/>
    <mergeCell ref="H64:I64"/>
    <mergeCell ref="J65:J66"/>
    <mergeCell ref="A57:G63"/>
    <mergeCell ref="H57:N57"/>
    <mergeCell ref="H58:N58"/>
    <mergeCell ref="H59:N59"/>
    <mergeCell ref="H60:N60"/>
    <mergeCell ref="H61:N61"/>
    <mergeCell ref="H62:I63"/>
    <mergeCell ref="J62:J63"/>
    <mergeCell ref="K65:K66"/>
    <mergeCell ref="L65:L66"/>
    <mergeCell ref="M65:M66"/>
    <mergeCell ref="L71:L72"/>
    <mergeCell ref="L69:L70"/>
    <mergeCell ref="M69:M70"/>
    <mergeCell ref="M71:M72"/>
    <mergeCell ref="K69:K70"/>
    <mergeCell ref="N51:N52"/>
    <mergeCell ref="H52:I52"/>
    <mergeCell ref="K62:K63"/>
    <mergeCell ref="L63:N63"/>
    <mergeCell ref="J53:J54"/>
    <mergeCell ref="K53:K54"/>
    <mergeCell ref="L53:L54"/>
    <mergeCell ref="M53:M54"/>
    <mergeCell ref="N53:N54"/>
    <mergeCell ref="L51:L52"/>
    <mergeCell ref="N49:N50"/>
    <mergeCell ref="H50:I50"/>
    <mergeCell ref="K45:K46"/>
    <mergeCell ref="M51:M52"/>
    <mergeCell ref="L45:L46"/>
    <mergeCell ref="M45:M46"/>
    <mergeCell ref="L49:L50"/>
    <mergeCell ref="L47:L48"/>
    <mergeCell ref="M47:M48"/>
    <mergeCell ref="M49:M50"/>
    <mergeCell ref="J51:J52"/>
    <mergeCell ref="K51:K52"/>
    <mergeCell ref="H54:I54"/>
    <mergeCell ref="N47:N48"/>
    <mergeCell ref="N45:N46"/>
    <mergeCell ref="A48:G54"/>
    <mergeCell ref="H48:I48"/>
    <mergeCell ref="J49:J50"/>
    <mergeCell ref="K49:K50"/>
    <mergeCell ref="J47:J48"/>
    <mergeCell ref="K43:K44"/>
    <mergeCell ref="L43:L44"/>
    <mergeCell ref="M43:M44"/>
    <mergeCell ref="N43:N44"/>
    <mergeCell ref="L41:L42"/>
    <mergeCell ref="K47:K48"/>
    <mergeCell ref="A40:G46"/>
    <mergeCell ref="H40:I40"/>
    <mergeCell ref="J41:J42"/>
    <mergeCell ref="K41:K42"/>
    <mergeCell ref="H44:I44"/>
    <mergeCell ref="J39:J40"/>
    <mergeCell ref="K39:K40"/>
    <mergeCell ref="H46:I46"/>
    <mergeCell ref="H42:I42"/>
    <mergeCell ref="J43:J44"/>
    <mergeCell ref="J45:J46"/>
    <mergeCell ref="N35:N36"/>
    <mergeCell ref="J37:J38"/>
    <mergeCell ref="K37:K38"/>
    <mergeCell ref="L37:L38"/>
    <mergeCell ref="M37:M38"/>
    <mergeCell ref="M39:M40"/>
    <mergeCell ref="N39:N40"/>
    <mergeCell ref="M41:M42"/>
    <mergeCell ref="N41:N42"/>
    <mergeCell ref="K35:K36"/>
    <mergeCell ref="L35:L36"/>
    <mergeCell ref="M35:M36"/>
    <mergeCell ref="L33:L34"/>
    <mergeCell ref="H36:I36"/>
    <mergeCell ref="L39:L40"/>
    <mergeCell ref="A32:G38"/>
    <mergeCell ref="H32:I32"/>
    <mergeCell ref="J33:J34"/>
    <mergeCell ref="K33:K34"/>
    <mergeCell ref="H38:I38"/>
    <mergeCell ref="N37:N38"/>
    <mergeCell ref="M33:M34"/>
    <mergeCell ref="N33:N34"/>
    <mergeCell ref="H34:I34"/>
    <mergeCell ref="J35:J36"/>
    <mergeCell ref="J31:J32"/>
    <mergeCell ref="K31:K32"/>
    <mergeCell ref="L31:L32"/>
    <mergeCell ref="J23:J24"/>
    <mergeCell ref="K23:K24"/>
    <mergeCell ref="L27:L28"/>
    <mergeCell ref="L25:L26"/>
    <mergeCell ref="M31:M32"/>
    <mergeCell ref="N31:N32"/>
    <mergeCell ref="M23:M24"/>
    <mergeCell ref="M25:M26"/>
    <mergeCell ref="N25:N26"/>
    <mergeCell ref="M27:M28"/>
    <mergeCell ref="N27:N28"/>
    <mergeCell ref="M29:M30"/>
    <mergeCell ref="N29:N30"/>
    <mergeCell ref="L29:L30"/>
    <mergeCell ref="A24:G30"/>
    <mergeCell ref="H24:I24"/>
    <mergeCell ref="J25:J26"/>
    <mergeCell ref="K25:K26"/>
    <mergeCell ref="H30:I30"/>
    <mergeCell ref="J29:J30"/>
    <mergeCell ref="K29:K30"/>
    <mergeCell ref="N23:N24"/>
    <mergeCell ref="J27:J28"/>
    <mergeCell ref="K27:K28"/>
    <mergeCell ref="N21:N22"/>
    <mergeCell ref="L21:L22"/>
    <mergeCell ref="M21:M22"/>
    <mergeCell ref="H28:I28"/>
    <mergeCell ref="L23:L24"/>
    <mergeCell ref="M17:M18"/>
    <mergeCell ref="N17:N18"/>
    <mergeCell ref="L19:L20"/>
    <mergeCell ref="M19:M20"/>
    <mergeCell ref="N19:N20"/>
    <mergeCell ref="H26:I26"/>
    <mergeCell ref="K17:K18"/>
    <mergeCell ref="J21:J22"/>
    <mergeCell ref="L17:L18"/>
    <mergeCell ref="J19:J20"/>
    <mergeCell ref="K15:K16"/>
    <mergeCell ref="L15:L16"/>
    <mergeCell ref="K19:K20"/>
    <mergeCell ref="K21:K22"/>
    <mergeCell ref="A14:G14"/>
    <mergeCell ref="H9:N9"/>
    <mergeCell ref="H14:I14"/>
    <mergeCell ref="A16:G22"/>
    <mergeCell ref="H16:I16"/>
    <mergeCell ref="J17:J18"/>
    <mergeCell ref="J15:J16"/>
    <mergeCell ref="H20:I20"/>
    <mergeCell ref="H22:I22"/>
    <mergeCell ref="H18:I18"/>
    <mergeCell ref="A1:N1"/>
    <mergeCell ref="A5:N5"/>
    <mergeCell ref="A6:N6"/>
    <mergeCell ref="A7:G13"/>
    <mergeCell ref="H7:N7"/>
    <mergeCell ref="H8:N8"/>
    <mergeCell ref="H11:N11"/>
    <mergeCell ref="H10:N10"/>
    <mergeCell ref="H12:I13"/>
    <mergeCell ref="J12:J13"/>
    <mergeCell ref="K12:K13"/>
    <mergeCell ref="L13:N13"/>
    <mergeCell ref="N15:N16"/>
    <mergeCell ref="M15:M16"/>
  </mergeCells>
  <printOptions/>
  <pageMargins left="0.75" right="0.75" top="1" bottom="1" header="0.5" footer="0.5"/>
  <pageSetup horizontalDpi="600" verticalDpi="600" orientation="portrait" paperSize="9" scale="98" r:id="rId1"/>
  <rowBreaks count="2" manualBreakCount="2">
    <brk id="55" max="255" man="1"/>
    <brk id="11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7109375" style="1" customWidth="1"/>
    <col min="2" max="2" width="40.421875" style="1" customWidth="1"/>
    <col min="3" max="3" width="9.7109375" style="1" customWidth="1"/>
    <col min="4" max="7" width="9.7109375" style="0" customWidth="1"/>
  </cols>
  <sheetData>
    <row r="1" spans="1:7" s="43" customFormat="1" ht="15" customHeight="1">
      <c r="A1" s="763" t="s">
        <v>290</v>
      </c>
      <c r="B1" s="763"/>
      <c r="C1" s="763"/>
      <c r="D1" s="763"/>
      <c r="E1" s="763"/>
      <c r="F1" s="763"/>
      <c r="G1" s="763"/>
    </row>
    <row r="2" spans="1:7" s="43" customFormat="1" ht="15" customHeight="1">
      <c r="A2" s="3"/>
      <c r="B2" s="3"/>
      <c r="C2" s="3"/>
      <c r="D2" s="3"/>
      <c r="E2" s="3"/>
      <c r="F2" s="3"/>
      <c r="G2" s="2" t="str">
        <f>'2.sz. mellékelet'!G2</f>
        <v>a  /2014. (II.  .) önkormányzati rendelethez</v>
      </c>
    </row>
    <row r="3" spans="1:3" s="43" customFormat="1" ht="15" customHeight="1">
      <c r="A3" s="46"/>
      <c r="B3" s="46"/>
      <c r="C3" s="46"/>
    </row>
    <row r="4" ht="15" customHeight="1">
      <c r="G4" s="6" t="s">
        <v>3</v>
      </c>
    </row>
    <row r="5" spans="1:8" ht="34.5">
      <c r="A5" s="207" t="s">
        <v>109</v>
      </c>
      <c r="B5" s="222" t="s">
        <v>194</v>
      </c>
      <c r="C5" s="9" t="s">
        <v>6</v>
      </c>
      <c r="D5" s="9" t="s">
        <v>510</v>
      </c>
      <c r="E5" s="9" t="s">
        <v>563</v>
      </c>
      <c r="F5" s="9" t="s">
        <v>7</v>
      </c>
      <c r="G5" s="549" t="s">
        <v>552</v>
      </c>
      <c r="H5" s="224"/>
    </row>
    <row r="6" spans="1:8" ht="15" customHeight="1">
      <c r="A6" s="209" t="s">
        <v>9</v>
      </c>
      <c r="B6" s="223" t="s">
        <v>10</v>
      </c>
      <c r="C6" s="210" t="s">
        <v>11</v>
      </c>
      <c r="D6" s="129" t="s">
        <v>12</v>
      </c>
      <c r="E6" s="129" t="s">
        <v>13</v>
      </c>
      <c r="F6" s="129" t="s">
        <v>14</v>
      </c>
      <c r="G6" s="130" t="s">
        <v>15</v>
      </c>
      <c r="H6" s="224"/>
    </row>
    <row r="7" spans="1:8" ht="6" customHeight="1">
      <c r="A7" s="43"/>
      <c r="B7" s="225"/>
      <c r="C7" s="226"/>
      <c r="D7" s="224"/>
      <c r="E7" s="224"/>
      <c r="F7" s="224"/>
      <c r="G7" s="224"/>
      <c r="H7" s="224"/>
    </row>
    <row r="8" spans="1:8" ht="15" customHeight="1">
      <c r="A8" s="809" t="s">
        <v>211</v>
      </c>
      <c r="B8" s="809"/>
      <c r="C8" s="227"/>
      <c r="D8" s="80"/>
      <c r="E8" s="80"/>
      <c r="F8" s="80"/>
      <c r="G8" s="80"/>
      <c r="H8" s="43"/>
    </row>
    <row r="9" spans="1:8" ht="15" customHeight="1">
      <c r="A9" s="228" t="s">
        <v>19</v>
      </c>
      <c r="B9" s="229" t="s">
        <v>212</v>
      </c>
      <c r="C9" s="54">
        <v>16107</v>
      </c>
      <c r="D9" s="54">
        <v>16107</v>
      </c>
      <c r="E9" s="54">
        <v>15648</v>
      </c>
      <c r="F9" s="54">
        <v>9917</v>
      </c>
      <c r="G9" s="184">
        <f>F9/C9</f>
        <v>0.615695039423853</v>
      </c>
      <c r="H9" s="43"/>
    </row>
    <row r="10" spans="1:8" ht="15" customHeight="1">
      <c r="A10" s="50" t="s">
        <v>20</v>
      </c>
      <c r="B10" s="229" t="s">
        <v>213</v>
      </c>
      <c r="C10" s="54">
        <v>14677</v>
      </c>
      <c r="D10" s="54">
        <v>14677</v>
      </c>
      <c r="E10" s="54">
        <v>14677</v>
      </c>
      <c r="F10" s="54">
        <v>15584</v>
      </c>
      <c r="G10" s="184">
        <f aca="true" t="shared" si="0" ref="G10:G17">F10/C10</f>
        <v>1.0617973700347483</v>
      </c>
      <c r="H10" s="43"/>
    </row>
    <row r="11" spans="1:8" ht="15" customHeight="1">
      <c r="A11" s="50" t="s">
        <v>64</v>
      </c>
      <c r="B11" s="229" t="s">
        <v>214</v>
      </c>
      <c r="C11" s="54">
        <v>810</v>
      </c>
      <c r="D11" s="54">
        <v>810</v>
      </c>
      <c r="E11" s="54">
        <v>767</v>
      </c>
      <c r="F11" s="54">
        <v>800</v>
      </c>
      <c r="G11" s="184">
        <f t="shared" si="0"/>
        <v>0.9876543209876543</v>
      </c>
      <c r="H11" s="43"/>
    </row>
    <row r="12" spans="1:8" ht="15" customHeight="1">
      <c r="A12" s="50" t="s">
        <v>65</v>
      </c>
      <c r="B12" s="229" t="s">
        <v>215</v>
      </c>
      <c r="C12" s="54">
        <v>500</v>
      </c>
      <c r="D12" s="54">
        <v>500</v>
      </c>
      <c r="E12" s="54">
        <v>479</v>
      </c>
      <c r="F12" s="54">
        <v>500</v>
      </c>
      <c r="G12" s="184">
        <f t="shared" si="0"/>
        <v>1</v>
      </c>
      <c r="H12" s="43"/>
    </row>
    <row r="13" spans="1:8" ht="15" customHeight="1">
      <c r="A13" s="50" t="s">
        <v>67</v>
      </c>
      <c r="B13" s="229" t="s">
        <v>216</v>
      </c>
      <c r="C13" s="54">
        <v>500</v>
      </c>
      <c r="D13" s="54">
        <v>500</v>
      </c>
      <c r="E13" s="54">
        <v>15</v>
      </c>
      <c r="F13" s="54">
        <v>0</v>
      </c>
      <c r="G13" s="184">
        <f t="shared" si="0"/>
        <v>0</v>
      </c>
      <c r="H13" s="43"/>
    </row>
    <row r="14" spans="1:8" ht="15" customHeight="1">
      <c r="A14" s="50" t="s">
        <v>69</v>
      </c>
      <c r="B14" s="229" t="s">
        <v>217</v>
      </c>
      <c r="C14" s="54">
        <v>100</v>
      </c>
      <c r="D14" s="54">
        <v>100</v>
      </c>
      <c r="E14" s="54">
        <v>0</v>
      </c>
      <c r="F14" s="54">
        <v>100</v>
      </c>
      <c r="G14" s="184">
        <f t="shared" si="0"/>
        <v>1</v>
      </c>
      <c r="H14" s="43"/>
    </row>
    <row r="15" spans="1:8" ht="15" customHeight="1">
      <c r="A15" s="50" t="s">
        <v>71</v>
      </c>
      <c r="B15" s="229" t="s">
        <v>218</v>
      </c>
      <c r="C15" s="54">
        <v>100</v>
      </c>
      <c r="D15" s="54">
        <v>100</v>
      </c>
      <c r="E15" s="54">
        <v>0</v>
      </c>
      <c r="F15" s="54">
        <v>222</v>
      </c>
      <c r="G15" s="184">
        <f t="shared" si="0"/>
        <v>2.22</v>
      </c>
      <c r="H15" s="43"/>
    </row>
    <row r="16" spans="1:8" ht="15" customHeight="1">
      <c r="A16" s="18" t="s">
        <v>113</v>
      </c>
      <c r="B16" s="230" t="s">
        <v>219</v>
      </c>
      <c r="C16" s="110">
        <v>360</v>
      </c>
      <c r="D16" s="231">
        <v>360</v>
      </c>
      <c r="E16" s="231">
        <v>612</v>
      </c>
      <c r="F16" s="231">
        <v>590</v>
      </c>
      <c r="G16" s="111">
        <f t="shared" si="0"/>
        <v>1.6388888888888888</v>
      </c>
      <c r="H16" s="43"/>
    </row>
    <row r="17" spans="1:9" ht="15" customHeight="1">
      <c r="A17" s="808" t="s">
        <v>171</v>
      </c>
      <c r="B17" s="808"/>
      <c r="C17" s="232">
        <f>SUM(C9:C16)</f>
        <v>33154</v>
      </c>
      <c r="D17" s="232">
        <f>SUM(D9:D16)</f>
        <v>33154</v>
      </c>
      <c r="E17" s="232">
        <f>SUM(E9:E16)</f>
        <v>32198</v>
      </c>
      <c r="F17" s="232">
        <f>SUM(F9:F16)</f>
        <v>27713</v>
      </c>
      <c r="G17" s="233">
        <f t="shared" si="0"/>
        <v>0.8358870724497798</v>
      </c>
      <c r="H17" s="43"/>
      <c r="I17" s="325"/>
    </row>
    <row r="18" spans="1:8" ht="6" customHeight="1">
      <c r="A18" s="43"/>
      <c r="B18" s="190"/>
      <c r="C18" s="46"/>
      <c r="D18" s="46"/>
      <c r="E18" s="46"/>
      <c r="F18" s="46"/>
      <c r="G18" s="552"/>
      <c r="H18" s="43"/>
    </row>
    <row r="19" spans="1:8" ht="15" customHeight="1">
      <c r="A19" s="809" t="s">
        <v>220</v>
      </c>
      <c r="B19" s="809"/>
      <c r="C19" s="80"/>
      <c r="D19" s="80"/>
      <c r="E19" s="80"/>
      <c r="F19" s="80"/>
      <c r="G19" s="553"/>
      <c r="H19" s="43"/>
    </row>
    <row r="20" spans="1:8" ht="15" customHeight="1">
      <c r="A20" s="228" t="s">
        <v>19</v>
      </c>
      <c r="B20" s="229" t="s">
        <v>221</v>
      </c>
      <c r="C20" s="54">
        <v>80</v>
      </c>
      <c r="D20" s="54">
        <v>80</v>
      </c>
      <c r="E20" s="54">
        <v>80</v>
      </c>
      <c r="F20" s="54">
        <v>80</v>
      </c>
      <c r="G20" s="184">
        <f aca="true" t="shared" si="1" ref="G20:G31">F20/C20</f>
        <v>1</v>
      </c>
      <c r="H20" s="43"/>
    </row>
    <row r="21" spans="1:8" ht="15" customHeight="1">
      <c r="A21" s="50" t="s">
        <v>20</v>
      </c>
      <c r="B21" s="229" t="s">
        <v>222</v>
      </c>
      <c r="C21" s="54">
        <v>5500</v>
      </c>
      <c r="D21" s="54">
        <v>13290</v>
      </c>
      <c r="E21" s="54">
        <v>7600</v>
      </c>
      <c r="F21" s="54">
        <v>9500</v>
      </c>
      <c r="G21" s="184">
        <f t="shared" si="1"/>
        <v>1.7272727272727273</v>
      </c>
      <c r="H21" s="43"/>
    </row>
    <row r="22" spans="1:8" ht="15" customHeight="1">
      <c r="A22" s="50" t="s">
        <v>64</v>
      </c>
      <c r="B22" s="229" t="s">
        <v>223</v>
      </c>
      <c r="C22" s="54">
        <v>100</v>
      </c>
      <c r="D22" s="54">
        <v>100</v>
      </c>
      <c r="E22" s="54">
        <v>200</v>
      </c>
      <c r="F22" s="54">
        <v>100</v>
      </c>
      <c r="G22" s="184">
        <f t="shared" si="1"/>
        <v>1</v>
      </c>
      <c r="H22" s="43"/>
    </row>
    <row r="23" spans="1:8" ht="15" customHeight="1">
      <c r="A23" s="50" t="s">
        <v>65</v>
      </c>
      <c r="B23" s="229" t="s">
        <v>224</v>
      </c>
      <c r="C23" s="54">
        <v>1750</v>
      </c>
      <c r="D23" s="54">
        <v>1750</v>
      </c>
      <c r="E23" s="54">
        <v>1750</v>
      </c>
      <c r="F23" s="54">
        <v>4010</v>
      </c>
      <c r="G23" s="184">
        <f t="shared" si="1"/>
        <v>2.2914285714285714</v>
      </c>
      <c r="H23" s="43"/>
    </row>
    <row r="24" spans="1:8" ht="15" customHeight="1">
      <c r="A24" s="50" t="s">
        <v>67</v>
      </c>
      <c r="B24" s="229" t="s">
        <v>225</v>
      </c>
      <c r="C24" s="54">
        <v>100</v>
      </c>
      <c r="D24" s="54">
        <v>100</v>
      </c>
      <c r="E24" s="54">
        <v>0</v>
      </c>
      <c r="F24" s="54">
        <v>0</v>
      </c>
      <c r="G24" s="184">
        <f t="shared" si="1"/>
        <v>0</v>
      </c>
      <c r="H24" s="43"/>
    </row>
    <row r="25" spans="1:8" ht="15" customHeight="1">
      <c r="A25" s="50" t="s">
        <v>69</v>
      </c>
      <c r="B25" s="229" t="s">
        <v>226</v>
      </c>
      <c r="C25" s="54">
        <v>200</v>
      </c>
      <c r="D25" s="54">
        <v>200</v>
      </c>
      <c r="E25" s="54">
        <v>200</v>
      </c>
      <c r="F25" s="54">
        <v>300</v>
      </c>
      <c r="G25" s="184">
        <f t="shared" si="1"/>
        <v>1.5</v>
      </c>
      <c r="H25" s="43"/>
    </row>
    <row r="26" spans="1:8" ht="15" customHeight="1">
      <c r="A26" s="50" t="s">
        <v>71</v>
      </c>
      <c r="B26" s="229" t="s">
        <v>227</v>
      </c>
      <c r="C26" s="54">
        <v>100</v>
      </c>
      <c r="D26" s="54">
        <v>100</v>
      </c>
      <c r="E26" s="54">
        <v>100</v>
      </c>
      <c r="F26" s="54">
        <v>100</v>
      </c>
      <c r="G26" s="184">
        <f t="shared" si="1"/>
        <v>1</v>
      </c>
      <c r="H26" s="43"/>
    </row>
    <row r="27" spans="1:8" ht="15" customHeight="1">
      <c r="A27" s="50" t="s">
        <v>113</v>
      </c>
      <c r="B27" s="229" t="s">
        <v>228</v>
      </c>
      <c r="C27" s="54">
        <v>100</v>
      </c>
      <c r="D27" s="54">
        <v>100</v>
      </c>
      <c r="E27" s="54">
        <v>0</v>
      </c>
      <c r="F27" s="54">
        <v>0</v>
      </c>
      <c r="G27" s="184">
        <f t="shared" si="1"/>
        <v>0</v>
      </c>
      <c r="H27" s="43"/>
    </row>
    <row r="28" spans="1:8" ht="15" customHeight="1">
      <c r="A28" s="50" t="s">
        <v>137</v>
      </c>
      <c r="B28" s="229" t="s">
        <v>229</v>
      </c>
      <c r="C28" s="54">
        <v>100</v>
      </c>
      <c r="D28" s="54">
        <v>100</v>
      </c>
      <c r="E28" s="54">
        <v>100</v>
      </c>
      <c r="F28" s="54">
        <v>100</v>
      </c>
      <c r="G28" s="184">
        <f t="shared" si="1"/>
        <v>1</v>
      </c>
      <c r="H28" s="43"/>
    </row>
    <row r="29" spans="1:8" ht="15" customHeight="1">
      <c r="A29" s="50" t="s">
        <v>138</v>
      </c>
      <c r="B29" s="229" t="s">
        <v>230</v>
      </c>
      <c r="C29" s="54"/>
      <c r="D29" s="54"/>
      <c r="E29" s="54">
        <v>40</v>
      </c>
      <c r="F29" s="54">
        <v>100</v>
      </c>
      <c r="G29" s="184"/>
      <c r="H29" s="43"/>
    </row>
    <row r="30" spans="1:9" ht="15" customHeight="1">
      <c r="A30" s="50" t="s">
        <v>139</v>
      </c>
      <c r="B30" s="234" t="s">
        <v>231</v>
      </c>
      <c r="C30" s="235"/>
      <c r="D30" s="235">
        <v>100</v>
      </c>
      <c r="E30" s="235">
        <v>100</v>
      </c>
      <c r="F30" s="235">
        <v>0</v>
      </c>
      <c r="G30" s="554"/>
      <c r="H30" s="43"/>
      <c r="I30" s="237"/>
    </row>
    <row r="31" spans="1:8" ht="15" customHeight="1">
      <c r="A31" s="808" t="s">
        <v>171</v>
      </c>
      <c r="B31" s="808"/>
      <c r="C31" s="232">
        <f>SUM(C20:C30)</f>
        <v>8030</v>
      </c>
      <c r="D31" s="232">
        <f>SUM(D20:D30)</f>
        <v>15920</v>
      </c>
      <c r="E31" s="232">
        <f>SUM(E20:E30)</f>
        <v>10170</v>
      </c>
      <c r="F31" s="232">
        <f>SUM(F20:F30)</f>
        <v>14290</v>
      </c>
      <c r="G31" s="233">
        <f t="shared" si="1"/>
        <v>1.7795765877957659</v>
      </c>
      <c r="H31" s="43"/>
    </row>
    <row r="32" spans="1:8" ht="6" customHeight="1">
      <c r="A32" s="43"/>
      <c r="B32" s="190"/>
      <c r="C32" s="190"/>
      <c r="D32" s="46"/>
      <c r="E32" s="46"/>
      <c r="F32" s="46"/>
      <c r="G32" s="552"/>
      <c r="H32" s="43"/>
    </row>
    <row r="33" spans="1:8" ht="15" customHeight="1">
      <c r="A33" s="809" t="s">
        <v>232</v>
      </c>
      <c r="B33" s="809"/>
      <c r="C33" s="238"/>
      <c r="D33" s="46"/>
      <c r="E33" s="46"/>
      <c r="F33" s="46"/>
      <c r="G33" s="552"/>
      <c r="H33" s="43"/>
    </row>
    <row r="34" spans="1:8" ht="15" customHeight="1">
      <c r="A34" s="228" t="s">
        <v>19</v>
      </c>
      <c r="B34" s="239" t="s">
        <v>233</v>
      </c>
      <c r="C34" s="240">
        <v>1820</v>
      </c>
      <c r="D34" s="240">
        <v>1820</v>
      </c>
      <c r="E34" s="240">
        <v>1807</v>
      </c>
      <c r="F34" s="240">
        <v>1860</v>
      </c>
      <c r="G34" s="555">
        <f>F34/C34</f>
        <v>1.021978021978022</v>
      </c>
      <c r="H34" s="43"/>
    </row>
    <row r="35" spans="1:8" ht="15" customHeight="1">
      <c r="A35" s="179" t="s">
        <v>20</v>
      </c>
      <c r="B35" s="234" t="s">
        <v>234</v>
      </c>
      <c r="C35" s="235"/>
      <c r="D35" s="235">
        <v>10447</v>
      </c>
      <c r="E35" s="235">
        <v>10446</v>
      </c>
      <c r="F35" s="235"/>
      <c r="G35" s="554"/>
      <c r="H35" s="43"/>
    </row>
    <row r="36" spans="1:10" ht="15" customHeight="1">
      <c r="A36" s="808" t="s">
        <v>171</v>
      </c>
      <c r="B36" s="808"/>
      <c r="C36" s="232">
        <f>SUM(C34)</f>
        <v>1820</v>
      </c>
      <c r="D36" s="232">
        <f>SUM(D34:D35)</f>
        <v>12267</v>
      </c>
      <c r="E36" s="232">
        <f>SUM(E34:E35)</f>
        <v>12253</v>
      </c>
      <c r="F36" s="232">
        <f>SUM(F34)</f>
        <v>1860</v>
      </c>
      <c r="G36" s="233">
        <f>F36/C36</f>
        <v>1.021978021978022</v>
      </c>
      <c r="J36" s="325"/>
    </row>
    <row r="38" spans="1:3" ht="14.25" customHeight="1">
      <c r="A38"/>
      <c r="B38"/>
      <c r="C38"/>
    </row>
    <row r="39" spans="1:4" ht="14.25" customHeight="1">
      <c r="A39"/>
      <c r="B39"/>
      <c r="C39"/>
      <c r="D39" s="325"/>
    </row>
    <row r="40" spans="1:3" ht="14.25" customHeight="1">
      <c r="A40"/>
      <c r="B40"/>
      <c r="C40"/>
    </row>
    <row r="41" spans="1:3" ht="14.25" customHeight="1">
      <c r="A41"/>
      <c r="B41"/>
      <c r="C41"/>
    </row>
  </sheetData>
  <sheetProtection selectLockedCells="1" selectUnlockedCells="1"/>
  <mergeCells count="7">
    <mergeCell ref="A36:B36"/>
    <mergeCell ref="A1:G1"/>
    <mergeCell ref="A8:B8"/>
    <mergeCell ref="A17:B17"/>
    <mergeCell ref="A19:B19"/>
    <mergeCell ref="A31:B31"/>
    <mergeCell ref="A33:B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9" width="9.140625" style="422" customWidth="1"/>
    <col min="10" max="16384" width="9.140625" style="343" customWidth="1"/>
  </cols>
  <sheetData>
    <row r="1" spans="1:9" s="346" customFormat="1" ht="15" customHeight="1">
      <c r="A1" s="718" t="s">
        <v>314</v>
      </c>
      <c r="B1" s="718"/>
      <c r="C1" s="718"/>
      <c r="D1" s="718"/>
      <c r="E1" s="718"/>
      <c r="F1" s="718"/>
      <c r="G1" s="718"/>
      <c r="H1" s="718"/>
      <c r="I1" s="718"/>
    </row>
    <row r="2" spans="1:9" s="346" customFormat="1" ht="15" customHeight="1">
      <c r="A2" s="370"/>
      <c r="B2" s="370"/>
      <c r="C2" s="370"/>
      <c r="D2" s="370"/>
      <c r="E2" s="370"/>
      <c r="F2" s="370"/>
      <c r="G2" s="370"/>
      <c r="H2" s="370"/>
      <c r="I2" s="342" t="str">
        <f>'2.sz. mellékelet'!G2</f>
        <v>a  /2014. (II.  .) önkormányzati rendelethez</v>
      </c>
    </row>
    <row r="3" spans="1:9" s="346" customFormat="1" ht="15" customHeight="1">
      <c r="A3" s="348"/>
      <c r="B3" s="410"/>
      <c r="C3" s="410"/>
      <c r="D3" s="410"/>
      <c r="E3" s="410"/>
      <c r="F3" s="410"/>
      <c r="G3" s="410"/>
      <c r="H3" s="410"/>
      <c r="I3" s="410"/>
    </row>
    <row r="4" spans="1:9" s="346" customFormat="1" ht="15" customHeight="1">
      <c r="A4" s="348"/>
      <c r="B4" s="410"/>
      <c r="C4" s="410"/>
      <c r="D4" s="410"/>
      <c r="E4" s="410"/>
      <c r="F4" s="410"/>
      <c r="G4" s="410"/>
      <c r="H4" s="410"/>
      <c r="I4" s="410"/>
    </row>
    <row r="5" spans="1:9" s="346" customFormat="1" ht="15" customHeight="1">
      <c r="A5" s="348"/>
      <c r="B5" s="410"/>
      <c r="C5" s="410"/>
      <c r="D5" s="410"/>
      <c r="E5" s="410"/>
      <c r="F5" s="410"/>
      <c r="G5" s="410"/>
      <c r="H5" s="410"/>
      <c r="I5" s="410"/>
    </row>
    <row r="6" spans="1:9" s="346" customFormat="1" ht="15" customHeight="1">
      <c r="A6" s="348"/>
      <c r="B6" s="410"/>
      <c r="C6" s="410"/>
      <c r="D6" s="410"/>
      <c r="E6" s="410"/>
      <c r="F6" s="410"/>
      <c r="G6" s="410"/>
      <c r="H6" s="410"/>
      <c r="I6" s="410"/>
    </row>
    <row r="7" spans="1:9" s="346" customFormat="1" ht="15" customHeight="1">
      <c r="A7" s="425"/>
      <c r="B7" s="410"/>
      <c r="C7" s="410"/>
      <c r="D7" s="410"/>
      <c r="E7" s="410"/>
      <c r="F7" s="410"/>
      <c r="G7" s="410"/>
      <c r="H7" s="410"/>
      <c r="I7" s="410"/>
    </row>
    <row r="8" spans="1:9" s="346" customFormat="1" ht="15" customHeight="1">
      <c r="A8" s="719" t="s">
        <v>514</v>
      </c>
      <c r="B8" s="719"/>
      <c r="C8" s="719"/>
      <c r="D8" s="719"/>
      <c r="E8" s="719"/>
      <c r="F8" s="719"/>
      <c r="G8" s="719"/>
      <c r="H8" s="719"/>
      <c r="I8" s="719"/>
    </row>
    <row r="9" spans="1:9" s="346" customFormat="1" ht="15" customHeight="1">
      <c r="A9" s="345"/>
      <c r="B9" s="410"/>
      <c r="C9" s="410"/>
      <c r="D9" s="410"/>
      <c r="E9" s="410"/>
      <c r="F9" s="410"/>
      <c r="G9" s="410"/>
      <c r="H9" s="410"/>
      <c r="I9" s="410"/>
    </row>
    <row r="10" spans="1:9" s="346" customFormat="1" ht="15" customHeight="1">
      <c r="A10" s="345"/>
      <c r="B10" s="410"/>
      <c r="C10" s="410"/>
      <c r="D10" s="410"/>
      <c r="E10" s="410"/>
      <c r="F10" s="410"/>
      <c r="G10" s="410"/>
      <c r="H10" s="410"/>
      <c r="I10" s="410"/>
    </row>
    <row r="11" spans="1:9" s="346" customFormat="1" ht="15" customHeight="1">
      <c r="A11" s="425"/>
      <c r="B11" s="410"/>
      <c r="C11" s="410"/>
      <c r="D11" s="410"/>
      <c r="E11" s="410"/>
      <c r="F11" s="410"/>
      <c r="G11" s="410"/>
      <c r="H11" s="410"/>
      <c r="I11" s="410"/>
    </row>
    <row r="12" spans="1:9" s="346" customFormat="1" ht="15" customHeight="1">
      <c r="A12" s="719" t="s">
        <v>515</v>
      </c>
      <c r="B12" s="719"/>
      <c r="C12" s="719"/>
      <c r="D12" s="719"/>
      <c r="E12" s="719"/>
      <c r="F12" s="719"/>
      <c r="G12" s="719"/>
      <c r="H12" s="719"/>
      <c r="I12" s="719"/>
    </row>
    <row r="13" spans="1:9" s="346" customFormat="1" ht="15" customHeight="1">
      <c r="A13" s="410"/>
      <c r="B13" s="410"/>
      <c r="C13" s="410"/>
      <c r="D13" s="410"/>
      <c r="E13" s="410"/>
      <c r="F13" s="410"/>
      <c r="G13" s="410"/>
      <c r="H13" s="410"/>
      <c r="I13" s="410"/>
    </row>
  </sheetData>
  <sheetProtection/>
  <mergeCells count="3">
    <mergeCell ref="A1:I1"/>
    <mergeCell ref="A8:I8"/>
    <mergeCell ref="A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45.7109375" style="1" customWidth="1"/>
    <col min="2" max="2" width="13.140625" style="1" customWidth="1"/>
    <col min="3" max="4" width="10.7109375" style="1" customWidth="1"/>
  </cols>
  <sheetData>
    <row r="1" spans="1:4" s="43" customFormat="1" ht="15" customHeight="1">
      <c r="A1" s="777" t="s">
        <v>460</v>
      </c>
      <c r="B1" s="777"/>
      <c r="C1" s="777"/>
      <c r="D1" s="777"/>
    </row>
    <row r="2" spans="1:4" s="43" customFormat="1" ht="15" customHeight="1">
      <c r="A2" s="3"/>
      <c r="B2" s="3"/>
      <c r="C2" s="3"/>
      <c r="D2" s="2" t="str">
        <f>'2.sz. mellékelet'!G2</f>
        <v>a  /2014. (II.  .) önkormányzati rendelethez</v>
      </c>
    </row>
    <row r="3" spans="1:4" s="43" customFormat="1" ht="15" customHeight="1">
      <c r="A3" s="46"/>
      <c r="B3" s="46"/>
      <c r="C3" s="46"/>
      <c r="D3" s="46"/>
    </row>
    <row r="4" spans="1:4" s="43" customFormat="1" ht="15" customHeight="1">
      <c r="A4" s="748" t="s">
        <v>236</v>
      </c>
      <c r="B4" s="748"/>
      <c r="C4" s="748"/>
      <c r="D4" s="748"/>
    </row>
    <row r="5" spans="1:4" s="43" customFormat="1" ht="15" customHeight="1">
      <c r="A5" s="748" t="s">
        <v>237</v>
      </c>
      <c r="B5" s="748"/>
      <c r="C5" s="748"/>
      <c r="D5" s="748"/>
    </row>
    <row r="6" ht="15" customHeight="1"/>
    <row r="7" spans="1:4" s="43" customFormat="1" ht="15" customHeight="1">
      <c r="A7" s="46" t="s">
        <v>238</v>
      </c>
      <c r="B7" s="46"/>
      <c r="C7" s="46"/>
      <c r="D7" s="46"/>
    </row>
    <row r="8" spans="1:4" s="43" customFormat="1" ht="9" customHeight="1" thickBot="1">
      <c r="A8" s="46"/>
      <c r="B8" s="46"/>
      <c r="C8" s="46"/>
      <c r="D8" s="46"/>
    </row>
    <row r="9" spans="1:2" s="43" customFormat="1" ht="15" customHeight="1" thickBot="1" thickTop="1">
      <c r="A9" s="241" t="s">
        <v>5</v>
      </c>
      <c r="B9" s="10" t="s">
        <v>318</v>
      </c>
    </row>
    <row r="10" spans="1:2" s="43" customFormat="1" ht="15" customHeight="1" thickBot="1" thickTop="1">
      <c r="A10" s="241" t="s">
        <v>239</v>
      </c>
      <c r="B10" s="242">
        <v>0</v>
      </c>
    </row>
    <row r="11" spans="1:2" s="43" customFormat="1" ht="15" customHeight="1" thickBot="1" thickTop="1">
      <c r="A11" s="243" t="s">
        <v>171</v>
      </c>
      <c r="B11" s="14">
        <v>0</v>
      </c>
    </row>
    <row r="12" spans="1:2" s="43" customFormat="1" ht="15" customHeight="1" thickTop="1">
      <c r="A12" s="244"/>
      <c r="B12" s="46"/>
    </row>
    <row r="13" spans="1:2" s="43" customFormat="1" ht="15" customHeight="1">
      <c r="A13" s="46"/>
      <c r="B13" s="46"/>
    </row>
    <row r="14" spans="1:2" s="43" customFormat="1" ht="15" customHeight="1">
      <c r="A14" s="46" t="s">
        <v>240</v>
      </c>
      <c r="B14" s="46"/>
    </row>
    <row r="15" s="43" customFormat="1" ht="8.25" customHeight="1" thickBot="1">
      <c r="B15" s="46"/>
    </row>
    <row r="16" spans="1:2" s="43" customFormat="1" ht="15" customHeight="1" thickBot="1" thickTop="1">
      <c r="A16" s="241" t="s">
        <v>5</v>
      </c>
      <c r="B16" s="242" t="s">
        <v>318</v>
      </c>
    </row>
    <row r="17" spans="1:2" s="43" customFormat="1" ht="15" customHeight="1" thickTop="1">
      <c r="A17" s="245" t="s">
        <v>24</v>
      </c>
      <c r="B17" s="246">
        <v>58000</v>
      </c>
    </row>
    <row r="18" spans="1:2" s="43" customFormat="1" ht="22.5">
      <c r="A18" s="247" t="s">
        <v>241</v>
      </c>
      <c r="B18" s="248"/>
    </row>
    <row r="19" spans="1:2" s="43" customFormat="1" ht="15" customHeight="1">
      <c r="A19" s="247" t="s">
        <v>242</v>
      </c>
      <c r="B19" s="248"/>
    </row>
    <row r="20" spans="1:2" s="43" customFormat="1" ht="15" customHeight="1">
      <c r="A20" s="247" t="s">
        <v>243</v>
      </c>
      <c r="B20" s="248"/>
    </row>
    <row r="21" spans="1:2" s="43" customFormat="1" ht="15" customHeight="1" thickBot="1">
      <c r="A21" s="249" t="s">
        <v>244</v>
      </c>
      <c r="B21" s="250">
        <v>206</v>
      </c>
    </row>
    <row r="22" spans="1:2" s="43" customFormat="1" ht="15" customHeight="1" thickBot="1" thickTop="1">
      <c r="A22" s="243" t="s">
        <v>171</v>
      </c>
      <c r="B22" s="251">
        <f>SUM(B17:B21)</f>
        <v>58206</v>
      </c>
    </row>
    <row r="23" spans="1:2" s="43" customFormat="1" ht="15" customHeight="1" thickTop="1">
      <c r="A23" s="190"/>
      <c r="B23" s="46"/>
    </row>
    <row r="24" spans="1:2" s="43" customFormat="1" ht="15" customHeight="1">
      <c r="A24" s="46" t="s">
        <v>245</v>
      </c>
      <c r="B24" s="46"/>
    </row>
    <row r="25" s="43" customFormat="1" ht="9" customHeight="1" thickBot="1">
      <c r="B25" s="46"/>
    </row>
    <row r="26" spans="1:2" s="43" customFormat="1" ht="15" customHeight="1" thickBot="1" thickTop="1">
      <c r="A26" s="241" t="s">
        <v>5</v>
      </c>
      <c r="B26" s="242" t="s">
        <v>318</v>
      </c>
    </row>
    <row r="27" spans="1:2" s="43" customFormat="1" ht="15" customHeight="1" thickTop="1">
      <c r="A27" s="245" t="s">
        <v>246</v>
      </c>
      <c r="B27" s="246">
        <f>B17*0.5</f>
        <v>29000</v>
      </c>
    </row>
    <row r="28" spans="1:2" s="43" customFormat="1" ht="12.75" thickBot="1">
      <c r="A28" s="249" t="s">
        <v>247</v>
      </c>
      <c r="B28" s="250">
        <v>0</v>
      </c>
    </row>
    <row r="29" spans="1:2" s="43" customFormat="1" ht="24" thickBot="1" thickTop="1">
      <c r="A29" s="243" t="s">
        <v>248</v>
      </c>
      <c r="B29" s="251">
        <f>SUM(B27:B28)</f>
        <v>29000</v>
      </c>
    </row>
    <row r="30" ht="12.75" thickTop="1"/>
  </sheetData>
  <sheetProtection selectLockedCells="1" selectUnlockedCells="1"/>
  <mergeCells count="3">
    <mergeCell ref="A1:D1"/>
    <mergeCell ref="A4:D4"/>
    <mergeCell ref="A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6384" width="9.140625" style="343" customWidth="1"/>
  </cols>
  <sheetData>
    <row r="1" spans="1:9" s="410" customFormat="1" ht="15" customHeight="1">
      <c r="A1" s="718" t="s">
        <v>461</v>
      </c>
      <c r="B1" s="718"/>
      <c r="C1" s="718"/>
      <c r="D1" s="718"/>
      <c r="E1" s="718"/>
      <c r="F1" s="718"/>
      <c r="G1" s="718"/>
      <c r="H1" s="718"/>
      <c r="I1" s="718"/>
    </row>
    <row r="2" spans="1:9" s="410" customFormat="1" ht="15" customHeight="1">
      <c r="A2" s="370"/>
      <c r="B2" s="370"/>
      <c r="C2" s="370"/>
      <c r="D2" s="370"/>
      <c r="E2" s="370"/>
      <c r="F2" s="370"/>
      <c r="G2" s="370"/>
      <c r="H2" s="370"/>
      <c r="I2" s="342" t="str">
        <f>'2.sz. mellékelet'!G2</f>
        <v>a  /2014. (II.  .) önkormányzati rendelethez</v>
      </c>
    </row>
    <row r="3" spans="1:9" s="410" customFormat="1" ht="15" customHeight="1">
      <c r="A3" s="409"/>
      <c r="B3" s="409"/>
      <c r="C3" s="409"/>
      <c r="D3" s="409"/>
      <c r="E3" s="409"/>
      <c r="F3" s="409"/>
      <c r="G3" s="409"/>
      <c r="H3" s="409"/>
      <c r="I3" s="409"/>
    </row>
    <row r="4" spans="1:9" s="410" customFormat="1" ht="15" customHeight="1">
      <c r="A4" s="409"/>
      <c r="B4" s="409"/>
      <c r="C4" s="409"/>
      <c r="D4" s="409"/>
      <c r="E4" s="409"/>
      <c r="F4" s="409"/>
      <c r="G4" s="409"/>
      <c r="H4" s="409"/>
      <c r="I4" s="409"/>
    </row>
    <row r="5" s="410" customFormat="1" ht="15" customHeight="1">
      <c r="A5" s="348"/>
    </row>
    <row r="6" s="410" customFormat="1" ht="15" customHeight="1">
      <c r="A6" s="348"/>
    </row>
    <row r="7" s="410" customFormat="1" ht="15" customHeight="1">
      <c r="A7" s="348"/>
    </row>
    <row r="8" spans="1:9" s="410" customFormat="1" ht="15" customHeight="1">
      <c r="A8" s="719" t="s">
        <v>462</v>
      </c>
      <c r="B8" s="719"/>
      <c r="C8" s="719"/>
      <c r="D8" s="719"/>
      <c r="E8" s="719"/>
      <c r="F8" s="719"/>
      <c r="G8" s="719"/>
      <c r="H8" s="719"/>
      <c r="I8" s="719"/>
    </row>
    <row r="9" s="410" customFormat="1" ht="15" customHeight="1">
      <c r="A9" s="348"/>
    </row>
    <row r="10" s="410" customFormat="1" ht="15" customHeight="1">
      <c r="A10" s="348"/>
    </row>
    <row r="11" s="410" customFormat="1" ht="15" customHeight="1">
      <c r="A11" s="348"/>
    </row>
    <row r="12" s="410" customFormat="1" ht="15" customHeight="1">
      <c r="A12" s="348"/>
    </row>
    <row r="13" spans="1:9" s="410" customFormat="1" ht="15" customHeight="1">
      <c r="A13" s="719" t="s">
        <v>463</v>
      </c>
      <c r="B13" s="719"/>
      <c r="C13" s="719"/>
      <c r="D13" s="719"/>
      <c r="E13" s="719"/>
      <c r="F13" s="719"/>
      <c r="G13" s="719"/>
      <c r="H13" s="719"/>
      <c r="I13" s="719"/>
    </row>
    <row r="14" s="410" customFormat="1" ht="15" customHeight="1"/>
    <row r="15" s="410" customFormat="1" ht="15" customHeight="1"/>
  </sheetData>
  <sheetProtection/>
  <mergeCells count="3">
    <mergeCell ref="A1:I1"/>
    <mergeCell ref="A8:I8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9" width="9.140625" style="344" customWidth="1"/>
    <col min="10" max="16384" width="9.140625" style="343" customWidth="1"/>
  </cols>
  <sheetData>
    <row r="1" spans="1:9" s="346" customFormat="1" ht="15" customHeight="1">
      <c r="A1" s="718" t="s">
        <v>464</v>
      </c>
      <c r="B1" s="718"/>
      <c r="C1" s="718"/>
      <c r="D1" s="718"/>
      <c r="E1" s="718"/>
      <c r="F1" s="718"/>
      <c r="G1" s="718"/>
      <c r="H1" s="718"/>
      <c r="I1" s="718"/>
    </row>
    <row r="2" spans="1:9" s="346" customFormat="1" ht="15" customHeight="1">
      <c r="A2" s="370"/>
      <c r="B2" s="370"/>
      <c r="C2" s="370"/>
      <c r="D2" s="370"/>
      <c r="E2" s="370"/>
      <c r="F2" s="370"/>
      <c r="G2" s="370"/>
      <c r="H2" s="370"/>
      <c r="I2" s="342" t="str">
        <f>'2.sz. mellékelet'!G2</f>
        <v>a  /2014. (II.  .) önkormányzati rendelethez</v>
      </c>
    </row>
    <row r="3" spans="1:9" s="346" customFormat="1" ht="15" customHeight="1">
      <c r="A3" s="348"/>
      <c r="B3" s="348"/>
      <c r="C3" s="348"/>
      <c r="D3" s="348"/>
      <c r="E3" s="348"/>
      <c r="F3" s="348"/>
      <c r="G3" s="348"/>
      <c r="H3" s="348"/>
      <c r="I3" s="348"/>
    </row>
    <row r="4" spans="1:9" s="346" customFormat="1" ht="15" customHeight="1">
      <c r="A4" s="348"/>
      <c r="B4" s="348"/>
      <c r="C4" s="348"/>
      <c r="D4" s="348"/>
      <c r="E4" s="348"/>
      <c r="F4" s="348"/>
      <c r="G4" s="348"/>
      <c r="H4" s="348"/>
      <c r="I4" s="348"/>
    </row>
    <row r="5" spans="1:9" s="346" customFormat="1" ht="15" customHeight="1">
      <c r="A5" s="719" t="s">
        <v>465</v>
      </c>
      <c r="B5" s="719"/>
      <c r="C5" s="719"/>
      <c r="D5" s="719"/>
      <c r="E5" s="719"/>
      <c r="F5" s="719"/>
      <c r="G5" s="719"/>
      <c r="H5" s="719"/>
      <c r="I5" s="719"/>
    </row>
    <row r="6" spans="1:9" s="346" customFormat="1" ht="15" customHeight="1">
      <c r="A6" s="348"/>
      <c r="B6" s="348"/>
      <c r="C6" s="348"/>
      <c r="D6" s="348"/>
      <c r="E6" s="348"/>
      <c r="F6" s="348"/>
      <c r="G6" s="348"/>
      <c r="H6" s="348"/>
      <c r="I6" s="348"/>
    </row>
    <row r="7" spans="1:9" s="346" customFormat="1" ht="15" customHeight="1">
      <c r="A7" s="348"/>
      <c r="B7" s="348"/>
      <c r="C7" s="348"/>
      <c r="D7" s="348"/>
      <c r="E7" s="348"/>
      <c r="F7" s="348"/>
      <c r="G7" s="348"/>
      <c r="H7" s="348"/>
      <c r="I7" s="348"/>
    </row>
    <row r="8" spans="1:9" s="346" customFormat="1" ht="15" customHeight="1">
      <c r="A8" s="348" t="s">
        <v>466</v>
      </c>
      <c r="B8" s="348"/>
      <c r="C8" s="348"/>
      <c r="D8" s="348"/>
      <c r="E8" s="348"/>
      <c r="F8" s="348"/>
      <c r="G8" s="348"/>
      <c r="H8" s="348"/>
      <c r="I8" s="348"/>
    </row>
    <row r="9" spans="1:9" s="346" customFormat="1" ht="15" customHeight="1">
      <c r="A9" s="348"/>
      <c r="B9" s="348"/>
      <c r="C9" s="348"/>
      <c r="D9" s="348"/>
      <c r="E9" s="348"/>
      <c r="F9" s="348"/>
      <c r="G9" s="348"/>
      <c r="H9" s="348"/>
      <c r="I9" s="348"/>
    </row>
    <row r="10" spans="1:9" s="346" customFormat="1" ht="15" customHeight="1">
      <c r="A10" s="348"/>
      <c r="B10" s="348"/>
      <c r="C10" s="348"/>
      <c r="D10" s="348"/>
      <c r="E10" s="348"/>
      <c r="F10" s="348"/>
      <c r="G10" s="348"/>
      <c r="H10" s="348"/>
      <c r="I10" s="348"/>
    </row>
    <row r="11" spans="1:9" s="346" customFormat="1" ht="15" customHeight="1">
      <c r="A11" s="348"/>
      <c r="B11" s="348"/>
      <c r="C11" s="348"/>
      <c r="D11" s="348"/>
      <c r="E11" s="348"/>
      <c r="F11" s="348"/>
      <c r="G11" s="348"/>
      <c r="H11" s="348"/>
      <c r="I11" s="348"/>
    </row>
    <row r="12" spans="1:9" s="346" customFormat="1" ht="15" customHeight="1">
      <c r="A12" s="348" t="s">
        <v>467</v>
      </c>
      <c r="B12" s="348"/>
      <c r="C12" s="348"/>
      <c r="D12" s="348"/>
      <c r="E12" s="348"/>
      <c r="F12" s="409" t="s">
        <v>468</v>
      </c>
      <c r="G12" s="348"/>
      <c r="H12" s="348"/>
      <c r="I12" s="348"/>
    </row>
    <row r="13" spans="1:9" s="346" customFormat="1" ht="15" customHeight="1">
      <c r="A13" s="348"/>
      <c r="B13" s="348"/>
      <c r="C13" s="348"/>
      <c r="D13" s="348"/>
      <c r="E13" s="348"/>
      <c r="F13" s="409"/>
      <c r="G13" s="348"/>
      <c r="H13" s="348"/>
      <c r="I13" s="348"/>
    </row>
    <row r="14" spans="1:9" s="346" customFormat="1" ht="15" customHeight="1">
      <c r="A14" s="348" t="s">
        <v>469</v>
      </c>
      <c r="B14" s="348"/>
      <c r="C14" s="348"/>
      <c r="D14" s="348"/>
      <c r="E14" s="348"/>
      <c r="F14" s="409" t="s">
        <v>470</v>
      </c>
      <c r="G14" s="348"/>
      <c r="H14" s="348"/>
      <c r="I14" s="348"/>
    </row>
    <row r="15" spans="1:9" s="346" customFormat="1" ht="15" customHeight="1">
      <c r="A15" s="348" t="s">
        <v>471</v>
      </c>
      <c r="B15" s="348"/>
      <c r="C15" s="348"/>
      <c r="D15" s="348"/>
      <c r="E15" s="348"/>
      <c r="F15" s="409"/>
      <c r="G15" s="348"/>
      <c r="H15" s="348"/>
      <c r="I15" s="348"/>
    </row>
    <row r="16" spans="1:9" s="346" customFormat="1" ht="15" customHeight="1">
      <c r="A16" s="348" t="s">
        <v>472</v>
      </c>
      <c r="B16" s="348"/>
      <c r="C16" s="348"/>
      <c r="D16" s="348"/>
      <c r="E16" s="348"/>
      <c r="F16" s="409" t="s">
        <v>470</v>
      </c>
      <c r="G16" s="348"/>
      <c r="H16" s="348"/>
      <c r="I16" s="348"/>
    </row>
    <row r="17" spans="1:9" s="346" customFormat="1" ht="15" customHeight="1">
      <c r="A17" s="348"/>
      <c r="B17" s="348"/>
      <c r="C17" s="348"/>
      <c r="D17" s="348"/>
      <c r="E17" s="348"/>
      <c r="F17" s="409"/>
      <c r="G17" s="348"/>
      <c r="H17" s="348"/>
      <c r="I17" s="348"/>
    </row>
    <row r="18" spans="1:9" s="346" customFormat="1" ht="15" customHeight="1">
      <c r="A18" s="348" t="s">
        <v>473</v>
      </c>
      <c r="B18" s="348"/>
      <c r="C18" s="348"/>
      <c r="D18" s="348"/>
      <c r="E18" s="348"/>
      <c r="F18" s="409" t="s">
        <v>474</v>
      </c>
      <c r="G18" s="348"/>
      <c r="H18" s="348"/>
      <c r="I18" s="348"/>
    </row>
    <row r="19" spans="1:9" s="346" customFormat="1" ht="15" customHeight="1">
      <c r="A19" s="348"/>
      <c r="B19" s="348"/>
      <c r="C19" s="348"/>
      <c r="D19" s="348"/>
      <c r="E19" s="348"/>
      <c r="F19" s="348"/>
      <c r="G19" s="348"/>
      <c r="H19" s="348"/>
      <c r="I19" s="348"/>
    </row>
    <row r="20" spans="1:9" s="346" customFormat="1" ht="15" customHeight="1">
      <c r="A20" s="348"/>
      <c r="B20" s="348"/>
      <c r="C20" s="348"/>
      <c r="D20" s="348"/>
      <c r="E20" s="348"/>
      <c r="F20" s="348"/>
      <c r="G20" s="348"/>
      <c r="H20" s="348"/>
      <c r="I20" s="348"/>
    </row>
    <row r="21" spans="1:9" s="346" customFormat="1" ht="15" customHeight="1">
      <c r="A21" s="348" t="s">
        <v>475</v>
      </c>
      <c r="B21" s="348"/>
      <c r="C21" s="348"/>
      <c r="D21" s="348"/>
      <c r="E21" s="348"/>
      <c r="F21" s="348"/>
      <c r="G21" s="348"/>
      <c r="H21" s="348"/>
      <c r="I21" s="348"/>
    </row>
  </sheetData>
  <sheetProtection/>
  <mergeCells count="2">
    <mergeCell ref="A1:I1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7109375" style="1" customWidth="1"/>
    <col min="2" max="2" width="37.7109375" style="1" customWidth="1"/>
    <col min="3" max="7" width="9.7109375" style="1" customWidth="1"/>
  </cols>
  <sheetData>
    <row r="1" spans="2:7" s="1" customFormat="1" ht="15" customHeight="1">
      <c r="B1" s="2"/>
      <c r="C1" s="2"/>
      <c r="D1" s="2"/>
      <c r="E1" s="2"/>
      <c r="F1" s="2"/>
      <c r="G1" s="2" t="s">
        <v>59</v>
      </c>
    </row>
    <row r="2" spans="1:7" s="1" customFormat="1" ht="15" customHeight="1">
      <c r="A2" s="3"/>
      <c r="B2" s="3"/>
      <c r="C2" s="3"/>
      <c r="D2" s="3"/>
      <c r="E2" s="3"/>
      <c r="F2" s="3"/>
      <c r="G2" s="2" t="s">
        <v>1</v>
      </c>
    </row>
    <row r="3" s="1" customFormat="1" ht="15" customHeight="1">
      <c r="A3" s="4"/>
    </row>
    <row r="4" spans="1:7" s="1" customFormat="1" ht="15" customHeight="1">
      <c r="A4" s="731" t="s">
        <v>2</v>
      </c>
      <c r="B4" s="731"/>
      <c r="C4" s="731"/>
      <c r="D4" s="731"/>
      <c r="E4" s="731"/>
      <c r="F4" s="731"/>
      <c r="G4" s="731"/>
    </row>
    <row r="5" spans="1:7" s="1" customFormat="1" ht="15" customHeight="1" thickBot="1">
      <c r="A5" s="5"/>
      <c r="B5" s="5"/>
      <c r="C5" s="5"/>
      <c r="D5" s="5"/>
      <c r="E5" s="5"/>
      <c r="F5" s="5"/>
      <c r="G5" s="6" t="s">
        <v>3</v>
      </c>
    </row>
    <row r="6" spans="1:7" ht="23.25" thickTop="1">
      <c r="A6" s="7" t="s">
        <v>4</v>
      </c>
      <c r="B6" s="8" t="s">
        <v>5</v>
      </c>
      <c r="C6" s="9" t="s">
        <v>6</v>
      </c>
      <c r="D6" s="9" t="s">
        <v>714</v>
      </c>
      <c r="E6" s="9" t="s">
        <v>563</v>
      </c>
      <c r="F6" s="9" t="s">
        <v>7</v>
      </c>
      <c r="G6" s="10" t="s">
        <v>8</v>
      </c>
    </row>
    <row r="7" spans="1:8" ht="15" customHeight="1" thickBot="1">
      <c r="A7" s="11" t="s">
        <v>9</v>
      </c>
      <c r="B7" s="12" t="s">
        <v>10</v>
      </c>
      <c r="C7" s="13" t="s">
        <v>11</v>
      </c>
      <c r="D7" s="13" t="s">
        <v>12</v>
      </c>
      <c r="E7" s="13" t="s">
        <v>13</v>
      </c>
      <c r="F7" s="13" t="s">
        <v>14</v>
      </c>
      <c r="G7" s="14" t="s">
        <v>15</v>
      </c>
      <c r="H7" s="15"/>
    </row>
    <row r="8" spans="1:8" ht="15" customHeight="1" thickTop="1">
      <c r="A8" s="737" t="s">
        <v>16</v>
      </c>
      <c r="B8" s="738"/>
      <c r="C8" s="738"/>
      <c r="D8" s="738"/>
      <c r="E8" s="738"/>
      <c r="F8" s="738"/>
      <c r="G8" s="739"/>
      <c r="H8" s="15"/>
    </row>
    <row r="9" spans="1:8" ht="15" customHeight="1">
      <c r="A9" s="26" t="s">
        <v>17</v>
      </c>
      <c r="B9" s="16" t="s">
        <v>18</v>
      </c>
      <c r="C9" s="28">
        <v>45552</v>
      </c>
      <c r="D9" s="285">
        <v>65570</v>
      </c>
      <c r="E9" s="289">
        <f>'8.sz. melléklet'!F73+'9.sz. melléklet'!F31</f>
        <v>68382</v>
      </c>
      <c r="F9" s="294">
        <f>'8.sz. melléklet'!G73+'9.sz. melléklet'!G31</f>
        <v>52868</v>
      </c>
      <c r="G9" s="101">
        <f aca="true" t="shared" si="0" ref="G9:G24">F9/C9</f>
        <v>1.1606076571829997</v>
      </c>
      <c r="H9" s="15"/>
    </row>
    <row r="10" spans="1:8" ht="15" customHeight="1">
      <c r="A10" s="26" t="s">
        <v>25</v>
      </c>
      <c r="B10" s="89" t="s">
        <v>21</v>
      </c>
      <c r="C10" s="90">
        <f>SUM(C11:C13)</f>
        <v>59906</v>
      </c>
      <c r="D10" s="90">
        <f>SUM(D11:D13)</f>
        <v>74531</v>
      </c>
      <c r="E10" s="90">
        <f>SUM(E11:E13)</f>
        <v>76711</v>
      </c>
      <c r="F10" s="90">
        <f>SUM(F11:F13)</f>
        <v>59806</v>
      </c>
      <c r="G10" s="598">
        <f t="shared" si="0"/>
        <v>0.9983307181250626</v>
      </c>
      <c r="H10" s="15"/>
    </row>
    <row r="11" spans="1:8" ht="15" customHeight="1">
      <c r="A11" s="605" t="s">
        <v>19</v>
      </c>
      <c r="B11" s="606" t="s">
        <v>651</v>
      </c>
      <c r="C11" s="293">
        <v>45101</v>
      </c>
      <c r="D11" s="293">
        <v>49981</v>
      </c>
      <c r="E11" s="293">
        <v>50727</v>
      </c>
      <c r="F11" s="293">
        <v>45101</v>
      </c>
      <c r="G11" s="607">
        <f t="shared" si="0"/>
        <v>1</v>
      </c>
      <c r="H11" s="15"/>
    </row>
    <row r="12" spans="1:8" ht="15" customHeight="1">
      <c r="A12" s="605" t="s">
        <v>20</v>
      </c>
      <c r="B12" s="606" t="s">
        <v>652</v>
      </c>
      <c r="C12" s="293">
        <v>14700</v>
      </c>
      <c r="D12" s="293">
        <v>24445</v>
      </c>
      <c r="E12" s="293">
        <v>25786</v>
      </c>
      <c r="F12" s="293">
        <v>14600</v>
      </c>
      <c r="G12" s="607">
        <f t="shared" si="0"/>
        <v>0.9931972789115646</v>
      </c>
      <c r="H12" s="15"/>
    </row>
    <row r="13" spans="1:8" ht="15" customHeight="1">
      <c r="A13" s="605" t="s">
        <v>64</v>
      </c>
      <c r="B13" s="606" t="s">
        <v>662</v>
      </c>
      <c r="C13" s="293">
        <v>105</v>
      </c>
      <c r="D13" s="293">
        <v>105</v>
      </c>
      <c r="E13" s="293">
        <v>198</v>
      </c>
      <c r="F13" s="293">
        <v>105</v>
      </c>
      <c r="G13" s="607">
        <f t="shared" si="0"/>
        <v>1</v>
      </c>
      <c r="H13" s="15"/>
    </row>
    <row r="14" spans="1:8" ht="15" customHeight="1">
      <c r="A14" s="26" t="s">
        <v>27</v>
      </c>
      <c r="B14" s="27" t="s">
        <v>26</v>
      </c>
      <c r="C14" s="28">
        <f>SUM(C15)</f>
        <v>25098</v>
      </c>
      <c r="D14" s="284">
        <f>SUM(D15:D16)</f>
        <v>57196</v>
      </c>
      <c r="E14" s="289">
        <f>SUM(E15:E16)</f>
        <v>57197</v>
      </c>
      <c r="F14" s="289">
        <f>SUM(F15:F16)</f>
        <v>53468</v>
      </c>
      <c r="G14" s="101">
        <f t="shared" si="0"/>
        <v>2.13036895370149</v>
      </c>
      <c r="H14" s="15"/>
    </row>
    <row r="15" spans="1:8" ht="15" customHeight="1">
      <c r="A15" s="18" t="s">
        <v>19</v>
      </c>
      <c r="B15" s="19" t="s">
        <v>643</v>
      </c>
      <c r="C15" s="20">
        <v>25098</v>
      </c>
      <c r="D15" s="55">
        <v>56698</v>
      </c>
      <c r="E15" s="481">
        <f>'8.sz. melléklet'!F61</f>
        <v>56699</v>
      </c>
      <c r="F15" s="291">
        <v>53468</v>
      </c>
      <c r="G15" s="184">
        <f t="shared" si="0"/>
        <v>2.13036895370149</v>
      </c>
      <c r="H15" s="15"/>
    </row>
    <row r="16" spans="1:8" ht="15" customHeight="1">
      <c r="A16" s="18" t="s">
        <v>20</v>
      </c>
      <c r="B16" s="19" t="s">
        <v>706</v>
      </c>
      <c r="C16" s="20"/>
      <c r="D16" s="55">
        <v>498</v>
      </c>
      <c r="E16" s="480">
        <v>498</v>
      </c>
      <c r="F16" s="290"/>
      <c r="G16" s="101"/>
      <c r="H16" s="15"/>
    </row>
    <row r="17" spans="1:8" ht="15" customHeight="1">
      <c r="A17" s="26" t="s">
        <v>29</v>
      </c>
      <c r="B17" s="27" t="s">
        <v>28</v>
      </c>
      <c r="C17" s="28">
        <v>5000</v>
      </c>
      <c r="D17" s="285">
        <v>3100</v>
      </c>
      <c r="E17" s="481">
        <v>3558</v>
      </c>
      <c r="F17" s="294"/>
      <c r="G17" s="101">
        <f t="shared" si="0"/>
        <v>0</v>
      </c>
      <c r="H17" s="15"/>
    </row>
    <row r="18" spans="1:8" ht="15" customHeight="1">
      <c r="A18" s="26" t="s">
        <v>33</v>
      </c>
      <c r="B18" s="27" t="s">
        <v>30</v>
      </c>
      <c r="C18" s="28">
        <f>SUM(C19:C20)</f>
        <v>13775</v>
      </c>
      <c r="D18" s="284">
        <f>SUM(D19:D20)</f>
        <v>12806</v>
      </c>
      <c r="E18" s="289">
        <f>SUM(E19:E20)</f>
        <v>15298</v>
      </c>
      <c r="F18" s="289">
        <f>SUM(F19:F20)</f>
        <v>24148</v>
      </c>
      <c r="G18" s="101">
        <f t="shared" si="0"/>
        <v>1.7530308529945553</v>
      </c>
      <c r="H18" s="15"/>
    </row>
    <row r="19" spans="1:8" ht="15" customHeight="1">
      <c r="A19" s="18" t="s">
        <v>19</v>
      </c>
      <c r="B19" s="19" t="s">
        <v>31</v>
      </c>
      <c r="C19" s="20">
        <v>9593</v>
      </c>
      <c r="D19" s="55">
        <v>9473</v>
      </c>
      <c r="E19" s="481">
        <v>11965</v>
      </c>
      <c r="F19" s="291">
        <v>4689</v>
      </c>
      <c r="G19" s="184">
        <f t="shared" si="0"/>
        <v>0.488793912227666</v>
      </c>
      <c r="H19" s="15"/>
    </row>
    <row r="20" spans="1:8" ht="15" customHeight="1">
      <c r="A20" s="18" t="s">
        <v>20</v>
      </c>
      <c r="B20" s="19" t="s">
        <v>32</v>
      </c>
      <c r="C20" s="20">
        <v>4182</v>
      </c>
      <c r="D20" s="55">
        <v>3333</v>
      </c>
      <c r="E20" s="481">
        <v>3333</v>
      </c>
      <c r="F20" s="291">
        <v>19459</v>
      </c>
      <c r="G20" s="184">
        <f t="shared" si="0"/>
        <v>4.653036824485892</v>
      </c>
      <c r="H20" s="15"/>
    </row>
    <row r="21" spans="1:8" ht="15" customHeight="1">
      <c r="A21" s="26" t="s">
        <v>38</v>
      </c>
      <c r="B21" s="27" t="s">
        <v>34</v>
      </c>
      <c r="C21" s="28">
        <f>SUM(C22:C23)</f>
        <v>3182</v>
      </c>
      <c r="D21" s="284">
        <f>SUM(D22:D23)</f>
        <v>1262</v>
      </c>
      <c r="E21" s="289">
        <f>SUM(E22:E23)</f>
        <v>1424</v>
      </c>
      <c r="F21" s="289">
        <f>SUM(F22:F23)</f>
        <v>4862</v>
      </c>
      <c r="G21" s="101">
        <f t="shared" si="0"/>
        <v>1.5279698302954117</v>
      </c>
      <c r="H21" s="15"/>
    </row>
    <row r="22" spans="1:8" ht="15" customHeight="1">
      <c r="A22" s="18" t="s">
        <v>35</v>
      </c>
      <c r="B22" s="19" t="s">
        <v>36</v>
      </c>
      <c r="C22" s="20">
        <v>50</v>
      </c>
      <c r="D22" s="217">
        <v>588</v>
      </c>
      <c r="E22" s="480">
        <v>717</v>
      </c>
      <c r="F22" s="292">
        <v>230</v>
      </c>
      <c r="G22" s="184">
        <f t="shared" si="0"/>
        <v>4.6</v>
      </c>
      <c r="H22" s="15"/>
    </row>
    <row r="23" spans="1:8" ht="15" customHeight="1">
      <c r="A23" s="18" t="s">
        <v>20</v>
      </c>
      <c r="B23" s="19" t="s">
        <v>37</v>
      </c>
      <c r="C23" s="20">
        <v>3132</v>
      </c>
      <c r="D23" s="55">
        <v>674</v>
      </c>
      <c r="E23" s="480">
        <v>707</v>
      </c>
      <c r="F23" s="291">
        <v>4632</v>
      </c>
      <c r="G23" s="184">
        <f t="shared" si="0"/>
        <v>1.4789272030651341</v>
      </c>
      <c r="H23" s="15"/>
    </row>
    <row r="24" spans="1:8" ht="15" customHeight="1">
      <c r="A24" s="26" t="s">
        <v>41</v>
      </c>
      <c r="B24" s="27" t="s">
        <v>39</v>
      </c>
      <c r="C24" s="28">
        <v>5000</v>
      </c>
      <c r="D24" s="285"/>
      <c r="E24" s="480"/>
      <c r="F24" s="290"/>
      <c r="G24" s="101">
        <f t="shared" si="0"/>
        <v>0</v>
      </c>
      <c r="H24" s="15"/>
    </row>
    <row r="25" spans="1:8" ht="15" customHeight="1">
      <c r="A25" s="727" t="s">
        <v>40</v>
      </c>
      <c r="B25" s="727"/>
      <c r="C25" s="30">
        <f>C9+C10+C14+C17+C18+C21+C24</f>
        <v>157513</v>
      </c>
      <c r="D25" s="30">
        <f>D9+D10+D14+D17+D18+D21+D24</f>
        <v>214465</v>
      </c>
      <c r="E25" s="30">
        <f>E9+E10+E14+E17+E18+E21+E24</f>
        <v>222570</v>
      </c>
      <c r="F25" s="30">
        <f>F9+F10+F14+F17+F18+F21+F24</f>
        <v>195152</v>
      </c>
      <c r="G25" s="183">
        <f>F25/C25</f>
        <v>1.2389580542558392</v>
      </c>
      <c r="H25" s="15"/>
    </row>
    <row r="26" spans="1:8" ht="15" customHeight="1">
      <c r="A26" s="732" t="s">
        <v>720</v>
      </c>
      <c r="B26" s="27" t="s">
        <v>42</v>
      </c>
      <c r="C26" s="733">
        <v>130979</v>
      </c>
      <c r="D26" s="734">
        <v>132226</v>
      </c>
      <c r="E26" s="735"/>
      <c r="F26" s="736">
        <f>'8.sz. melléklet'!G86+'9.sz. melléklet'!G36</f>
        <v>184571</v>
      </c>
      <c r="G26" s="747">
        <f>F26/C26</f>
        <v>1.4091648279495186</v>
      </c>
      <c r="H26" s="744"/>
    </row>
    <row r="27" spans="1:9" ht="15" customHeight="1">
      <c r="A27" s="732"/>
      <c r="B27" s="27" t="s">
        <v>43</v>
      </c>
      <c r="C27" s="733"/>
      <c r="D27" s="734"/>
      <c r="E27" s="736"/>
      <c r="F27" s="736"/>
      <c r="G27" s="747"/>
      <c r="H27" s="744"/>
      <c r="I27" s="325"/>
    </row>
    <row r="28" spans="1:8" ht="15" customHeight="1">
      <c r="A28" s="645" t="s">
        <v>45</v>
      </c>
      <c r="B28" s="27" t="s">
        <v>44</v>
      </c>
      <c r="C28" s="646"/>
      <c r="D28" s="647"/>
      <c r="E28" s="289"/>
      <c r="F28" s="289"/>
      <c r="G28" s="648"/>
      <c r="H28" s="744"/>
    </row>
    <row r="29" spans="1:8" ht="15" customHeight="1">
      <c r="A29" s="50" t="s">
        <v>19</v>
      </c>
      <c r="B29" s="19" t="s">
        <v>721</v>
      </c>
      <c r="C29" s="642"/>
      <c r="D29" s="643"/>
      <c r="E29" s="641"/>
      <c r="F29" s="641"/>
      <c r="G29" s="644"/>
      <c r="H29" s="744"/>
    </row>
    <row r="30" spans="1:8" ht="15" customHeight="1">
      <c r="A30" s="18" t="s">
        <v>20</v>
      </c>
      <c r="B30" s="19" t="s">
        <v>722</v>
      </c>
      <c r="C30" s="20"/>
      <c r="D30" s="55"/>
      <c r="E30" s="291"/>
      <c r="F30" s="291"/>
      <c r="G30" s="57"/>
      <c r="H30" s="15"/>
    </row>
    <row r="31" spans="1:8" ht="15" customHeight="1">
      <c r="A31" s="18" t="s">
        <v>64</v>
      </c>
      <c r="B31" s="19" t="s">
        <v>723</v>
      </c>
      <c r="C31" s="20"/>
      <c r="D31" s="55"/>
      <c r="E31" s="291"/>
      <c r="F31" s="291"/>
      <c r="G31" s="57"/>
      <c r="H31" s="15"/>
    </row>
    <row r="32" spans="1:8" ht="15" customHeight="1">
      <c r="A32" s="727" t="s">
        <v>46</v>
      </c>
      <c r="B32" s="727"/>
      <c r="C32" s="30">
        <f>SUM(C26:C31)</f>
        <v>130979</v>
      </c>
      <c r="D32" s="286">
        <v>132226</v>
      </c>
      <c r="E32" s="480"/>
      <c r="F32" s="296">
        <f>SUM(F26:F31)</f>
        <v>184571</v>
      </c>
      <c r="G32" s="105">
        <f>F32/C32</f>
        <v>1.4091648279495186</v>
      </c>
      <c r="H32" s="15"/>
    </row>
    <row r="33" spans="1:8" ht="15" customHeight="1">
      <c r="A33" s="728" t="s">
        <v>47</v>
      </c>
      <c r="B33" s="728"/>
      <c r="C33" s="34">
        <f>C32+C25</f>
        <v>288492</v>
      </c>
      <c r="D33" s="287">
        <f>D32+D25</f>
        <v>346691</v>
      </c>
      <c r="E33" s="297"/>
      <c r="F33" s="297">
        <f>F32+F25</f>
        <v>379723</v>
      </c>
      <c r="G33" s="288">
        <f>F33/C33</f>
        <v>1.3162340723486265</v>
      </c>
      <c r="H33" s="15"/>
    </row>
    <row r="34" spans="1:8" ht="15" customHeight="1">
      <c r="A34" s="35"/>
      <c r="B34" s="36"/>
      <c r="C34" s="37"/>
      <c r="D34" s="38"/>
      <c r="E34" s="64"/>
      <c r="F34" s="64"/>
      <c r="G34" s="39"/>
      <c r="H34" s="15"/>
    </row>
    <row r="35" spans="1:8" ht="15" customHeight="1">
      <c r="A35" s="740" t="s">
        <v>48</v>
      </c>
      <c r="B35" s="741"/>
      <c r="C35" s="741"/>
      <c r="D35" s="741"/>
      <c r="E35" s="741"/>
      <c r="F35" s="741"/>
      <c r="G35" s="742"/>
      <c r="H35" s="15"/>
    </row>
    <row r="36" spans="1:8" ht="15" customHeight="1">
      <c r="A36" s="40" t="s">
        <v>17</v>
      </c>
      <c r="B36" s="16" t="s">
        <v>49</v>
      </c>
      <c r="C36" s="17">
        <v>166449</v>
      </c>
      <c r="D36" s="298">
        <v>179098</v>
      </c>
      <c r="E36" s="641">
        <f>'5.sz. melléklet'!F17</f>
        <v>160609</v>
      </c>
      <c r="F36" s="641">
        <f>'5.sz. melléklet'!G17</f>
        <v>177144</v>
      </c>
      <c r="G36" s="101">
        <f>F36/C36</f>
        <v>1.0642539156137916</v>
      </c>
      <c r="H36" s="15"/>
    </row>
    <row r="37" spans="1:8" ht="15" customHeight="1">
      <c r="A37" s="26" t="s">
        <v>25</v>
      </c>
      <c r="B37" s="27" t="s">
        <v>50</v>
      </c>
      <c r="C37" s="28">
        <v>67199</v>
      </c>
      <c r="D37" s="285">
        <v>97907</v>
      </c>
      <c r="E37" s="481">
        <f>'6.sz. melléklet'!F14</f>
        <v>46596</v>
      </c>
      <c r="F37" s="294">
        <f>'6.sz. melléklet'!G10+'6.sz. melléklet'!G11+'6.sz. melléklet'!G12</f>
        <v>97578</v>
      </c>
      <c r="G37" s="101">
        <f>F37/C37</f>
        <v>1.4520751796901739</v>
      </c>
      <c r="H37" s="15"/>
    </row>
    <row r="38" spans="1:8" ht="15" customHeight="1">
      <c r="A38" s="26" t="s">
        <v>27</v>
      </c>
      <c r="B38" s="27" t="s">
        <v>51</v>
      </c>
      <c r="C38" s="28">
        <f>SUM(C39:C40)</f>
        <v>54844</v>
      </c>
      <c r="D38" s="284">
        <f>SUM(D39:D40)</f>
        <v>69686</v>
      </c>
      <c r="E38" s="480"/>
      <c r="F38" s="292">
        <f>SUM(F39:F40)</f>
        <v>105001</v>
      </c>
      <c r="G38" s="101"/>
      <c r="H38" s="15"/>
    </row>
    <row r="39" spans="1:8" ht="15" customHeight="1">
      <c r="A39" s="18" t="s">
        <v>19</v>
      </c>
      <c r="B39" s="19" t="s">
        <v>52</v>
      </c>
      <c r="C39" s="20">
        <v>36844</v>
      </c>
      <c r="D39" s="55">
        <v>51686</v>
      </c>
      <c r="E39" s="55"/>
      <c r="F39" s="699">
        <v>70001</v>
      </c>
      <c r="G39" s="101"/>
      <c r="H39" s="15"/>
    </row>
    <row r="40" spans="1:8" ht="15" customHeight="1">
      <c r="A40" s="18" t="s">
        <v>20</v>
      </c>
      <c r="B40" s="19" t="s">
        <v>53</v>
      </c>
      <c r="C40" s="20">
        <v>18000</v>
      </c>
      <c r="D40" s="55">
        <v>18000</v>
      </c>
      <c r="E40" s="55"/>
      <c r="F40" s="700">
        <v>35000</v>
      </c>
      <c r="G40" s="101"/>
      <c r="H40" s="15"/>
    </row>
    <row r="41" spans="1:8" ht="15" customHeight="1">
      <c r="A41" s="727" t="s">
        <v>54</v>
      </c>
      <c r="B41" s="727"/>
      <c r="C41" s="30">
        <f>C36+C37+C38</f>
        <v>288492</v>
      </c>
      <c r="D41" s="286">
        <f>D36+D37+D38</f>
        <v>346691</v>
      </c>
      <c r="E41" s="286"/>
      <c r="F41" s="649">
        <f>F36+F37+F38</f>
        <v>379723</v>
      </c>
      <c r="G41" s="105">
        <f>F41/C41</f>
        <v>1.3162340723486265</v>
      </c>
      <c r="H41" s="15"/>
    </row>
    <row r="42" spans="1:8" ht="15" customHeight="1">
      <c r="A42" s="729" t="s">
        <v>55</v>
      </c>
      <c r="B42" s="23" t="s">
        <v>56</v>
      </c>
      <c r="C42" s="730"/>
      <c r="D42" s="743"/>
      <c r="E42" s="745"/>
      <c r="F42" s="745"/>
      <c r="G42" s="746"/>
      <c r="H42" s="744"/>
    </row>
    <row r="43" spans="1:8" ht="15" customHeight="1">
      <c r="A43" s="729"/>
      <c r="B43" s="23" t="s">
        <v>57</v>
      </c>
      <c r="C43" s="730"/>
      <c r="D43" s="743"/>
      <c r="E43" s="745"/>
      <c r="F43" s="745"/>
      <c r="G43" s="746"/>
      <c r="H43" s="744"/>
    </row>
    <row r="44" spans="1:8" s="43" customFormat="1" ht="15" customHeight="1" thickBot="1">
      <c r="A44" s="726" t="s">
        <v>58</v>
      </c>
      <c r="B44" s="726"/>
      <c r="C44" s="566">
        <f>C41+C42</f>
        <v>288492</v>
      </c>
      <c r="D44" s="567">
        <f>D41+D42+D43</f>
        <v>346691</v>
      </c>
      <c r="E44" s="567"/>
      <c r="F44" s="567">
        <f>F41+F42+F43</f>
        <v>379723</v>
      </c>
      <c r="G44" s="568">
        <f>F44/C44</f>
        <v>1.3162340723486265</v>
      </c>
      <c r="H44" s="42"/>
    </row>
  </sheetData>
  <sheetProtection selectLockedCells="1" selectUnlockedCells="1"/>
  <mergeCells count="23">
    <mergeCell ref="H26:H27"/>
    <mergeCell ref="H28:H29"/>
    <mergeCell ref="H42:H43"/>
    <mergeCell ref="E42:E43"/>
    <mergeCell ref="G42:G43"/>
    <mergeCell ref="F42:F43"/>
    <mergeCell ref="F26:F27"/>
    <mergeCell ref="G26:G27"/>
    <mergeCell ref="A4:G4"/>
    <mergeCell ref="A25:B25"/>
    <mergeCell ref="A26:A27"/>
    <mergeCell ref="C26:C27"/>
    <mergeCell ref="D26:D27"/>
    <mergeCell ref="E26:E27"/>
    <mergeCell ref="A8:G8"/>
    <mergeCell ref="A44:B44"/>
    <mergeCell ref="A32:B32"/>
    <mergeCell ref="A33:B33"/>
    <mergeCell ref="A41:B41"/>
    <mergeCell ref="A42:A43"/>
    <mergeCell ref="C42:C43"/>
    <mergeCell ref="A35:G35"/>
    <mergeCell ref="D42:D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37.7109375" style="344" customWidth="1"/>
    <col min="2" max="3" width="15.7109375" style="344" customWidth="1"/>
    <col min="4" max="5" width="9.140625" style="344" customWidth="1"/>
    <col min="6" max="16384" width="9.140625" style="343" customWidth="1"/>
  </cols>
  <sheetData>
    <row r="1" spans="1:5" s="346" customFormat="1" ht="15" customHeight="1">
      <c r="A1" s="718" t="s">
        <v>476</v>
      </c>
      <c r="B1" s="718"/>
      <c r="C1" s="718"/>
      <c r="D1" s="718"/>
      <c r="E1" s="348"/>
    </row>
    <row r="2" spans="1:5" s="346" customFormat="1" ht="15" customHeight="1">
      <c r="A2" s="370"/>
      <c r="B2" s="370"/>
      <c r="C2" s="370"/>
      <c r="D2" s="342" t="str">
        <f>'2.sz. mellékelet'!G2</f>
        <v>a  /2014. (II.  .) önkormányzati rendelethez</v>
      </c>
      <c r="E2" s="348"/>
    </row>
    <row r="3" spans="1:5" s="346" customFormat="1" ht="15" customHeight="1">
      <c r="A3" s="347"/>
      <c r="B3" s="348"/>
      <c r="C3" s="348"/>
      <c r="D3" s="348"/>
      <c r="E3" s="348"/>
    </row>
    <row r="4" spans="1:5" s="346" customFormat="1" ht="15" customHeight="1">
      <c r="A4" s="347"/>
      <c r="B4" s="348"/>
      <c r="C4" s="348"/>
      <c r="D4" s="348"/>
      <c r="E4" s="348"/>
    </row>
    <row r="5" spans="1:5" s="346" customFormat="1" ht="15" customHeight="1">
      <c r="A5" s="719" t="s">
        <v>556</v>
      </c>
      <c r="B5" s="719"/>
      <c r="C5" s="719"/>
      <c r="D5" s="719"/>
      <c r="E5" s="348"/>
    </row>
    <row r="6" spans="1:5" s="346" customFormat="1" ht="15" customHeight="1">
      <c r="A6" s="347"/>
      <c r="B6" s="348"/>
      <c r="C6" s="348"/>
      <c r="D6" s="348"/>
      <c r="E6" s="348"/>
    </row>
    <row r="7" spans="1:5" s="346" customFormat="1" ht="15" customHeight="1">
      <c r="A7" s="347" t="s">
        <v>477</v>
      </c>
      <c r="B7" s="423">
        <v>45790727.75</v>
      </c>
      <c r="C7" s="424">
        <v>45791</v>
      </c>
      <c r="D7" s="348" t="s">
        <v>478</v>
      </c>
      <c r="E7" s="348"/>
    </row>
    <row r="8" spans="1:5" s="346" customFormat="1" ht="15" customHeight="1">
      <c r="A8" s="347" t="s">
        <v>479</v>
      </c>
      <c r="B8" s="423">
        <v>45690</v>
      </c>
      <c r="C8" s="424">
        <v>45</v>
      </c>
      <c r="D8" s="348" t="s">
        <v>478</v>
      </c>
      <c r="E8" s="348"/>
    </row>
    <row r="9" spans="1:5" s="346" customFormat="1" ht="15" customHeight="1">
      <c r="A9" s="347" t="s">
        <v>480</v>
      </c>
      <c r="B9" s="423">
        <v>50000000</v>
      </c>
      <c r="C9" s="424">
        <v>50000</v>
      </c>
      <c r="D9" s="348" t="s">
        <v>478</v>
      </c>
      <c r="E9" s="348"/>
    </row>
    <row r="10" spans="1:5" s="346" customFormat="1" ht="15" customHeight="1">
      <c r="A10" s="348" t="s">
        <v>481</v>
      </c>
      <c r="B10" s="423">
        <v>25000000</v>
      </c>
      <c r="C10" s="424">
        <v>25000</v>
      </c>
      <c r="D10" s="348" t="s">
        <v>478</v>
      </c>
      <c r="E10" s="348"/>
    </row>
    <row r="11" spans="1:5" s="346" customFormat="1" ht="15" customHeight="1">
      <c r="A11" s="348" t="s">
        <v>555</v>
      </c>
      <c r="B11" s="423">
        <v>50000000</v>
      </c>
      <c r="C11" s="424">
        <v>50000</v>
      </c>
      <c r="D11" s="348" t="s">
        <v>478</v>
      </c>
      <c r="E11" s="348"/>
    </row>
    <row r="12" spans="1:5" s="346" customFormat="1" ht="15" customHeight="1">
      <c r="A12" s="348" t="s">
        <v>557</v>
      </c>
      <c r="B12" s="423">
        <v>45954.24</v>
      </c>
      <c r="C12" s="424">
        <v>46</v>
      </c>
      <c r="D12" s="348" t="s">
        <v>478</v>
      </c>
      <c r="E12" s="348"/>
    </row>
    <row r="13" spans="1:5" s="346" customFormat="1" ht="15" customHeight="1">
      <c r="A13" s="348" t="s">
        <v>558</v>
      </c>
      <c r="B13" s="423">
        <v>10288984.16</v>
      </c>
      <c r="C13" s="424">
        <v>10289</v>
      </c>
      <c r="D13" s="348" t="s">
        <v>478</v>
      </c>
      <c r="E13" s="348"/>
    </row>
    <row r="14" spans="1:5" s="346" customFormat="1" ht="15" customHeight="1">
      <c r="A14" s="348" t="s">
        <v>559</v>
      </c>
      <c r="B14" s="423">
        <v>3799432.05</v>
      </c>
      <c r="C14" s="424">
        <v>3800</v>
      </c>
      <c r="D14" s="348" t="s">
        <v>478</v>
      </c>
      <c r="E14" s="348"/>
    </row>
    <row r="15" spans="1:5" s="346" customFormat="1" ht="15" customHeight="1">
      <c r="A15" s="348" t="s">
        <v>560</v>
      </c>
      <c r="B15" s="423">
        <v>41344</v>
      </c>
      <c r="C15" s="424">
        <v>41</v>
      </c>
      <c r="D15" s="348" t="s">
        <v>478</v>
      </c>
      <c r="E15" s="348"/>
    </row>
    <row r="16" spans="1:5" s="346" customFormat="1" ht="15" customHeight="1">
      <c r="A16" s="348"/>
      <c r="B16" s="423"/>
      <c r="C16" s="424"/>
      <c r="D16" s="348"/>
      <c r="E16" s="348"/>
    </row>
    <row r="17" spans="1:5" s="346" customFormat="1" ht="15" customHeight="1">
      <c r="A17" s="425" t="s">
        <v>482</v>
      </c>
      <c r="B17" s="426">
        <f>SUM(B7:B16)</f>
        <v>185012132.20000002</v>
      </c>
      <c r="C17" s="427">
        <f>SUM(C7:C16)</f>
        <v>185012</v>
      </c>
      <c r="D17" s="425" t="s">
        <v>478</v>
      </c>
      <c r="E17" s="348"/>
    </row>
    <row r="18" spans="1:5" s="346" customFormat="1" ht="15" customHeight="1">
      <c r="A18" s="348"/>
      <c r="B18" s="424"/>
      <c r="C18" s="424"/>
      <c r="D18" s="348"/>
      <c r="E18" s="348"/>
    </row>
    <row r="19" spans="1:5" s="346" customFormat="1" ht="15" customHeight="1">
      <c r="A19" s="348"/>
      <c r="B19" s="348"/>
      <c r="C19" s="348"/>
      <c r="D19" s="348"/>
      <c r="E19" s="348"/>
    </row>
    <row r="20" spans="1:5" s="346" customFormat="1" ht="15" customHeight="1">
      <c r="A20" s="348"/>
      <c r="B20" s="348"/>
      <c r="C20" s="348"/>
      <c r="D20" s="348"/>
      <c r="E20" s="348"/>
    </row>
  </sheetData>
  <sheetProtection/>
  <mergeCells count="2">
    <mergeCell ref="A1:D1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00390625" style="1" customWidth="1"/>
    <col min="2" max="2" width="28.140625" style="1" customWidth="1"/>
    <col min="3" max="9" width="9.7109375" style="1" customWidth="1"/>
    <col min="10" max="13" width="9.140625" style="1" customWidth="1"/>
  </cols>
  <sheetData>
    <row r="1" spans="2:9" ht="15" customHeight="1">
      <c r="B1" s="3"/>
      <c r="C1" s="3"/>
      <c r="D1" s="3"/>
      <c r="E1" s="3"/>
      <c r="F1" s="3"/>
      <c r="G1" s="2" t="s">
        <v>483</v>
      </c>
      <c r="H1" s="3"/>
      <c r="I1" s="3"/>
    </row>
    <row r="2" spans="1:13" ht="15" customHeight="1">
      <c r="A2" s="3"/>
      <c r="B2" s="3"/>
      <c r="C2" s="3"/>
      <c r="D2" s="3"/>
      <c r="E2" s="3"/>
      <c r="F2" s="3"/>
      <c r="G2" s="2" t="str">
        <f>'2.sz. mellékelet'!G2</f>
        <v>a  /2014. (II.  .) önkormányzati rendelethez</v>
      </c>
      <c r="H2" s="3"/>
      <c r="J2" s="221"/>
      <c r="K2" s="221"/>
      <c r="L2" s="221"/>
      <c r="M2" s="221"/>
    </row>
    <row r="3" ht="15" customHeight="1">
      <c r="A3" s="84"/>
    </row>
    <row r="4" spans="1:9" ht="15" customHeight="1">
      <c r="A4" s="731" t="s">
        <v>249</v>
      </c>
      <c r="B4" s="731"/>
      <c r="C4" s="731"/>
      <c r="D4" s="731"/>
      <c r="E4" s="731"/>
      <c r="F4" s="731"/>
      <c r="G4" s="731"/>
      <c r="H4" s="731"/>
      <c r="I4" s="731"/>
    </row>
    <row r="5" ht="15" customHeight="1"/>
    <row r="6" spans="1:13" ht="15" customHeight="1">
      <c r="A6" s="252"/>
      <c r="G6" s="6" t="s">
        <v>3</v>
      </c>
      <c r="L6"/>
      <c r="M6"/>
    </row>
    <row r="7" spans="1:11" s="43" customFormat="1" ht="34.5">
      <c r="A7" s="253" t="s">
        <v>193</v>
      </c>
      <c r="B7" s="254" t="s">
        <v>5</v>
      </c>
      <c r="C7" s="254" t="s">
        <v>250</v>
      </c>
      <c r="D7" s="254" t="s">
        <v>510</v>
      </c>
      <c r="E7" s="254" t="s">
        <v>511</v>
      </c>
      <c r="F7" s="255" t="s">
        <v>513</v>
      </c>
      <c r="G7" s="254" t="s">
        <v>512</v>
      </c>
      <c r="H7" s="46"/>
      <c r="I7" s="46"/>
      <c r="J7" s="46"/>
      <c r="K7" s="46"/>
    </row>
    <row r="8" spans="1:11" s="43" customFormat="1" ht="15" customHeight="1">
      <c r="A8" s="256" t="s">
        <v>9</v>
      </c>
      <c r="B8" s="257" t="s">
        <v>10</v>
      </c>
      <c r="C8" s="258" t="s">
        <v>11</v>
      </c>
      <c r="D8" s="259" t="s">
        <v>12</v>
      </c>
      <c r="E8" s="259" t="s">
        <v>13</v>
      </c>
      <c r="F8" s="259" t="s">
        <v>14</v>
      </c>
      <c r="G8" s="260" t="s">
        <v>15</v>
      </c>
      <c r="H8" s="46"/>
      <c r="I8" s="46"/>
      <c r="J8" s="46"/>
      <c r="K8" s="46"/>
    </row>
    <row r="9" spans="1:11" s="43" customFormat="1" ht="15" customHeight="1">
      <c r="A9" s="811" t="s">
        <v>16</v>
      </c>
      <c r="B9" s="812"/>
      <c r="C9" s="812"/>
      <c r="D9" s="812"/>
      <c r="E9" s="812"/>
      <c r="F9" s="812"/>
      <c r="G9" s="813"/>
      <c r="H9" s="46"/>
      <c r="I9" s="46"/>
      <c r="J9" s="46"/>
      <c r="K9" s="46"/>
    </row>
    <row r="10" spans="1:11" s="43" customFormat="1" ht="15" customHeight="1">
      <c r="A10" s="261" t="s">
        <v>17</v>
      </c>
      <c r="B10" s="262" t="s">
        <v>707</v>
      </c>
      <c r="C10" s="143">
        <v>25098</v>
      </c>
      <c r="D10" s="143">
        <v>57196</v>
      </c>
      <c r="E10" s="143">
        <f>'2.sz. mellékelet'!F14</f>
        <v>53468</v>
      </c>
      <c r="F10" s="143">
        <v>19000</v>
      </c>
      <c r="G10" s="143">
        <v>18500</v>
      </c>
      <c r="H10" s="46"/>
      <c r="I10" s="46"/>
      <c r="J10" s="46"/>
      <c r="K10" s="46"/>
    </row>
    <row r="11" spans="1:11" s="43" customFormat="1" ht="15" customHeight="1">
      <c r="A11" s="261" t="s">
        <v>25</v>
      </c>
      <c r="B11" s="262" t="s">
        <v>702</v>
      </c>
      <c r="C11" s="143">
        <v>9643</v>
      </c>
      <c r="D11" s="143">
        <v>10061</v>
      </c>
      <c r="E11" s="143">
        <f>'2.sz. mellékelet'!F19+'2.sz. mellékelet'!F22</f>
        <v>4919</v>
      </c>
      <c r="F11" s="143">
        <v>2500</v>
      </c>
      <c r="G11" s="143">
        <v>2500</v>
      </c>
      <c r="H11" s="46"/>
      <c r="I11" s="46"/>
      <c r="J11" s="46"/>
      <c r="K11" s="46"/>
    </row>
    <row r="12" spans="1:11" s="43" customFormat="1" ht="15" customHeight="1">
      <c r="A12" s="261" t="s">
        <v>27</v>
      </c>
      <c r="B12" s="262" t="s">
        <v>21</v>
      </c>
      <c r="C12" s="143">
        <v>59906</v>
      </c>
      <c r="D12" s="143">
        <v>74531</v>
      </c>
      <c r="E12" s="143">
        <f>'2.sz. mellékelet'!F10</f>
        <v>59806</v>
      </c>
      <c r="F12" s="143">
        <v>82000</v>
      </c>
      <c r="G12" s="143">
        <v>88000</v>
      </c>
      <c r="H12" s="46"/>
      <c r="I12" s="46"/>
      <c r="J12" s="46"/>
      <c r="K12" s="46"/>
    </row>
    <row r="13" spans="1:11" s="43" customFormat="1" ht="15" customHeight="1">
      <c r="A13" s="261" t="s">
        <v>29</v>
      </c>
      <c r="B13" s="262" t="s">
        <v>18</v>
      </c>
      <c r="C13" s="143">
        <v>45552</v>
      </c>
      <c r="D13" s="143">
        <v>65570</v>
      </c>
      <c r="E13" s="143">
        <f>'2.sz. mellékelet'!F9</f>
        <v>52868</v>
      </c>
      <c r="F13" s="143">
        <v>47000</v>
      </c>
      <c r="G13" s="143">
        <v>46500</v>
      </c>
      <c r="H13" s="46"/>
      <c r="I13" s="46"/>
      <c r="J13" s="46"/>
      <c r="K13" s="46"/>
    </row>
    <row r="14" spans="1:11" s="43" customFormat="1" ht="15" customHeight="1">
      <c r="A14" s="261" t="s">
        <v>33</v>
      </c>
      <c r="B14" s="262" t="s">
        <v>726</v>
      </c>
      <c r="C14" s="143">
        <v>17314</v>
      </c>
      <c r="D14" s="143">
        <v>7107</v>
      </c>
      <c r="E14" s="143">
        <f>'2.sz. mellékelet'!F20+'2.sz. mellékelet'!F23</f>
        <v>24091</v>
      </c>
      <c r="F14" s="143">
        <v>10000</v>
      </c>
      <c r="G14" s="143">
        <v>10000</v>
      </c>
      <c r="H14" s="46"/>
      <c r="I14" s="46"/>
      <c r="J14" s="46"/>
      <c r="K14" s="46"/>
    </row>
    <row r="15" spans="1:11" s="43" customFormat="1" ht="15" customHeight="1">
      <c r="A15" s="261" t="s">
        <v>38</v>
      </c>
      <c r="B15" s="262" t="s">
        <v>187</v>
      </c>
      <c r="C15" s="143">
        <v>130979</v>
      </c>
      <c r="D15" s="143">
        <v>132226</v>
      </c>
      <c r="E15" s="143">
        <v>184571</v>
      </c>
      <c r="F15" s="143">
        <v>90000</v>
      </c>
      <c r="G15" s="143">
        <v>95000</v>
      </c>
      <c r="H15" s="46"/>
      <c r="I15" s="46"/>
      <c r="J15" s="46"/>
      <c r="K15" s="46"/>
    </row>
    <row r="16" spans="1:11" s="43" customFormat="1" ht="15" customHeight="1">
      <c r="A16" s="810" t="s">
        <v>251</v>
      </c>
      <c r="B16" s="810"/>
      <c r="C16" s="263">
        <f>SUM(C10:C15)</f>
        <v>288492</v>
      </c>
      <c r="D16" s="263">
        <f>SUM(D10:D15)</f>
        <v>346691</v>
      </c>
      <c r="E16" s="263">
        <f>SUM(E10:E15)</f>
        <v>379723</v>
      </c>
      <c r="F16" s="263">
        <f>SUM(F10:F15)</f>
        <v>250500</v>
      </c>
      <c r="G16" s="263">
        <f>SUM(G10:G15)</f>
        <v>260500</v>
      </c>
      <c r="H16" s="46"/>
      <c r="I16" s="46"/>
      <c r="J16" s="46"/>
      <c r="K16" s="46"/>
    </row>
    <row r="17" spans="1:11" s="43" customFormat="1" ht="15" customHeight="1">
      <c r="A17" s="811" t="s">
        <v>48</v>
      </c>
      <c r="B17" s="812"/>
      <c r="C17" s="812"/>
      <c r="D17" s="812"/>
      <c r="E17" s="812"/>
      <c r="F17" s="812"/>
      <c r="G17" s="813"/>
      <c r="H17" s="46"/>
      <c r="I17" s="46"/>
      <c r="J17" s="46"/>
      <c r="K17" s="46"/>
    </row>
    <row r="18" spans="1:11" s="43" customFormat="1" ht="15" customHeight="1">
      <c r="A18" s="261" t="s">
        <v>17</v>
      </c>
      <c r="B18" s="262" t="s">
        <v>49</v>
      </c>
      <c r="C18" s="143">
        <v>166449</v>
      </c>
      <c r="D18" s="143">
        <v>179098</v>
      </c>
      <c r="E18" s="143">
        <f>'5.sz. melléklet'!G17</f>
        <v>177144</v>
      </c>
      <c r="F18" s="143">
        <v>172900</v>
      </c>
      <c r="G18" s="143">
        <v>176400</v>
      </c>
      <c r="H18" s="46"/>
      <c r="I18" s="46"/>
      <c r="J18" s="46"/>
      <c r="K18" s="46"/>
    </row>
    <row r="19" spans="1:11" s="43" customFormat="1" ht="15" customHeight="1">
      <c r="A19" s="261" t="s">
        <v>25</v>
      </c>
      <c r="B19" s="262" t="s">
        <v>50</v>
      </c>
      <c r="C19" s="143">
        <v>67199</v>
      </c>
      <c r="D19" s="143">
        <v>97907</v>
      </c>
      <c r="E19" s="143">
        <f>'2.sz. mellékelet'!F37</f>
        <v>97578</v>
      </c>
      <c r="F19" s="143">
        <v>42200</v>
      </c>
      <c r="G19" s="143">
        <v>48700</v>
      </c>
      <c r="H19" s="46"/>
      <c r="I19" s="46"/>
      <c r="J19" s="46"/>
      <c r="K19" s="46"/>
    </row>
    <row r="20" spans="1:11" s="43" customFormat="1" ht="15" customHeight="1">
      <c r="A20" s="261" t="s">
        <v>27</v>
      </c>
      <c r="B20" s="262" t="s">
        <v>252</v>
      </c>
      <c r="C20" s="143">
        <v>54844</v>
      </c>
      <c r="D20" s="143">
        <v>69686</v>
      </c>
      <c r="E20" s="143">
        <f>'2.sz. mellékelet'!F38</f>
        <v>105001</v>
      </c>
      <c r="F20" s="143">
        <v>35400</v>
      </c>
      <c r="G20" s="143">
        <v>35400</v>
      </c>
      <c r="H20" s="46"/>
      <c r="I20" s="46"/>
      <c r="J20" s="46"/>
      <c r="K20" s="46"/>
    </row>
    <row r="21" spans="1:11" s="43" customFormat="1" ht="15" customHeight="1">
      <c r="A21" s="810" t="s">
        <v>253</v>
      </c>
      <c r="B21" s="810"/>
      <c r="C21" s="263">
        <f>SUM(C18:C20)</f>
        <v>288492</v>
      </c>
      <c r="D21" s="263">
        <f>SUM(D18:D20)</f>
        <v>346691</v>
      </c>
      <c r="E21" s="263">
        <f>SUM(E18:E20)</f>
        <v>379723</v>
      </c>
      <c r="F21" s="263">
        <f>SUM(F18:F20)</f>
        <v>250500</v>
      </c>
      <c r="G21" s="263">
        <f>SUM(G18:G20)</f>
        <v>260500</v>
      </c>
      <c r="H21" s="46"/>
      <c r="I21" s="46"/>
      <c r="J21" s="46"/>
      <c r="K21" s="46"/>
    </row>
  </sheetData>
  <sheetProtection selectLockedCells="1" selectUnlockedCells="1"/>
  <mergeCells count="5">
    <mergeCell ref="A4:I4"/>
    <mergeCell ref="A16:B16"/>
    <mergeCell ref="A21:B21"/>
    <mergeCell ref="A9:G9"/>
    <mergeCell ref="A17:G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28125" style="1" customWidth="1"/>
    <col min="2" max="2" width="24.00390625" style="1" customWidth="1"/>
    <col min="3" max="15" width="7.7109375" style="1" customWidth="1"/>
  </cols>
  <sheetData>
    <row r="1" spans="1:15" ht="15" customHeight="1">
      <c r="A1" s="777" t="s">
        <v>484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'2.sz. mellékelet'!G2</f>
        <v>a  /2014. (II.  .) önkormányzati rendelethez</v>
      </c>
      <c r="Q2" s="221"/>
      <c r="R2" s="221"/>
      <c r="S2" s="221"/>
      <c r="T2" s="221"/>
      <c r="U2" s="221"/>
      <c r="V2" s="221"/>
    </row>
    <row r="3" ht="15" customHeight="1">
      <c r="A3" s="4"/>
    </row>
    <row r="4" spans="1:16" ht="15" customHeight="1">
      <c r="A4" s="731" t="s">
        <v>254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264"/>
    </row>
    <row r="5" spans="1:16" ht="1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15"/>
    </row>
    <row r="6" spans="13:16" ht="15" customHeight="1">
      <c r="M6" s="815" t="s">
        <v>3</v>
      </c>
      <c r="N6" s="815"/>
      <c r="O6" s="815"/>
      <c r="P6" s="15"/>
    </row>
    <row r="7" spans="1:16" s="43" customFormat="1" ht="15" customHeight="1">
      <c r="A7" s="125" t="s">
        <v>191</v>
      </c>
      <c r="B7" s="8" t="s">
        <v>5</v>
      </c>
      <c r="C7" s="8" t="s">
        <v>255</v>
      </c>
      <c r="D7" s="8" t="s">
        <v>256</v>
      </c>
      <c r="E7" s="8" t="s">
        <v>257</v>
      </c>
      <c r="F7" s="8" t="s">
        <v>258</v>
      </c>
      <c r="G7" s="8" t="s">
        <v>259</v>
      </c>
      <c r="H7" s="8" t="s">
        <v>260</v>
      </c>
      <c r="I7" s="8" t="s">
        <v>261</v>
      </c>
      <c r="J7" s="8" t="s">
        <v>262</v>
      </c>
      <c r="K7" s="8" t="s">
        <v>263</v>
      </c>
      <c r="L7" s="8" t="s">
        <v>264</v>
      </c>
      <c r="M7" s="8" t="s">
        <v>265</v>
      </c>
      <c r="N7" s="8" t="s">
        <v>266</v>
      </c>
      <c r="O7" s="266" t="s">
        <v>267</v>
      </c>
      <c r="P7" s="267"/>
    </row>
    <row r="8" spans="1:16" s="43" customFormat="1" ht="15" customHeight="1">
      <c r="A8" s="128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84</v>
      </c>
      <c r="I8" s="12" t="s">
        <v>17</v>
      </c>
      <c r="J8" s="12" t="s">
        <v>268</v>
      </c>
      <c r="K8" s="12" t="s">
        <v>269</v>
      </c>
      <c r="L8" s="12" t="s">
        <v>270</v>
      </c>
      <c r="M8" s="12" t="s">
        <v>271</v>
      </c>
      <c r="N8" s="12" t="s">
        <v>272</v>
      </c>
      <c r="O8" s="268" t="s">
        <v>274</v>
      </c>
      <c r="P8" s="267"/>
    </row>
    <row r="9" spans="1:16" s="43" customFormat="1" ht="15" customHeight="1">
      <c r="A9" s="816" t="s">
        <v>275</v>
      </c>
      <c r="B9" s="816"/>
      <c r="C9" s="816"/>
      <c r="D9" s="816"/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42"/>
    </row>
    <row r="10" spans="1:21" s="43" customFormat="1" ht="15" customHeight="1">
      <c r="A10" s="18" t="s">
        <v>19</v>
      </c>
      <c r="B10" s="19" t="s">
        <v>276</v>
      </c>
      <c r="C10" s="20">
        <v>1289</v>
      </c>
      <c r="D10" s="20">
        <v>849</v>
      </c>
      <c r="E10" s="20">
        <v>7659</v>
      </c>
      <c r="F10" s="20">
        <v>8410</v>
      </c>
      <c r="G10" s="20">
        <v>6428</v>
      </c>
      <c r="H10" s="20">
        <v>10401</v>
      </c>
      <c r="I10" s="20">
        <v>15643</v>
      </c>
      <c r="J10" s="20">
        <v>18640</v>
      </c>
      <c r="K10" s="20">
        <v>6656</v>
      </c>
      <c r="L10" s="20">
        <v>14720</v>
      </c>
      <c r="M10" s="20">
        <v>1719</v>
      </c>
      <c r="N10" s="20">
        <v>17867</v>
      </c>
      <c r="O10" s="32">
        <f>SUM(C10:N10)</f>
        <v>110281</v>
      </c>
      <c r="P10" s="42"/>
      <c r="Q10" s="269"/>
      <c r="R10" s="269"/>
      <c r="S10" s="269"/>
      <c r="T10" s="269"/>
      <c r="U10" s="269"/>
    </row>
    <row r="11" spans="1:21" s="43" customFormat="1" ht="15" customHeight="1">
      <c r="A11" s="18" t="s">
        <v>20</v>
      </c>
      <c r="B11" s="19" t="s">
        <v>277</v>
      </c>
      <c r="C11" s="20">
        <v>389</v>
      </c>
      <c r="D11" s="20">
        <v>719</v>
      </c>
      <c r="E11" s="20">
        <v>2478</v>
      </c>
      <c r="F11" s="20">
        <v>390</v>
      </c>
      <c r="G11" s="20"/>
      <c r="H11" s="20">
        <v>280</v>
      </c>
      <c r="I11" s="20">
        <v>50</v>
      </c>
      <c r="J11" s="20">
        <v>50</v>
      </c>
      <c r="K11" s="20">
        <v>281</v>
      </c>
      <c r="L11" s="20">
        <v>141</v>
      </c>
      <c r="M11" s="20">
        <v>141</v>
      </c>
      <c r="N11" s="20"/>
      <c r="O11" s="32">
        <f>SUM(C11:N11)</f>
        <v>4919</v>
      </c>
      <c r="P11" s="42"/>
      <c r="Q11" s="269"/>
      <c r="R11" s="269"/>
      <c r="S11" s="269"/>
      <c r="T11" s="269"/>
      <c r="U11" s="269"/>
    </row>
    <row r="12" spans="1:21" s="43" customFormat="1" ht="15" customHeight="1">
      <c r="A12" s="18" t="s">
        <v>64</v>
      </c>
      <c r="B12" s="19" t="s">
        <v>278</v>
      </c>
      <c r="C12" s="20">
        <v>4456</v>
      </c>
      <c r="D12" s="20">
        <v>4456</v>
      </c>
      <c r="E12" s="20">
        <v>4456</v>
      </c>
      <c r="F12" s="20">
        <v>4456</v>
      </c>
      <c r="G12" s="20">
        <v>4456</v>
      </c>
      <c r="H12" s="20">
        <v>4456</v>
      </c>
      <c r="I12" s="20">
        <v>4456</v>
      </c>
      <c r="J12" s="20">
        <v>4456</v>
      </c>
      <c r="K12" s="20">
        <v>4455</v>
      </c>
      <c r="L12" s="20">
        <v>4455</v>
      </c>
      <c r="M12" s="20">
        <v>4455</v>
      </c>
      <c r="N12" s="20">
        <v>4455</v>
      </c>
      <c r="O12" s="32">
        <f>SUM(C12:N12)</f>
        <v>53468</v>
      </c>
      <c r="P12" s="42"/>
      <c r="Q12" s="269"/>
      <c r="R12" s="269"/>
      <c r="S12" s="269"/>
      <c r="T12" s="269"/>
      <c r="U12" s="269"/>
    </row>
    <row r="13" spans="1:21" s="43" customFormat="1" ht="15" customHeight="1">
      <c r="A13" s="18" t="s">
        <v>65</v>
      </c>
      <c r="B13" s="19" t="s">
        <v>279</v>
      </c>
      <c r="C13" s="20">
        <v>11</v>
      </c>
      <c r="D13" s="20">
        <v>11</v>
      </c>
      <c r="E13" s="20">
        <v>1261</v>
      </c>
      <c r="F13" s="20">
        <v>11</v>
      </c>
      <c r="G13" s="20">
        <v>4511</v>
      </c>
      <c r="H13" s="20">
        <v>1261</v>
      </c>
      <c r="I13" s="20">
        <v>11</v>
      </c>
      <c r="J13" s="20">
        <v>11</v>
      </c>
      <c r="K13" s="20">
        <v>1261</v>
      </c>
      <c r="L13" s="20">
        <v>10011</v>
      </c>
      <c r="M13" s="20">
        <v>11</v>
      </c>
      <c r="N13" s="20">
        <v>5720</v>
      </c>
      <c r="O13" s="32">
        <f>SUM(C13:N13)</f>
        <v>24091</v>
      </c>
      <c r="P13" s="42"/>
      <c r="Q13" s="269"/>
      <c r="R13" s="269"/>
      <c r="S13" s="269"/>
      <c r="T13" s="269"/>
      <c r="U13" s="269"/>
    </row>
    <row r="14" spans="1:21" s="43" customFormat="1" ht="15" customHeight="1">
      <c r="A14" s="18" t="s">
        <v>67</v>
      </c>
      <c r="B14" s="19" t="s">
        <v>280</v>
      </c>
      <c r="C14" s="20">
        <f>'8.sz. melléklet'!G86</f>
        <v>181110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2">
        <f>SUM(C14:N14)</f>
        <v>181110</v>
      </c>
      <c r="P14" s="42"/>
      <c r="Q14" s="269"/>
      <c r="R14" s="269"/>
      <c r="S14" s="269"/>
      <c r="T14" s="269"/>
      <c r="U14" s="269"/>
    </row>
    <row r="15" spans="1:21" s="43" customFormat="1" ht="15" customHeight="1">
      <c r="A15" s="33" t="s">
        <v>69</v>
      </c>
      <c r="B15" s="270" t="s">
        <v>281</v>
      </c>
      <c r="C15" s="34">
        <f aca="true" t="shared" si="0" ref="C15:N15">SUM(C10:C14)</f>
        <v>187255</v>
      </c>
      <c r="D15" s="34">
        <f t="shared" si="0"/>
        <v>6035</v>
      </c>
      <c r="E15" s="34">
        <f t="shared" si="0"/>
        <v>15854</v>
      </c>
      <c r="F15" s="34">
        <f t="shared" si="0"/>
        <v>13267</v>
      </c>
      <c r="G15" s="34">
        <f t="shared" si="0"/>
        <v>15395</v>
      </c>
      <c r="H15" s="34">
        <f t="shared" si="0"/>
        <v>16398</v>
      </c>
      <c r="I15" s="34">
        <f t="shared" si="0"/>
        <v>20160</v>
      </c>
      <c r="J15" s="34">
        <f t="shared" si="0"/>
        <v>23157</v>
      </c>
      <c r="K15" s="34">
        <f t="shared" si="0"/>
        <v>12653</v>
      </c>
      <c r="L15" s="34">
        <f t="shared" si="0"/>
        <v>29327</v>
      </c>
      <c r="M15" s="34">
        <f t="shared" si="0"/>
        <v>6326</v>
      </c>
      <c r="N15" s="34">
        <f t="shared" si="0"/>
        <v>28042</v>
      </c>
      <c r="O15" s="477">
        <f>SUM(O10:O14)</f>
        <v>373869</v>
      </c>
      <c r="P15" s="42"/>
      <c r="Q15" s="269"/>
      <c r="R15" s="269"/>
      <c r="S15" s="269"/>
      <c r="T15" s="269"/>
      <c r="U15" s="269"/>
    </row>
    <row r="16" spans="1:21" s="43" customFormat="1" ht="15" customHeight="1">
      <c r="A16" s="814" t="s">
        <v>282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42"/>
      <c r="Q16" s="269"/>
      <c r="R16" s="269"/>
      <c r="S16" s="269"/>
      <c r="T16" s="269"/>
      <c r="U16" s="269"/>
    </row>
    <row r="17" spans="1:21" s="43" customFormat="1" ht="15" customHeight="1">
      <c r="A17" s="18" t="s">
        <v>71</v>
      </c>
      <c r="B17" s="19" t="s">
        <v>49</v>
      </c>
      <c r="C17" s="20">
        <v>10725</v>
      </c>
      <c r="D17" s="20">
        <v>10725</v>
      </c>
      <c r="E17" s="20">
        <v>10725</v>
      </c>
      <c r="F17" s="20">
        <v>10725</v>
      </c>
      <c r="G17" s="20">
        <v>21290</v>
      </c>
      <c r="H17" s="20">
        <v>21290</v>
      </c>
      <c r="I17" s="20">
        <v>21290</v>
      </c>
      <c r="J17" s="20">
        <v>21290</v>
      </c>
      <c r="K17" s="20">
        <v>10825</v>
      </c>
      <c r="L17" s="20">
        <v>10725</v>
      </c>
      <c r="M17" s="20">
        <v>10725</v>
      </c>
      <c r="N17" s="20">
        <v>11971</v>
      </c>
      <c r="O17" s="32">
        <f>SUM(C17:N17)</f>
        <v>172306</v>
      </c>
      <c r="P17" s="42"/>
      <c r="Q17" s="269"/>
      <c r="R17" s="269"/>
      <c r="S17" s="269"/>
      <c r="T17" s="269"/>
      <c r="U17" s="269"/>
    </row>
    <row r="18" spans="1:21" s="43" customFormat="1" ht="15" customHeight="1">
      <c r="A18" s="18" t="s">
        <v>113</v>
      </c>
      <c r="B18" s="19" t="s">
        <v>300</v>
      </c>
      <c r="C18" s="20">
        <v>2500</v>
      </c>
      <c r="D18" s="20">
        <v>2500</v>
      </c>
      <c r="E18" s="20">
        <v>2790</v>
      </c>
      <c r="F18" s="20"/>
      <c r="G18" s="20"/>
      <c r="H18" s="20"/>
      <c r="I18" s="20"/>
      <c r="J18" s="20"/>
      <c r="K18" s="20"/>
      <c r="L18" s="20"/>
      <c r="M18" s="20"/>
      <c r="N18" s="20"/>
      <c r="O18" s="32">
        <f aca="true" t="shared" si="1" ref="O18:O23">SUM(C18:N18)</f>
        <v>7790</v>
      </c>
      <c r="P18" s="42"/>
      <c r="Q18" s="269"/>
      <c r="R18" s="269"/>
      <c r="S18" s="269"/>
      <c r="T18" s="269"/>
      <c r="U18" s="269"/>
    </row>
    <row r="19" spans="1:21" s="43" customFormat="1" ht="15" customHeight="1">
      <c r="A19" s="18" t="s">
        <v>137</v>
      </c>
      <c r="B19" s="19" t="s">
        <v>284</v>
      </c>
      <c r="C19" s="20"/>
      <c r="D19" s="20">
        <v>795</v>
      </c>
      <c r="E19" s="20">
        <v>5000</v>
      </c>
      <c r="F19" s="20">
        <v>6350</v>
      </c>
      <c r="G19" s="20">
        <v>5650</v>
      </c>
      <c r="H19" s="20"/>
      <c r="I19" s="20"/>
      <c r="J19" s="20"/>
      <c r="K19" s="20">
        <v>5000</v>
      </c>
      <c r="L19" s="20"/>
      <c r="M19" s="20"/>
      <c r="N19" s="20"/>
      <c r="O19" s="32">
        <f t="shared" si="1"/>
        <v>22795</v>
      </c>
      <c r="P19" s="42"/>
      <c r="Q19" s="269"/>
      <c r="R19" s="269"/>
      <c r="S19" s="269"/>
      <c r="T19" s="269"/>
      <c r="U19" s="269"/>
    </row>
    <row r="20" spans="1:21" s="43" customFormat="1" ht="15" customHeight="1">
      <c r="A20" s="18" t="s">
        <v>138</v>
      </c>
      <c r="B20" s="19" t="s">
        <v>713</v>
      </c>
      <c r="C20" s="20">
        <v>508</v>
      </c>
      <c r="D20" s="20"/>
      <c r="E20" s="20">
        <v>3192</v>
      </c>
      <c r="F20" s="20">
        <v>6127</v>
      </c>
      <c r="G20" s="20">
        <v>14500</v>
      </c>
      <c r="H20" s="20">
        <v>16721</v>
      </c>
      <c r="I20" s="20">
        <v>130</v>
      </c>
      <c r="J20" s="20"/>
      <c r="K20" s="20">
        <v>4799</v>
      </c>
      <c r="L20" s="20">
        <v>20000</v>
      </c>
      <c r="M20" s="20"/>
      <c r="N20" s="20"/>
      <c r="O20" s="32">
        <f t="shared" si="1"/>
        <v>65977</v>
      </c>
      <c r="P20" s="42"/>
      <c r="Q20" s="269"/>
      <c r="R20" s="269"/>
      <c r="S20" s="269"/>
      <c r="T20" s="269"/>
      <c r="U20" s="269"/>
    </row>
    <row r="21" spans="1:21" s="43" customFormat="1" ht="15" customHeight="1">
      <c r="A21" s="18" t="s">
        <v>139</v>
      </c>
      <c r="B21" s="19" t="s">
        <v>286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32">
        <f t="shared" si="1"/>
        <v>0</v>
      </c>
      <c r="P21" s="42"/>
      <c r="Q21" s="269"/>
      <c r="R21" s="269"/>
      <c r="S21" s="269"/>
      <c r="T21" s="269"/>
      <c r="U21" s="269"/>
    </row>
    <row r="22" spans="1:21" s="43" customFormat="1" ht="15" customHeight="1">
      <c r="A22" s="33" t="s">
        <v>140</v>
      </c>
      <c r="B22" s="270" t="s">
        <v>287</v>
      </c>
      <c r="C22" s="34">
        <f aca="true" t="shared" si="2" ref="C22:N22">SUM(C17:C21)</f>
        <v>13733</v>
      </c>
      <c r="D22" s="34">
        <f t="shared" si="2"/>
        <v>14020</v>
      </c>
      <c r="E22" s="34">
        <f t="shared" si="2"/>
        <v>21707</v>
      </c>
      <c r="F22" s="34">
        <f t="shared" si="2"/>
        <v>23202</v>
      </c>
      <c r="G22" s="34">
        <f t="shared" si="2"/>
        <v>41440</v>
      </c>
      <c r="H22" s="34">
        <f t="shared" si="2"/>
        <v>38011</v>
      </c>
      <c r="I22" s="34">
        <f t="shared" si="2"/>
        <v>21420</v>
      </c>
      <c r="J22" s="34">
        <f t="shared" si="2"/>
        <v>21290</v>
      </c>
      <c r="K22" s="34">
        <f t="shared" si="2"/>
        <v>20624</v>
      </c>
      <c r="L22" s="34">
        <f t="shared" si="2"/>
        <v>30725</v>
      </c>
      <c r="M22" s="34">
        <f t="shared" si="2"/>
        <v>10725</v>
      </c>
      <c r="N22" s="34">
        <f t="shared" si="2"/>
        <v>11971</v>
      </c>
      <c r="O22" s="477">
        <f t="shared" si="1"/>
        <v>268868</v>
      </c>
      <c r="P22" s="42"/>
      <c r="Q22" s="269"/>
      <c r="R22" s="269"/>
      <c r="S22" s="269"/>
      <c r="T22" s="269"/>
      <c r="U22" s="269"/>
    </row>
    <row r="23" spans="1:21" s="43" customFormat="1" ht="15" customHeight="1">
      <c r="A23" s="18" t="s">
        <v>141</v>
      </c>
      <c r="B23" s="19" t="s">
        <v>288</v>
      </c>
      <c r="C23" s="20">
        <f aca="true" t="shared" si="3" ref="C23:N23">C15-C22</f>
        <v>173522</v>
      </c>
      <c r="D23" s="20">
        <f t="shared" si="3"/>
        <v>-7985</v>
      </c>
      <c r="E23" s="20">
        <f t="shared" si="3"/>
        <v>-5853</v>
      </c>
      <c r="F23" s="20">
        <f t="shared" si="3"/>
        <v>-9935</v>
      </c>
      <c r="G23" s="20">
        <f t="shared" si="3"/>
        <v>-26045</v>
      </c>
      <c r="H23" s="20">
        <f t="shared" si="3"/>
        <v>-21613</v>
      </c>
      <c r="I23" s="20">
        <f t="shared" si="3"/>
        <v>-1260</v>
      </c>
      <c r="J23" s="20">
        <f t="shared" si="3"/>
        <v>1867</v>
      </c>
      <c r="K23" s="20">
        <f t="shared" si="3"/>
        <v>-7971</v>
      </c>
      <c r="L23" s="20">
        <f t="shared" si="3"/>
        <v>-1398</v>
      </c>
      <c r="M23" s="20">
        <f t="shared" si="3"/>
        <v>-4399</v>
      </c>
      <c r="N23" s="20">
        <f t="shared" si="3"/>
        <v>16071</v>
      </c>
      <c r="O23" s="32">
        <f t="shared" si="1"/>
        <v>105001</v>
      </c>
      <c r="P23" s="42"/>
      <c r="Q23" s="269"/>
      <c r="R23" s="269"/>
      <c r="S23" s="269"/>
      <c r="T23" s="269"/>
      <c r="U23" s="269"/>
    </row>
    <row r="24" spans="1:16" s="43" customFormat="1" ht="15" customHeight="1">
      <c r="A24" s="271"/>
      <c r="B24" s="69" t="s">
        <v>289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272"/>
      <c r="P24" s="42"/>
    </row>
  </sheetData>
  <sheetProtection selectLockedCells="1" selectUnlockedCells="1"/>
  <mergeCells count="5">
    <mergeCell ref="A16:O16"/>
    <mergeCell ref="A1:O1"/>
    <mergeCell ref="A4:O4"/>
    <mergeCell ref="M6:O6"/>
    <mergeCell ref="A9:O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 r:id="rId1"/>
  <colBreaks count="1" manualBreakCount="1">
    <brk id="15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28125" style="344" customWidth="1"/>
    <col min="2" max="2" width="24.7109375" style="344" customWidth="1"/>
    <col min="3" max="15" width="8.7109375" style="344" customWidth="1"/>
    <col min="16" max="16384" width="9.140625" style="343" customWidth="1"/>
  </cols>
  <sheetData>
    <row r="1" spans="1:15" s="346" customFormat="1" ht="15" customHeight="1">
      <c r="A1" s="718" t="s">
        <v>485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</row>
    <row r="2" spans="1:15" s="346" customFormat="1" ht="1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42" t="str">
        <f>'2.sz. mellékelet'!G2</f>
        <v>a  /2014. (II.  .) önkormányzati rendelethez</v>
      </c>
    </row>
    <row r="3" spans="1:15" s="346" customFormat="1" ht="15" customHeight="1">
      <c r="A3" s="345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s="346" customFormat="1" ht="15" customHeight="1">
      <c r="A4" s="345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1:15" s="346" customFormat="1" ht="15" customHeight="1">
      <c r="A5" s="719" t="s">
        <v>508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</row>
    <row r="6" spans="1:15" s="346" customFormat="1" ht="15" customHeight="1">
      <c r="A6" s="428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</row>
    <row r="7" spans="1:15" s="346" customFormat="1" ht="15" customHeight="1" thickBot="1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820" t="s">
        <v>3</v>
      </c>
      <c r="N7" s="820"/>
      <c r="O7" s="820"/>
    </row>
    <row r="8" spans="1:15" s="346" customFormat="1" ht="15" customHeight="1" thickTop="1">
      <c r="A8" s="429" t="s">
        <v>191</v>
      </c>
      <c r="B8" s="430" t="s">
        <v>5</v>
      </c>
      <c r="C8" s="430" t="s">
        <v>255</v>
      </c>
      <c r="D8" s="430" t="s">
        <v>256</v>
      </c>
      <c r="E8" s="430" t="s">
        <v>257</v>
      </c>
      <c r="F8" s="430" t="s">
        <v>258</v>
      </c>
      <c r="G8" s="430" t="s">
        <v>259</v>
      </c>
      <c r="H8" s="430" t="s">
        <v>260</v>
      </c>
      <c r="I8" s="430" t="s">
        <v>261</v>
      </c>
      <c r="J8" s="430" t="s">
        <v>262</v>
      </c>
      <c r="K8" s="430" t="s">
        <v>263</v>
      </c>
      <c r="L8" s="430" t="s">
        <v>264</v>
      </c>
      <c r="M8" s="430" t="s">
        <v>265</v>
      </c>
      <c r="N8" s="430" t="s">
        <v>266</v>
      </c>
      <c r="O8" s="431" t="s">
        <v>301</v>
      </c>
    </row>
    <row r="9" spans="1:15" s="346" customFormat="1" ht="15" customHeight="1" thickBot="1">
      <c r="A9" s="354" t="s">
        <v>9</v>
      </c>
      <c r="B9" s="432" t="s">
        <v>10</v>
      </c>
      <c r="C9" s="432" t="s">
        <v>11</v>
      </c>
      <c r="D9" s="432" t="s">
        <v>12</v>
      </c>
      <c r="E9" s="432" t="s">
        <v>13</v>
      </c>
      <c r="F9" s="432" t="s">
        <v>14</v>
      </c>
      <c r="G9" s="432" t="s">
        <v>15</v>
      </c>
      <c r="H9" s="432" t="s">
        <v>84</v>
      </c>
      <c r="I9" s="432" t="s">
        <v>17</v>
      </c>
      <c r="J9" s="432" t="s">
        <v>268</v>
      </c>
      <c r="K9" s="432" t="s">
        <v>269</v>
      </c>
      <c r="L9" s="432" t="s">
        <v>270</v>
      </c>
      <c r="M9" s="432" t="s">
        <v>271</v>
      </c>
      <c r="N9" s="432" t="s">
        <v>272</v>
      </c>
      <c r="O9" s="433" t="s">
        <v>273</v>
      </c>
    </row>
    <row r="10" spans="1:15" s="346" customFormat="1" ht="15" customHeight="1" thickTop="1">
      <c r="A10" s="817" t="s">
        <v>275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9"/>
    </row>
    <row r="11" spans="1:15" s="346" customFormat="1" ht="15" customHeight="1">
      <c r="A11" s="434" t="s">
        <v>19</v>
      </c>
      <c r="B11" s="435" t="s">
        <v>276</v>
      </c>
      <c r="C11" s="436">
        <v>199</v>
      </c>
      <c r="D11" s="436">
        <v>199</v>
      </c>
      <c r="E11" s="436">
        <v>199</v>
      </c>
      <c r="F11" s="436">
        <v>199</v>
      </c>
      <c r="G11" s="436">
        <v>199</v>
      </c>
      <c r="H11" s="436">
        <v>199</v>
      </c>
      <c r="I11" s="436">
        <v>199</v>
      </c>
      <c r="J11" s="436">
        <v>200</v>
      </c>
      <c r="K11" s="436">
        <v>200</v>
      </c>
      <c r="L11" s="436">
        <v>200</v>
      </c>
      <c r="M11" s="436">
        <v>200</v>
      </c>
      <c r="N11" s="436">
        <v>200</v>
      </c>
      <c r="O11" s="437">
        <f>SUM(C11:N11)</f>
        <v>2393</v>
      </c>
    </row>
    <row r="12" spans="1:15" s="346" customFormat="1" ht="15" customHeight="1">
      <c r="A12" s="434" t="s">
        <v>20</v>
      </c>
      <c r="B12" s="435" t="s">
        <v>277</v>
      </c>
      <c r="C12" s="436">
        <v>1298</v>
      </c>
      <c r="D12" s="436">
        <v>1298</v>
      </c>
      <c r="E12" s="436">
        <v>1298</v>
      </c>
      <c r="F12" s="436">
        <v>1298</v>
      </c>
      <c r="G12" s="436">
        <v>1299</v>
      </c>
      <c r="H12" s="436">
        <v>1299</v>
      </c>
      <c r="I12" s="436">
        <v>1299</v>
      </c>
      <c r="J12" s="436">
        <v>1299</v>
      </c>
      <c r="K12" s="436">
        <v>1299</v>
      </c>
      <c r="L12" s="436">
        <v>1299</v>
      </c>
      <c r="M12" s="436">
        <v>1299</v>
      </c>
      <c r="N12" s="436">
        <v>1299</v>
      </c>
      <c r="O12" s="437">
        <f>SUM(C12:N12)</f>
        <v>15584</v>
      </c>
    </row>
    <row r="13" spans="1:15" s="346" customFormat="1" ht="15" customHeight="1">
      <c r="A13" s="434" t="s">
        <v>64</v>
      </c>
      <c r="B13" s="435" t="s">
        <v>278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7"/>
    </row>
    <row r="14" spans="1:15" s="346" customFormat="1" ht="15" customHeight="1">
      <c r="A14" s="434" t="s">
        <v>65</v>
      </c>
      <c r="B14" s="435" t="s">
        <v>279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7"/>
    </row>
    <row r="15" spans="1:15" s="346" customFormat="1" ht="15" customHeight="1">
      <c r="A15" s="434" t="s">
        <v>67</v>
      </c>
      <c r="B15" s="435" t="s">
        <v>280</v>
      </c>
      <c r="C15" s="436">
        <v>3461</v>
      </c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7">
        <f>SUM(C15:N15)</f>
        <v>3461</v>
      </c>
    </row>
    <row r="16" spans="1:15" s="346" customFormat="1" ht="15" customHeight="1">
      <c r="A16" s="438" t="s">
        <v>69</v>
      </c>
      <c r="B16" s="439" t="s">
        <v>281</v>
      </c>
      <c r="C16" s="440">
        <f>SUM(C11:C15)</f>
        <v>4958</v>
      </c>
      <c r="D16" s="440">
        <f aca="true" t="shared" si="0" ref="D16:O16">SUM(D11:D15)</f>
        <v>1497</v>
      </c>
      <c r="E16" s="440">
        <f t="shared" si="0"/>
        <v>1497</v>
      </c>
      <c r="F16" s="440">
        <f t="shared" si="0"/>
        <v>1497</v>
      </c>
      <c r="G16" s="440">
        <f t="shared" si="0"/>
        <v>1498</v>
      </c>
      <c r="H16" s="440">
        <f t="shared" si="0"/>
        <v>1498</v>
      </c>
      <c r="I16" s="440">
        <f t="shared" si="0"/>
        <v>1498</v>
      </c>
      <c r="J16" s="440">
        <f t="shared" si="0"/>
        <v>1499</v>
      </c>
      <c r="K16" s="440">
        <f t="shared" si="0"/>
        <v>1499</v>
      </c>
      <c r="L16" s="440">
        <f t="shared" si="0"/>
        <v>1499</v>
      </c>
      <c r="M16" s="440">
        <f t="shared" si="0"/>
        <v>1499</v>
      </c>
      <c r="N16" s="440">
        <f t="shared" si="0"/>
        <v>1499</v>
      </c>
      <c r="O16" s="441">
        <f t="shared" si="0"/>
        <v>21438</v>
      </c>
    </row>
    <row r="17" spans="1:15" s="346" customFormat="1" ht="15" customHeight="1">
      <c r="A17" s="817" t="s">
        <v>282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9"/>
    </row>
    <row r="18" spans="1:15" s="346" customFormat="1" ht="15" customHeight="1">
      <c r="A18" s="434" t="s">
        <v>71</v>
      </c>
      <c r="B18" s="435" t="s">
        <v>49</v>
      </c>
      <c r="C18" s="436">
        <v>1702</v>
      </c>
      <c r="D18" s="436">
        <v>1702</v>
      </c>
      <c r="E18" s="436">
        <v>1702</v>
      </c>
      <c r="F18" s="436">
        <v>1702</v>
      </c>
      <c r="G18" s="436">
        <v>1702</v>
      </c>
      <c r="H18" s="436">
        <v>1702</v>
      </c>
      <c r="I18" s="436">
        <v>1702</v>
      </c>
      <c r="J18" s="436">
        <v>1702</v>
      </c>
      <c r="K18" s="436">
        <v>1702</v>
      </c>
      <c r="L18" s="436">
        <v>1702</v>
      </c>
      <c r="M18" s="436">
        <v>1701</v>
      </c>
      <c r="N18" s="436">
        <v>1701</v>
      </c>
      <c r="O18" s="437">
        <f>SUM(C18:N18)</f>
        <v>20422</v>
      </c>
    </row>
    <row r="19" spans="1:15" s="346" customFormat="1" ht="15" customHeight="1">
      <c r="A19" s="434" t="s">
        <v>113</v>
      </c>
      <c r="B19" s="435" t="s">
        <v>283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7"/>
    </row>
    <row r="20" spans="1:15" s="346" customFormat="1" ht="15" customHeight="1">
      <c r="A20" s="434" t="s">
        <v>137</v>
      </c>
      <c r="B20" s="435" t="s">
        <v>284</v>
      </c>
      <c r="C20" s="436"/>
      <c r="D20" s="436"/>
      <c r="E20" s="436"/>
      <c r="F20" s="436"/>
      <c r="G20" s="436"/>
      <c r="H20" s="442"/>
      <c r="I20" s="436"/>
      <c r="J20" s="436"/>
      <c r="K20" s="436"/>
      <c r="L20" s="436"/>
      <c r="M20" s="436"/>
      <c r="N20" s="436"/>
      <c r="O20" s="437"/>
    </row>
    <row r="21" spans="1:15" s="346" customFormat="1" ht="15" customHeight="1">
      <c r="A21" s="434" t="s">
        <v>138</v>
      </c>
      <c r="B21" s="435" t="s">
        <v>285</v>
      </c>
      <c r="C21" s="436"/>
      <c r="D21" s="436"/>
      <c r="E21" s="436"/>
      <c r="F21" s="436">
        <v>1016</v>
      </c>
      <c r="G21" s="436"/>
      <c r="H21" s="436"/>
      <c r="I21" s="436"/>
      <c r="J21" s="436"/>
      <c r="K21" s="436"/>
      <c r="L21" s="436"/>
      <c r="M21" s="436"/>
      <c r="N21" s="436"/>
      <c r="O21" s="437"/>
    </row>
    <row r="22" spans="1:15" s="346" customFormat="1" ht="15" customHeight="1">
      <c r="A22" s="434" t="s">
        <v>139</v>
      </c>
      <c r="B22" s="435" t="s">
        <v>286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7"/>
    </row>
    <row r="23" spans="1:15" s="346" customFormat="1" ht="15" customHeight="1">
      <c r="A23" s="438" t="s">
        <v>140</v>
      </c>
      <c r="B23" s="439" t="s">
        <v>287</v>
      </c>
      <c r="C23" s="440">
        <f>SUM(C18:C22)</f>
        <v>1702</v>
      </c>
      <c r="D23" s="440">
        <f aca="true" t="shared" si="1" ref="D23:N23">SUM(D18:D22)</f>
        <v>1702</v>
      </c>
      <c r="E23" s="440">
        <f t="shared" si="1"/>
        <v>1702</v>
      </c>
      <c r="F23" s="440">
        <f t="shared" si="1"/>
        <v>2718</v>
      </c>
      <c r="G23" s="440">
        <f t="shared" si="1"/>
        <v>1702</v>
      </c>
      <c r="H23" s="440">
        <f t="shared" si="1"/>
        <v>1702</v>
      </c>
      <c r="I23" s="440">
        <f t="shared" si="1"/>
        <v>1702</v>
      </c>
      <c r="J23" s="440">
        <f t="shared" si="1"/>
        <v>1702</v>
      </c>
      <c r="K23" s="440">
        <f t="shared" si="1"/>
        <v>1702</v>
      </c>
      <c r="L23" s="440">
        <f t="shared" si="1"/>
        <v>1702</v>
      </c>
      <c r="M23" s="440">
        <f t="shared" si="1"/>
        <v>1701</v>
      </c>
      <c r="N23" s="440">
        <f t="shared" si="1"/>
        <v>1701</v>
      </c>
      <c r="O23" s="441">
        <f>SUM(C23:N23)</f>
        <v>21438</v>
      </c>
    </row>
    <row r="24" spans="1:15" s="346" customFormat="1" ht="15" customHeight="1">
      <c r="A24" s="443" t="s">
        <v>141</v>
      </c>
      <c r="B24" s="444" t="s">
        <v>288</v>
      </c>
      <c r="C24" s="445">
        <f>C16-C23</f>
        <v>3256</v>
      </c>
      <c r="D24" s="445">
        <f aca="true" t="shared" si="2" ref="D24:N24">D16-D23</f>
        <v>-205</v>
      </c>
      <c r="E24" s="445">
        <f t="shared" si="2"/>
        <v>-205</v>
      </c>
      <c r="F24" s="445">
        <f t="shared" si="2"/>
        <v>-1221</v>
      </c>
      <c r="G24" s="445">
        <f t="shared" si="2"/>
        <v>-204</v>
      </c>
      <c r="H24" s="445">
        <f t="shared" si="2"/>
        <v>-204</v>
      </c>
      <c r="I24" s="445">
        <f t="shared" si="2"/>
        <v>-204</v>
      </c>
      <c r="J24" s="445">
        <f t="shared" si="2"/>
        <v>-203</v>
      </c>
      <c r="K24" s="445">
        <f t="shared" si="2"/>
        <v>-203</v>
      </c>
      <c r="L24" s="445">
        <f t="shared" si="2"/>
        <v>-203</v>
      </c>
      <c r="M24" s="445">
        <f t="shared" si="2"/>
        <v>-202</v>
      </c>
      <c r="N24" s="445">
        <f t="shared" si="2"/>
        <v>-202</v>
      </c>
      <c r="O24" s="446">
        <f>SUM(C24:N24)</f>
        <v>0</v>
      </c>
    </row>
    <row r="25" spans="1:15" s="346" customFormat="1" ht="15" customHeight="1" thickBot="1">
      <c r="A25" s="447"/>
      <c r="B25" s="448" t="s">
        <v>289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50"/>
    </row>
    <row r="26" ht="12.75" thickTop="1"/>
  </sheetData>
  <sheetProtection/>
  <mergeCells count="5">
    <mergeCell ref="A17:O17"/>
    <mergeCell ref="A1:O1"/>
    <mergeCell ref="A5:O5"/>
    <mergeCell ref="M7:O7"/>
    <mergeCell ref="A10:O1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6.7109375" style="344" customWidth="1"/>
    <col min="2" max="2" width="25.7109375" style="344" customWidth="1"/>
    <col min="3" max="12" width="8.7109375" style="344" customWidth="1"/>
    <col min="13" max="16384" width="9.140625" style="343" customWidth="1"/>
  </cols>
  <sheetData>
    <row r="1" spans="1:12" s="346" customFormat="1" ht="15" customHeight="1">
      <c r="A1" s="718" t="s">
        <v>486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</row>
    <row r="2" spans="1:12" s="346" customFormat="1" ht="1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42" t="str">
        <f>'2.sz. mellékelet'!G2</f>
        <v>a  /2014. (II.  .) önkormányzati rendelethez</v>
      </c>
    </row>
    <row r="3" spans="1:12" s="346" customFormat="1" ht="15" customHeight="1">
      <c r="A3" s="345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3" s="346" customFormat="1" ht="15" customHeight="1">
      <c r="A4" s="719" t="s">
        <v>509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451"/>
    </row>
    <row r="5" spans="1:13" s="346" customFormat="1" ht="15" customHeight="1">
      <c r="A5" s="34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51"/>
    </row>
    <row r="6" spans="1:13" s="346" customFormat="1" ht="15" customHeight="1">
      <c r="A6" s="348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51"/>
    </row>
    <row r="7" spans="1:13" s="346" customFormat="1" ht="15" customHeight="1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451"/>
    </row>
    <row r="8" spans="1:13" s="346" customFormat="1" ht="15" customHeight="1" thickBot="1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820" t="s">
        <v>3</v>
      </c>
      <c r="L8" s="820"/>
      <c r="M8" s="451"/>
    </row>
    <row r="9" spans="1:13" s="346" customFormat="1" ht="15" customHeight="1" thickTop="1">
      <c r="A9" s="720" t="s">
        <v>191</v>
      </c>
      <c r="B9" s="722" t="s">
        <v>487</v>
      </c>
      <c r="C9" s="825" t="s">
        <v>488</v>
      </c>
      <c r="D9" s="825"/>
      <c r="E9" s="825"/>
      <c r="F9" s="825" t="s">
        <v>489</v>
      </c>
      <c r="G9" s="825"/>
      <c r="H9" s="825"/>
      <c r="I9" s="825" t="s">
        <v>490</v>
      </c>
      <c r="J9" s="825"/>
      <c r="K9" s="825"/>
      <c r="L9" s="452" t="s">
        <v>301</v>
      </c>
      <c r="M9" s="451"/>
    </row>
    <row r="10" spans="1:13" s="346" customFormat="1" ht="22.5">
      <c r="A10" s="823"/>
      <c r="B10" s="824"/>
      <c r="C10" s="352" t="s">
        <v>491</v>
      </c>
      <c r="D10" s="453" t="s">
        <v>492</v>
      </c>
      <c r="E10" s="352" t="s">
        <v>493</v>
      </c>
      <c r="F10" s="352" t="s">
        <v>494</v>
      </c>
      <c r="G10" s="352" t="s">
        <v>492</v>
      </c>
      <c r="H10" s="352" t="s">
        <v>495</v>
      </c>
      <c r="I10" s="352" t="s">
        <v>494</v>
      </c>
      <c r="J10" s="352" t="s">
        <v>492</v>
      </c>
      <c r="K10" s="352" t="s">
        <v>495</v>
      </c>
      <c r="L10" s="454" t="s">
        <v>496</v>
      </c>
      <c r="M10" s="451"/>
    </row>
    <row r="11" spans="1:13" s="346" customFormat="1" ht="15" customHeight="1" thickBot="1">
      <c r="A11" s="354" t="s">
        <v>127</v>
      </c>
      <c r="B11" s="355" t="s">
        <v>128</v>
      </c>
      <c r="C11" s="355" t="s">
        <v>129</v>
      </c>
      <c r="D11" s="432" t="s">
        <v>130</v>
      </c>
      <c r="E11" s="355" t="s">
        <v>131</v>
      </c>
      <c r="F11" s="355" t="s">
        <v>132</v>
      </c>
      <c r="G11" s="355" t="s">
        <v>133</v>
      </c>
      <c r="H11" s="355" t="s">
        <v>134</v>
      </c>
      <c r="I11" s="355" t="s">
        <v>497</v>
      </c>
      <c r="J11" s="355" t="s">
        <v>135</v>
      </c>
      <c r="K11" s="355" t="s">
        <v>136</v>
      </c>
      <c r="L11" s="433" t="s">
        <v>498</v>
      </c>
      <c r="M11" s="451"/>
    </row>
    <row r="12" spans="1:13" s="346" customFormat="1" ht="15" customHeight="1" thickTop="1">
      <c r="A12" s="455" t="s">
        <v>19</v>
      </c>
      <c r="B12" s="419" t="s">
        <v>499</v>
      </c>
      <c r="C12" s="456" t="s">
        <v>500</v>
      </c>
      <c r="D12" s="457">
        <v>0.3</v>
      </c>
      <c r="E12" s="458">
        <v>200</v>
      </c>
      <c r="F12" s="456"/>
      <c r="G12" s="456"/>
      <c r="H12" s="459"/>
      <c r="I12" s="456"/>
      <c r="J12" s="460"/>
      <c r="K12" s="460"/>
      <c r="L12" s="461">
        <v>200</v>
      </c>
      <c r="M12" s="451"/>
    </row>
    <row r="13" spans="1:13" s="346" customFormat="1" ht="15" customHeight="1">
      <c r="A13" s="434" t="s">
        <v>20</v>
      </c>
      <c r="B13" s="420" t="s">
        <v>501</v>
      </c>
      <c r="C13" s="435" t="s">
        <v>500</v>
      </c>
      <c r="D13" s="462">
        <v>0.8</v>
      </c>
      <c r="E13" s="436">
        <v>1000</v>
      </c>
      <c r="F13" s="435"/>
      <c r="G13" s="435"/>
      <c r="H13" s="463"/>
      <c r="I13" s="435"/>
      <c r="J13" s="464"/>
      <c r="K13" s="464"/>
      <c r="L13" s="437">
        <v>1000</v>
      </c>
      <c r="M13" s="451"/>
    </row>
    <row r="14" spans="1:13" s="346" customFormat="1" ht="15" customHeight="1">
      <c r="A14" s="434" t="s">
        <v>64</v>
      </c>
      <c r="B14" s="821" t="s">
        <v>502</v>
      </c>
      <c r="C14" s="435"/>
      <c r="D14" s="435"/>
      <c r="E14" s="436"/>
      <c r="F14" s="435"/>
      <c r="G14" s="435"/>
      <c r="H14" s="463"/>
      <c r="I14" s="435" t="s">
        <v>503</v>
      </c>
      <c r="J14" s="436" t="s">
        <v>504</v>
      </c>
      <c r="K14" s="464"/>
      <c r="L14" s="437">
        <v>73</v>
      </c>
      <c r="M14" s="451"/>
    </row>
    <row r="15" spans="1:13" s="346" customFormat="1" ht="15" customHeight="1" thickBot="1">
      <c r="A15" s="465" t="s">
        <v>65</v>
      </c>
      <c r="B15" s="822"/>
      <c r="C15" s="466"/>
      <c r="D15" s="466"/>
      <c r="E15" s="467"/>
      <c r="F15" s="466"/>
      <c r="G15" s="466"/>
      <c r="H15" s="468"/>
      <c r="I15" s="466" t="s">
        <v>503</v>
      </c>
      <c r="J15" s="467" t="s">
        <v>451</v>
      </c>
      <c r="K15" s="469"/>
      <c r="L15" s="470">
        <v>50</v>
      </c>
      <c r="M15" s="451"/>
    </row>
    <row r="16" ht="12.75" thickTop="1"/>
  </sheetData>
  <sheetProtection/>
  <mergeCells count="9">
    <mergeCell ref="B14:B15"/>
    <mergeCell ref="A1:L1"/>
    <mergeCell ref="A4:L4"/>
    <mergeCell ref="K8:L8"/>
    <mergeCell ref="A9:A10"/>
    <mergeCell ref="B9:B10"/>
    <mergeCell ref="C9:E9"/>
    <mergeCell ref="F9:H9"/>
    <mergeCell ref="I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35.7109375" style="1" customWidth="1"/>
    <col min="2" max="2" width="29.57421875" style="1" customWidth="1"/>
    <col min="3" max="7" width="9.7109375" style="1" customWidth="1"/>
  </cols>
  <sheetData>
    <row r="1" spans="2:8" ht="15" customHeight="1">
      <c r="B1" s="3"/>
      <c r="C1" s="3"/>
      <c r="D1" s="3"/>
      <c r="E1" s="3"/>
      <c r="F1" s="2" t="s">
        <v>505</v>
      </c>
      <c r="G1" s="3"/>
      <c r="H1" s="221"/>
    </row>
    <row r="2" spans="1:11" ht="15" customHeight="1">
      <c r="A2" s="3"/>
      <c r="B2" s="3"/>
      <c r="C2" s="3"/>
      <c r="D2" s="3"/>
      <c r="E2" s="3"/>
      <c r="F2" s="2" t="str">
        <f>'2.sz. mellékelet'!G2</f>
        <v>a  /2014. (II.  .) önkormányzati rendelethez</v>
      </c>
      <c r="I2" s="221"/>
      <c r="J2" s="221"/>
      <c r="K2" s="221"/>
    </row>
    <row r="3" spans="1:8" ht="15" customHeight="1">
      <c r="A3" s="221"/>
      <c r="B3" s="221"/>
      <c r="C3" s="221"/>
      <c r="D3" s="221"/>
      <c r="E3" s="221"/>
      <c r="F3" s="221"/>
      <c r="G3" s="221"/>
      <c r="H3" s="198"/>
    </row>
    <row r="4" spans="1:8" ht="15" customHeight="1">
      <c r="A4" s="731" t="s">
        <v>291</v>
      </c>
      <c r="B4" s="731"/>
      <c r="C4" s="731"/>
      <c r="D4" s="731"/>
      <c r="E4" s="731"/>
      <c r="F4" s="731"/>
      <c r="G4" s="3"/>
      <c r="H4" s="221"/>
    </row>
    <row r="5" spans="1:8" ht="15" customHeight="1">
      <c r="A5" s="731" t="s">
        <v>507</v>
      </c>
      <c r="B5" s="731"/>
      <c r="C5" s="731"/>
      <c r="D5" s="731"/>
      <c r="E5" s="731"/>
      <c r="F5" s="731"/>
      <c r="G5" s="3"/>
      <c r="H5" s="221"/>
    </row>
    <row r="6" spans="1:7" ht="15" customHeight="1">
      <c r="A6" s="4"/>
      <c r="B6" s="4"/>
      <c r="C6" s="4"/>
      <c r="D6" s="4"/>
      <c r="E6" s="4"/>
      <c r="F6" s="6" t="s">
        <v>3</v>
      </c>
      <c r="G6"/>
    </row>
    <row r="7" spans="1:6" s="43" customFormat="1" ht="15" customHeight="1">
      <c r="A7" s="125" t="s">
        <v>292</v>
      </c>
      <c r="B7" s="9" t="s">
        <v>293</v>
      </c>
      <c r="C7" s="124" t="s">
        <v>294</v>
      </c>
      <c r="D7" s="334" t="s">
        <v>295</v>
      </c>
      <c r="E7" s="471" t="s">
        <v>294</v>
      </c>
      <c r="F7" s="559" t="s">
        <v>338</v>
      </c>
    </row>
    <row r="8" spans="1:6" s="43" customFormat="1" ht="15" customHeight="1">
      <c r="A8" s="273" t="s">
        <v>296</v>
      </c>
      <c r="B8" s="274" t="s">
        <v>297</v>
      </c>
      <c r="C8" s="276" t="s">
        <v>298</v>
      </c>
      <c r="D8" s="335" t="s">
        <v>337</v>
      </c>
      <c r="E8" s="472" t="s">
        <v>731</v>
      </c>
      <c r="F8" s="560" t="s">
        <v>298</v>
      </c>
    </row>
    <row r="9" spans="1:6" s="43" customFormat="1" ht="15" customHeight="1" thickBot="1">
      <c r="A9" s="128" t="s">
        <v>9</v>
      </c>
      <c r="B9" s="13" t="s">
        <v>10</v>
      </c>
      <c r="C9" s="127" t="s">
        <v>11</v>
      </c>
      <c r="D9" s="336" t="s">
        <v>12</v>
      </c>
      <c r="E9" s="473" t="s">
        <v>13</v>
      </c>
      <c r="F9" s="561" t="s">
        <v>14</v>
      </c>
    </row>
    <row r="10" spans="1:6" s="43" customFormat="1" ht="15" customHeight="1" thickTop="1">
      <c r="A10" s="685" t="s">
        <v>728</v>
      </c>
      <c r="B10" s="96" t="s">
        <v>299</v>
      </c>
      <c r="C10" s="277">
        <v>1350</v>
      </c>
      <c r="D10" s="337">
        <v>1350</v>
      </c>
      <c r="E10" s="474">
        <v>666</v>
      </c>
      <c r="F10" s="562">
        <v>1350</v>
      </c>
    </row>
    <row r="11" spans="1:6" s="43" customFormat="1" ht="15" customHeight="1">
      <c r="A11" s="680"/>
      <c r="B11" s="96" t="s">
        <v>300</v>
      </c>
      <c r="C11" s="277">
        <v>0</v>
      </c>
      <c r="D11" s="337">
        <v>10447</v>
      </c>
      <c r="E11" s="474">
        <v>10447</v>
      </c>
      <c r="F11" s="562">
        <v>0</v>
      </c>
    </row>
    <row r="12" spans="1:6" s="43" customFormat="1" ht="15" customHeight="1">
      <c r="A12" s="680"/>
      <c r="B12" s="96" t="s">
        <v>301</v>
      </c>
      <c r="C12" s="277">
        <f>SUM(C10:C10)</f>
        <v>1350</v>
      </c>
      <c r="D12" s="337">
        <f>SUM(D10:D11)</f>
        <v>11797</v>
      </c>
      <c r="E12" s="337">
        <f>SUM(E10:E11)</f>
        <v>11113</v>
      </c>
      <c r="F12" s="562">
        <f>SUM(F10:F10)</f>
        <v>1350</v>
      </c>
    </row>
    <row r="13" spans="1:6" s="43" customFormat="1" ht="7.5" customHeight="1">
      <c r="A13" s="680"/>
      <c r="B13" s="96"/>
      <c r="C13" s="277"/>
      <c r="D13" s="337"/>
      <c r="E13" s="474"/>
      <c r="F13" s="562"/>
    </row>
    <row r="14" spans="1:6" s="43" customFormat="1" ht="22.5">
      <c r="A14" s="680" t="s">
        <v>729</v>
      </c>
      <c r="B14" s="96" t="s">
        <v>299</v>
      </c>
      <c r="C14" s="277">
        <v>3175</v>
      </c>
      <c r="D14" s="337">
        <v>2795</v>
      </c>
      <c r="E14" s="474">
        <v>1389</v>
      </c>
      <c r="F14" s="562">
        <v>1905</v>
      </c>
    </row>
    <row r="15" spans="1:6" s="43" customFormat="1" ht="15" customHeight="1">
      <c r="A15" s="680"/>
      <c r="B15" s="96" t="s">
        <v>301</v>
      </c>
      <c r="C15" s="277">
        <f>SUM(C14)</f>
        <v>3175</v>
      </c>
      <c r="D15" s="337">
        <f>SUM(D14)</f>
        <v>2795</v>
      </c>
      <c r="E15" s="337">
        <f>SUM(E14)</f>
        <v>1389</v>
      </c>
      <c r="F15" s="562">
        <f>SUM(F14)</f>
        <v>1905</v>
      </c>
    </row>
    <row r="16" spans="1:6" s="43" customFormat="1" ht="7.5" customHeight="1">
      <c r="A16" s="680"/>
      <c r="B16" s="96"/>
      <c r="C16" s="277"/>
      <c r="D16" s="337"/>
      <c r="E16" s="474"/>
      <c r="F16" s="562"/>
    </row>
    <row r="17" spans="1:6" s="43" customFormat="1" ht="22.5">
      <c r="A17" s="680" t="s">
        <v>730</v>
      </c>
      <c r="B17" s="96" t="s">
        <v>299</v>
      </c>
      <c r="C17" s="277">
        <v>635</v>
      </c>
      <c r="D17" s="337">
        <v>2740</v>
      </c>
      <c r="E17" s="474">
        <v>2386</v>
      </c>
      <c r="F17" s="562">
        <v>7125</v>
      </c>
    </row>
    <row r="18" spans="1:6" s="43" customFormat="1" ht="15" customHeight="1">
      <c r="A18" s="680"/>
      <c r="B18" s="96" t="s">
        <v>120</v>
      </c>
      <c r="C18" s="277">
        <v>20000</v>
      </c>
      <c r="D18" s="337">
        <v>20000</v>
      </c>
      <c r="E18" s="474">
        <v>185</v>
      </c>
      <c r="F18" s="562">
        <v>20130</v>
      </c>
    </row>
    <row r="19" spans="1:6" s="43" customFormat="1" ht="15" customHeight="1">
      <c r="A19" s="680"/>
      <c r="B19" s="96" t="s">
        <v>301</v>
      </c>
      <c r="C19" s="277">
        <f>SUM(C17:C18)</f>
        <v>20635</v>
      </c>
      <c r="D19" s="337">
        <f>SUM(D17:D18)</f>
        <v>22740</v>
      </c>
      <c r="E19" s="337">
        <f>SUM(E17:E18)</f>
        <v>2571</v>
      </c>
      <c r="F19" s="562">
        <f>SUM(F17:F18)</f>
        <v>27255</v>
      </c>
    </row>
    <row r="20" spans="1:6" s="43" customFormat="1" ht="7.5" customHeight="1">
      <c r="A20" s="680"/>
      <c r="B20" s="96"/>
      <c r="C20" s="277"/>
      <c r="D20" s="337"/>
      <c r="E20" s="474"/>
      <c r="F20" s="562"/>
    </row>
    <row r="21" spans="1:6" s="43" customFormat="1" ht="12">
      <c r="A21" s="680" t="s">
        <v>732</v>
      </c>
      <c r="B21" s="96" t="s">
        <v>299</v>
      </c>
      <c r="C21" s="277">
        <v>356</v>
      </c>
      <c r="D21" s="337">
        <v>356</v>
      </c>
      <c r="E21" s="474">
        <v>117</v>
      </c>
      <c r="F21" s="562">
        <v>413</v>
      </c>
    </row>
    <row r="22" spans="1:6" s="43" customFormat="1" ht="15" customHeight="1">
      <c r="A22" s="680"/>
      <c r="B22" s="96" t="s">
        <v>301</v>
      </c>
      <c r="C22" s="277">
        <f>SUM(C21:C21)</f>
        <v>356</v>
      </c>
      <c r="D22" s="337">
        <f>SUM(D21:D21)</f>
        <v>356</v>
      </c>
      <c r="E22" s="337">
        <f>SUM(E21:E21)</f>
        <v>117</v>
      </c>
      <c r="F22" s="562">
        <f>SUM(F21:F21)</f>
        <v>413</v>
      </c>
    </row>
    <row r="23" spans="1:6" s="43" customFormat="1" ht="7.5" customHeight="1">
      <c r="A23" s="680"/>
      <c r="B23" s="96"/>
      <c r="C23" s="277"/>
      <c r="D23" s="337"/>
      <c r="E23" s="474"/>
      <c r="F23" s="562"/>
    </row>
    <row r="24" spans="1:6" s="43" customFormat="1" ht="15" customHeight="1">
      <c r="A24" s="686" t="s">
        <v>734</v>
      </c>
      <c r="B24" s="96" t="s">
        <v>299</v>
      </c>
      <c r="C24" s="277">
        <v>572</v>
      </c>
      <c r="D24" s="337">
        <v>572</v>
      </c>
      <c r="E24" s="474">
        <v>368</v>
      </c>
      <c r="F24" s="562">
        <v>406</v>
      </c>
    </row>
    <row r="25" spans="1:6" s="43" customFormat="1" ht="15" customHeight="1">
      <c r="A25" s="680"/>
      <c r="B25" s="96" t="s">
        <v>301</v>
      </c>
      <c r="C25" s="277">
        <f>SUM(C24)</f>
        <v>572</v>
      </c>
      <c r="D25" s="337">
        <f>SUM(D24)</f>
        <v>572</v>
      </c>
      <c r="E25" s="337">
        <f>SUM(E24)</f>
        <v>368</v>
      </c>
      <c r="F25" s="562">
        <f>SUM(F24)</f>
        <v>406</v>
      </c>
    </row>
    <row r="26" spans="1:6" s="43" customFormat="1" ht="7.5" customHeight="1">
      <c r="A26" s="680"/>
      <c r="B26" s="96"/>
      <c r="C26" s="277"/>
      <c r="D26" s="337"/>
      <c r="E26" s="474"/>
      <c r="F26" s="562"/>
    </row>
    <row r="27" spans="1:6" s="43" customFormat="1" ht="15" customHeight="1">
      <c r="A27" s="680" t="s">
        <v>302</v>
      </c>
      <c r="B27" s="96" t="s">
        <v>299</v>
      </c>
      <c r="C27" s="277">
        <v>190</v>
      </c>
      <c r="D27" s="337">
        <v>190</v>
      </c>
      <c r="E27" s="474">
        <v>170</v>
      </c>
      <c r="F27" s="562">
        <v>0</v>
      </c>
    </row>
    <row r="28" spans="1:6" s="43" customFormat="1" ht="15" customHeight="1">
      <c r="A28" s="680"/>
      <c r="B28" s="96" t="s">
        <v>301</v>
      </c>
      <c r="C28" s="277">
        <f>SUM(C27)</f>
        <v>190</v>
      </c>
      <c r="D28" s="337">
        <f>SUM(D27)</f>
        <v>190</v>
      </c>
      <c r="E28" s="337">
        <f>SUM(E27)</f>
        <v>170</v>
      </c>
      <c r="F28" s="562">
        <f>SUM(F27)</f>
        <v>0</v>
      </c>
    </row>
    <row r="29" spans="1:6" s="43" customFormat="1" ht="7.5" customHeight="1">
      <c r="A29" s="680"/>
      <c r="B29" s="96"/>
      <c r="C29" s="277"/>
      <c r="D29" s="337"/>
      <c r="E29" s="474"/>
      <c r="F29" s="562"/>
    </row>
    <row r="30" spans="1:6" s="43" customFormat="1" ht="15" customHeight="1">
      <c r="A30" s="680" t="s">
        <v>303</v>
      </c>
      <c r="B30" s="96" t="s">
        <v>304</v>
      </c>
      <c r="C30" s="277">
        <v>2500</v>
      </c>
      <c r="D30" s="337">
        <v>1348</v>
      </c>
      <c r="E30" s="474">
        <v>497</v>
      </c>
      <c r="F30" s="562">
        <v>0</v>
      </c>
    </row>
    <row r="31" spans="1:6" s="43" customFormat="1" ht="15" customHeight="1">
      <c r="A31" s="680"/>
      <c r="B31" s="96" t="s">
        <v>301</v>
      </c>
      <c r="C31" s="277">
        <f>SUM(C30)</f>
        <v>2500</v>
      </c>
      <c r="D31" s="337">
        <f>SUM(D30)</f>
        <v>1348</v>
      </c>
      <c r="E31" s="337">
        <f>SUM(E30)</f>
        <v>497</v>
      </c>
      <c r="F31" s="562">
        <f>SUM(F30)</f>
        <v>0</v>
      </c>
    </row>
    <row r="32" spans="1:6" s="43" customFormat="1" ht="7.5" customHeight="1">
      <c r="A32" s="680"/>
      <c r="B32" s="96"/>
      <c r="C32" s="277"/>
      <c r="D32" s="337"/>
      <c r="E32" s="474"/>
      <c r="F32" s="562"/>
    </row>
    <row r="33" spans="1:10" s="43" customFormat="1" ht="22.5">
      <c r="A33" s="680" t="s">
        <v>737</v>
      </c>
      <c r="B33" s="96" t="s">
        <v>299</v>
      </c>
      <c r="C33" s="277">
        <v>3922</v>
      </c>
      <c r="D33" s="337">
        <v>3818</v>
      </c>
      <c r="E33" s="474">
        <v>3051</v>
      </c>
      <c r="F33" s="562">
        <v>5462</v>
      </c>
      <c r="G33" s="269"/>
      <c r="H33" s="269"/>
      <c r="I33" s="269"/>
      <c r="J33" s="269"/>
    </row>
    <row r="34" spans="1:6" s="43" customFormat="1" ht="15" customHeight="1">
      <c r="A34" s="680"/>
      <c r="B34" s="96" t="s">
        <v>119</v>
      </c>
      <c r="C34" s="277">
        <v>5000</v>
      </c>
      <c r="D34" s="337">
        <v>5000</v>
      </c>
      <c r="E34" s="474">
        <v>0</v>
      </c>
      <c r="F34" s="562">
        <v>5795</v>
      </c>
    </row>
    <row r="35" spans="1:6" s="43" customFormat="1" ht="15" customHeight="1">
      <c r="A35" s="680"/>
      <c r="B35" s="96" t="s">
        <v>120</v>
      </c>
      <c r="C35" s="277">
        <v>24308</v>
      </c>
      <c r="D35" s="337">
        <v>24810</v>
      </c>
      <c r="E35" s="474">
        <v>9569</v>
      </c>
      <c r="F35" s="562">
        <v>14885</v>
      </c>
    </row>
    <row r="36" spans="1:6" s="43" customFormat="1" ht="15" customHeight="1">
      <c r="A36" s="680"/>
      <c r="B36" s="96" t="s">
        <v>301</v>
      </c>
      <c r="C36" s="277">
        <f>SUM(C33:C35)</f>
        <v>33230</v>
      </c>
      <c r="D36" s="337">
        <f>SUM(D33:D35)</f>
        <v>33628</v>
      </c>
      <c r="E36" s="337">
        <f>SUM(E33:E35)</f>
        <v>12620</v>
      </c>
      <c r="F36" s="562">
        <f>SUM(F33:F35)</f>
        <v>26142</v>
      </c>
    </row>
    <row r="37" spans="1:6" s="43" customFormat="1" ht="7.5" customHeight="1">
      <c r="A37" s="680"/>
      <c r="B37" s="96"/>
      <c r="C37" s="75"/>
      <c r="D37" s="338"/>
      <c r="E37" s="475"/>
      <c r="F37" s="563"/>
    </row>
    <row r="38" spans="1:6" s="43" customFormat="1" ht="15" customHeight="1">
      <c r="A38" s="680" t="s">
        <v>738</v>
      </c>
      <c r="B38" s="96" t="s">
        <v>305</v>
      </c>
      <c r="C38" s="277">
        <v>8229</v>
      </c>
      <c r="D38" s="337">
        <v>8572</v>
      </c>
      <c r="E38" s="474">
        <v>8571</v>
      </c>
      <c r="F38" s="562">
        <v>9283</v>
      </c>
    </row>
    <row r="39" spans="1:6" s="43" customFormat="1" ht="15" customHeight="1">
      <c r="A39" s="680"/>
      <c r="B39" s="96" t="s">
        <v>306</v>
      </c>
      <c r="C39" s="277">
        <v>2196</v>
      </c>
      <c r="D39" s="337">
        <v>2196</v>
      </c>
      <c r="E39" s="474">
        <v>1945</v>
      </c>
      <c r="F39" s="562">
        <v>2130</v>
      </c>
    </row>
    <row r="40" spans="1:6" s="43" customFormat="1" ht="15" customHeight="1">
      <c r="A40" s="680"/>
      <c r="B40" s="96" t="s">
        <v>299</v>
      </c>
      <c r="C40" s="277">
        <v>8578</v>
      </c>
      <c r="D40" s="337">
        <v>8490</v>
      </c>
      <c r="E40" s="474">
        <v>6990</v>
      </c>
      <c r="F40" s="562">
        <v>14345</v>
      </c>
    </row>
    <row r="41" spans="1:6" s="43" customFormat="1" ht="15" customHeight="1">
      <c r="A41" s="680"/>
      <c r="B41" s="96" t="s">
        <v>308</v>
      </c>
      <c r="C41" s="277"/>
      <c r="D41" s="337"/>
      <c r="E41" s="474">
        <v>397</v>
      </c>
      <c r="F41" s="562"/>
    </row>
    <row r="42" spans="1:6" s="43" customFormat="1" ht="15" customHeight="1">
      <c r="A42" s="680"/>
      <c r="B42" s="96" t="s">
        <v>301</v>
      </c>
      <c r="C42" s="277">
        <f>SUM(C38:C40)</f>
        <v>19003</v>
      </c>
      <c r="D42" s="337">
        <f>SUM(D38:D40)</f>
        <v>19258</v>
      </c>
      <c r="E42" s="337">
        <f>SUM(E38:E41)</f>
        <v>17903</v>
      </c>
      <c r="F42" s="562">
        <f>SUM(F38:F40)</f>
        <v>25758</v>
      </c>
    </row>
    <row r="43" spans="1:6" s="43" customFormat="1" ht="15" customHeight="1">
      <c r="A43" s="680"/>
      <c r="B43" s="96" t="s">
        <v>307</v>
      </c>
      <c r="C43" s="277">
        <v>5</v>
      </c>
      <c r="D43" s="337">
        <v>5</v>
      </c>
      <c r="E43" s="337">
        <v>5</v>
      </c>
      <c r="F43" s="562">
        <v>5</v>
      </c>
    </row>
    <row r="44" spans="1:6" s="43" customFormat="1" ht="7.5" customHeight="1">
      <c r="A44" s="680"/>
      <c r="B44" s="96"/>
      <c r="C44" s="75"/>
      <c r="D44" s="338"/>
      <c r="E44" s="475"/>
      <c r="F44" s="563"/>
    </row>
    <row r="45" spans="1:6" s="43" customFormat="1" ht="34.5">
      <c r="A45" s="680" t="s">
        <v>739</v>
      </c>
      <c r="B45" s="96" t="s">
        <v>305</v>
      </c>
      <c r="C45" s="277">
        <v>6982</v>
      </c>
      <c r="D45" s="337">
        <v>6982</v>
      </c>
      <c r="E45" s="474">
        <v>7377</v>
      </c>
      <c r="F45" s="562">
        <v>6382</v>
      </c>
    </row>
    <row r="46" spans="1:6" s="43" customFormat="1" ht="15" customHeight="1">
      <c r="A46" s="680"/>
      <c r="B46" s="96" t="s">
        <v>306</v>
      </c>
      <c r="C46" s="277">
        <v>1906</v>
      </c>
      <c r="D46" s="337">
        <v>1906</v>
      </c>
      <c r="E46" s="474">
        <v>2085</v>
      </c>
      <c r="F46" s="562">
        <v>1955</v>
      </c>
    </row>
    <row r="47" spans="1:6" s="43" customFormat="1" ht="15" customHeight="1">
      <c r="A47" s="680"/>
      <c r="B47" s="96" t="s">
        <v>299</v>
      </c>
      <c r="C47" s="277">
        <v>11285</v>
      </c>
      <c r="D47" s="337">
        <v>10849</v>
      </c>
      <c r="E47" s="474">
        <v>8682</v>
      </c>
      <c r="F47" s="562">
        <v>11503</v>
      </c>
    </row>
    <row r="48" spans="1:6" s="43" customFormat="1" ht="15" customHeight="1">
      <c r="A48" s="680"/>
      <c r="B48" s="96" t="s">
        <v>308</v>
      </c>
      <c r="C48" s="277">
        <v>220</v>
      </c>
      <c r="D48" s="337">
        <v>301</v>
      </c>
      <c r="E48" s="474">
        <v>278</v>
      </c>
      <c r="F48" s="562">
        <v>670</v>
      </c>
    </row>
    <row r="49" spans="1:6" s="43" customFormat="1" ht="15" customHeight="1">
      <c r="A49" s="680"/>
      <c r="B49" s="96" t="s">
        <v>301</v>
      </c>
      <c r="C49" s="277">
        <f>SUM(C45:C48)</f>
        <v>20393</v>
      </c>
      <c r="D49" s="337">
        <f>SUM(D45:D48)</f>
        <v>20038</v>
      </c>
      <c r="E49" s="337">
        <f>SUM(E45:E48)</f>
        <v>18422</v>
      </c>
      <c r="F49" s="562">
        <f>SUM(F45:F48)</f>
        <v>20510</v>
      </c>
    </row>
    <row r="50" spans="1:6" s="43" customFormat="1" ht="15" customHeight="1">
      <c r="A50" s="680"/>
      <c r="B50" s="96" t="s">
        <v>307</v>
      </c>
      <c r="C50" s="277">
        <v>1</v>
      </c>
      <c r="D50" s="337">
        <v>1</v>
      </c>
      <c r="E50" s="474">
        <v>1</v>
      </c>
      <c r="F50" s="562">
        <v>1</v>
      </c>
    </row>
    <row r="51" spans="1:6" s="43" customFormat="1" ht="7.5" customHeight="1">
      <c r="A51" s="680"/>
      <c r="B51" s="96"/>
      <c r="C51" s="75"/>
      <c r="D51" s="338"/>
      <c r="E51" s="475"/>
      <c r="F51" s="563"/>
    </row>
    <row r="52" spans="1:6" s="43" customFormat="1" ht="15" customHeight="1">
      <c r="A52" s="680" t="s">
        <v>740</v>
      </c>
      <c r="B52" s="96" t="s">
        <v>309</v>
      </c>
      <c r="C52" s="277">
        <v>100</v>
      </c>
      <c r="D52" s="337">
        <v>100</v>
      </c>
      <c r="E52" s="474">
        <v>0</v>
      </c>
      <c r="F52" s="562">
        <v>222</v>
      </c>
    </row>
    <row r="53" spans="1:6" s="43" customFormat="1" ht="15" customHeight="1">
      <c r="A53" s="680"/>
      <c r="B53" s="96" t="s">
        <v>308</v>
      </c>
      <c r="C53" s="277">
        <v>11171</v>
      </c>
      <c r="D53" s="337">
        <v>16171</v>
      </c>
      <c r="E53" s="474">
        <v>13136</v>
      </c>
      <c r="F53" s="562">
        <v>3430</v>
      </c>
    </row>
    <row r="54" spans="1:6" s="43" customFormat="1" ht="15" customHeight="1">
      <c r="A54" s="680"/>
      <c r="B54" s="96" t="s">
        <v>299</v>
      </c>
      <c r="C54" s="277">
        <v>3384</v>
      </c>
      <c r="D54" s="337">
        <v>3384</v>
      </c>
      <c r="E54" s="474">
        <v>3318</v>
      </c>
      <c r="F54" s="562">
        <v>6100</v>
      </c>
    </row>
    <row r="55" spans="1:6" s="43" customFormat="1" ht="15" customHeight="1">
      <c r="A55" s="680"/>
      <c r="B55" s="96" t="s">
        <v>310</v>
      </c>
      <c r="C55" s="277">
        <v>36844</v>
      </c>
      <c r="D55" s="337">
        <v>51686</v>
      </c>
      <c r="E55" s="337"/>
      <c r="F55" s="562">
        <v>70001</v>
      </c>
    </row>
    <row r="56" spans="1:6" s="43" customFormat="1" ht="15" customHeight="1">
      <c r="A56" s="680"/>
      <c r="B56" s="96" t="s">
        <v>311</v>
      </c>
      <c r="C56" s="277">
        <v>18000</v>
      </c>
      <c r="D56" s="337">
        <v>18000</v>
      </c>
      <c r="E56" s="337"/>
      <c r="F56" s="562">
        <v>35000</v>
      </c>
    </row>
    <row r="57" spans="1:6" s="43" customFormat="1" ht="15" customHeight="1" thickBot="1">
      <c r="A57" s="681"/>
      <c r="B57" s="96" t="s">
        <v>301</v>
      </c>
      <c r="C57" s="277">
        <f>SUM(C52:C56)</f>
        <v>69499</v>
      </c>
      <c r="D57" s="337">
        <f>SUM(D52:D56)</f>
        <v>89341</v>
      </c>
      <c r="E57" s="337">
        <f>SUM(E52:E56)</f>
        <v>16454</v>
      </c>
      <c r="F57" s="562">
        <f>SUM(F52:F56)</f>
        <v>114753</v>
      </c>
    </row>
    <row r="58" spans="1:6" s="43" customFormat="1" ht="7.5" customHeight="1" thickTop="1">
      <c r="A58" s="569"/>
      <c r="B58" s="570"/>
      <c r="C58" s="571"/>
      <c r="D58" s="571"/>
      <c r="E58" s="571"/>
      <c r="F58" s="571"/>
    </row>
    <row r="59" spans="1:6" s="43" customFormat="1" ht="7.5" customHeight="1" thickBot="1">
      <c r="A59" s="572"/>
      <c r="B59" s="80"/>
      <c r="C59" s="80"/>
      <c r="D59" s="80"/>
      <c r="E59" s="80"/>
      <c r="F59" s="80"/>
    </row>
    <row r="60" spans="1:6" s="43" customFormat="1" ht="23.25" thickTop="1">
      <c r="A60" s="685" t="s">
        <v>741</v>
      </c>
      <c r="B60" s="96" t="s">
        <v>305</v>
      </c>
      <c r="C60" s="277"/>
      <c r="D60" s="337">
        <v>1150</v>
      </c>
      <c r="E60" s="474">
        <v>664</v>
      </c>
      <c r="F60" s="562">
        <v>1100</v>
      </c>
    </row>
    <row r="61" spans="1:6" s="43" customFormat="1" ht="15" customHeight="1">
      <c r="A61" s="680"/>
      <c r="B61" s="96" t="s">
        <v>306</v>
      </c>
      <c r="C61" s="277"/>
      <c r="D61" s="337">
        <v>311</v>
      </c>
      <c r="E61" s="474">
        <v>161</v>
      </c>
      <c r="F61" s="562">
        <v>310</v>
      </c>
    </row>
    <row r="62" spans="1:6" s="43" customFormat="1" ht="15" customHeight="1">
      <c r="A62" s="680"/>
      <c r="B62" s="96" t="s">
        <v>299</v>
      </c>
      <c r="C62" s="277">
        <v>6388</v>
      </c>
      <c r="D62" s="337">
        <v>4927</v>
      </c>
      <c r="E62" s="474">
        <v>8663</v>
      </c>
      <c r="F62" s="562">
        <v>8065</v>
      </c>
    </row>
    <row r="63" spans="1:11" s="43" customFormat="1" ht="15" customHeight="1">
      <c r="A63" s="680"/>
      <c r="B63" s="96" t="s">
        <v>301</v>
      </c>
      <c r="C63" s="277">
        <f>SUM(C60:C62)</f>
        <v>6388</v>
      </c>
      <c r="D63" s="337">
        <f>SUM(D60:D62)</f>
        <v>6388</v>
      </c>
      <c r="E63" s="337">
        <f>SUM(E60:E62)</f>
        <v>9488</v>
      </c>
      <c r="F63" s="562">
        <f>SUM(F60:F62)</f>
        <v>9475</v>
      </c>
      <c r="H63" s="269"/>
      <c r="I63" s="269"/>
      <c r="J63" s="269"/>
      <c r="K63" s="269"/>
    </row>
    <row r="64" spans="1:6" s="43" customFormat="1" ht="7.5" customHeight="1">
      <c r="A64" s="680"/>
      <c r="B64" s="96"/>
      <c r="C64" s="277"/>
      <c r="D64" s="337"/>
      <c r="E64" s="474"/>
      <c r="F64" s="562"/>
    </row>
    <row r="65" spans="1:6" s="43" customFormat="1" ht="12">
      <c r="A65" s="686" t="s">
        <v>743</v>
      </c>
      <c r="B65" s="96" t="s">
        <v>119</v>
      </c>
      <c r="C65" s="277"/>
      <c r="D65" s="337"/>
      <c r="E65" s="474"/>
      <c r="F65" s="562">
        <v>10650</v>
      </c>
    </row>
    <row r="66" spans="1:6" s="43" customFormat="1" ht="15" customHeight="1">
      <c r="A66" s="680"/>
      <c r="B66" s="96" t="s">
        <v>120</v>
      </c>
      <c r="C66" s="277"/>
      <c r="D66" s="337"/>
      <c r="E66" s="474"/>
      <c r="F66" s="562">
        <v>18912</v>
      </c>
    </row>
    <row r="67" spans="1:6" s="43" customFormat="1" ht="15" customHeight="1">
      <c r="A67" s="680"/>
      <c r="B67" s="96" t="s">
        <v>561</v>
      </c>
      <c r="C67" s="277"/>
      <c r="D67" s="337"/>
      <c r="E67" s="474"/>
      <c r="F67" s="562">
        <v>1163</v>
      </c>
    </row>
    <row r="68" spans="1:6" s="43" customFormat="1" ht="15" customHeight="1">
      <c r="A68" s="680"/>
      <c r="B68" s="96" t="s">
        <v>301</v>
      </c>
      <c r="C68" s="277"/>
      <c r="D68" s="337"/>
      <c r="E68" s="474"/>
      <c r="F68" s="562">
        <f>SUM(F65:F67)</f>
        <v>30725</v>
      </c>
    </row>
    <row r="69" spans="1:6" s="43" customFormat="1" ht="7.5" customHeight="1">
      <c r="A69" s="680"/>
      <c r="B69" s="96"/>
      <c r="C69" s="277"/>
      <c r="D69" s="337"/>
      <c r="E69" s="474"/>
      <c r="F69" s="562"/>
    </row>
    <row r="70" spans="1:6" s="43" customFormat="1" ht="15" customHeight="1">
      <c r="A70" s="686" t="s">
        <v>744</v>
      </c>
      <c r="B70" s="96" t="s">
        <v>299</v>
      </c>
      <c r="C70" s="277">
        <v>3810</v>
      </c>
      <c r="D70" s="337">
        <v>3810</v>
      </c>
      <c r="E70" s="474">
        <v>3317</v>
      </c>
      <c r="F70" s="562">
        <v>3810</v>
      </c>
    </row>
    <row r="71" spans="1:6" s="43" customFormat="1" ht="15" customHeight="1">
      <c r="A71" s="680"/>
      <c r="B71" s="96" t="s">
        <v>120</v>
      </c>
      <c r="C71" s="277">
        <v>1000</v>
      </c>
      <c r="D71" s="337">
        <v>1100</v>
      </c>
      <c r="E71" s="474">
        <v>1648</v>
      </c>
      <c r="F71" s="562">
        <v>4799</v>
      </c>
    </row>
    <row r="72" spans="1:6" s="43" customFormat="1" ht="15" customHeight="1">
      <c r="A72" s="680"/>
      <c r="B72" s="96" t="s">
        <v>301</v>
      </c>
      <c r="C72" s="277">
        <f>SUM(C70:C71)</f>
        <v>4810</v>
      </c>
      <c r="D72" s="337">
        <f>SUM(D70:D71)</f>
        <v>4910</v>
      </c>
      <c r="E72" s="337">
        <f>SUM(E70:E71)</f>
        <v>4965</v>
      </c>
      <c r="F72" s="562">
        <f>SUM(F70:F71)</f>
        <v>8609</v>
      </c>
    </row>
    <row r="73" spans="1:6" s="43" customFormat="1" ht="7.5" customHeight="1">
      <c r="A73" s="680"/>
      <c r="B73" s="96"/>
      <c r="C73" s="277"/>
      <c r="D73" s="337"/>
      <c r="E73" s="474"/>
      <c r="F73" s="562"/>
    </row>
    <row r="74" spans="1:6" s="43" customFormat="1" ht="15" customHeight="1">
      <c r="A74" s="686" t="s">
        <v>746</v>
      </c>
      <c r="B74" s="96" t="s">
        <v>300</v>
      </c>
      <c r="C74" s="277">
        <v>30784</v>
      </c>
      <c r="D74" s="337">
        <v>30784</v>
      </c>
      <c r="E74" s="474">
        <v>30325</v>
      </c>
      <c r="F74" s="562">
        <v>25501</v>
      </c>
    </row>
    <row r="75" spans="1:6" s="43" customFormat="1" ht="15" customHeight="1">
      <c r="A75" s="680"/>
      <c r="B75" s="96" t="s">
        <v>301</v>
      </c>
      <c r="C75" s="277">
        <f>SUM(C74)</f>
        <v>30784</v>
      </c>
      <c r="D75" s="337">
        <f>SUM(D74)</f>
        <v>30784</v>
      </c>
      <c r="E75" s="337">
        <f>SUM(E74)</f>
        <v>30325</v>
      </c>
      <c r="F75" s="562">
        <f>SUM(F74)</f>
        <v>25501</v>
      </c>
    </row>
    <row r="76" spans="1:6" s="43" customFormat="1" ht="7.5" customHeight="1">
      <c r="A76" s="680"/>
      <c r="B76" s="96"/>
      <c r="C76" s="277"/>
      <c r="D76" s="337"/>
      <c r="E76" s="474"/>
      <c r="F76" s="562"/>
    </row>
    <row r="77" spans="1:6" s="43" customFormat="1" ht="15" customHeight="1">
      <c r="A77" s="686" t="s">
        <v>747</v>
      </c>
      <c r="B77" s="96" t="s">
        <v>299</v>
      </c>
      <c r="C77" s="277">
        <v>731</v>
      </c>
      <c r="D77" s="337">
        <v>776</v>
      </c>
      <c r="E77" s="474">
        <v>692</v>
      </c>
      <c r="F77" s="562">
        <v>976</v>
      </c>
    </row>
    <row r="78" spans="1:6" s="43" customFormat="1" ht="15" customHeight="1">
      <c r="A78" s="680"/>
      <c r="B78" s="96" t="s">
        <v>306</v>
      </c>
      <c r="C78" s="277"/>
      <c r="D78" s="337"/>
      <c r="E78" s="474"/>
      <c r="F78" s="562">
        <v>104</v>
      </c>
    </row>
    <row r="79" spans="1:6" s="43" customFormat="1" ht="15" customHeight="1">
      <c r="A79" s="680"/>
      <c r="B79" s="96" t="s">
        <v>301</v>
      </c>
      <c r="C79" s="277">
        <f>SUM(C77)</f>
        <v>731</v>
      </c>
      <c r="D79" s="337">
        <f>SUM(D77)</f>
        <v>776</v>
      </c>
      <c r="E79" s="337">
        <f>SUM(E77)</f>
        <v>692</v>
      </c>
      <c r="F79" s="562">
        <f>SUM(F77:F78)</f>
        <v>1080</v>
      </c>
    </row>
    <row r="80" spans="1:6" s="43" customFormat="1" ht="7.5" customHeight="1">
      <c r="A80" s="680"/>
      <c r="B80" s="96"/>
      <c r="C80" s="277"/>
      <c r="D80" s="337"/>
      <c r="E80" s="474"/>
      <c r="F80" s="562"/>
    </row>
    <row r="81" spans="1:6" s="43" customFormat="1" ht="15" customHeight="1">
      <c r="A81" s="686" t="s">
        <v>748</v>
      </c>
      <c r="B81" s="96" t="s">
        <v>299</v>
      </c>
      <c r="C81" s="277">
        <v>267</v>
      </c>
      <c r="D81" s="337">
        <v>267</v>
      </c>
      <c r="E81" s="474">
        <v>213</v>
      </c>
      <c r="F81" s="562">
        <v>248</v>
      </c>
    </row>
    <row r="82" spans="1:6" s="43" customFormat="1" ht="15" customHeight="1">
      <c r="A82" s="680"/>
      <c r="B82" s="96" t="s">
        <v>301</v>
      </c>
      <c r="C82" s="277">
        <v>267</v>
      </c>
      <c r="D82" s="337">
        <v>267</v>
      </c>
      <c r="E82" s="337">
        <f>SUM(E81)</f>
        <v>213</v>
      </c>
      <c r="F82" s="562">
        <f>SUM(F81)</f>
        <v>248</v>
      </c>
    </row>
    <row r="83" spans="1:6" s="43" customFormat="1" ht="7.5" customHeight="1">
      <c r="A83" s="680"/>
      <c r="B83" s="96"/>
      <c r="C83" s="75"/>
      <c r="D83" s="338"/>
      <c r="E83" s="475"/>
      <c r="F83" s="563"/>
    </row>
    <row r="84" spans="1:6" s="43" customFormat="1" ht="12">
      <c r="A84" s="686" t="s">
        <v>749</v>
      </c>
      <c r="B84" s="96" t="s">
        <v>300</v>
      </c>
      <c r="C84" s="277">
        <v>500</v>
      </c>
      <c r="D84" s="337">
        <v>500</v>
      </c>
      <c r="E84" s="474">
        <v>478</v>
      </c>
      <c r="F84" s="562">
        <v>500</v>
      </c>
    </row>
    <row r="85" spans="1:6" s="43" customFormat="1" ht="15" customHeight="1">
      <c r="A85" s="680"/>
      <c r="B85" s="96" t="s">
        <v>301</v>
      </c>
      <c r="C85" s="277">
        <f>SUM(C84)</f>
        <v>500</v>
      </c>
      <c r="D85" s="337">
        <f>SUM(D84)</f>
        <v>500</v>
      </c>
      <c r="E85" s="337">
        <f>SUM(E84)</f>
        <v>478</v>
      </c>
      <c r="F85" s="562">
        <f>SUM(F84)</f>
        <v>500</v>
      </c>
    </row>
    <row r="86" spans="1:6" s="43" customFormat="1" ht="7.5" customHeight="1">
      <c r="A86" s="680"/>
      <c r="B86" s="96"/>
      <c r="C86" s="277"/>
      <c r="D86" s="337"/>
      <c r="E86" s="474"/>
      <c r="F86" s="562"/>
    </row>
    <row r="87" spans="1:6" s="43" customFormat="1" ht="34.5">
      <c r="A87" s="680" t="s">
        <v>773</v>
      </c>
      <c r="B87" s="96" t="s">
        <v>300</v>
      </c>
      <c r="C87" s="277">
        <v>250</v>
      </c>
      <c r="D87" s="337">
        <v>250</v>
      </c>
      <c r="E87" s="474">
        <v>6</v>
      </c>
      <c r="F87" s="562">
        <v>0</v>
      </c>
    </row>
    <row r="88" spans="1:6" s="43" customFormat="1" ht="15" customHeight="1">
      <c r="A88" s="680"/>
      <c r="B88" s="96" t="s">
        <v>301</v>
      </c>
      <c r="C88" s="277">
        <f>SUM(C87)</f>
        <v>250</v>
      </c>
      <c r="D88" s="337">
        <f>SUM(D87)</f>
        <v>250</v>
      </c>
      <c r="E88" s="337">
        <f>SUM(E87)</f>
        <v>6</v>
      </c>
      <c r="F88" s="562">
        <f>SUM(F87)</f>
        <v>0</v>
      </c>
    </row>
    <row r="89" spans="1:6" s="43" customFormat="1" ht="7.5" customHeight="1">
      <c r="A89" s="680"/>
      <c r="B89" s="96"/>
      <c r="C89" s="277"/>
      <c r="D89" s="337"/>
      <c r="E89" s="474"/>
      <c r="F89" s="562"/>
    </row>
    <row r="90" spans="1:6" s="43" customFormat="1" ht="34.5">
      <c r="A90" s="680" t="s">
        <v>753</v>
      </c>
      <c r="B90" s="96" t="s">
        <v>300</v>
      </c>
      <c r="C90" s="277">
        <v>250</v>
      </c>
      <c r="D90" s="337">
        <v>250</v>
      </c>
      <c r="E90" s="474">
        <v>9</v>
      </c>
      <c r="F90" s="562">
        <v>0</v>
      </c>
    </row>
    <row r="91" spans="1:6" s="43" customFormat="1" ht="15" customHeight="1">
      <c r="A91" s="680"/>
      <c r="B91" s="96" t="s">
        <v>301</v>
      </c>
      <c r="C91" s="277">
        <f>SUM(C90)</f>
        <v>250</v>
      </c>
      <c r="D91" s="337">
        <f>SUM(D90)</f>
        <v>250</v>
      </c>
      <c r="E91" s="337">
        <f>SUM(E90)</f>
        <v>9</v>
      </c>
      <c r="F91" s="562">
        <f>SUM(F90)</f>
        <v>0</v>
      </c>
    </row>
    <row r="92" spans="1:6" s="43" customFormat="1" ht="7.5" customHeight="1">
      <c r="A92" s="680"/>
      <c r="B92" s="96"/>
      <c r="C92" s="277"/>
      <c r="D92" s="337"/>
      <c r="E92" s="474"/>
      <c r="F92" s="562"/>
    </row>
    <row r="93" spans="1:6" s="43" customFormat="1" ht="15" customHeight="1">
      <c r="A93" s="687" t="s">
        <v>754</v>
      </c>
      <c r="B93" s="683" t="s">
        <v>299</v>
      </c>
      <c r="C93" s="277">
        <v>800</v>
      </c>
      <c r="D93" s="337">
        <v>800</v>
      </c>
      <c r="E93" s="474">
        <v>827</v>
      </c>
      <c r="F93" s="562">
        <v>927</v>
      </c>
    </row>
    <row r="94" spans="1:6" s="43" customFormat="1" ht="15" customHeight="1">
      <c r="A94" s="688"/>
      <c r="B94" s="683" t="s">
        <v>301</v>
      </c>
      <c r="C94" s="277">
        <f>SUM(C93)</f>
        <v>800</v>
      </c>
      <c r="D94" s="337">
        <f>SUM(D93)</f>
        <v>800</v>
      </c>
      <c r="E94" s="337">
        <f>SUM(E93)</f>
        <v>827</v>
      </c>
      <c r="F94" s="562">
        <f>SUM(F93)</f>
        <v>927</v>
      </c>
    </row>
    <row r="95" spans="1:6" s="43" customFormat="1" ht="7.5" customHeight="1">
      <c r="A95" s="688"/>
      <c r="B95" s="683"/>
      <c r="C95" s="75"/>
      <c r="D95" s="338"/>
      <c r="E95" s="475"/>
      <c r="F95" s="563"/>
    </row>
    <row r="96" spans="1:6" s="43" customFormat="1" ht="15" customHeight="1">
      <c r="A96" s="687" t="s">
        <v>755</v>
      </c>
      <c r="B96" s="683" t="s">
        <v>300</v>
      </c>
      <c r="C96" s="277">
        <v>810</v>
      </c>
      <c r="D96" s="337">
        <v>810</v>
      </c>
      <c r="E96" s="474">
        <v>767</v>
      </c>
      <c r="F96" s="562">
        <v>800</v>
      </c>
    </row>
    <row r="97" spans="1:6" s="43" customFormat="1" ht="15" customHeight="1">
      <c r="A97" s="688"/>
      <c r="B97" s="683" t="s">
        <v>301</v>
      </c>
      <c r="C97" s="277">
        <f>SUM(C96)</f>
        <v>810</v>
      </c>
      <c r="D97" s="337">
        <f>SUM(D96)</f>
        <v>810</v>
      </c>
      <c r="E97" s="337">
        <f>SUM(E96)</f>
        <v>767</v>
      </c>
      <c r="F97" s="562">
        <f>SUM(F96)</f>
        <v>800</v>
      </c>
    </row>
    <row r="98" spans="1:6" s="43" customFormat="1" ht="7.5" customHeight="1">
      <c r="A98" s="688"/>
      <c r="B98" s="683"/>
      <c r="C98" s="75"/>
      <c r="D98" s="338"/>
      <c r="E98" s="475"/>
      <c r="F98" s="563"/>
    </row>
    <row r="99" spans="1:6" s="43" customFormat="1" ht="15" customHeight="1">
      <c r="A99" s="687" t="s">
        <v>756</v>
      </c>
      <c r="B99" s="683" t="s">
        <v>299</v>
      </c>
      <c r="C99" s="277">
        <v>150</v>
      </c>
      <c r="D99" s="337">
        <v>150</v>
      </c>
      <c r="E99" s="474">
        <v>132</v>
      </c>
      <c r="F99" s="562">
        <v>150</v>
      </c>
    </row>
    <row r="100" spans="1:6" s="43" customFormat="1" ht="15" customHeight="1">
      <c r="A100" s="688"/>
      <c r="B100" s="683" t="s">
        <v>301</v>
      </c>
      <c r="C100" s="277">
        <f>SUM(C99)</f>
        <v>150</v>
      </c>
      <c r="D100" s="337">
        <f>SUM(D99)</f>
        <v>150</v>
      </c>
      <c r="E100" s="337">
        <f>SUM(E99)</f>
        <v>132</v>
      </c>
      <c r="F100" s="562">
        <f>SUM(F99)</f>
        <v>150</v>
      </c>
    </row>
    <row r="101" spans="1:6" s="43" customFormat="1" ht="7.5" customHeight="1">
      <c r="A101" s="688"/>
      <c r="B101" s="683"/>
      <c r="C101" s="277"/>
      <c r="D101" s="337"/>
      <c r="E101" s="474"/>
      <c r="F101" s="562"/>
    </row>
    <row r="102" spans="1:6" s="43" customFormat="1" ht="15" customHeight="1">
      <c r="A102" s="687" t="s">
        <v>757</v>
      </c>
      <c r="B102" s="683" t="s">
        <v>299</v>
      </c>
      <c r="C102" s="277">
        <v>775</v>
      </c>
      <c r="D102" s="337">
        <v>775</v>
      </c>
      <c r="E102" s="474">
        <v>436</v>
      </c>
      <c r="F102" s="562">
        <v>883</v>
      </c>
    </row>
    <row r="103" spans="1:6" s="43" customFormat="1" ht="15" customHeight="1">
      <c r="A103" s="688"/>
      <c r="B103" s="683" t="s">
        <v>120</v>
      </c>
      <c r="C103" s="277"/>
      <c r="D103" s="337">
        <v>270</v>
      </c>
      <c r="E103" s="474">
        <v>342</v>
      </c>
      <c r="F103" s="562"/>
    </row>
    <row r="104" spans="1:6" s="43" customFormat="1" ht="15" customHeight="1">
      <c r="A104" s="688"/>
      <c r="B104" s="683" t="s">
        <v>301</v>
      </c>
      <c r="C104" s="277">
        <f>SUM(C102)</f>
        <v>775</v>
      </c>
      <c r="D104" s="337">
        <f>SUM(D102:D103)</f>
        <v>1045</v>
      </c>
      <c r="E104" s="337">
        <f>SUM(E102:E103)</f>
        <v>778</v>
      </c>
      <c r="F104" s="562">
        <f>SUM(F102)</f>
        <v>883</v>
      </c>
    </row>
    <row r="105" spans="1:6" s="43" customFormat="1" ht="7.5" customHeight="1">
      <c r="A105" s="688"/>
      <c r="B105" s="683"/>
      <c r="C105" s="277"/>
      <c r="D105" s="337"/>
      <c r="E105" s="474"/>
      <c r="F105" s="562"/>
    </row>
    <row r="106" spans="1:6" s="43" customFormat="1" ht="15" customHeight="1">
      <c r="A106" s="687" t="s">
        <v>758</v>
      </c>
      <c r="B106" s="683" t="s">
        <v>299</v>
      </c>
      <c r="C106" s="277">
        <v>127</v>
      </c>
      <c r="D106" s="337">
        <v>127</v>
      </c>
      <c r="E106" s="474"/>
      <c r="F106" s="562">
        <v>127</v>
      </c>
    </row>
    <row r="107" spans="1:6" s="43" customFormat="1" ht="15" customHeight="1">
      <c r="A107" s="688"/>
      <c r="B107" s="683" t="s">
        <v>300</v>
      </c>
      <c r="C107" s="277">
        <v>1820</v>
      </c>
      <c r="D107" s="337">
        <v>1820</v>
      </c>
      <c r="E107" s="474">
        <v>1807</v>
      </c>
      <c r="F107" s="562">
        <v>1860</v>
      </c>
    </row>
    <row r="108" spans="1:6" s="43" customFormat="1" ht="15" customHeight="1">
      <c r="A108" s="688"/>
      <c r="B108" s="683" t="s">
        <v>301</v>
      </c>
      <c r="C108" s="277">
        <f>SUM(C106:C107)</f>
        <v>1947</v>
      </c>
      <c r="D108" s="337">
        <f>SUM(D106:D107)</f>
        <v>1947</v>
      </c>
      <c r="E108" s="337">
        <f>SUM(E106:E107)</f>
        <v>1807</v>
      </c>
      <c r="F108" s="562">
        <f>SUM(F106:F107)</f>
        <v>1987</v>
      </c>
    </row>
    <row r="109" spans="1:6" s="43" customFormat="1" ht="7.5" customHeight="1">
      <c r="A109" s="688"/>
      <c r="B109" s="683"/>
      <c r="C109" s="75"/>
      <c r="D109" s="338"/>
      <c r="E109" s="475"/>
      <c r="F109" s="563"/>
    </row>
    <row r="110" spans="1:6" s="43" customFormat="1" ht="12">
      <c r="A110" s="688" t="s">
        <v>759</v>
      </c>
      <c r="B110" s="683" t="s">
        <v>300</v>
      </c>
      <c r="C110" s="277">
        <v>100</v>
      </c>
      <c r="D110" s="337">
        <v>100</v>
      </c>
      <c r="E110" s="474"/>
      <c r="F110" s="562">
        <v>100</v>
      </c>
    </row>
    <row r="111" spans="1:6" s="43" customFormat="1" ht="15" customHeight="1">
      <c r="A111" s="688"/>
      <c r="B111" s="683" t="s">
        <v>299</v>
      </c>
      <c r="C111" s="277"/>
      <c r="D111" s="337"/>
      <c r="E111" s="474">
        <v>133</v>
      </c>
      <c r="F111" s="562"/>
    </row>
    <row r="112" spans="1:6" s="43" customFormat="1" ht="15" customHeight="1">
      <c r="A112" s="688"/>
      <c r="B112" s="683" t="s">
        <v>301</v>
      </c>
      <c r="C112" s="277">
        <f>SUM(C110:C111)</f>
        <v>100</v>
      </c>
      <c r="D112" s="277">
        <f>SUM(D110:D111)</f>
        <v>100</v>
      </c>
      <c r="E112" s="277">
        <f>SUM(E110:E111)</f>
        <v>133</v>
      </c>
      <c r="F112" s="562">
        <f>SUM(F110)</f>
        <v>100</v>
      </c>
    </row>
    <row r="113" spans="1:6" s="43" customFormat="1" ht="7.5" customHeight="1">
      <c r="A113" s="688"/>
      <c r="B113" s="683"/>
      <c r="C113" s="277"/>
      <c r="D113" s="337"/>
      <c r="E113" s="474"/>
      <c r="F113" s="562"/>
    </row>
    <row r="114" spans="1:6" s="43" customFormat="1" ht="15" customHeight="1">
      <c r="A114" s="687" t="s">
        <v>760</v>
      </c>
      <c r="B114" s="683" t="s">
        <v>312</v>
      </c>
      <c r="C114" s="277">
        <v>820</v>
      </c>
      <c r="D114" s="337">
        <v>820</v>
      </c>
      <c r="E114" s="474">
        <v>208</v>
      </c>
      <c r="F114" s="562">
        <v>620</v>
      </c>
    </row>
    <row r="115" spans="1:6" s="43" customFormat="1" ht="15" customHeight="1">
      <c r="A115" s="688"/>
      <c r="B115" s="683" t="s">
        <v>301</v>
      </c>
      <c r="C115" s="277">
        <f>SUM(C114)</f>
        <v>820</v>
      </c>
      <c r="D115" s="337">
        <f>SUM(D114)</f>
        <v>820</v>
      </c>
      <c r="E115" s="337">
        <f>SUM(E114)</f>
        <v>208</v>
      </c>
      <c r="F115" s="562">
        <f>SUM(F114)</f>
        <v>620</v>
      </c>
    </row>
    <row r="116" spans="1:6" s="43" customFormat="1" ht="7.5" customHeight="1">
      <c r="A116" s="688"/>
      <c r="B116" s="683"/>
      <c r="C116" s="277"/>
      <c r="D116" s="337"/>
      <c r="E116" s="474"/>
      <c r="F116" s="562"/>
    </row>
    <row r="117" spans="1:6" s="43" customFormat="1" ht="22.5">
      <c r="A117" s="687" t="s">
        <v>761</v>
      </c>
      <c r="B117" s="683" t="s">
        <v>312</v>
      </c>
      <c r="C117" s="277">
        <v>950</v>
      </c>
      <c r="D117" s="337">
        <v>950</v>
      </c>
      <c r="E117" s="474">
        <v>540</v>
      </c>
      <c r="F117" s="562">
        <v>600</v>
      </c>
    </row>
    <row r="118" spans="1:6" s="43" customFormat="1" ht="15" customHeight="1">
      <c r="A118" s="688"/>
      <c r="B118" s="683" t="s">
        <v>301</v>
      </c>
      <c r="C118" s="277">
        <f>SUM(C117)</f>
        <v>950</v>
      </c>
      <c r="D118" s="337">
        <f>SUM(D117)</f>
        <v>950</v>
      </c>
      <c r="E118" s="337">
        <f>SUM(E117)</f>
        <v>540</v>
      </c>
      <c r="F118" s="562">
        <f>SUM(F117)</f>
        <v>600</v>
      </c>
    </row>
    <row r="119" spans="1:6" s="43" customFormat="1" ht="7.5" customHeight="1">
      <c r="A119" s="688"/>
      <c r="B119" s="683"/>
      <c r="C119" s="277"/>
      <c r="D119" s="337"/>
      <c r="E119" s="474"/>
      <c r="F119" s="562"/>
    </row>
    <row r="120" spans="1:6" s="43" customFormat="1" ht="22.5">
      <c r="A120" s="688" t="s">
        <v>765</v>
      </c>
      <c r="B120" s="683" t="s">
        <v>312</v>
      </c>
      <c r="C120" s="277">
        <v>5550</v>
      </c>
      <c r="D120" s="337">
        <v>5520</v>
      </c>
      <c r="E120" s="474">
        <v>3775</v>
      </c>
      <c r="F120" s="562">
        <v>4600</v>
      </c>
    </row>
    <row r="121" spans="1:6" s="43" customFormat="1" ht="15" customHeight="1">
      <c r="A121" s="688"/>
      <c r="B121" s="683" t="s">
        <v>301</v>
      </c>
      <c r="C121" s="277">
        <f>SUM(C120)</f>
        <v>5550</v>
      </c>
      <c r="D121" s="337">
        <f>SUM(D120)</f>
        <v>5520</v>
      </c>
      <c r="E121" s="337">
        <f>SUM(E120)</f>
        <v>3775</v>
      </c>
      <c r="F121" s="562">
        <f>SUM(F120)</f>
        <v>4600</v>
      </c>
    </row>
    <row r="122" spans="1:6" s="43" customFormat="1" ht="7.5" customHeight="1">
      <c r="A122" s="688"/>
      <c r="B122" s="683"/>
      <c r="C122" s="277"/>
      <c r="D122" s="337"/>
      <c r="E122" s="474"/>
      <c r="F122" s="562"/>
    </row>
    <row r="123" spans="1:6" s="43" customFormat="1" ht="15" customHeight="1">
      <c r="A123" s="687" t="s">
        <v>762</v>
      </c>
      <c r="B123" s="683" t="s">
        <v>312</v>
      </c>
      <c r="C123" s="277">
        <v>50</v>
      </c>
      <c r="D123" s="337">
        <v>50</v>
      </c>
      <c r="E123" s="474">
        <v>32</v>
      </c>
      <c r="F123" s="562">
        <v>50</v>
      </c>
    </row>
    <row r="124" spans="1:6" s="43" customFormat="1" ht="15" customHeight="1" thickBot="1">
      <c r="A124" s="681"/>
      <c r="B124" s="96" t="s">
        <v>301</v>
      </c>
      <c r="C124" s="277">
        <f>SUM(C123)</f>
        <v>50</v>
      </c>
      <c r="D124" s="337">
        <f>SUM(D123)</f>
        <v>50</v>
      </c>
      <c r="E124" s="337">
        <f>SUM(E123)</f>
        <v>32</v>
      </c>
      <c r="F124" s="562">
        <f>SUM(F123)</f>
        <v>50</v>
      </c>
    </row>
    <row r="125" spans="1:6" s="43" customFormat="1" ht="7.5" customHeight="1" thickTop="1">
      <c r="A125" s="569"/>
      <c r="B125" s="570"/>
      <c r="C125" s="571"/>
      <c r="D125" s="571"/>
      <c r="E125" s="571"/>
      <c r="F125" s="571"/>
    </row>
    <row r="126" spans="1:6" s="43" customFormat="1" ht="7.5" customHeight="1" thickBot="1">
      <c r="A126" s="684"/>
      <c r="B126" s="80"/>
      <c r="C126" s="80"/>
      <c r="D126" s="80"/>
      <c r="E126" s="80"/>
      <c r="F126" s="80"/>
    </row>
    <row r="127" spans="1:6" s="43" customFormat="1" ht="15" customHeight="1" thickTop="1">
      <c r="A127" s="689" t="s">
        <v>763</v>
      </c>
      <c r="B127" s="683" t="s">
        <v>305</v>
      </c>
      <c r="C127" s="277">
        <v>300</v>
      </c>
      <c r="D127" s="337">
        <v>300</v>
      </c>
      <c r="E127" s="474">
        <v>276</v>
      </c>
      <c r="F127" s="562">
        <v>276</v>
      </c>
    </row>
    <row r="128" spans="1:6" s="43" customFormat="1" ht="15" customHeight="1">
      <c r="A128" s="690"/>
      <c r="B128" s="683" t="s">
        <v>313</v>
      </c>
      <c r="C128" s="277">
        <v>81</v>
      </c>
      <c r="D128" s="337">
        <v>81</v>
      </c>
      <c r="E128" s="474">
        <v>67</v>
      </c>
      <c r="F128" s="562">
        <v>67</v>
      </c>
    </row>
    <row r="129" spans="1:6" s="43" customFormat="1" ht="15" customHeight="1">
      <c r="A129" s="690"/>
      <c r="B129" s="683" t="s">
        <v>561</v>
      </c>
      <c r="C129" s="277"/>
      <c r="D129" s="337"/>
      <c r="E129" s="474"/>
      <c r="F129" s="562">
        <v>127</v>
      </c>
    </row>
    <row r="130" spans="1:6" s="43" customFormat="1" ht="15" customHeight="1">
      <c r="A130" s="690"/>
      <c r="B130" s="683" t="s">
        <v>301</v>
      </c>
      <c r="C130" s="277">
        <f>SUM(C127:C128)</f>
        <v>381</v>
      </c>
      <c r="D130" s="337">
        <f>SUM(D127:D128)</f>
        <v>381</v>
      </c>
      <c r="E130" s="337">
        <f>SUM(E127:E128)</f>
        <v>343</v>
      </c>
      <c r="F130" s="562">
        <f>SUM(F127:F129)</f>
        <v>470</v>
      </c>
    </row>
    <row r="131" spans="1:6" s="43" customFormat="1" ht="7.5" customHeight="1">
      <c r="A131" s="690"/>
      <c r="B131" s="683"/>
      <c r="C131" s="277"/>
      <c r="D131" s="337"/>
      <c r="E131" s="474"/>
      <c r="F131" s="562"/>
    </row>
    <row r="132" spans="1:6" s="43" customFormat="1" ht="15" customHeight="1">
      <c r="A132" s="691" t="s">
        <v>764</v>
      </c>
      <c r="B132" s="683" t="s">
        <v>312</v>
      </c>
      <c r="C132" s="277">
        <v>360</v>
      </c>
      <c r="D132" s="337">
        <v>390</v>
      </c>
      <c r="E132" s="474">
        <v>389</v>
      </c>
      <c r="F132" s="562">
        <v>400</v>
      </c>
    </row>
    <row r="133" spans="1:6" s="43" customFormat="1" ht="15" customHeight="1">
      <c r="A133" s="690"/>
      <c r="B133" s="683" t="s">
        <v>278</v>
      </c>
      <c r="C133" s="277">
        <v>360</v>
      </c>
      <c r="D133" s="337">
        <v>360</v>
      </c>
      <c r="E133" s="474">
        <v>613</v>
      </c>
      <c r="F133" s="562">
        <v>590</v>
      </c>
    </row>
    <row r="134" spans="1:6" s="43" customFormat="1" ht="15" customHeight="1">
      <c r="A134" s="690"/>
      <c r="B134" s="683" t="s">
        <v>301</v>
      </c>
      <c r="C134" s="277">
        <f>SUM(C132:C133)</f>
        <v>720</v>
      </c>
      <c r="D134" s="337">
        <f>SUM(D132:D133)</f>
        <v>750</v>
      </c>
      <c r="E134" s="337">
        <f>SUM(E132:E133)</f>
        <v>1002</v>
      </c>
      <c r="F134" s="562">
        <f>SUM(F132:F133)</f>
        <v>990</v>
      </c>
    </row>
    <row r="135" spans="1:6" s="43" customFormat="1" ht="7.5" customHeight="1">
      <c r="A135" s="690"/>
      <c r="B135" s="683"/>
      <c r="C135" s="277"/>
      <c r="D135" s="337"/>
      <c r="E135" s="474"/>
      <c r="F135" s="562"/>
    </row>
    <row r="136" spans="1:6" s="43" customFormat="1" ht="15" customHeight="1">
      <c r="A136" s="692" t="s">
        <v>766</v>
      </c>
      <c r="B136" s="683" t="s">
        <v>300</v>
      </c>
      <c r="C136" s="277">
        <v>7950</v>
      </c>
      <c r="D136" s="337">
        <v>15840</v>
      </c>
      <c r="E136" s="474">
        <v>10090</v>
      </c>
      <c r="F136" s="562">
        <v>14210</v>
      </c>
    </row>
    <row r="137" spans="1:6" s="43" customFormat="1" ht="15" customHeight="1">
      <c r="A137" s="690"/>
      <c r="B137" s="683" t="s">
        <v>301</v>
      </c>
      <c r="C137" s="277">
        <f>SUM(C136)</f>
        <v>7950</v>
      </c>
      <c r="D137" s="337">
        <f>SUM(D136)</f>
        <v>15840</v>
      </c>
      <c r="E137" s="337">
        <f>SUM(E136)</f>
        <v>10090</v>
      </c>
      <c r="F137" s="562">
        <f>SUM(F136)</f>
        <v>14210</v>
      </c>
    </row>
    <row r="138" spans="1:6" s="43" customFormat="1" ht="7.5" customHeight="1">
      <c r="A138" s="690"/>
      <c r="B138" s="683"/>
      <c r="C138" s="277"/>
      <c r="D138" s="337"/>
      <c r="E138" s="474"/>
      <c r="F138" s="562"/>
    </row>
    <row r="139" spans="1:6" s="43" customFormat="1" ht="15" customHeight="1">
      <c r="A139" s="692" t="s">
        <v>772</v>
      </c>
      <c r="B139" s="683" t="s">
        <v>305</v>
      </c>
      <c r="C139" s="277">
        <v>2622</v>
      </c>
      <c r="D139" s="337">
        <v>2569</v>
      </c>
      <c r="E139" s="474">
        <v>2399</v>
      </c>
      <c r="F139" s="562">
        <v>1237</v>
      </c>
    </row>
    <row r="140" spans="1:6" s="43" customFormat="1" ht="15" customHeight="1">
      <c r="A140" s="690"/>
      <c r="B140" s="683" t="s">
        <v>306</v>
      </c>
      <c r="C140" s="277">
        <v>718</v>
      </c>
      <c r="D140" s="337">
        <v>718</v>
      </c>
      <c r="E140" s="474">
        <v>599</v>
      </c>
      <c r="F140" s="562">
        <v>344</v>
      </c>
    </row>
    <row r="141" spans="1:6" s="43" customFormat="1" ht="15" customHeight="1">
      <c r="A141" s="690"/>
      <c r="B141" s="683" t="s">
        <v>299</v>
      </c>
      <c r="C141" s="277">
        <v>700</v>
      </c>
      <c r="D141" s="337">
        <v>700</v>
      </c>
      <c r="E141" s="474">
        <v>419</v>
      </c>
      <c r="F141" s="562"/>
    </row>
    <row r="142" spans="1:6" s="43" customFormat="1" ht="15" customHeight="1">
      <c r="A142" s="690"/>
      <c r="B142" s="683" t="s">
        <v>301</v>
      </c>
      <c r="C142" s="277">
        <f>SUM(C139:C141)</f>
        <v>4040</v>
      </c>
      <c r="D142" s="337">
        <f>SUM(D139:D141)</f>
        <v>3987</v>
      </c>
      <c r="E142" s="337">
        <f>SUM(E139:E141)</f>
        <v>3417</v>
      </c>
      <c r="F142" s="562">
        <f>SUM(F139:F141)</f>
        <v>1581</v>
      </c>
    </row>
    <row r="143" spans="1:6" s="43" customFormat="1" ht="15" customHeight="1">
      <c r="A143" s="690"/>
      <c r="B143" s="683" t="s">
        <v>307</v>
      </c>
      <c r="C143" s="277">
        <v>10</v>
      </c>
      <c r="D143" s="337">
        <v>10</v>
      </c>
      <c r="E143" s="474">
        <v>10</v>
      </c>
      <c r="F143" s="562">
        <v>10</v>
      </c>
    </row>
    <row r="144" spans="1:6" s="43" customFormat="1" ht="7.5" customHeight="1">
      <c r="A144" s="690"/>
      <c r="B144" s="683"/>
      <c r="C144" s="277"/>
      <c r="D144" s="337"/>
      <c r="E144" s="474"/>
      <c r="F144" s="562"/>
    </row>
    <row r="145" spans="1:6" s="43" customFormat="1" ht="15" customHeight="1">
      <c r="A145" s="692" t="s">
        <v>767</v>
      </c>
      <c r="B145" s="683" t="s">
        <v>305</v>
      </c>
      <c r="C145" s="277">
        <v>300</v>
      </c>
      <c r="D145" s="337">
        <v>300</v>
      </c>
      <c r="E145" s="474">
        <v>275</v>
      </c>
      <c r="F145" s="562">
        <v>280</v>
      </c>
    </row>
    <row r="146" spans="1:6" s="43" customFormat="1" ht="15" customHeight="1">
      <c r="A146" s="690"/>
      <c r="B146" s="683" t="s">
        <v>306</v>
      </c>
      <c r="C146" s="277">
        <v>81</v>
      </c>
      <c r="D146" s="337">
        <v>81</v>
      </c>
      <c r="E146" s="474">
        <v>70</v>
      </c>
      <c r="F146" s="562">
        <v>68</v>
      </c>
    </row>
    <row r="147" spans="1:6" s="43" customFormat="1" ht="15" customHeight="1">
      <c r="A147" s="690"/>
      <c r="B147" s="683" t="s">
        <v>299</v>
      </c>
      <c r="C147" s="277">
        <v>498</v>
      </c>
      <c r="D147" s="337">
        <v>498</v>
      </c>
      <c r="E147" s="474">
        <v>121</v>
      </c>
      <c r="F147" s="562">
        <v>250</v>
      </c>
    </row>
    <row r="148" spans="1:6" s="43" customFormat="1" ht="15" customHeight="1">
      <c r="A148" s="690"/>
      <c r="B148" s="683" t="s">
        <v>301</v>
      </c>
      <c r="C148" s="277">
        <f>SUM(C145:C147)</f>
        <v>879</v>
      </c>
      <c r="D148" s="337">
        <f>SUM(D145:D147)</f>
        <v>879</v>
      </c>
      <c r="E148" s="337">
        <f>SUM(E145:E147)</f>
        <v>466</v>
      </c>
      <c r="F148" s="562">
        <f>SUM(F145:F147)</f>
        <v>598</v>
      </c>
    </row>
    <row r="149" spans="1:6" s="43" customFormat="1" ht="7.5" customHeight="1">
      <c r="A149" s="690"/>
      <c r="B149" s="683"/>
      <c r="C149" s="75"/>
      <c r="D149" s="338"/>
      <c r="E149" s="475"/>
      <c r="F149" s="563"/>
    </row>
    <row r="150" spans="1:6" s="43" customFormat="1" ht="22.5">
      <c r="A150" s="692" t="s">
        <v>768</v>
      </c>
      <c r="B150" s="683" t="s">
        <v>305</v>
      </c>
      <c r="C150" s="277">
        <v>3305</v>
      </c>
      <c r="D150" s="337">
        <v>3812</v>
      </c>
      <c r="E150" s="474">
        <v>4536</v>
      </c>
      <c r="F150" s="562">
        <v>4169</v>
      </c>
    </row>
    <row r="151" spans="1:6" s="43" customFormat="1" ht="15" customHeight="1">
      <c r="A151" s="690"/>
      <c r="B151" s="683" t="s">
        <v>306</v>
      </c>
      <c r="C151" s="277">
        <v>878</v>
      </c>
      <c r="D151" s="337">
        <v>878</v>
      </c>
      <c r="E151" s="474">
        <v>1135</v>
      </c>
      <c r="F151" s="562">
        <v>1105</v>
      </c>
    </row>
    <row r="152" spans="1:6" s="43" customFormat="1" ht="15" customHeight="1">
      <c r="A152" s="690"/>
      <c r="B152" s="683" t="s">
        <v>299</v>
      </c>
      <c r="C152" s="277">
        <v>2980</v>
      </c>
      <c r="D152" s="337">
        <v>3706</v>
      </c>
      <c r="E152" s="474">
        <v>3106</v>
      </c>
      <c r="F152" s="562">
        <v>3140</v>
      </c>
    </row>
    <row r="153" spans="1:6" s="43" customFormat="1" ht="15" customHeight="1">
      <c r="A153" s="690"/>
      <c r="B153" s="683" t="s">
        <v>119</v>
      </c>
      <c r="C153" s="277"/>
      <c r="D153" s="337"/>
      <c r="E153" s="474">
        <v>300</v>
      </c>
      <c r="F153" s="562"/>
    </row>
    <row r="154" spans="1:6" s="43" customFormat="1" ht="15" customHeight="1">
      <c r="A154" s="690"/>
      <c r="B154" s="683" t="s">
        <v>301</v>
      </c>
      <c r="C154" s="277">
        <f>SUM(C150:C153)</f>
        <v>7163</v>
      </c>
      <c r="D154" s="277">
        <f>SUM(D150:D153)</f>
        <v>8396</v>
      </c>
      <c r="E154" s="277">
        <f>SUM(E150:E153)</f>
        <v>9077</v>
      </c>
      <c r="F154" s="562">
        <f>SUM(F150:F152)</f>
        <v>8414</v>
      </c>
    </row>
    <row r="155" spans="1:6" s="43" customFormat="1" ht="15" customHeight="1">
      <c r="A155" s="690"/>
      <c r="B155" s="683" t="s">
        <v>307</v>
      </c>
      <c r="C155" s="277">
        <v>2</v>
      </c>
      <c r="D155" s="337">
        <v>2</v>
      </c>
      <c r="E155" s="337">
        <v>2</v>
      </c>
      <c r="F155" s="562">
        <v>2</v>
      </c>
    </row>
    <row r="156" spans="1:6" s="43" customFormat="1" ht="7.5" customHeight="1">
      <c r="A156" s="693"/>
      <c r="B156" s="683"/>
      <c r="C156" s="75"/>
      <c r="D156" s="338"/>
      <c r="E156" s="475"/>
      <c r="F156" s="563"/>
    </row>
    <row r="157" spans="1:6" s="43" customFormat="1" ht="15" customHeight="1">
      <c r="A157" s="692" t="s">
        <v>769</v>
      </c>
      <c r="B157" s="683" t="s">
        <v>305</v>
      </c>
      <c r="C157" s="277">
        <v>300</v>
      </c>
      <c r="D157" s="337">
        <v>300</v>
      </c>
      <c r="E157" s="474">
        <v>214</v>
      </c>
      <c r="F157" s="562">
        <v>300</v>
      </c>
    </row>
    <row r="158" spans="1:6" s="43" customFormat="1" ht="15" customHeight="1">
      <c r="A158" s="690"/>
      <c r="B158" s="683" t="s">
        <v>306</v>
      </c>
      <c r="C158" s="277">
        <v>81</v>
      </c>
      <c r="D158" s="337">
        <v>81</v>
      </c>
      <c r="E158" s="474">
        <v>22</v>
      </c>
      <c r="F158" s="562">
        <v>81</v>
      </c>
    </row>
    <row r="159" spans="1:6" s="43" customFormat="1" ht="15" customHeight="1">
      <c r="A159" s="690"/>
      <c r="B159" s="683" t="s">
        <v>301</v>
      </c>
      <c r="C159" s="277">
        <f>SUM(C157:C158)</f>
        <v>381</v>
      </c>
      <c r="D159" s="277">
        <f>SUM(D157:D158)</f>
        <v>381</v>
      </c>
      <c r="E159" s="277">
        <f>SUM(E157:E158)</f>
        <v>236</v>
      </c>
      <c r="F159" s="562">
        <v>381</v>
      </c>
    </row>
    <row r="160" spans="1:6" s="43" customFormat="1" ht="7.5" customHeight="1">
      <c r="A160" s="690"/>
      <c r="B160" s="683"/>
      <c r="C160" s="277"/>
      <c r="D160" s="337"/>
      <c r="E160" s="474"/>
      <c r="F160" s="562"/>
    </row>
    <row r="161" spans="1:6" s="43" customFormat="1" ht="12">
      <c r="A161" s="692" t="s">
        <v>770</v>
      </c>
      <c r="B161" s="683" t="s">
        <v>305</v>
      </c>
      <c r="C161" s="277">
        <v>5401</v>
      </c>
      <c r="D161" s="337">
        <v>5172</v>
      </c>
      <c r="E161" s="474">
        <v>4021</v>
      </c>
      <c r="F161" s="562">
        <v>5444</v>
      </c>
    </row>
    <row r="162" spans="1:6" s="43" customFormat="1" ht="15" customHeight="1">
      <c r="A162" s="690"/>
      <c r="B162" s="683" t="s">
        <v>306</v>
      </c>
      <c r="C162" s="277">
        <v>1438</v>
      </c>
      <c r="D162" s="337">
        <v>1438</v>
      </c>
      <c r="E162" s="474">
        <v>1071</v>
      </c>
      <c r="F162" s="562">
        <v>1467</v>
      </c>
    </row>
    <row r="163" spans="1:6" s="43" customFormat="1" ht="15" customHeight="1">
      <c r="A163" s="690"/>
      <c r="B163" s="683" t="s">
        <v>299</v>
      </c>
      <c r="C163" s="277">
        <v>23867</v>
      </c>
      <c r="D163" s="337">
        <v>28525</v>
      </c>
      <c r="E163" s="474">
        <v>24702</v>
      </c>
      <c r="F163" s="562">
        <v>24632</v>
      </c>
    </row>
    <row r="164" spans="1:6" s="43" customFormat="1" ht="15" customHeight="1">
      <c r="A164" s="690"/>
      <c r="B164" s="683" t="s">
        <v>300</v>
      </c>
      <c r="C164" s="277">
        <v>80</v>
      </c>
      <c r="D164" s="337">
        <v>80</v>
      </c>
      <c r="E164" s="474">
        <v>80</v>
      </c>
      <c r="F164" s="562">
        <v>80</v>
      </c>
    </row>
    <row r="165" spans="1:6" s="43" customFormat="1" ht="15" customHeight="1">
      <c r="A165" s="690"/>
      <c r="B165" s="683" t="s">
        <v>119</v>
      </c>
      <c r="C165" s="277">
        <v>5500</v>
      </c>
      <c r="D165" s="337">
        <v>5500</v>
      </c>
      <c r="E165" s="474">
        <v>640</v>
      </c>
      <c r="F165" s="562">
        <v>6350</v>
      </c>
    </row>
    <row r="166" spans="1:6" s="43" customFormat="1" ht="15" customHeight="1">
      <c r="A166" s="690"/>
      <c r="B166" s="683" t="s">
        <v>120</v>
      </c>
      <c r="C166" s="277"/>
      <c r="D166" s="337">
        <v>13125</v>
      </c>
      <c r="E166" s="474">
        <v>15001</v>
      </c>
      <c r="F166" s="562">
        <v>3030</v>
      </c>
    </row>
    <row r="167" spans="1:6" s="43" customFormat="1" ht="15" customHeight="1">
      <c r="A167" s="690"/>
      <c r="B167" s="683" t="s">
        <v>301</v>
      </c>
      <c r="C167" s="277">
        <f>SUM(C161:C165)</f>
        <v>36286</v>
      </c>
      <c r="D167" s="337">
        <f>SUM(D161:D166)</f>
        <v>53840</v>
      </c>
      <c r="E167" s="337">
        <f>SUM(E161:E166)</f>
        <v>45515</v>
      </c>
      <c r="F167" s="562">
        <f>SUM(F161:F166)</f>
        <v>41003</v>
      </c>
    </row>
    <row r="168" spans="1:6" s="43" customFormat="1" ht="15" customHeight="1">
      <c r="A168" s="690"/>
      <c r="B168" s="683" t="s">
        <v>307</v>
      </c>
      <c r="C168" s="277">
        <v>3</v>
      </c>
      <c r="D168" s="337">
        <v>3</v>
      </c>
      <c r="E168" s="474">
        <v>2</v>
      </c>
      <c r="F168" s="562">
        <v>3</v>
      </c>
    </row>
    <row r="169" spans="1:6" s="43" customFormat="1" ht="7.5" customHeight="1">
      <c r="A169" s="690"/>
      <c r="B169" s="683"/>
      <c r="C169" s="75"/>
      <c r="D169" s="338"/>
      <c r="E169" s="475"/>
      <c r="F169" s="563"/>
    </row>
    <row r="170" spans="1:6" s="43" customFormat="1" ht="15" customHeight="1">
      <c r="A170" s="692" t="s">
        <v>771</v>
      </c>
      <c r="B170" s="683" t="s">
        <v>305</v>
      </c>
      <c r="C170" s="277">
        <v>300</v>
      </c>
      <c r="D170" s="337">
        <v>300</v>
      </c>
      <c r="E170" s="474">
        <v>275</v>
      </c>
      <c r="F170" s="562">
        <v>280</v>
      </c>
    </row>
    <row r="171" spans="1:6" s="43" customFormat="1" ht="15" customHeight="1">
      <c r="A171" s="690"/>
      <c r="B171" s="683" t="s">
        <v>306</v>
      </c>
      <c r="C171" s="277">
        <v>81</v>
      </c>
      <c r="D171" s="337">
        <v>81</v>
      </c>
      <c r="E171" s="474">
        <v>67</v>
      </c>
      <c r="F171" s="562">
        <v>68</v>
      </c>
    </row>
    <row r="172" spans="1:6" s="43" customFormat="1" ht="15" customHeight="1">
      <c r="A172" s="690"/>
      <c r="B172" s="683" t="s">
        <v>299</v>
      </c>
      <c r="C172" s="277">
        <v>235</v>
      </c>
      <c r="D172" s="337">
        <v>235</v>
      </c>
      <c r="E172" s="474">
        <v>66</v>
      </c>
      <c r="F172" s="562">
        <v>527</v>
      </c>
    </row>
    <row r="173" spans="1:6" s="43" customFormat="1" ht="15" customHeight="1" thickBot="1">
      <c r="A173" s="694"/>
      <c r="B173" s="278" t="s">
        <v>301</v>
      </c>
      <c r="C173" s="279">
        <f>SUM(C170:C172)</f>
        <v>616</v>
      </c>
      <c r="D173" s="340">
        <f>SUM(D170:D172)</f>
        <v>616</v>
      </c>
      <c r="E173" s="476">
        <f>SUM(E170:E172)</f>
        <v>408</v>
      </c>
      <c r="F173" s="564">
        <f>SUM(F170:F172)</f>
        <v>875</v>
      </c>
    </row>
    <row r="174" spans="1:8" ht="15" customHeight="1" thickTop="1">
      <c r="A174" s="280"/>
      <c r="C174" s="281">
        <f>C12+C15+C19+C22+C25+C28+C31+C36+C42+C49+C57+C63+C72+C75+C79+C82+C85+C88+C91+C94+C97+C100+C104+C108+C112+C115+C118+C121+C124+C130+C134+C137+C142+C148+C154+C159+C167+C173</f>
        <v>285251</v>
      </c>
      <c r="D174" s="281">
        <f>D12+D15+D19+D22+D25+D28+D31+D36+D42+D49+D57+D63+D72+D75+D79+D82+D85+D88+D91+D94+D97+D100+D104+D108+D112+D115+D118+D121+D124+D130+D134+D137+D142+D148+D154+D159+D167+D173</f>
        <v>343450</v>
      </c>
      <c r="E174" s="281">
        <f>E12+E15+E19+E22+E25+E28+E31+E36+E42+E49+E57+E63+E72+E75+E79+E82+E85+E88+E91+E94+E97+E100+E104+E108+E112+E115+E118+E121+E124+E130+E134+E137+E142+E148+E154+E159+E167+E173</f>
        <v>207353</v>
      </c>
      <c r="F174" s="281">
        <f>F12+F15+F19+F22+F25+F28+F31+F36+F42+F49+F57+F63+F72+F75+F79+F82+F85+F88+F91+F94+F97+F100+F104+F108+F112+F115+F118+F121+F124+F130+F134+F137+F142+F148+F154+F159+F167+F173+F68</f>
        <v>373869</v>
      </c>
      <c r="G174" s="281"/>
      <c r="H174" s="281"/>
    </row>
    <row r="175" spans="3:7" ht="12">
      <c r="C175" s="281"/>
      <c r="D175" s="281"/>
      <c r="E175" s="281"/>
      <c r="F175" s="281"/>
      <c r="G175" s="281"/>
    </row>
  </sheetData>
  <sheetProtection selectLockedCells="1" selectUnlockedCells="1"/>
  <mergeCells count="2">
    <mergeCell ref="A4:F4"/>
    <mergeCell ref="A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6" r:id="rId1"/>
  <rowBreaks count="2" manualBreakCount="2">
    <brk id="58" max="5" man="1"/>
    <brk id="125" max="5" man="1"/>
  </rowBreaks>
  <colBreaks count="1" manualBreakCount="1">
    <brk id="6" max="17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27.7109375" style="1" customWidth="1"/>
    <col min="2" max="2" width="30.7109375" style="1" customWidth="1"/>
    <col min="3" max="5" width="9.7109375" style="1" customWidth="1"/>
    <col min="6" max="10" width="9.140625" style="1" customWidth="1"/>
  </cols>
  <sheetData>
    <row r="1" spans="1:10" s="43" customFormat="1" ht="15" customHeight="1">
      <c r="A1" s="777" t="s">
        <v>506</v>
      </c>
      <c r="B1" s="777"/>
      <c r="C1" s="777"/>
      <c r="D1" s="777"/>
      <c r="E1" s="777"/>
      <c r="F1" s="46"/>
      <c r="G1" s="46"/>
      <c r="H1" s="46"/>
      <c r="I1" s="46"/>
      <c r="J1" s="46"/>
    </row>
    <row r="2" spans="1:10" s="43" customFormat="1" ht="15" customHeight="1">
      <c r="A2" s="3"/>
      <c r="B2" s="3"/>
      <c r="C2" s="3"/>
      <c r="D2" s="3"/>
      <c r="E2" s="2" t="str">
        <f>'2.sz. mellékelet'!G2</f>
        <v>a  /2014. (II.  .) önkormányzati rendelethez</v>
      </c>
      <c r="F2" s="46"/>
      <c r="G2" s="46"/>
      <c r="H2" s="46"/>
      <c r="I2" s="46"/>
      <c r="J2" s="46"/>
    </row>
    <row r="3" spans="1:10" s="43" customFormat="1" ht="15" customHeight="1">
      <c r="A3" s="45"/>
      <c r="B3" s="46"/>
      <c r="C3" s="46"/>
      <c r="D3" s="46"/>
      <c r="E3" s="46"/>
      <c r="F3" s="46"/>
      <c r="G3" s="46"/>
      <c r="H3" s="46"/>
      <c r="I3" s="46"/>
      <c r="J3" s="46"/>
    </row>
    <row r="4" spans="1:10" s="43" customFormat="1" ht="15" customHeight="1">
      <c r="A4" s="45"/>
      <c r="B4" s="46"/>
      <c r="C4" s="46"/>
      <c r="D4" s="46"/>
      <c r="E4" s="46"/>
      <c r="F4" s="46"/>
      <c r="G4" s="46"/>
      <c r="H4" s="46"/>
      <c r="I4" s="46"/>
      <c r="J4" s="46"/>
    </row>
    <row r="5" spans="1:10" s="43" customFormat="1" ht="15" customHeight="1">
      <c r="A5" s="748" t="s">
        <v>315</v>
      </c>
      <c r="B5" s="748"/>
      <c r="C5" s="748"/>
      <c r="D5" s="748"/>
      <c r="E5" s="748"/>
      <c r="F5" s="46"/>
      <c r="G5" s="46"/>
      <c r="H5" s="46"/>
      <c r="I5" s="46"/>
      <c r="J5" s="46"/>
    </row>
    <row r="6" spans="1:10" s="43" customFormat="1" ht="15" customHeight="1">
      <c r="A6" s="748" t="s">
        <v>507</v>
      </c>
      <c r="B6" s="748"/>
      <c r="C6" s="748"/>
      <c r="D6" s="748"/>
      <c r="E6" s="748"/>
      <c r="F6" s="46"/>
      <c r="G6" s="46"/>
      <c r="H6" s="46"/>
      <c r="I6" s="46"/>
      <c r="J6" s="46"/>
    </row>
    <row r="7" spans="1:10" s="43" customFormat="1" ht="15" customHeight="1" thickBot="1">
      <c r="A7" s="45"/>
      <c r="B7" s="45"/>
      <c r="C7" s="45"/>
      <c r="D7" s="45"/>
      <c r="E7" s="6" t="s">
        <v>3</v>
      </c>
      <c r="F7" s="46"/>
      <c r="G7" s="46"/>
      <c r="H7" s="46"/>
      <c r="I7" s="46"/>
      <c r="J7" s="46"/>
    </row>
    <row r="8" spans="1:10" s="43" customFormat="1" ht="15" customHeight="1" thickTop="1">
      <c r="A8" s="7" t="s">
        <v>292</v>
      </c>
      <c r="B8" s="9" t="s">
        <v>293</v>
      </c>
      <c r="C8" s="9" t="s">
        <v>294</v>
      </c>
      <c r="D8" s="124" t="s">
        <v>294</v>
      </c>
      <c r="E8" s="10" t="s">
        <v>338</v>
      </c>
      <c r="F8" s="46"/>
      <c r="G8" s="46"/>
      <c r="H8" s="46"/>
      <c r="I8" s="46"/>
      <c r="J8" s="46"/>
    </row>
    <row r="9" spans="1:10" s="43" customFormat="1" ht="15" customHeight="1">
      <c r="A9" s="131" t="s">
        <v>296</v>
      </c>
      <c r="B9" s="274" t="s">
        <v>297</v>
      </c>
      <c r="C9" s="275" t="s">
        <v>298</v>
      </c>
      <c r="D9" s="276" t="s">
        <v>731</v>
      </c>
      <c r="E9" s="341" t="s">
        <v>298</v>
      </c>
      <c r="F9" s="46"/>
      <c r="G9" s="46"/>
      <c r="H9" s="46"/>
      <c r="I9" s="46"/>
      <c r="J9" s="46"/>
    </row>
    <row r="10" spans="1:10" s="43" customFormat="1" ht="15" customHeight="1" thickBot="1">
      <c r="A10" s="11" t="s">
        <v>9</v>
      </c>
      <c r="B10" s="13" t="s">
        <v>10</v>
      </c>
      <c r="C10" s="13" t="s">
        <v>11</v>
      </c>
      <c r="D10" s="127" t="s">
        <v>12</v>
      </c>
      <c r="E10" s="14" t="s">
        <v>13</v>
      </c>
      <c r="F10" s="46"/>
      <c r="G10" s="46"/>
      <c r="H10" s="46"/>
      <c r="I10" s="46"/>
      <c r="J10" s="46"/>
    </row>
    <row r="11" spans="1:10" s="43" customFormat="1" ht="15" customHeight="1" thickTop="1">
      <c r="A11" s="682" t="s">
        <v>733</v>
      </c>
      <c r="B11" s="73" t="s">
        <v>299</v>
      </c>
      <c r="C11" s="339">
        <v>1378</v>
      </c>
      <c r="D11" s="339">
        <v>1126</v>
      </c>
      <c r="E11" s="74">
        <v>1597</v>
      </c>
      <c r="F11" s="46"/>
      <c r="G11" s="46"/>
      <c r="H11" s="46"/>
      <c r="I11" s="46"/>
      <c r="J11" s="46"/>
    </row>
    <row r="12" spans="1:10" s="43" customFormat="1" ht="15" customHeight="1">
      <c r="A12" s="282"/>
      <c r="B12" s="73" t="s">
        <v>301</v>
      </c>
      <c r="C12" s="337">
        <v>1378</v>
      </c>
      <c r="D12" s="337">
        <f>SUM(D11)</f>
        <v>1126</v>
      </c>
      <c r="E12" s="74">
        <f>SUM(E11)</f>
        <v>1597</v>
      </c>
      <c r="F12" s="46"/>
      <c r="G12" s="46"/>
      <c r="H12" s="46"/>
      <c r="I12" s="46"/>
      <c r="J12" s="46"/>
    </row>
    <row r="13" spans="1:10" s="43" customFormat="1" ht="7.5" customHeight="1">
      <c r="A13" s="282"/>
      <c r="B13" s="73"/>
      <c r="C13" s="337"/>
      <c r="D13" s="337"/>
      <c r="E13" s="74"/>
      <c r="F13" s="46"/>
      <c r="G13" s="46"/>
      <c r="H13" s="46"/>
      <c r="I13" s="46"/>
      <c r="J13" s="46"/>
    </row>
    <row r="14" spans="1:10" s="43" customFormat="1" ht="22.5">
      <c r="A14" s="282" t="s">
        <v>750</v>
      </c>
      <c r="B14" s="73" t="s">
        <v>316</v>
      </c>
      <c r="C14" s="337">
        <v>7854</v>
      </c>
      <c r="D14" s="337">
        <v>7853</v>
      </c>
      <c r="E14" s="74">
        <f>'9.sz. melléklet'!G8</f>
        <v>9572</v>
      </c>
      <c r="F14" s="46"/>
      <c r="G14" s="46"/>
      <c r="H14" s="46"/>
      <c r="I14" s="46"/>
      <c r="J14" s="46"/>
    </row>
    <row r="15" spans="1:10" s="43" customFormat="1" ht="12">
      <c r="A15" s="282"/>
      <c r="B15" s="73" t="s">
        <v>317</v>
      </c>
      <c r="C15" s="337">
        <v>2088</v>
      </c>
      <c r="D15" s="337">
        <v>2009</v>
      </c>
      <c r="E15" s="74">
        <f>'9.sz. melléklet'!G13</f>
        <v>2528</v>
      </c>
      <c r="F15" s="46"/>
      <c r="G15" s="46"/>
      <c r="H15" s="46"/>
      <c r="I15" s="46"/>
      <c r="J15" s="46"/>
    </row>
    <row r="16" spans="1:10" s="43" customFormat="1" ht="15" customHeight="1">
      <c r="A16" s="282"/>
      <c r="B16" s="73" t="s">
        <v>301</v>
      </c>
      <c r="C16" s="337">
        <f>SUM(C14:C15)</f>
        <v>9942</v>
      </c>
      <c r="D16" s="337">
        <f>SUM(D14:D15)</f>
        <v>9862</v>
      </c>
      <c r="E16" s="74">
        <f>SUM(E14:E15)</f>
        <v>12100</v>
      </c>
      <c r="F16" s="46"/>
      <c r="G16" s="46"/>
      <c r="H16" s="46"/>
      <c r="I16" s="46"/>
      <c r="J16" s="46"/>
    </row>
    <row r="17" spans="1:10" s="43" customFormat="1" ht="7.5" customHeight="1">
      <c r="A17" s="282"/>
      <c r="B17" s="73"/>
      <c r="C17" s="337"/>
      <c r="D17" s="337"/>
      <c r="E17" s="74"/>
      <c r="F17" s="46"/>
      <c r="G17" s="46"/>
      <c r="H17" s="46"/>
      <c r="I17" s="46"/>
      <c r="J17" s="46"/>
    </row>
    <row r="18" spans="1:5" ht="22.5">
      <c r="A18" s="282" t="s">
        <v>751</v>
      </c>
      <c r="B18" s="73" t="s">
        <v>299</v>
      </c>
      <c r="C18" s="337">
        <v>6598</v>
      </c>
      <c r="D18" s="337">
        <v>3540</v>
      </c>
      <c r="E18" s="74">
        <v>6725</v>
      </c>
    </row>
    <row r="19" spans="1:5" ht="12">
      <c r="A19" s="282"/>
      <c r="B19" s="73" t="s">
        <v>120</v>
      </c>
      <c r="C19" s="337">
        <v>0</v>
      </c>
      <c r="D19" s="337">
        <v>0</v>
      </c>
      <c r="E19" s="74">
        <v>1016</v>
      </c>
    </row>
    <row r="20" spans="1:5" ht="12.75" thickBot="1">
      <c r="A20" s="283"/>
      <c r="B20" s="80" t="s">
        <v>301</v>
      </c>
      <c r="C20" s="340">
        <f>SUM(C18:C19)</f>
        <v>6598</v>
      </c>
      <c r="D20" s="340">
        <f>SUM(D18:D19)</f>
        <v>3540</v>
      </c>
      <c r="E20" s="236">
        <f>SUM(E18:E19)</f>
        <v>7741</v>
      </c>
    </row>
    <row r="21" ht="12.75" thickTop="1"/>
  </sheetData>
  <sheetProtection selectLockedCells="1" selectUnlockedCells="1"/>
  <mergeCells count="3">
    <mergeCell ref="A1:E1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9" activeCellId="1" sqref="G13 A29"/>
    </sheetView>
  </sheetViews>
  <sheetFormatPr defaultColWidth="11.57421875" defaultRowHeight="12.75"/>
  <cols>
    <col min="1" max="1" width="4.7109375" style="1" customWidth="1"/>
    <col min="2" max="2" width="30.7109375" style="1" customWidth="1"/>
    <col min="3" max="6" width="8.7109375" style="1" customWidth="1"/>
    <col min="7" max="7" width="4.7109375" style="1" customWidth="1"/>
    <col min="8" max="8" width="30.7109375" style="1" customWidth="1"/>
    <col min="9" max="12" width="8.7109375" style="1" customWidth="1"/>
    <col min="13" max="254" width="9.140625" style="0" customWidth="1"/>
  </cols>
  <sheetData>
    <row r="1" spans="2:12" s="43" customFormat="1" ht="15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44" t="s">
        <v>82</v>
      </c>
    </row>
    <row r="2" spans="1:12" s="43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3"/>
      <c r="L2" s="2" t="str">
        <f>'2.sz. mellékelet'!G2</f>
        <v>a  /2014. (II.  .) önkormányzati rendelethez</v>
      </c>
    </row>
    <row r="3" spans="1:12" s="43" customFormat="1" ht="15" customHeight="1">
      <c r="A3" s="45"/>
      <c r="B3" s="46"/>
      <c r="C3" s="46"/>
      <c r="D3" s="46"/>
      <c r="E3" s="46"/>
      <c r="F3" s="46"/>
      <c r="G3" s="46"/>
      <c r="H3" s="46"/>
      <c r="I3" s="46"/>
      <c r="K3" s="46"/>
      <c r="L3" s="46"/>
    </row>
    <row r="4" spans="1:12" s="43" customFormat="1" ht="15" customHeight="1">
      <c r="A4" s="748" t="s">
        <v>60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</row>
    <row r="5" spans="1:12" s="43" customFormat="1" ht="15" customHeight="1">
      <c r="A5" s="45"/>
      <c r="B5" s="46"/>
      <c r="C5" s="46"/>
      <c r="D5" s="46"/>
      <c r="E5" s="46"/>
      <c r="F5" s="46"/>
      <c r="G5" s="45"/>
      <c r="H5" s="45"/>
      <c r="I5" s="45"/>
      <c r="J5" s="46"/>
      <c r="K5" s="45"/>
      <c r="L5" s="46"/>
    </row>
    <row r="6" spans="1:12" s="43" customFormat="1" ht="15" customHeight="1" thickBot="1">
      <c r="A6" s="45"/>
      <c r="B6" s="46"/>
      <c r="C6" s="46"/>
      <c r="D6" s="46"/>
      <c r="E6" s="46"/>
      <c r="F6" s="46"/>
      <c r="G6" s="45"/>
      <c r="H6" s="371"/>
      <c r="I6" s="371"/>
      <c r="J6" s="371"/>
      <c r="K6" s="371"/>
      <c r="L6" s="371" t="s">
        <v>3</v>
      </c>
    </row>
    <row r="7" spans="1:12" s="43" customFormat="1" ht="37.5" customHeight="1" thickBot="1" thickTop="1">
      <c r="A7" s="749" t="s">
        <v>18</v>
      </c>
      <c r="B7" s="749"/>
      <c r="C7" s="48" t="s">
        <v>6</v>
      </c>
      <c r="D7" s="48" t="s">
        <v>61</v>
      </c>
      <c r="E7" s="48" t="s">
        <v>563</v>
      </c>
      <c r="F7" s="242" t="s">
        <v>7</v>
      </c>
      <c r="G7" s="750" t="s">
        <v>49</v>
      </c>
      <c r="H7" s="751"/>
      <c r="I7" s="48" t="s">
        <v>6</v>
      </c>
      <c r="J7" s="49" t="s">
        <v>61</v>
      </c>
      <c r="K7" s="48" t="s">
        <v>563</v>
      </c>
      <c r="L7" s="242" t="s">
        <v>7</v>
      </c>
    </row>
    <row r="8" spans="1:12" s="43" customFormat="1" ht="15" customHeight="1" thickTop="1">
      <c r="A8" s="50" t="s">
        <v>19</v>
      </c>
      <c r="B8" s="51" t="s">
        <v>18</v>
      </c>
      <c r="C8" s="52">
        <v>42032</v>
      </c>
      <c r="D8" s="52">
        <v>58088</v>
      </c>
      <c r="E8" s="52">
        <f>'2.sz. mellékelet'!E9-'3.sz. melléklet'!E12</f>
        <v>60884</v>
      </c>
      <c r="F8" s="632">
        <f>'2.sz. mellékelet'!F9-'3.sz. melléklet'!F12</f>
        <v>49635</v>
      </c>
      <c r="G8" s="65" t="s">
        <v>19</v>
      </c>
      <c r="H8" s="51" t="s">
        <v>62</v>
      </c>
      <c r="I8" s="53">
        <v>36869</v>
      </c>
      <c r="J8" s="305">
        <v>37595</v>
      </c>
      <c r="K8" s="54">
        <f>'8.sz. melléklet'!F9+'9.sz. melléklet'!F8</f>
        <v>36325</v>
      </c>
      <c r="L8" s="310">
        <f>'8.sz. melléklet'!G9+'9.sz. melléklet'!G8</f>
        <v>38823</v>
      </c>
    </row>
    <row r="9" spans="1:12" s="43" customFormat="1" ht="15" customHeight="1">
      <c r="A9" s="18" t="s">
        <v>20</v>
      </c>
      <c r="B9" s="625" t="s">
        <v>651</v>
      </c>
      <c r="C9" s="20">
        <f>'2.sz. mellékelet'!C11</f>
        <v>45101</v>
      </c>
      <c r="D9" s="20">
        <f>'2.sz. mellékelet'!D11</f>
        <v>49981</v>
      </c>
      <c r="E9" s="20">
        <f>'2.sz. mellékelet'!E11</f>
        <v>50727</v>
      </c>
      <c r="F9" s="32">
        <f>'2.sz. mellékelet'!F11</f>
        <v>45101</v>
      </c>
      <c r="G9" s="314" t="s">
        <v>20</v>
      </c>
      <c r="H9" s="19" t="s">
        <v>63</v>
      </c>
      <c r="I9" s="55">
        <v>9931</v>
      </c>
      <c r="J9" s="306">
        <v>9931</v>
      </c>
      <c r="K9" s="56">
        <f>'8.sz. melléklet'!F17+'9.sz. melléklet'!F13</f>
        <v>9283</v>
      </c>
      <c r="L9" s="32">
        <f>'8.sz. melléklet'!G17+'9.sz. melléklet'!G13</f>
        <v>10624</v>
      </c>
    </row>
    <row r="10" spans="1:12" s="43" customFormat="1" ht="15" customHeight="1">
      <c r="A10" s="18" t="s">
        <v>64</v>
      </c>
      <c r="B10" s="625" t="s">
        <v>652</v>
      </c>
      <c r="C10" s="20">
        <f>'2.sz. mellékelet'!C12</f>
        <v>14700</v>
      </c>
      <c r="D10" s="20">
        <f>'2.sz. mellékelet'!D12</f>
        <v>24445</v>
      </c>
      <c r="E10" s="20">
        <f>'2.sz. mellékelet'!E12</f>
        <v>25786</v>
      </c>
      <c r="F10" s="32">
        <f>'2.sz. mellékelet'!F12</f>
        <v>14600</v>
      </c>
      <c r="G10" s="314" t="s">
        <v>64</v>
      </c>
      <c r="H10" s="19" t="s">
        <v>182</v>
      </c>
      <c r="I10" s="55">
        <v>83642</v>
      </c>
      <c r="J10" s="306">
        <v>88078</v>
      </c>
      <c r="K10" s="56">
        <f>'8.sz. melléklet'!F18+'9.sz. melléklet'!F14</f>
        <v>75561</v>
      </c>
      <c r="L10" s="32">
        <f>'8.sz. melléklet'!G18+'9.sz. melléklet'!G14</f>
        <v>101188</v>
      </c>
    </row>
    <row r="11" spans="1:12" s="43" customFormat="1" ht="15" customHeight="1">
      <c r="A11" s="18" t="s">
        <v>65</v>
      </c>
      <c r="B11" s="625" t="s">
        <v>662</v>
      </c>
      <c r="C11" s="20">
        <f>'2.sz. mellékelet'!C13</f>
        <v>105</v>
      </c>
      <c r="D11" s="20">
        <f>'2.sz. mellékelet'!D13</f>
        <v>105</v>
      </c>
      <c r="E11" s="20">
        <f>'2.sz. mellékelet'!E13</f>
        <v>198</v>
      </c>
      <c r="F11" s="32">
        <f>'2.sz. mellékelet'!F13</f>
        <v>105</v>
      </c>
      <c r="G11" s="314" t="s">
        <v>65</v>
      </c>
      <c r="H11" s="19" t="s">
        <v>66</v>
      </c>
      <c r="I11" s="55">
        <v>9850</v>
      </c>
      <c r="J11" s="306">
        <v>17337</v>
      </c>
      <c r="K11" s="56">
        <f>'5.sz. melléklet'!F16</f>
        <v>17323</v>
      </c>
      <c r="L11" s="32">
        <f>'15.sz. melléklet'!F31+'15.sz. melléklet'!F36-'6.sz. melléklet'!G12</f>
        <v>8360</v>
      </c>
    </row>
    <row r="12" spans="1:12" s="43" customFormat="1" ht="15" customHeight="1">
      <c r="A12" s="18" t="s">
        <v>67</v>
      </c>
      <c r="B12" s="19" t="s">
        <v>678</v>
      </c>
      <c r="C12" s="20">
        <v>3520</v>
      </c>
      <c r="D12" s="20">
        <v>7482</v>
      </c>
      <c r="E12" s="20">
        <v>7498</v>
      </c>
      <c r="F12" s="32">
        <v>3233</v>
      </c>
      <c r="G12" s="314" t="s">
        <v>67</v>
      </c>
      <c r="H12" s="19" t="s">
        <v>68</v>
      </c>
      <c r="I12" s="55">
        <v>18477</v>
      </c>
      <c r="J12" s="306">
        <v>18477</v>
      </c>
      <c r="K12" s="56">
        <f>'5.sz. melléklet'!F15</f>
        <v>17522</v>
      </c>
      <c r="L12" s="32">
        <f>'15.sz. melléklet'!F9+'15.sz. melléklet'!F11+'15.sz. melléklet'!F12+'15.sz. melléklet'!F13+'15.sz. melléklet'!F14+'15.sz. melléklet'!F15+'15.sz. melléklet'!F16</f>
        <v>12129</v>
      </c>
    </row>
    <row r="13" spans="1:13" s="43" customFormat="1" ht="15" customHeight="1">
      <c r="A13" s="18" t="s">
        <v>69</v>
      </c>
      <c r="B13" s="58" t="s">
        <v>707</v>
      </c>
      <c r="C13" s="20">
        <v>25098</v>
      </c>
      <c r="D13" s="20">
        <v>56698</v>
      </c>
      <c r="E13" s="20">
        <f>'8.sz. melléklet'!F61</f>
        <v>56699</v>
      </c>
      <c r="F13" s="32">
        <f>'2.sz. mellékelet'!F15</f>
        <v>53468</v>
      </c>
      <c r="G13" s="314" t="s">
        <v>69</v>
      </c>
      <c r="H13" s="19" t="s">
        <v>70</v>
      </c>
      <c r="I13" s="55">
        <v>7680</v>
      </c>
      <c r="J13" s="306">
        <v>7680</v>
      </c>
      <c r="K13" s="56">
        <f>'8.sz. melléklet'!F28</f>
        <v>4595</v>
      </c>
      <c r="L13" s="32">
        <f>'8.sz. melléklet'!G28</f>
        <v>6020</v>
      </c>
      <c r="M13" s="269"/>
    </row>
    <row r="14" spans="1:12" s="43" customFormat="1" ht="15" customHeight="1">
      <c r="A14" s="18" t="s">
        <v>71</v>
      </c>
      <c r="B14" s="19" t="s">
        <v>72</v>
      </c>
      <c r="C14" s="20">
        <v>9643</v>
      </c>
      <c r="D14" s="20">
        <v>10061</v>
      </c>
      <c r="E14" s="320">
        <f>'2.sz. mellékelet'!E19+'2.sz. mellékelet'!E22</f>
        <v>12682</v>
      </c>
      <c r="F14" s="57">
        <f>'2.sz. mellékelet'!F19+'2.sz. mellékelet'!F22</f>
        <v>4919</v>
      </c>
      <c r="G14" s="314" t="s">
        <v>71</v>
      </c>
      <c r="H14" s="19" t="s">
        <v>51</v>
      </c>
      <c r="I14" s="55">
        <f>SUM(I15:I16)</f>
        <v>36844</v>
      </c>
      <c r="J14" s="306">
        <f>SUM(J15:J16)</f>
        <v>69686</v>
      </c>
      <c r="K14" s="56"/>
      <c r="L14" s="32">
        <f>SUM(L15:L16)</f>
        <v>70001</v>
      </c>
    </row>
    <row r="15" spans="1:12" s="43" customFormat="1" ht="15" customHeight="1">
      <c r="A15" s="59"/>
      <c r="B15" s="60"/>
      <c r="C15" s="60"/>
      <c r="D15" s="61"/>
      <c r="E15" s="60"/>
      <c r="F15" s="315"/>
      <c r="G15" s="38"/>
      <c r="H15" s="62" t="s">
        <v>724</v>
      </c>
      <c r="I15" s="55">
        <v>36844</v>
      </c>
      <c r="J15" s="306">
        <v>51686</v>
      </c>
      <c r="K15" s="56"/>
      <c r="L15" s="32">
        <v>70001</v>
      </c>
    </row>
    <row r="16" spans="1:12" s="43" customFormat="1" ht="15" customHeight="1">
      <c r="A16" s="63"/>
      <c r="B16" s="64"/>
      <c r="C16" s="64"/>
      <c r="D16" s="65"/>
      <c r="E16" s="64"/>
      <c r="F16" s="316"/>
      <c r="G16" s="38"/>
      <c r="H16" s="62" t="s">
        <v>725</v>
      </c>
      <c r="I16" s="55"/>
      <c r="J16" s="306">
        <v>18000</v>
      </c>
      <c r="K16" s="56"/>
      <c r="L16" s="32"/>
    </row>
    <row r="17" spans="1:12" s="43" customFormat="1" ht="15" customHeight="1">
      <c r="A17" s="752" t="s">
        <v>73</v>
      </c>
      <c r="B17" s="752"/>
      <c r="C17" s="20">
        <f>SUM(C8:C14)</f>
        <v>140199</v>
      </c>
      <c r="D17" s="20">
        <f>SUM(D8:D14)</f>
        <v>206860</v>
      </c>
      <c r="E17" s="20">
        <f>SUM(E8:E14)</f>
        <v>214474</v>
      </c>
      <c r="F17" s="32">
        <f>SUM(F8:F14)</f>
        <v>171061</v>
      </c>
      <c r="G17" s="753" t="s">
        <v>74</v>
      </c>
      <c r="H17" s="754"/>
      <c r="I17" s="55">
        <f>SUM(I8:I14)</f>
        <v>203293</v>
      </c>
      <c r="J17" s="306">
        <f>SUM(J8:J14)</f>
        <v>248784</v>
      </c>
      <c r="K17" s="56">
        <f>SUM(K8:K14)</f>
        <v>160609</v>
      </c>
      <c r="L17" s="32">
        <f>SUM(L8:L14)</f>
        <v>247145</v>
      </c>
    </row>
    <row r="18" spans="1:12" s="43" customFormat="1" ht="15" customHeight="1" thickBot="1">
      <c r="A18" s="758" t="s">
        <v>42</v>
      </c>
      <c r="B18" s="758"/>
      <c r="C18" s="66">
        <v>63094</v>
      </c>
      <c r="D18" s="66">
        <v>41924</v>
      </c>
      <c r="E18" s="626">
        <f>K17-E17</f>
        <v>-53865</v>
      </c>
      <c r="F18" s="318">
        <f>L17-F17</f>
        <v>76084</v>
      </c>
      <c r="G18" s="67"/>
      <c r="H18" s="67"/>
      <c r="I18" s="67"/>
      <c r="J18" s="307"/>
      <c r="K18" s="68"/>
      <c r="L18" s="311"/>
    </row>
    <row r="19" spans="1:12" s="43" customFormat="1" ht="15" customHeight="1" thickBot="1" thickTop="1">
      <c r="A19" s="759" t="s">
        <v>75</v>
      </c>
      <c r="B19" s="759"/>
      <c r="C19" s="70">
        <f>SUM(C17:C18)</f>
        <v>203293</v>
      </c>
      <c r="D19" s="70">
        <f>SUM(D17:D18)</f>
        <v>248784</v>
      </c>
      <c r="E19" s="70">
        <f>SUM(E17:E18)</f>
        <v>160609</v>
      </c>
      <c r="F19" s="312">
        <f>SUM(F17:F18)</f>
        <v>247145</v>
      </c>
      <c r="G19" s="760" t="s">
        <v>74</v>
      </c>
      <c r="H19" s="761"/>
      <c r="I19" s="71">
        <f>SUM(I17)</f>
        <v>203293</v>
      </c>
      <c r="J19" s="308">
        <f>SUM(J17)</f>
        <v>248784</v>
      </c>
      <c r="K19" s="72">
        <f>SUM(K17)</f>
        <v>160609</v>
      </c>
      <c r="L19" s="312">
        <f>SUM(L17)</f>
        <v>247145</v>
      </c>
    </row>
    <row r="20" spans="1:12" s="43" customFormat="1" ht="15" customHeight="1" thickTop="1">
      <c r="A20" s="50" t="s">
        <v>19</v>
      </c>
      <c r="B20" s="51" t="s">
        <v>28</v>
      </c>
      <c r="C20" s="52">
        <v>5000</v>
      </c>
      <c r="D20" s="52">
        <v>3100</v>
      </c>
      <c r="E20" s="52">
        <v>3558</v>
      </c>
      <c r="F20" s="310">
        <f>'2.sz. mellékelet'!F17</f>
        <v>0</v>
      </c>
      <c r="G20" s="65" t="s">
        <v>19</v>
      </c>
      <c r="H20" s="51" t="s">
        <v>50</v>
      </c>
      <c r="I20" s="53">
        <v>67199</v>
      </c>
      <c r="J20" s="309">
        <v>97907</v>
      </c>
      <c r="K20" s="54">
        <f>'6.sz. melléklet'!F14</f>
        <v>46596</v>
      </c>
      <c r="L20" s="310">
        <f>'2.sz. mellékelet'!F37</f>
        <v>97578</v>
      </c>
    </row>
    <row r="21" spans="1:12" s="43" customFormat="1" ht="15" customHeight="1">
      <c r="A21" s="18" t="s">
        <v>20</v>
      </c>
      <c r="B21" s="19" t="s">
        <v>39</v>
      </c>
      <c r="C21" s="20">
        <v>5000</v>
      </c>
      <c r="D21" s="20"/>
      <c r="E21" s="20"/>
      <c r="F21" s="317"/>
      <c r="G21" s="38" t="s">
        <v>20</v>
      </c>
      <c r="H21" s="19" t="s">
        <v>716</v>
      </c>
      <c r="I21" s="55">
        <v>18000</v>
      </c>
      <c r="J21" s="306"/>
      <c r="K21" s="56"/>
      <c r="L21" s="32">
        <v>35000</v>
      </c>
    </row>
    <row r="22" spans="1:12" s="43" customFormat="1" ht="15" customHeight="1">
      <c r="A22" s="18" t="s">
        <v>64</v>
      </c>
      <c r="B22" s="19" t="s">
        <v>718</v>
      </c>
      <c r="C22" s="20">
        <v>132</v>
      </c>
      <c r="D22" s="20">
        <v>674</v>
      </c>
      <c r="E22" s="20">
        <v>707</v>
      </c>
      <c r="F22" s="32">
        <f>'2.sz. mellékelet'!F23</f>
        <v>4632</v>
      </c>
      <c r="G22" s="47"/>
      <c r="H22" s="73"/>
      <c r="I22" s="73"/>
      <c r="J22"/>
      <c r="K22"/>
      <c r="L22" s="74"/>
    </row>
    <row r="23" spans="1:12" s="43" customFormat="1" ht="15" customHeight="1">
      <c r="A23" s="18" t="s">
        <v>76</v>
      </c>
      <c r="B23" s="19" t="s">
        <v>719</v>
      </c>
      <c r="C23" s="20">
        <v>7182</v>
      </c>
      <c r="D23" s="20">
        <v>3333</v>
      </c>
      <c r="E23" s="20">
        <v>3333</v>
      </c>
      <c r="F23" s="32">
        <f>'2.sz. mellékelet'!F20</f>
        <v>19459</v>
      </c>
      <c r="G23" s="73"/>
      <c r="H23" s="73"/>
      <c r="I23" s="73"/>
      <c r="J23"/>
      <c r="K23"/>
      <c r="L23" s="76"/>
    </row>
    <row r="24" spans="1:12" s="43" customFormat="1" ht="15" customHeight="1">
      <c r="A24" s="18" t="s">
        <v>69</v>
      </c>
      <c r="B24" s="58" t="s">
        <v>717</v>
      </c>
      <c r="C24" s="20"/>
      <c r="D24" s="20">
        <v>498</v>
      </c>
      <c r="E24" s="20">
        <v>498</v>
      </c>
      <c r="F24" s="317"/>
      <c r="G24" s="47"/>
      <c r="H24" s="47"/>
      <c r="I24" s="47"/>
      <c r="J24"/>
      <c r="K24"/>
      <c r="L24" s="77"/>
    </row>
    <row r="25" spans="1:12" s="43" customFormat="1" ht="15" customHeight="1">
      <c r="A25" s="78" t="s">
        <v>77</v>
      </c>
      <c r="B25" s="62"/>
      <c r="C25" s="20">
        <f>SUM(C20:C24)</f>
        <v>17314</v>
      </c>
      <c r="D25" s="20">
        <f>SUM(D20:D24)</f>
        <v>7605</v>
      </c>
      <c r="E25" s="20">
        <f>SUM(E20:E24)</f>
        <v>8096</v>
      </c>
      <c r="F25" s="32">
        <f>SUM(F20:F24)</f>
        <v>24091</v>
      </c>
      <c r="G25" s="73"/>
      <c r="H25" s="73"/>
      <c r="I25" s="73"/>
      <c r="J25"/>
      <c r="K25"/>
      <c r="L25" s="76"/>
    </row>
    <row r="26" spans="1:12" s="43" customFormat="1" ht="15" customHeight="1" thickBot="1">
      <c r="A26" s="79" t="s">
        <v>42</v>
      </c>
      <c r="B26" s="68"/>
      <c r="C26" s="66">
        <v>67885</v>
      </c>
      <c r="D26" s="66">
        <v>90302</v>
      </c>
      <c r="E26" s="626">
        <f>K27-E25</f>
        <v>38500</v>
      </c>
      <c r="F26" s="318">
        <f>L27-F25</f>
        <v>108487</v>
      </c>
      <c r="G26" s="80"/>
      <c r="H26" s="80"/>
      <c r="I26" s="80"/>
      <c r="J26"/>
      <c r="K26"/>
      <c r="L26" s="81"/>
    </row>
    <row r="27" spans="1:12" s="43" customFormat="1" ht="15" customHeight="1" thickBot="1" thickTop="1">
      <c r="A27" s="759" t="s">
        <v>78</v>
      </c>
      <c r="B27" s="759"/>
      <c r="C27" s="70">
        <f>SUM(C25:C26)</f>
        <v>85199</v>
      </c>
      <c r="D27" s="70">
        <f>SUM(D25:D26)</f>
        <v>97907</v>
      </c>
      <c r="E27" s="70">
        <f>SUM(E25:E26)</f>
        <v>46596</v>
      </c>
      <c r="F27" s="312">
        <f>SUM(F25:F26)</f>
        <v>132578</v>
      </c>
      <c r="G27" s="760" t="s">
        <v>79</v>
      </c>
      <c r="H27" s="761"/>
      <c r="I27" s="71">
        <f>SUM(I20:I25)</f>
        <v>85199</v>
      </c>
      <c r="J27" s="71">
        <f>SUM(J20:J25)</f>
        <v>97907</v>
      </c>
      <c r="K27" s="70">
        <f>SUM(K20:K25)</f>
        <v>46596</v>
      </c>
      <c r="L27" s="312">
        <f>SUM(L20:L25)</f>
        <v>132578</v>
      </c>
    </row>
    <row r="28" spans="1:12" s="43" customFormat="1" ht="15" customHeight="1" thickBot="1" thickTop="1">
      <c r="A28" s="755" t="s">
        <v>80</v>
      </c>
      <c r="B28" s="755"/>
      <c r="C28" s="82">
        <f>C19+C27</f>
        <v>288492</v>
      </c>
      <c r="D28" s="82">
        <f>D19+D27</f>
        <v>346691</v>
      </c>
      <c r="E28" s="82">
        <f>E19+E27</f>
        <v>207205</v>
      </c>
      <c r="F28" s="313">
        <f>F19+F27</f>
        <v>379723</v>
      </c>
      <c r="G28" s="756" t="s">
        <v>81</v>
      </c>
      <c r="H28" s="757"/>
      <c r="I28" s="558">
        <f>I19+I27</f>
        <v>288492</v>
      </c>
      <c r="J28" s="83">
        <f>J19+J27</f>
        <v>346691</v>
      </c>
      <c r="K28" s="82">
        <f>K19+K27</f>
        <v>207205</v>
      </c>
      <c r="L28" s="313">
        <f>L19+L27</f>
        <v>379723</v>
      </c>
    </row>
    <row r="29" spans="1:11" ht="12.75" thickTop="1">
      <c r="A29" s="84"/>
      <c r="B29" s="84"/>
      <c r="C29" s="84"/>
      <c r="E29" s="84"/>
      <c r="G29" s="84"/>
      <c r="H29" s="84"/>
      <c r="I29" s="84"/>
      <c r="K29" s="84"/>
    </row>
  </sheetData>
  <sheetProtection selectLockedCells="1" selectUnlockedCells="1"/>
  <mergeCells count="12">
    <mergeCell ref="A27:B27"/>
    <mergeCell ref="G27:H27"/>
    <mergeCell ref="A4:L4"/>
    <mergeCell ref="A7:B7"/>
    <mergeCell ref="G7:H7"/>
    <mergeCell ref="A17:B17"/>
    <mergeCell ref="G17:H17"/>
    <mergeCell ref="A28:B28"/>
    <mergeCell ref="G28:H28"/>
    <mergeCell ref="A18:B18"/>
    <mergeCell ref="A19:B19"/>
    <mergeCell ref="G19:H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7" width="9.7109375" style="1" customWidth="1"/>
  </cols>
  <sheetData>
    <row r="1" spans="1:8" s="43" customFormat="1" ht="15" customHeight="1">
      <c r="A1" s="763" t="s">
        <v>106</v>
      </c>
      <c r="B1" s="763"/>
      <c r="C1" s="763"/>
      <c r="D1" s="763"/>
      <c r="E1" s="763"/>
      <c r="F1" s="763"/>
      <c r="G1" s="763"/>
      <c r="H1" s="85"/>
    </row>
    <row r="2" spans="2:8" s="43" customFormat="1" ht="15" customHeight="1">
      <c r="B2" s="3"/>
      <c r="C2" s="3"/>
      <c r="D2" s="3"/>
      <c r="E2" s="3"/>
      <c r="F2" s="2"/>
      <c r="G2" s="2" t="str">
        <f>'2.sz. mellékelet'!G2</f>
        <v>a  /2014. (II.  .) önkormányzati rendelethez</v>
      </c>
      <c r="H2" s="85"/>
    </row>
    <row r="3" spans="1:7" s="43" customFormat="1" ht="15" customHeight="1">
      <c r="A3" s="45"/>
      <c r="B3" s="46"/>
      <c r="C3" s="46"/>
      <c r="D3" s="46"/>
      <c r="E3" s="46"/>
      <c r="F3" s="46"/>
      <c r="G3" s="46"/>
    </row>
    <row r="4" spans="1:8" s="43" customFormat="1" ht="15" customHeight="1">
      <c r="A4" s="764" t="s">
        <v>83</v>
      </c>
      <c r="B4" s="764"/>
      <c r="C4" s="764"/>
      <c r="D4" s="764"/>
      <c r="E4" s="764"/>
      <c r="F4" s="764"/>
      <c r="G4" s="764"/>
      <c r="H4" s="42"/>
    </row>
    <row r="5" spans="1:8" s="43" customFormat="1" ht="15" customHeight="1">
      <c r="A5" s="86"/>
      <c r="B5" s="86"/>
      <c r="C5" s="86"/>
      <c r="D5" s="86"/>
      <c r="E5" s="86"/>
      <c r="F5" s="86"/>
      <c r="G5" s="86"/>
      <c r="H5" s="42"/>
    </row>
    <row r="6" spans="1:8" s="43" customFormat="1" ht="15" customHeight="1" thickBot="1">
      <c r="A6" s="87"/>
      <c r="B6" s="87"/>
      <c r="C6" s="87"/>
      <c r="D6" s="88"/>
      <c r="E6" s="765" t="s">
        <v>3</v>
      </c>
      <c r="F6" s="765"/>
      <c r="G6" s="765"/>
      <c r="H6" s="42"/>
    </row>
    <row r="7" spans="1:8" s="43" customFormat="1" ht="23.25" thickTop="1">
      <c r="A7" s="7" t="s">
        <v>4</v>
      </c>
      <c r="B7" s="8" t="s">
        <v>5</v>
      </c>
      <c r="C7" s="9" t="s">
        <v>6</v>
      </c>
      <c r="D7" s="9" t="s">
        <v>714</v>
      </c>
      <c r="E7" s="9" t="s">
        <v>563</v>
      </c>
      <c r="F7" s="9" t="s">
        <v>7</v>
      </c>
      <c r="G7" s="10" t="s">
        <v>8</v>
      </c>
      <c r="H7" s="42"/>
    </row>
    <row r="8" spans="1:8" s="43" customFormat="1" ht="15" customHeight="1" thickBot="1">
      <c r="A8" s="11" t="s">
        <v>9</v>
      </c>
      <c r="B8" s="12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4" t="s">
        <v>15</v>
      </c>
      <c r="H8" s="42"/>
    </row>
    <row r="9" spans="1:8" s="43" customFormat="1" ht="15" customHeight="1" thickTop="1">
      <c r="A9" s="766" t="s">
        <v>16</v>
      </c>
      <c r="B9" s="766"/>
      <c r="C9" s="766"/>
      <c r="D9" s="766"/>
      <c r="E9" s="766"/>
      <c r="F9" s="766"/>
      <c r="G9" s="766"/>
      <c r="H9" s="42"/>
    </row>
    <row r="10" spans="1:8" s="609" customFormat="1" ht="15" customHeight="1">
      <c r="A10" s="594" t="s">
        <v>85</v>
      </c>
      <c r="B10" s="595" t="s">
        <v>18</v>
      </c>
      <c r="C10" s="596">
        <v>45552</v>
      </c>
      <c r="D10" s="596">
        <v>65570</v>
      </c>
      <c r="E10" s="596">
        <f>'8.sz. melléklet'!F73+'9.sz. melléklet'!F31</f>
        <v>68382</v>
      </c>
      <c r="F10" s="596">
        <f>'2.sz. mellékelet'!F9</f>
        <v>52868</v>
      </c>
      <c r="G10" s="91">
        <f>F10/C10</f>
        <v>1.1606076571829997</v>
      </c>
      <c r="H10" s="608"/>
    </row>
    <row r="11" spans="1:8" s="43" customFormat="1" ht="15" customHeight="1">
      <c r="A11" s="610" t="s">
        <v>25</v>
      </c>
      <c r="B11" s="611" t="s">
        <v>21</v>
      </c>
      <c r="C11" s="612">
        <f>SUM(C12:C14)</f>
        <v>59906</v>
      </c>
      <c r="D11" s="612">
        <f>SUM(D12:D14)</f>
        <v>74531</v>
      </c>
      <c r="E11" s="612">
        <f>SUM(E12:E14)</f>
        <v>76711</v>
      </c>
      <c r="F11" s="612">
        <f>SUM(F12:F14)</f>
        <v>59806</v>
      </c>
      <c r="G11" s="613">
        <f>F11/C11</f>
        <v>0.9983307181250626</v>
      </c>
      <c r="H11" s="42"/>
    </row>
    <row r="12" spans="1:8" s="43" customFormat="1" ht="15" customHeight="1">
      <c r="A12" s="95"/>
      <c r="B12" s="102" t="s">
        <v>701</v>
      </c>
      <c r="C12" s="599">
        <v>45101</v>
      </c>
      <c r="D12" s="599">
        <v>49981</v>
      </c>
      <c r="E12" s="599">
        <v>50727</v>
      </c>
      <c r="F12" s="599">
        <v>45101</v>
      </c>
      <c r="G12" s="597"/>
      <c r="H12" s="42"/>
    </row>
    <row r="13" spans="1:8" s="43" customFormat="1" ht="15" customHeight="1">
      <c r="A13" s="95"/>
      <c r="B13" s="102" t="s">
        <v>700</v>
      </c>
      <c r="C13" s="599">
        <v>14700</v>
      </c>
      <c r="D13" s="599">
        <v>24445</v>
      </c>
      <c r="E13" s="599">
        <v>25786</v>
      </c>
      <c r="F13" s="599">
        <v>14600</v>
      </c>
      <c r="G13" s="597"/>
      <c r="H13" s="42"/>
    </row>
    <row r="14" spans="1:8" s="43" customFormat="1" ht="15" customHeight="1">
      <c r="A14" s="63"/>
      <c r="B14" s="107" t="s">
        <v>699</v>
      </c>
      <c r="C14" s="108">
        <v>105</v>
      </c>
      <c r="D14" s="108">
        <v>105</v>
      </c>
      <c r="E14" s="108">
        <v>198</v>
      </c>
      <c r="F14" s="108">
        <v>105</v>
      </c>
      <c r="G14" s="597"/>
      <c r="H14" s="42"/>
    </row>
    <row r="15" spans="1:8" s="43" customFormat="1" ht="15" customHeight="1">
      <c r="A15" s="98" t="s">
        <v>100</v>
      </c>
      <c r="B15" s="99" t="s">
        <v>641</v>
      </c>
      <c r="C15" s="100">
        <f>C16+C31</f>
        <v>34691</v>
      </c>
      <c r="D15" s="100">
        <f>D16+D31</f>
        <v>66171</v>
      </c>
      <c r="E15" s="100">
        <f>E16+E31</f>
        <v>68664</v>
      </c>
      <c r="F15" s="100">
        <f>F16+F31</f>
        <v>58157</v>
      </c>
      <c r="G15" s="91">
        <f>F15/C15</f>
        <v>1.6764290449972616</v>
      </c>
      <c r="H15" s="42"/>
    </row>
    <row r="16" spans="1:8" s="43" customFormat="1" ht="15" customHeight="1">
      <c r="A16" s="92"/>
      <c r="B16" s="93" t="s">
        <v>703</v>
      </c>
      <c r="C16" s="66">
        <f>SUM(C17:C30)</f>
        <v>25098</v>
      </c>
      <c r="D16" s="66">
        <f>SUM(D17:D30)</f>
        <v>56698</v>
      </c>
      <c r="E16" s="66">
        <f>SUM(E17:E30)</f>
        <v>56699</v>
      </c>
      <c r="F16" s="304">
        <f>SUM(F17:F30)</f>
        <v>53468</v>
      </c>
      <c r="G16" s="94">
        <f>F16/C16</f>
        <v>2.13036895370149</v>
      </c>
      <c r="H16" s="42"/>
    </row>
    <row r="17" spans="1:8" s="43" customFormat="1" ht="15" customHeight="1">
      <c r="A17" s="95"/>
      <c r="B17" s="102" t="s">
        <v>86</v>
      </c>
      <c r="C17" s="599">
        <v>8610</v>
      </c>
      <c r="D17" s="599">
        <v>9223</v>
      </c>
      <c r="E17" s="599">
        <v>8610</v>
      </c>
      <c r="F17" s="601"/>
      <c r="G17" s="597"/>
      <c r="H17" s="42"/>
    </row>
    <row r="18" spans="1:8" s="43" customFormat="1" ht="15" customHeight="1">
      <c r="A18" s="95"/>
      <c r="B18" s="102" t="s">
        <v>87</v>
      </c>
      <c r="C18" s="599">
        <v>3462</v>
      </c>
      <c r="D18" s="599">
        <v>3462</v>
      </c>
      <c r="E18" s="599">
        <v>4075</v>
      </c>
      <c r="F18" s="602">
        <v>14996</v>
      </c>
      <c r="G18" s="597"/>
      <c r="H18" s="42"/>
    </row>
    <row r="19" spans="1:8" s="43" customFormat="1" ht="15" customHeight="1">
      <c r="A19" s="95"/>
      <c r="B19" s="102" t="s">
        <v>88</v>
      </c>
      <c r="C19" s="599">
        <v>3000</v>
      </c>
      <c r="D19" s="599">
        <v>3000</v>
      </c>
      <c r="E19" s="599">
        <v>3000</v>
      </c>
      <c r="F19" s="602">
        <v>3775</v>
      </c>
      <c r="G19" s="597"/>
      <c r="H19" s="42"/>
    </row>
    <row r="20" spans="1:8" s="43" customFormat="1" ht="15" customHeight="1">
      <c r="A20" s="95"/>
      <c r="B20" s="102" t="s">
        <v>89</v>
      </c>
      <c r="C20" s="599"/>
      <c r="D20" s="599">
        <v>693</v>
      </c>
      <c r="E20" s="599">
        <v>693</v>
      </c>
      <c r="F20" s="601"/>
      <c r="G20" s="597"/>
      <c r="H20" s="42"/>
    </row>
    <row r="21" spans="1:8" s="43" customFormat="1" ht="15" customHeight="1">
      <c r="A21" s="95"/>
      <c r="B21" s="102" t="s">
        <v>90</v>
      </c>
      <c r="C21" s="599">
        <v>1125</v>
      </c>
      <c r="D21" s="599">
        <v>1125</v>
      </c>
      <c r="E21" s="599">
        <v>1125</v>
      </c>
      <c r="F21" s="602">
        <v>1058</v>
      </c>
      <c r="G21" s="597"/>
      <c r="H21" s="42"/>
    </row>
    <row r="22" spans="1:8" s="43" customFormat="1" ht="15" customHeight="1">
      <c r="A22" s="95"/>
      <c r="B22" s="102" t="s">
        <v>91</v>
      </c>
      <c r="C22" s="599">
        <v>279</v>
      </c>
      <c r="D22" s="599">
        <v>279</v>
      </c>
      <c r="E22" s="599">
        <v>279</v>
      </c>
      <c r="F22" s="602">
        <v>277</v>
      </c>
      <c r="G22" s="597"/>
      <c r="H22" s="42"/>
    </row>
    <row r="23" spans="1:8" s="43" customFormat="1" ht="22.5">
      <c r="A23" s="95"/>
      <c r="B23" s="603" t="s">
        <v>92</v>
      </c>
      <c r="C23" s="599">
        <v>7296</v>
      </c>
      <c r="D23" s="599">
        <v>7822</v>
      </c>
      <c r="E23" s="599">
        <v>7822</v>
      </c>
      <c r="F23" s="602">
        <v>11511</v>
      </c>
      <c r="G23" s="597"/>
      <c r="H23" s="42"/>
    </row>
    <row r="24" spans="1:8" s="43" customFormat="1" ht="15" customHeight="1">
      <c r="A24" s="95"/>
      <c r="B24" s="102" t="s">
        <v>93</v>
      </c>
      <c r="C24" s="599">
        <v>918</v>
      </c>
      <c r="D24" s="599">
        <v>918</v>
      </c>
      <c r="E24" s="599">
        <v>918</v>
      </c>
      <c r="F24" s="602">
        <v>1232</v>
      </c>
      <c r="G24" s="597"/>
      <c r="H24" s="42"/>
    </row>
    <row r="25" spans="1:8" s="43" customFormat="1" ht="15" customHeight="1">
      <c r="A25" s="95"/>
      <c r="B25" s="102" t="s">
        <v>94</v>
      </c>
      <c r="C25" s="599">
        <v>408</v>
      </c>
      <c r="D25" s="599">
        <v>408</v>
      </c>
      <c r="E25" s="599">
        <v>408</v>
      </c>
      <c r="F25" s="602">
        <v>1436</v>
      </c>
      <c r="G25" s="597"/>
      <c r="H25" s="42"/>
    </row>
    <row r="26" spans="1:8" s="43" customFormat="1" ht="15" customHeight="1">
      <c r="A26" s="95"/>
      <c r="B26" s="102" t="s">
        <v>95</v>
      </c>
      <c r="C26" s="599"/>
      <c r="D26" s="599">
        <v>805</v>
      </c>
      <c r="E26" s="599">
        <v>805</v>
      </c>
      <c r="F26" s="602">
        <v>799</v>
      </c>
      <c r="G26" s="597"/>
      <c r="H26" s="42"/>
    </row>
    <row r="27" spans="1:8" s="43" customFormat="1" ht="15" customHeight="1">
      <c r="A27" s="95"/>
      <c r="B27" s="102" t="s">
        <v>96</v>
      </c>
      <c r="C27" s="599"/>
      <c r="D27" s="599">
        <v>15425</v>
      </c>
      <c r="E27" s="599">
        <v>15425</v>
      </c>
      <c r="F27" s="602">
        <v>18271</v>
      </c>
      <c r="G27" s="597"/>
      <c r="H27" s="42"/>
    </row>
    <row r="28" spans="1:8" s="43" customFormat="1" ht="15" customHeight="1">
      <c r="A28" s="95"/>
      <c r="B28" s="604" t="s">
        <v>97</v>
      </c>
      <c r="C28" s="599"/>
      <c r="D28" s="599">
        <v>93</v>
      </c>
      <c r="E28" s="599">
        <v>93</v>
      </c>
      <c r="F28" s="602">
        <v>113</v>
      </c>
      <c r="G28" s="597"/>
      <c r="H28" s="42"/>
    </row>
    <row r="29" spans="1:8" s="43" customFormat="1" ht="15" customHeight="1">
      <c r="A29" s="95"/>
      <c r="B29" s="604" t="s">
        <v>98</v>
      </c>
      <c r="C29" s="599"/>
      <c r="D29" s="599">
        <v>1914</v>
      </c>
      <c r="E29" s="599">
        <v>1915</v>
      </c>
      <c r="F29" s="601"/>
      <c r="G29" s="597"/>
      <c r="H29" s="42"/>
    </row>
    <row r="30" spans="1:8" s="43" customFormat="1" ht="15" customHeight="1">
      <c r="A30" s="95"/>
      <c r="B30" s="604" t="s">
        <v>99</v>
      </c>
      <c r="C30" s="599"/>
      <c r="D30" s="599">
        <v>11531</v>
      </c>
      <c r="E30" s="599">
        <v>11531</v>
      </c>
      <c r="F30" s="601"/>
      <c r="G30" s="597"/>
      <c r="H30" s="42"/>
    </row>
    <row r="31" spans="1:8" s="43" customFormat="1" ht="15" customHeight="1">
      <c r="A31" s="63"/>
      <c r="B31" s="51" t="s">
        <v>704</v>
      </c>
      <c r="C31" s="97">
        <v>9593</v>
      </c>
      <c r="D31" s="97">
        <v>9473</v>
      </c>
      <c r="E31" s="97">
        <v>11965</v>
      </c>
      <c r="F31" s="97">
        <v>4689</v>
      </c>
      <c r="G31" s="184">
        <f>F31/C31</f>
        <v>0.488793912227666</v>
      </c>
      <c r="H31" s="42"/>
    </row>
    <row r="32" spans="1:8" s="600" customFormat="1" ht="15" customHeight="1">
      <c r="A32" s="103" t="s">
        <v>101</v>
      </c>
      <c r="B32" s="27" t="s">
        <v>686</v>
      </c>
      <c r="C32" s="28">
        <v>50</v>
      </c>
      <c r="D32" s="28">
        <v>588</v>
      </c>
      <c r="E32" s="28">
        <v>717</v>
      </c>
      <c r="F32" s="28">
        <f>'2.sz. mellékelet'!F22</f>
        <v>230</v>
      </c>
      <c r="G32" s="104">
        <f>F32/C32</f>
        <v>4.6</v>
      </c>
      <c r="H32" s="42"/>
    </row>
    <row r="33" spans="1:8" s="43" customFormat="1" ht="15" customHeight="1">
      <c r="A33" s="727" t="s">
        <v>102</v>
      </c>
      <c r="B33" s="727"/>
      <c r="C33" s="30">
        <f>C10+C11+C15+C32</f>
        <v>140199</v>
      </c>
      <c r="D33" s="30">
        <f>D10+D11+D15+D32</f>
        <v>206860</v>
      </c>
      <c r="E33" s="30">
        <f>E10+E11+E15+E32</f>
        <v>214474</v>
      </c>
      <c r="F33" s="30">
        <f>F10+F11+F15+F32</f>
        <v>171061</v>
      </c>
      <c r="G33" s="105">
        <f>F33/C33</f>
        <v>1.2201299581309424</v>
      </c>
      <c r="H33" s="42"/>
    </row>
    <row r="34" spans="1:8" s="43" customFormat="1" ht="15" customHeight="1">
      <c r="A34" s="92" t="s">
        <v>33</v>
      </c>
      <c r="B34" s="93" t="s">
        <v>103</v>
      </c>
      <c r="C34" s="66">
        <f>SUM(C35)</f>
        <v>63094</v>
      </c>
      <c r="D34" s="66">
        <f>SUM(D35)</f>
        <v>41924</v>
      </c>
      <c r="E34" s="66"/>
      <c r="F34" s="66">
        <f>SUM(F35)</f>
        <v>76084</v>
      </c>
      <c r="G34" s="106">
        <f>F34/C34</f>
        <v>1.2058832852569183</v>
      </c>
      <c r="H34" s="42"/>
    </row>
    <row r="35" spans="1:8" s="43" customFormat="1" ht="15" customHeight="1" thickBot="1">
      <c r="A35" s="614"/>
      <c r="B35" s="615" t="s">
        <v>104</v>
      </c>
      <c r="C35" s="616">
        <v>63094</v>
      </c>
      <c r="D35" s="616">
        <v>41924</v>
      </c>
      <c r="E35" s="616"/>
      <c r="F35" s="616">
        <f>'3.sz. melléklet'!F18</f>
        <v>76084</v>
      </c>
      <c r="G35" s="617"/>
      <c r="H35" s="42"/>
    </row>
    <row r="36" spans="1:8" s="43" customFormat="1" ht="15" customHeight="1" thickBot="1" thickTop="1">
      <c r="A36" s="762" t="s">
        <v>105</v>
      </c>
      <c r="B36" s="762"/>
      <c r="C36" s="82">
        <f>C34+C33</f>
        <v>203293</v>
      </c>
      <c r="D36" s="82">
        <f>D34+D33</f>
        <v>248784</v>
      </c>
      <c r="E36" s="82"/>
      <c r="F36" s="82">
        <f>F34+F33</f>
        <v>247145</v>
      </c>
      <c r="G36" s="112">
        <f>F36/C36</f>
        <v>1.215708361822591</v>
      </c>
      <c r="H36" s="42"/>
    </row>
  </sheetData>
  <sheetProtection selectLockedCells="1" selectUnlockedCells="1"/>
  <mergeCells count="6">
    <mergeCell ref="A33:B33"/>
    <mergeCell ref="A36:B36"/>
    <mergeCell ref="A1:G1"/>
    <mergeCell ref="A4:G4"/>
    <mergeCell ref="E6:G6"/>
    <mergeCell ref="A9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5.7109375" style="0" customWidth="1"/>
    <col min="4" max="8" width="9.7109375" style="0" customWidth="1"/>
  </cols>
  <sheetData>
    <row r="1" spans="1:8" s="43" customFormat="1" ht="15" customHeight="1">
      <c r="A1" s="763" t="s">
        <v>116</v>
      </c>
      <c r="B1" s="763"/>
      <c r="C1" s="763"/>
      <c r="D1" s="763"/>
      <c r="E1" s="763"/>
      <c r="F1" s="763"/>
      <c r="G1" s="763"/>
      <c r="H1" s="763"/>
    </row>
    <row r="2" spans="1:8" s="43" customFormat="1" ht="15" customHeight="1">
      <c r="A2" s="3"/>
      <c r="B2" s="3"/>
      <c r="C2" s="3"/>
      <c r="D2" s="3"/>
      <c r="E2" s="3"/>
      <c r="F2" s="3"/>
      <c r="G2" s="3"/>
      <c r="H2" s="2" t="str">
        <f>'2.sz. mellékelet'!G2</f>
        <v>a  /2014. (II.  .) önkormányzati rendelethez</v>
      </c>
    </row>
    <row r="3" spans="1:8" s="43" customFormat="1" ht="15" customHeight="1">
      <c r="A3" s="45"/>
      <c r="B3" s="46"/>
      <c r="C3" s="46"/>
      <c r="D3" s="46"/>
      <c r="E3" s="46"/>
      <c r="F3" s="46"/>
      <c r="G3" s="46"/>
      <c r="H3" s="46"/>
    </row>
    <row r="4" spans="1:8" s="43" customFormat="1" ht="15" customHeight="1">
      <c r="A4" s="764" t="s">
        <v>107</v>
      </c>
      <c r="B4" s="764"/>
      <c r="C4" s="764"/>
      <c r="D4" s="764"/>
      <c r="E4" s="764"/>
      <c r="F4" s="764"/>
      <c r="G4" s="764"/>
      <c r="H4" s="764"/>
    </row>
    <row r="5" spans="1:8" s="43" customFormat="1" ht="15" customHeight="1">
      <c r="A5" s="764" t="s">
        <v>108</v>
      </c>
      <c r="B5" s="764"/>
      <c r="C5" s="764"/>
      <c r="D5" s="764"/>
      <c r="E5" s="764"/>
      <c r="F5" s="764"/>
      <c r="G5" s="764"/>
      <c r="H5" s="764"/>
    </row>
    <row r="6" spans="1:8" s="43" customFormat="1" ht="15" customHeight="1">
      <c r="A6" s="46"/>
      <c r="B6" s="87"/>
      <c r="C6" s="87"/>
      <c r="D6" s="87"/>
      <c r="E6" s="87"/>
      <c r="F6" s="87"/>
      <c r="G6" s="87"/>
      <c r="H6" s="87"/>
    </row>
    <row r="7" spans="1:8" s="43" customFormat="1" ht="15" customHeight="1">
      <c r="A7" s="46"/>
      <c r="B7" s="46"/>
      <c r="C7" s="46"/>
      <c r="D7" s="46"/>
      <c r="E7" s="46"/>
      <c r="F7" s="46"/>
      <c r="G7" s="46"/>
      <c r="H7" s="113" t="s">
        <v>3</v>
      </c>
    </row>
    <row r="8" spans="1:8" s="43" customFormat="1" ht="34.5">
      <c r="A8" s="7" t="s">
        <v>109</v>
      </c>
      <c r="B8" s="9" t="s">
        <v>175</v>
      </c>
      <c r="C8" s="9" t="s">
        <v>562</v>
      </c>
      <c r="D8" s="9" t="s">
        <v>6</v>
      </c>
      <c r="E8" s="9" t="s">
        <v>510</v>
      </c>
      <c r="F8" s="9" t="s">
        <v>563</v>
      </c>
      <c r="G8" s="9" t="s">
        <v>7</v>
      </c>
      <c r="H8" s="549" t="s">
        <v>552</v>
      </c>
    </row>
    <row r="9" spans="1:8" s="43" customFormat="1" ht="15" customHeight="1">
      <c r="A9" s="179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F9" s="13" t="s">
        <v>14</v>
      </c>
      <c r="G9" s="13" t="s">
        <v>15</v>
      </c>
      <c r="H9" s="130" t="s">
        <v>84</v>
      </c>
    </row>
    <row r="10" spans="1:8" s="43" customFormat="1" ht="15" customHeight="1">
      <c r="A10" s="768" t="s">
        <v>48</v>
      </c>
      <c r="B10" s="768"/>
      <c r="C10" s="768"/>
      <c r="D10" s="768"/>
      <c r="E10" s="768"/>
      <c r="F10" s="768"/>
      <c r="G10" s="768"/>
      <c r="H10" s="768"/>
    </row>
    <row r="11" spans="1:8" s="43" customFormat="1" ht="15" customHeight="1">
      <c r="A11" s="95" t="s">
        <v>19</v>
      </c>
      <c r="B11" s="75" t="s">
        <v>176</v>
      </c>
      <c r="C11" s="75" t="s">
        <v>564</v>
      </c>
      <c r="D11" s="97">
        <v>36869</v>
      </c>
      <c r="E11" s="97">
        <v>37595</v>
      </c>
      <c r="F11" s="479">
        <f>'8.sz. melléklet'!F9+'9.sz. melléklet'!F8</f>
        <v>36325</v>
      </c>
      <c r="G11" s="628">
        <f>'8.sz. melléklet'!G9+'9.sz. melléklet'!G8</f>
        <v>38823</v>
      </c>
      <c r="H11" s="94">
        <f>G11/D11</f>
        <v>1.0529984539857333</v>
      </c>
    </row>
    <row r="12" spans="1:8" s="43" customFormat="1" ht="15" customHeight="1">
      <c r="A12" s="95" t="s">
        <v>20</v>
      </c>
      <c r="B12" s="75" t="s">
        <v>63</v>
      </c>
      <c r="C12" s="75" t="s">
        <v>575</v>
      </c>
      <c r="D12" s="97">
        <v>9931</v>
      </c>
      <c r="E12" s="97">
        <v>9931</v>
      </c>
      <c r="F12" s="479">
        <f>'8.sz. melléklet'!F17+'9.sz. melléklet'!F13</f>
        <v>9283</v>
      </c>
      <c r="G12" s="629">
        <f>'8.sz. melléklet'!G17+'9.sz. melléklet'!G13</f>
        <v>10624</v>
      </c>
      <c r="H12" s="94">
        <f aca="true" t="shared" si="0" ref="H12:H18">G12/D12</f>
        <v>1.0697814922968483</v>
      </c>
    </row>
    <row r="13" spans="1:8" s="43" customFormat="1" ht="15" customHeight="1">
      <c r="A13" s="95" t="s">
        <v>64</v>
      </c>
      <c r="B13" s="75" t="s">
        <v>182</v>
      </c>
      <c r="C13" s="75" t="s">
        <v>576</v>
      </c>
      <c r="D13" s="97">
        <v>83642</v>
      </c>
      <c r="E13" s="97">
        <v>88078</v>
      </c>
      <c r="F13" s="479">
        <f>'8.sz. melléklet'!F18+'9.sz. melléklet'!F14</f>
        <v>75561</v>
      </c>
      <c r="G13" s="629">
        <f>'8.sz. melléklet'!G18+'9.sz. melléklet'!G14</f>
        <v>101188</v>
      </c>
      <c r="H13" s="94">
        <f t="shared" si="0"/>
        <v>1.2097749934243562</v>
      </c>
    </row>
    <row r="14" spans="1:8" s="43" customFormat="1" ht="15" customHeight="1">
      <c r="A14" s="95" t="s">
        <v>65</v>
      </c>
      <c r="B14" s="75" t="s">
        <v>708</v>
      </c>
      <c r="C14" s="75" t="s">
        <v>600</v>
      </c>
      <c r="D14" s="97">
        <v>7680</v>
      </c>
      <c r="E14" s="97">
        <v>7680</v>
      </c>
      <c r="F14" s="479">
        <f>'8.sz. melléklet'!F28</f>
        <v>4595</v>
      </c>
      <c r="G14" s="629">
        <f>'8.sz. melléklet'!G28</f>
        <v>6020</v>
      </c>
      <c r="H14" s="94">
        <f t="shared" si="0"/>
        <v>0.7838541666666666</v>
      </c>
    </row>
    <row r="15" spans="1:8" s="43" customFormat="1" ht="15" customHeight="1">
      <c r="A15" s="95" t="s">
        <v>67</v>
      </c>
      <c r="B15" s="75" t="s">
        <v>712</v>
      </c>
      <c r="C15" s="75" t="s">
        <v>605</v>
      </c>
      <c r="D15" s="97">
        <v>18477</v>
      </c>
      <c r="E15" s="97">
        <v>18477</v>
      </c>
      <c r="F15" s="479">
        <v>17522</v>
      </c>
      <c r="G15" s="303">
        <f>'15.sz. melléklet'!F9+'15.sz. melléklet'!F11+'15.sz. melléklet'!F12+'15.sz. melléklet'!F13+'15.sz. melléklet'!F14+'15.sz. melléklet'!F15+'15.sz. melléklet'!F16</f>
        <v>12129</v>
      </c>
      <c r="H15" s="94">
        <f t="shared" si="0"/>
        <v>0.6564377333982789</v>
      </c>
    </row>
    <row r="16" spans="1:8" s="43" customFormat="1" ht="15" customHeight="1">
      <c r="A16" s="95" t="s">
        <v>69</v>
      </c>
      <c r="B16" s="75" t="s">
        <v>110</v>
      </c>
      <c r="C16" s="75" t="s">
        <v>606</v>
      </c>
      <c r="D16" s="97">
        <v>9850</v>
      </c>
      <c r="E16" s="97">
        <v>17337</v>
      </c>
      <c r="F16" s="479">
        <v>17323</v>
      </c>
      <c r="G16" s="627">
        <f>'15.sz. melléklet'!F31+'15.sz. melléklet'!F36-'6.sz. melléklet'!G12</f>
        <v>8360</v>
      </c>
      <c r="H16" s="94">
        <f t="shared" si="0"/>
        <v>0.848730964467005</v>
      </c>
    </row>
    <row r="17" spans="1:8" s="43" customFormat="1" ht="15" customHeight="1">
      <c r="A17" s="732" t="s">
        <v>111</v>
      </c>
      <c r="B17" s="732"/>
      <c r="C17" s="633"/>
      <c r="D17" s="28">
        <f>SUM(D11:D16)</f>
        <v>166449</v>
      </c>
      <c r="E17" s="28">
        <f>SUM(E11:E16)</f>
        <v>179098</v>
      </c>
      <c r="F17" s="285">
        <f>SUM(F11:F16)</f>
        <v>160609</v>
      </c>
      <c r="G17" s="301">
        <f>SUM(G11:G16)</f>
        <v>177144</v>
      </c>
      <c r="H17" s="550">
        <f t="shared" si="0"/>
        <v>1.0642539156137916</v>
      </c>
    </row>
    <row r="18" spans="1:8" s="43" customFormat="1" ht="15" customHeight="1">
      <c r="A18" s="95" t="s">
        <v>69</v>
      </c>
      <c r="B18" s="75" t="s">
        <v>52</v>
      </c>
      <c r="C18" s="75"/>
      <c r="D18" s="97">
        <v>36844</v>
      </c>
      <c r="E18" s="97">
        <v>51686</v>
      </c>
      <c r="F18" s="46"/>
      <c r="G18" s="565">
        <f>'2.sz. mellékelet'!F39</f>
        <v>70001</v>
      </c>
      <c r="H18" s="94">
        <f t="shared" si="0"/>
        <v>1.8999294322006297</v>
      </c>
    </row>
    <row r="19" spans="1:8" s="43" customFormat="1" ht="15" customHeight="1">
      <c r="A19" s="95" t="s">
        <v>71</v>
      </c>
      <c r="B19" s="75" t="s">
        <v>53</v>
      </c>
      <c r="C19" s="75"/>
      <c r="D19" s="97"/>
      <c r="E19" s="97">
        <v>18000</v>
      </c>
      <c r="F19" s="46"/>
      <c r="G19" s="565"/>
      <c r="H19" s="94"/>
    </row>
    <row r="20" spans="1:8" s="43" customFormat="1" ht="15" customHeight="1">
      <c r="A20" s="63"/>
      <c r="B20" s="114" t="s">
        <v>112</v>
      </c>
      <c r="C20" s="114"/>
      <c r="D20" s="115"/>
      <c r="E20" s="115"/>
      <c r="F20" s="300"/>
      <c r="G20" s="302"/>
      <c r="H20" s="116"/>
    </row>
    <row r="21" spans="1:8" s="43" customFormat="1" ht="15" customHeight="1" thickBot="1">
      <c r="A21" s="117" t="s">
        <v>113</v>
      </c>
      <c r="B21" s="80" t="s">
        <v>114</v>
      </c>
      <c r="C21" s="80"/>
      <c r="D21" s="118">
        <v>28</v>
      </c>
      <c r="E21" s="118">
        <v>28</v>
      </c>
      <c r="F21" s="80">
        <v>22</v>
      </c>
      <c r="G21" s="551">
        <v>22</v>
      </c>
      <c r="H21" s="81"/>
    </row>
    <row r="22" spans="1:8" s="43" customFormat="1" ht="15" customHeight="1" thickBot="1" thickTop="1">
      <c r="A22" s="767" t="s">
        <v>115</v>
      </c>
      <c r="B22" s="767"/>
      <c r="C22" s="592"/>
      <c r="D22" s="82">
        <f>SUM(D17:D19)</f>
        <v>203293</v>
      </c>
      <c r="E22" s="82">
        <f>SUM(E17:E19)</f>
        <v>248784</v>
      </c>
      <c r="F22" s="197">
        <f>SUM(F17:F19)</f>
        <v>160609</v>
      </c>
      <c r="G22" s="630">
        <f>SUM(G17:G19)</f>
        <v>247145</v>
      </c>
      <c r="H22" s="631">
        <f>G22/D22</f>
        <v>1.215708361822591</v>
      </c>
    </row>
    <row r="23" ht="12.75" thickTop="1"/>
  </sheetData>
  <sheetProtection selectLockedCells="1" selectUnlockedCells="1"/>
  <mergeCells count="6">
    <mergeCell ref="A17:B17"/>
    <mergeCell ref="A22:B22"/>
    <mergeCell ref="A1:H1"/>
    <mergeCell ref="A4:H4"/>
    <mergeCell ref="A5:H5"/>
    <mergeCell ref="A10:H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5.7109375" style="0" customWidth="1"/>
    <col min="4" max="8" width="9.7109375" style="0" customWidth="1"/>
  </cols>
  <sheetData>
    <row r="1" spans="1:8" s="43" customFormat="1" ht="15" customHeight="1">
      <c r="A1" s="763" t="s">
        <v>122</v>
      </c>
      <c r="B1" s="763"/>
      <c r="C1" s="763"/>
      <c r="D1" s="763"/>
      <c r="E1" s="763"/>
      <c r="F1" s="763"/>
      <c r="G1" s="763"/>
      <c r="H1" s="763"/>
    </row>
    <row r="2" spans="1:8" s="43" customFormat="1" ht="15" customHeight="1">
      <c r="A2" s="3"/>
      <c r="B2" s="3"/>
      <c r="C2" s="3"/>
      <c r="D2" s="3"/>
      <c r="E2" s="3"/>
      <c r="F2" s="3"/>
      <c r="G2" s="3"/>
      <c r="H2" s="2" t="str">
        <f>'2.sz. mellékelet'!G2</f>
        <v>a  /2014. (II.  .) önkormányzati rendelethez</v>
      </c>
    </row>
    <row r="3" spans="1:8" s="43" customFormat="1" ht="15" customHeight="1">
      <c r="A3" s="45"/>
      <c r="B3" s="46"/>
      <c r="C3" s="46"/>
      <c r="D3" s="46"/>
      <c r="E3" s="46"/>
      <c r="F3" s="46"/>
      <c r="G3" s="46"/>
      <c r="H3" s="46"/>
    </row>
    <row r="4" spans="1:8" s="43" customFormat="1" ht="15" customHeight="1">
      <c r="A4" s="748" t="s">
        <v>117</v>
      </c>
      <c r="B4" s="748"/>
      <c r="C4" s="748"/>
      <c r="D4" s="748"/>
      <c r="E4" s="748"/>
      <c r="F4" s="748"/>
      <c r="G4" s="748"/>
      <c r="H4" s="748"/>
    </row>
    <row r="5" spans="1:8" s="43" customFormat="1" ht="15" customHeight="1">
      <c r="A5" s="748" t="s">
        <v>118</v>
      </c>
      <c r="B5" s="748"/>
      <c r="C5" s="748"/>
      <c r="D5" s="748"/>
      <c r="E5" s="748"/>
      <c r="F5" s="748"/>
      <c r="G5" s="748"/>
      <c r="H5" s="748"/>
    </row>
    <row r="6" spans="1:8" s="43" customFormat="1" ht="15" customHeight="1">
      <c r="A6" s="46"/>
      <c r="B6" s="46"/>
      <c r="C6" s="46"/>
      <c r="D6" s="46"/>
      <c r="E6" s="46"/>
      <c r="F6" s="46"/>
      <c r="G6" s="46"/>
      <c r="H6" s="46"/>
    </row>
    <row r="7" spans="1:8" s="43" customFormat="1" ht="15" customHeight="1">
      <c r="A7" s="45"/>
      <c r="B7" s="45"/>
      <c r="C7" s="45"/>
      <c r="D7" s="45"/>
      <c r="E7" s="119"/>
      <c r="F7" s="120"/>
      <c r="G7" s="119"/>
      <c r="H7" s="113" t="s">
        <v>3</v>
      </c>
    </row>
    <row r="8" spans="1:8" s="43" customFormat="1" ht="34.5">
      <c r="A8" s="7" t="s">
        <v>109</v>
      </c>
      <c r="B8" s="9" t="s">
        <v>175</v>
      </c>
      <c r="C8" s="9" t="s">
        <v>562</v>
      </c>
      <c r="D8" s="9" t="s">
        <v>6</v>
      </c>
      <c r="E8" s="9" t="s">
        <v>510</v>
      </c>
      <c r="F8" s="9" t="s">
        <v>563</v>
      </c>
      <c r="G8" s="9" t="s">
        <v>7</v>
      </c>
      <c r="H8" s="549" t="s">
        <v>552</v>
      </c>
    </row>
    <row r="9" spans="1:8" s="43" customFormat="1" ht="15" customHeight="1">
      <c r="A9" s="179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F9" s="13" t="s">
        <v>14</v>
      </c>
      <c r="G9" s="13" t="s">
        <v>15</v>
      </c>
      <c r="H9" s="130" t="s">
        <v>84</v>
      </c>
    </row>
    <row r="10" spans="1:8" s="43" customFormat="1" ht="15" customHeight="1">
      <c r="A10" s="63" t="s">
        <v>19</v>
      </c>
      <c r="B10" s="51" t="s">
        <v>628</v>
      </c>
      <c r="C10" s="51" t="s">
        <v>629</v>
      </c>
      <c r="D10" s="52">
        <v>10500</v>
      </c>
      <c r="E10" s="52">
        <v>10500</v>
      </c>
      <c r="F10" s="52">
        <v>939</v>
      </c>
      <c r="G10" s="52">
        <f>'11.sz. melléklet'!D9</f>
        <v>22795</v>
      </c>
      <c r="H10" s="21">
        <f>G10/D10</f>
        <v>2.170952380952381</v>
      </c>
    </row>
    <row r="11" spans="1:10" s="43" customFormat="1" ht="15" customHeight="1">
      <c r="A11" s="573" t="s">
        <v>20</v>
      </c>
      <c r="B11" s="634" t="s">
        <v>308</v>
      </c>
      <c r="C11" s="634" t="s">
        <v>609</v>
      </c>
      <c r="D11" s="635">
        <v>56699</v>
      </c>
      <c r="E11" s="635">
        <v>76557</v>
      </c>
      <c r="F11" s="635">
        <v>40557</v>
      </c>
      <c r="G11" s="635">
        <f>'11.sz. melléklet'!D14+'11.sz. melléklet'!D32</f>
        <v>66993</v>
      </c>
      <c r="H11" s="21">
        <f>G11/D11</f>
        <v>1.1815552302509744</v>
      </c>
      <c r="J11" s="269"/>
    </row>
    <row r="12" spans="1:9" s="43" customFormat="1" ht="15" customHeight="1">
      <c r="A12" s="95" t="s">
        <v>64</v>
      </c>
      <c r="B12" s="637" t="s">
        <v>200</v>
      </c>
      <c r="C12" s="637" t="s">
        <v>636</v>
      </c>
      <c r="D12" s="638"/>
      <c r="E12" s="638">
        <v>10850</v>
      </c>
      <c r="F12" s="638">
        <v>5100</v>
      </c>
      <c r="G12" s="638">
        <f>'11.sz. melléklet'!D34</f>
        <v>7790</v>
      </c>
      <c r="H12" s="639"/>
      <c r="I12" s="269"/>
    </row>
    <row r="13" spans="1:8" s="43" customFormat="1" ht="15" customHeight="1">
      <c r="A13" s="35" t="s">
        <v>65</v>
      </c>
      <c r="B13" s="51" t="s">
        <v>53</v>
      </c>
      <c r="C13" s="96"/>
      <c r="D13" s="121">
        <v>18000</v>
      </c>
      <c r="E13" s="121"/>
      <c r="F13" s="121"/>
      <c r="G13" s="121">
        <v>35000</v>
      </c>
      <c r="H13" s="636"/>
    </row>
    <row r="14" spans="1:8" s="43" customFormat="1" ht="15" customHeight="1">
      <c r="A14" s="767" t="s">
        <v>121</v>
      </c>
      <c r="B14" s="767"/>
      <c r="C14" s="574"/>
      <c r="D14" s="122">
        <f>SUM(D10:D13)</f>
        <v>85199</v>
      </c>
      <c r="E14" s="122">
        <f>SUM(E10:E12)</f>
        <v>97907</v>
      </c>
      <c r="F14" s="82">
        <f>SUM(F10:F12)</f>
        <v>46596</v>
      </c>
      <c r="G14" s="82">
        <f>SUM(G10:G13)</f>
        <v>132578</v>
      </c>
      <c r="H14" s="123">
        <f>G14/D14</f>
        <v>1.5560980762685008</v>
      </c>
    </row>
  </sheetData>
  <sheetProtection selectLockedCells="1" selectUnlockedCells="1"/>
  <mergeCells count="4">
    <mergeCell ref="A1:H1"/>
    <mergeCell ref="A4:H4"/>
    <mergeCell ref="A5:H5"/>
    <mergeCell ref="A14:B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6"/>
  <sheetViews>
    <sheetView zoomScaleSheetLayoutView="75" zoomScalePageLayoutView="0" workbookViewId="0" topLeftCell="B1">
      <selection activeCell="A29" activeCellId="1" sqref="G13 A29"/>
    </sheetView>
  </sheetViews>
  <sheetFormatPr defaultColWidth="9.140625" defaultRowHeight="12.75"/>
  <cols>
    <col min="1" max="1" width="5.7109375" style="0" customWidth="1"/>
    <col min="2" max="2" width="35.28125" style="0" customWidth="1"/>
    <col min="3" max="5" width="7.7109375" style="0" customWidth="1"/>
    <col min="6" max="6" width="8.140625" style="0" customWidth="1"/>
    <col min="7" max="9" width="7.7109375" style="0" customWidth="1"/>
    <col min="10" max="10" width="8.140625" style="0" customWidth="1"/>
    <col min="11" max="14" width="7.7109375" style="0" customWidth="1"/>
  </cols>
  <sheetData>
    <row r="1" spans="2:14" s="46" customFormat="1" ht="11.25">
      <c r="B1" s="73"/>
      <c r="C1" s="73"/>
      <c r="D1" s="73"/>
      <c r="E1" s="73"/>
      <c r="F1" s="73"/>
      <c r="G1" s="73"/>
      <c r="H1" s="73"/>
      <c r="I1" s="73"/>
      <c r="J1" s="73"/>
      <c r="L1" s="44" t="s">
        <v>553</v>
      </c>
      <c r="N1" s="44"/>
    </row>
    <row r="2" spans="1:14" s="46" customFormat="1" ht="11.25">
      <c r="A2" s="3"/>
      <c r="B2" s="3"/>
      <c r="C2" s="3"/>
      <c r="D2" s="3"/>
      <c r="E2" s="3"/>
      <c r="F2" s="3"/>
      <c r="G2" s="3"/>
      <c r="H2" s="3"/>
      <c r="I2" s="3"/>
      <c r="J2" s="2"/>
      <c r="L2" s="2" t="str">
        <f>'2.sz. mellékelet'!G2</f>
        <v>a  /2014. (II.  .) önkormányzati rendelethez</v>
      </c>
      <c r="N2" s="2"/>
    </row>
    <row r="3" s="46" customFormat="1" ht="11.25">
      <c r="A3" s="45"/>
    </row>
    <row r="4" spans="1:12" s="46" customFormat="1" ht="11.25">
      <c r="A4" s="748" t="s">
        <v>727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</row>
    <row r="5" spans="12:14" s="46" customFormat="1" ht="12" thickBot="1">
      <c r="L5" s="6" t="s">
        <v>3</v>
      </c>
      <c r="N5" s="6"/>
    </row>
    <row r="6" spans="1:12" s="46" customFormat="1" ht="42" thickTop="1">
      <c r="A6" s="7" t="s">
        <v>123</v>
      </c>
      <c r="B6" s="124" t="s">
        <v>124</v>
      </c>
      <c r="C6" s="7" t="s">
        <v>125</v>
      </c>
      <c r="D6" s="332" t="s">
        <v>334</v>
      </c>
      <c r="E6" s="126" t="s">
        <v>333</v>
      </c>
      <c r="F6" s="549" t="s">
        <v>552</v>
      </c>
      <c r="G6" s="125" t="s">
        <v>126</v>
      </c>
      <c r="H6" s="332" t="s">
        <v>335</v>
      </c>
      <c r="I6" s="193" t="s">
        <v>336</v>
      </c>
      <c r="J6" s="549" t="s">
        <v>552</v>
      </c>
      <c r="K6" s="372" t="s">
        <v>348</v>
      </c>
      <c r="L6" s="373" t="s">
        <v>349</v>
      </c>
    </row>
    <row r="7" spans="1:12" s="46" customFormat="1" ht="12" thickBot="1">
      <c r="A7" s="11" t="s">
        <v>127</v>
      </c>
      <c r="B7" s="127" t="s">
        <v>128</v>
      </c>
      <c r="C7" s="11" t="s">
        <v>129</v>
      </c>
      <c r="D7" s="333" t="s">
        <v>130</v>
      </c>
      <c r="E7" s="129" t="s">
        <v>131</v>
      </c>
      <c r="F7" s="14" t="s">
        <v>132</v>
      </c>
      <c r="G7" s="128" t="s">
        <v>133</v>
      </c>
      <c r="H7" s="13" t="s">
        <v>134</v>
      </c>
      <c r="I7" s="13" t="s">
        <v>497</v>
      </c>
      <c r="J7" s="130" t="s">
        <v>135</v>
      </c>
      <c r="K7" s="374" t="s">
        <v>136</v>
      </c>
      <c r="L7" s="375" t="s">
        <v>498</v>
      </c>
    </row>
    <row r="8" spans="1:12" s="46" customFormat="1" ht="12.75" customHeight="1" thickTop="1">
      <c r="A8" s="131" t="s">
        <v>19</v>
      </c>
      <c r="B8" s="132" t="s">
        <v>728</v>
      </c>
      <c r="C8" s="133">
        <v>6350</v>
      </c>
      <c r="D8" s="135">
        <v>4450</v>
      </c>
      <c r="E8" s="135">
        <v>6350</v>
      </c>
      <c r="F8" s="136">
        <f>E8/C8</f>
        <v>1</v>
      </c>
      <c r="G8" s="137">
        <v>1350</v>
      </c>
      <c r="H8" s="138">
        <v>11797</v>
      </c>
      <c r="I8" s="134">
        <v>1350</v>
      </c>
      <c r="J8" s="139">
        <f aca="true" t="shared" si="0" ref="J8:J20">I8/G8</f>
        <v>1</v>
      </c>
      <c r="K8" s="376" t="s">
        <v>350</v>
      </c>
      <c r="L8" s="377"/>
    </row>
    <row r="9" spans="1:12" s="46" customFormat="1" ht="21">
      <c r="A9" s="140" t="s">
        <v>20</v>
      </c>
      <c r="B9" s="650" t="s">
        <v>729</v>
      </c>
      <c r="C9" s="142"/>
      <c r="D9" s="143"/>
      <c r="E9" s="143"/>
      <c r="F9" s="144"/>
      <c r="G9" s="145">
        <v>3175</v>
      </c>
      <c r="H9" s="146">
        <v>2795</v>
      </c>
      <c r="I9" s="143">
        <v>1905</v>
      </c>
      <c r="J9" s="139">
        <f t="shared" si="0"/>
        <v>0.6</v>
      </c>
      <c r="K9" s="378" t="s">
        <v>350</v>
      </c>
      <c r="L9" s="379"/>
    </row>
    <row r="10" spans="1:12" s="46" customFormat="1" ht="11.25">
      <c r="A10" s="140" t="s">
        <v>64</v>
      </c>
      <c r="B10" s="650" t="s">
        <v>730</v>
      </c>
      <c r="C10" s="142"/>
      <c r="D10" s="143"/>
      <c r="E10" s="143"/>
      <c r="F10" s="144"/>
      <c r="G10" s="145">
        <v>20635</v>
      </c>
      <c r="H10" s="146">
        <v>22740</v>
      </c>
      <c r="I10" s="143">
        <v>27255</v>
      </c>
      <c r="J10" s="139">
        <f t="shared" si="0"/>
        <v>1.320814150714805</v>
      </c>
      <c r="K10" s="378" t="s">
        <v>350</v>
      </c>
      <c r="L10" s="379"/>
    </row>
    <row r="11" spans="1:12" s="46" customFormat="1" ht="12.75" customHeight="1">
      <c r="A11" s="140" t="s">
        <v>65</v>
      </c>
      <c r="B11" s="650" t="s">
        <v>732</v>
      </c>
      <c r="C11" s="142">
        <v>236</v>
      </c>
      <c r="D11" s="143">
        <v>369</v>
      </c>
      <c r="E11" s="143">
        <v>236</v>
      </c>
      <c r="F11" s="556">
        <f>E11/C11</f>
        <v>1</v>
      </c>
      <c r="G11" s="145">
        <v>356</v>
      </c>
      <c r="H11" s="146">
        <v>356</v>
      </c>
      <c r="I11" s="143">
        <v>413</v>
      </c>
      <c r="J11" s="139">
        <f t="shared" si="0"/>
        <v>1.1601123595505618</v>
      </c>
      <c r="K11" s="378"/>
      <c r="L11" s="379" t="s">
        <v>350</v>
      </c>
    </row>
    <row r="12" spans="1:12" s="46" customFormat="1" ht="12.75" customHeight="1">
      <c r="A12" s="140" t="s">
        <v>67</v>
      </c>
      <c r="B12" s="141" t="s">
        <v>733</v>
      </c>
      <c r="C12" s="142">
        <v>1309</v>
      </c>
      <c r="D12" s="143">
        <v>1212</v>
      </c>
      <c r="E12" s="143">
        <v>1383</v>
      </c>
      <c r="F12" s="136">
        <f>E12/C12</f>
        <v>1.056531703590527</v>
      </c>
      <c r="G12" s="145">
        <v>1378</v>
      </c>
      <c r="H12" s="146">
        <v>1378</v>
      </c>
      <c r="I12" s="143">
        <v>1597</v>
      </c>
      <c r="J12" s="139">
        <f t="shared" si="0"/>
        <v>1.1589259796806968</v>
      </c>
      <c r="K12" s="378" t="s">
        <v>350</v>
      </c>
      <c r="L12" s="379"/>
    </row>
    <row r="13" spans="1:12" s="46" customFormat="1" ht="12.75" customHeight="1">
      <c r="A13" s="140" t="s">
        <v>69</v>
      </c>
      <c r="B13" s="141" t="s">
        <v>734</v>
      </c>
      <c r="C13" s="142"/>
      <c r="D13" s="143"/>
      <c r="E13" s="143"/>
      <c r="F13" s="147"/>
      <c r="G13" s="145">
        <v>572</v>
      </c>
      <c r="H13" s="146">
        <v>572</v>
      </c>
      <c r="I13" s="143">
        <v>406</v>
      </c>
      <c r="J13" s="139">
        <f t="shared" si="0"/>
        <v>0.7097902097902098</v>
      </c>
      <c r="K13" s="378"/>
      <c r="L13" s="379" t="s">
        <v>350</v>
      </c>
    </row>
    <row r="14" spans="1:12" s="46" customFormat="1" ht="12.75" customHeight="1">
      <c r="A14" s="140"/>
      <c r="B14" s="141" t="s">
        <v>735</v>
      </c>
      <c r="C14" s="142"/>
      <c r="D14" s="143"/>
      <c r="E14" s="143"/>
      <c r="F14" s="556"/>
      <c r="G14" s="145">
        <v>190</v>
      </c>
      <c r="H14" s="146">
        <v>190</v>
      </c>
      <c r="I14" s="143"/>
      <c r="J14" s="139">
        <f t="shared" si="0"/>
        <v>0</v>
      </c>
      <c r="K14" s="378"/>
      <c r="L14" s="379"/>
    </row>
    <row r="15" spans="1:12" s="46" customFormat="1" ht="12.75" customHeight="1">
      <c r="A15" s="140"/>
      <c r="B15" s="141" t="s">
        <v>736</v>
      </c>
      <c r="C15" s="142"/>
      <c r="D15" s="143"/>
      <c r="E15" s="143"/>
      <c r="F15" s="557"/>
      <c r="G15" s="145">
        <v>2500</v>
      </c>
      <c r="H15" s="146">
        <v>1348</v>
      </c>
      <c r="I15" s="143"/>
      <c r="J15" s="139">
        <f t="shared" si="0"/>
        <v>0</v>
      </c>
      <c r="K15" s="378"/>
      <c r="L15" s="379"/>
    </row>
    <row r="16" spans="1:12" s="46" customFormat="1" ht="21">
      <c r="A16" s="140" t="s">
        <v>71</v>
      </c>
      <c r="B16" s="650" t="s">
        <v>737</v>
      </c>
      <c r="C16" s="142">
        <v>6225</v>
      </c>
      <c r="D16" s="143">
        <v>5496</v>
      </c>
      <c r="E16" s="143">
        <v>3367</v>
      </c>
      <c r="F16" s="136">
        <v>1.6917072676296367</v>
      </c>
      <c r="G16" s="145">
        <v>33230</v>
      </c>
      <c r="H16" s="146">
        <v>33628</v>
      </c>
      <c r="I16" s="143">
        <v>26142</v>
      </c>
      <c r="J16" s="139">
        <f t="shared" si="0"/>
        <v>0.7866987661751429</v>
      </c>
      <c r="K16" s="378" t="s">
        <v>350</v>
      </c>
      <c r="L16" s="379"/>
    </row>
    <row r="17" spans="1:12" s="46" customFormat="1" ht="12.75" customHeight="1">
      <c r="A17" s="140" t="s">
        <v>113</v>
      </c>
      <c r="B17" s="650" t="s">
        <v>738</v>
      </c>
      <c r="C17" s="142"/>
      <c r="D17" s="143"/>
      <c r="E17" s="143"/>
      <c r="F17" s="147"/>
      <c r="G17" s="145">
        <v>19003</v>
      </c>
      <c r="H17" s="146">
        <v>19258</v>
      </c>
      <c r="I17" s="143">
        <v>25758</v>
      </c>
      <c r="J17" s="139">
        <f t="shared" si="0"/>
        <v>1.3554701889175393</v>
      </c>
      <c r="K17" s="378" t="s">
        <v>350</v>
      </c>
      <c r="L17" s="379"/>
    </row>
    <row r="18" spans="1:12" s="46" customFormat="1" ht="21">
      <c r="A18" s="140" t="s">
        <v>137</v>
      </c>
      <c r="B18" s="650" t="s">
        <v>739</v>
      </c>
      <c r="C18" s="142"/>
      <c r="D18" s="143"/>
      <c r="E18" s="143"/>
      <c r="F18" s="147"/>
      <c r="G18" s="145">
        <v>20393</v>
      </c>
      <c r="H18" s="146">
        <v>20038</v>
      </c>
      <c r="I18" s="143">
        <v>20510</v>
      </c>
      <c r="J18" s="139">
        <f t="shared" si="0"/>
        <v>1.0057372627862502</v>
      </c>
      <c r="K18" s="378" t="s">
        <v>350</v>
      </c>
      <c r="L18" s="379"/>
    </row>
    <row r="19" spans="1:12" s="46" customFormat="1" ht="12.75" customHeight="1">
      <c r="A19" s="140" t="s">
        <v>138</v>
      </c>
      <c r="B19" s="650" t="s">
        <v>740</v>
      </c>
      <c r="C19" s="142">
        <v>15302</v>
      </c>
      <c r="D19" s="143">
        <v>15025</v>
      </c>
      <c r="E19" s="143">
        <v>8404</v>
      </c>
      <c r="F19" s="136">
        <f>E19/C19</f>
        <v>0.5492092536923278</v>
      </c>
      <c r="G19" s="145">
        <v>14655</v>
      </c>
      <c r="H19" s="146">
        <v>19655</v>
      </c>
      <c r="I19" s="143">
        <v>9752</v>
      </c>
      <c r="J19" s="139">
        <f t="shared" si="0"/>
        <v>0.665438416922552</v>
      </c>
      <c r="K19" s="378" t="s">
        <v>350</v>
      </c>
      <c r="L19" s="379"/>
    </row>
    <row r="20" spans="1:12" s="46" customFormat="1" ht="11.25">
      <c r="A20" s="140" t="s">
        <v>139</v>
      </c>
      <c r="B20" s="650" t="s">
        <v>741</v>
      </c>
      <c r="C20" s="142"/>
      <c r="D20" s="143">
        <v>1700</v>
      </c>
      <c r="E20" s="143">
        <v>1450</v>
      </c>
      <c r="F20" s="147"/>
      <c r="G20" s="145">
        <v>6388</v>
      </c>
      <c r="H20" s="146">
        <v>6388</v>
      </c>
      <c r="I20" s="143">
        <v>9475</v>
      </c>
      <c r="J20" s="139">
        <f t="shared" si="0"/>
        <v>1.483249843456481</v>
      </c>
      <c r="K20" s="378" t="s">
        <v>350</v>
      </c>
      <c r="L20" s="379"/>
    </row>
    <row r="21" spans="1:12" s="46" customFormat="1" ht="11.25">
      <c r="A21" s="140" t="s">
        <v>140</v>
      </c>
      <c r="B21" s="650" t="s">
        <v>742</v>
      </c>
      <c r="C21" s="142">
        <v>4300</v>
      </c>
      <c r="D21" s="143">
        <v>4300</v>
      </c>
      <c r="E21" s="143">
        <v>2238</v>
      </c>
      <c r="F21" s="136">
        <f>E21/C21</f>
        <v>0.5204651162790698</v>
      </c>
      <c r="G21" s="145"/>
      <c r="H21" s="146"/>
      <c r="I21" s="143"/>
      <c r="J21" s="139"/>
      <c r="K21" s="378"/>
      <c r="L21" s="379" t="s">
        <v>350</v>
      </c>
    </row>
    <row r="22" spans="1:12" s="46" customFormat="1" ht="12.75" customHeight="1">
      <c r="A22" s="140" t="s">
        <v>141</v>
      </c>
      <c r="B22" s="141" t="s">
        <v>743</v>
      </c>
      <c r="C22" s="142"/>
      <c r="D22" s="143"/>
      <c r="E22" s="143">
        <v>19459</v>
      </c>
      <c r="F22" s="147"/>
      <c r="G22" s="145"/>
      <c r="H22" s="146"/>
      <c r="I22" s="143">
        <v>30725</v>
      </c>
      <c r="J22" s="139"/>
      <c r="K22" s="378"/>
      <c r="L22" s="379" t="s">
        <v>350</v>
      </c>
    </row>
    <row r="23" spans="1:12" s="46" customFormat="1" ht="12.75" customHeight="1">
      <c r="A23" s="140" t="s">
        <v>142</v>
      </c>
      <c r="B23" s="141" t="s">
        <v>744</v>
      </c>
      <c r="C23" s="142"/>
      <c r="D23" s="143"/>
      <c r="E23" s="143"/>
      <c r="F23" s="147"/>
      <c r="G23" s="145">
        <v>4810</v>
      </c>
      <c r="H23" s="146">
        <v>4910</v>
      </c>
      <c r="I23" s="143">
        <v>8609</v>
      </c>
      <c r="J23" s="139">
        <f>I23/G23</f>
        <v>1.7898128898128898</v>
      </c>
      <c r="K23" s="378" t="s">
        <v>350</v>
      </c>
      <c r="L23" s="379"/>
    </row>
    <row r="24" spans="1:12" s="46" customFormat="1" ht="21">
      <c r="A24" s="140" t="s">
        <v>143</v>
      </c>
      <c r="B24" s="141" t="s">
        <v>745</v>
      </c>
      <c r="C24" s="142">
        <v>85004</v>
      </c>
      <c r="D24" s="143">
        <v>131727</v>
      </c>
      <c r="E24" s="143">
        <v>113274</v>
      </c>
      <c r="F24" s="136">
        <f>E24/C24</f>
        <v>1.332572584819538</v>
      </c>
      <c r="G24" s="145"/>
      <c r="H24" s="146"/>
      <c r="I24" s="143"/>
      <c r="J24" s="139"/>
      <c r="K24" s="378" t="s">
        <v>350</v>
      </c>
      <c r="L24" s="379"/>
    </row>
    <row r="25" spans="1:12" s="46" customFormat="1" ht="12.75" customHeight="1">
      <c r="A25" s="140" t="s">
        <v>144</v>
      </c>
      <c r="B25" s="141" t="s">
        <v>746</v>
      </c>
      <c r="C25" s="142"/>
      <c r="D25" s="143"/>
      <c r="E25" s="143"/>
      <c r="F25" s="147"/>
      <c r="G25" s="145">
        <v>16107</v>
      </c>
      <c r="H25" s="146">
        <v>16107</v>
      </c>
      <c r="I25" s="143">
        <v>9917</v>
      </c>
      <c r="J25" s="139">
        <f aca="true" t="shared" si="1" ref="J25:J41">I25/G25</f>
        <v>0.615695039423853</v>
      </c>
      <c r="K25" s="378" t="s">
        <v>350</v>
      </c>
      <c r="L25" s="379"/>
    </row>
    <row r="26" spans="1:12" s="46" customFormat="1" ht="12.75" customHeight="1">
      <c r="A26" s="140" t="s">
        <v>145</v>
      </c>
      <c r="B26" s="141" t="s">
        <v>747</v>
      </c>
      <c r="C26" s="142"/>
      <c r="D26" s="143">
        <v>238</v>
      </c>
      <c r="E26" s="143"/>
      <c r="F26" s="147"/>
      <c r="G26" s="145">
        <v>731</v>
      </c>
      <c r="H26" s="146">
        <v>776</v>
      </c>
      <c r="I26" s="143">
        <v>1080</v>
      </c>
      <c r="J26" s="139">
        <f t="shared" si="1"/>
        <v>1.4774281805745555</v>
      </c>
      <c r="K26" s="378"/>
      <c r="L26" s="379" t="s">
        <v>350</v>
      </c>
    </row>
    <row r="27" spans="1:12" s="46" customFormat="1" ht="12.75" customHeight="1">
      <c r="A27" s="140" t="s">
        <v>146</v>
      </c>
      <c r="B27" s="141" t="s">
        <v>748</v>
      </c>
      <c r="C27" s="142"/>
      <c r="D27" s="143"/>
      <c r="E27" s="143"/>
      <c r="F27" s="147"/>
      <c r="G27" s="145">
        <v>267</v>
      </c>
      <c r="H27" s="146">
        <v>267</v>
      </c>
      <c r="I27" s="143">
        <v>248</v>
      </c>
      <c r="J27" s="139">
        <f t="shared" si="1"/>
        <v>0.9288389513108615</v>
      </c>
      <c r="K27" s="378" t="s">
        <v>350</v>
      </c>
      <c r="L27" s="379"/>
    </row>
    <row r="28" spans="1:12" s="46" customFormat="1" ht="12.75" customHeight="1">
      <c r="A28" s="140" t="s">
        <v>147</v>
      </c>
      <c r="B28" s="141" t="s">
        <v>749</v>
      </c>
      <c r="C28" s="142"/>
      <c r="D28" s="143"/>
      <c r="E28" s="143"/>
      <c r="F28" s="147"/>
      <c r="G28" s="145">
        <v>500</v>
      </c>
      <c r="H28" s="146">
        <v>500</v>
      </c>
      <c r="I28" s="143">
        <v>500</v>
      </c>
      <c r="J28" s="139">
        <f t="shared" si="1"/>
        <v>1</v>
      </c>
      <c r="K28" s="378" t="s">
        <v>350</v>
      </c>
      <c r="L28" s="379"/>
    </row>
    <row r="29" spans="1:12" s="46" customFormat="1" ht="12.75" customHeight="1">
      <c r="A29" s="140" t="s">
        <v>148</v>
      </c>
      <c r="B29" s="141" t="s">
        <v>750</v>
      </c>
      <c r="C29" s="142"/>
      <c r="D29" s="143"/>
      <c r="E29" s="143"/>
      <c r="F29" s="556"/>
      <c r="G29" s="145">
        <v>9942</v>
      </c>
      <c r="H29" s="146">
        <v>9942</v>
      </c>
      <c r="I29" s="143">
        <v>12100</v>
      </c>
      <c r="J29" s="139">
        <f t="shared" si="1"/>
        <v>1.2170589418628042</v>
      </c>
      <c r="K29" s="378" t="s">
        <v>350</v>
      </c>
      <c r="L29" s="379"/>
    </row>
    <row r="30" spans="1:12" s="46" customFormat="1" ht="11.25">
      <c r="A30" s="140" t="s">
        <v>149</v>
      </c>
      <c r="B30" s="650" t="s">
        <v>751</v>
      </c>
      <c r="C30" s="142">
        <v>980</v>
      </c>
      <c r="D30" s="143">
        <v>1057</v>
      </c>
      <c r="E30" s="143">
        <v>1010</v>
      </c>
      <c r="F30" s="556">
        <f>E30/C30</f>
        <v>1.030612244897959</v>
      </c>
      <c r="G30" s="145">
        <v>6598</v>
      </c>
      <c r="H30" s="146">
        <v>6598</v>
      </c>
      <c r="I30" s="143">
        <v>7741</v>
      </c>
      <c r="J30" s="139">
        <f t="shared" si="1"/>
        <v>1.1732343134283116</v>
      </c>
      <c r="K30" s="378" t="s">
        <v>350</v>
      </c>
      <c r="L30" s="379"/>
    </row>
    <row r="31" spans="1:12" s="46" customFormat="1" ht="21" thickBot="1">
      <c r="A31" s="659" t="s">
        <v>150</v>
      </c>
      <c r="B31" s="660" t="s">
        <v>752</v>
      </c>
      <c r="C31" s="661"/>
      <c r="D31" s="662"/>
      <c r="E31" s="662"/>
      <c r="F31" s="663"/>
      <c r="G31" s="664">
        <v>250</v>
      </c>
      <c r="H31" s="665">
        <v>250</v>
      </c>
      <c r="I31" s="662"/>
      <c r="J31" s="666">
        <f t="shared" si="1"/>
        <v>0</v>
      </c>
      <c r="K31" s="380" t="s">
        <v>350</v>
      </c>
      <c r="L31" s="381"/>
    </row>
    <row r="32" spans="1:12" s="658" customFormat="1" ht="12" thickTop="1">
      <c r="A32" s="652"/>
      <c r="B32" s="653"/>
      <c r="C32" s="654"/>
      <c r="D32" s="654"/>
      <c r="E32" s="654"/>
      <c r="F32" s="655"/>
      <c r="G32" s="654"/>
      <c r="H32" s="654"/>
      <c r="I32" s="654"/>
      <c r="J32" s="656"/>
      <c r="K32" s="657"/>
      <c r="L32" s="657"/>
    </row>
    <row r="33" spans="1:12" s="658" customFormat="1" ht="12" thickBot="1">
      <c r="A33" s="667"/>
      <c r="B33" s="668"/>
      <c r="C33" s="669"/>
      <c r="D33" s="669"/>
      <c r="E33" s="669"/>
      <c r="F33" s="670"/>
      <c r="G33" s="669"/>
      <c r="H33" s="669"/>
      <c r="I33" s="669"/>
      <c r="J33" s="671"/>
      <c r="K33" s="672"/>
      <c r="L33" s="672"/>
    </row>
    <row r="34" spans="1:12" s="46" customFormat="1" ht="21" thickTop="1">
      <c r="A34" s="152" t="s">
        <v>151</v>
      </c>
      <c r="B34" s="651" t="s">
        <v>753</v>
      </c>
      <c r="C34" s="154"/>
      <c r="D34" s="155"/>
      <c r="E34" s="155"/>
      <c r="F34" s="156"/>
      <c r="G34" s="157">
        <v>250</v>
      </c>
      <c r="H34" s="138">
        <v>250</v>
      </c>
      <c r="I34" s="155"/>
      <c r="J34" s="139">
        <f t="shared" si="1"/>
        <v>0</v>
      </c>
      <c r="K34" s="382" t="s">
        <v>350</v>
      </c>
      <c r="L34" s="383"/>
    </row>
    <row r="35" spans="1:12" s="46" customFormat="1" ht="12.75" customHeight="1">
      <c r="A35" s="140" t="s">
        <v>152</v>
      </c>
      <c r="B35" s="141" t="s">
        <v>754</v>
      </c>
      <c r="C35" s="142"/>
      <c r="D35" s="143"/>
      <c r="E35" s="143"/>
      <c r="F35" s="147"/>
      <c r="G35" s="145">
        <v>800</v>
      </c>
      <c r="H35" s="146">
        <v>800</v>
      </c>
      <c r="I35" s="143">
        <v>927</v>
      </c>
      <c r="J35" s="139">
        <f t="shared" si="1"/>
        <v>1.15875</v>
      </c>
      <c r="K35" s="378" t="s">
        <v>350</v>
      </c>
      <c r="L35" s="379"/>
    </row>
    <row r="36" spans="1:12" s="46" customFormat="1" ht="12.75" customHeight="1">
      <c r="A36" s="140" t="s">
        <v>153</v>
      </c>
      <c r="B36" s="141" t="s">
        <v>755</v>
      </c>
      <c r="C36" s="142"/>
      <c r="D36" s="143"/>
      <c r="E36" s="143"/>
      <c r="F36" s="147"/>
      <c r="G36" s="145">
        <v>810</v>
      </c>
      <c r="H36" s="146">
        <v>810</v>
      </c>
      <c r="I36" s="143">
        <v>800</v>
      </c>
      <c r="J36" s="139">
        <f t="shared" si="1"/>
        <v>0.9876543209876543</v>
      </c>
      <c r="K36" s="378" t="s">
        <v>350</v>
      </c>
      <c r="L36" s="379"/>
    </row>
    <row r="37" spans="1:12" s="46" customFormat="1" ht="12.75" customHeight="1">
      <c r="A37" s="140" t="s">
        <v>154</v>
      </c>
      <c r="B37" s="141" t="s">
        <v>756</v>
      </c>
      <c r="C37" s="142"/>
      <c r="D37" s="143"/>
      <c r="E37" s="143"/>
      <c r="F37" s="147"/>
      <c r="G37" s="145">
        <v>150</v>
      </c>
      <c r="H37" s="146">
        <v>150</v>
      </c>
      <c r="I37" s="143">
        <v>150</v>
      </c>
      <c r="J37" s="139">
        <f t="shared" si="1"/>
        <v>1</v>
      </c>
      <c r="K37" s="378" t="s">
        <v>350</v>
      </c>
      <c r="L37" s="379"/>
    </row>
    <row r="38" spans="1:12" s="46" customFormat="1" ht="12.75" customHeight="1">
      <c r="A38" s="140" t="s">
        <v>155</v>
      </c>
      <c r="B38" s="141" t="s">
        <v>757</v>
      </c>
      <c r="C38" s="142"/>
      <c r="D38" s="143"/>
      <c r="E38" s="143"/>
      <c r="F38" s="147"/>
      <c r="G38" s="145">
        <v>775</v>
      </c>
      <c r="H38" s="146">
        <v>1045</v>
      </c>
      <c r="I38" s="143">
        <v>883</v>
      </c>
      <c r="J38" s="139">
        <f t="shared" si="1"/>
        <v>1.1393548387096775</v>
      </c>
      <c r="K38" s="378" t="s">
        <v>350</v>
      </c>
      <c r="L38" s="379"/>
    </row>
    <row r="39" spans="1:12" s="46" customFormat="1" ht="12.75" customHeight="1">
      <c r="A39" s="140" t="s">
        <v>156</v>
      </c>
      <c r="B39" s="141" t="s">
        <v>758</v>
      </c>
      <c r="C39" s="142">
        <v>563</v>
      </c>
      <c r="D39" s="143">
        <v>563</v>
      </c>
      <c r="E39" s="143">
        <v>563</v>
      </c>
      <c r="F39" s="136">
        <f>E39/C39</f>
        <v>1</v>
      </c>
      <c r="G39" s="145">
        <v>1947</v>
      </c>
      <c r="H39" s="146">
        <v>1947</v>
      </c>
      <c r="I39" s="143">
        <v>1987</v>
      </c>
      <c r="J39" s="139">
        <f t="shared" si="1"/>
        <v>1.0205444273240882</v>
      </c>
      <c r="K39" s="378" t="s">
        <v>350</v>
      </c>
      <c r="L39" s="379"/>
    </row>
    <row r="40" spans="1:12" s="46" customFormat="1" ht="12.75" customHeight="1">
      <c r="A40" s="140" t="s">
        <v>157</v>
      </c>
      <c r="B40" s="141" t="s">
        <v>759</v>
      </c>
      <c r="C40" s="142"/>
      <c r="D40" s="143"/>
      <c r="E40" s="143"/>
      <c r="F40" s="147"/>
      <c r="G40" s="145">
        <v>100</v>
      </c>
      <c r="H40" s="146">
        <v>100</v>
      </c>
      <c r="I40" s="143">
        <v>100</v>
      </c>
      <c r="J40" s="139">
        <f t="shared" si="1"/>
        <v>1</v>
      </c>
      <c r="K40" s="378" t="s">
        <v>350</v>
      </c>
      <c r="L40" s="379"/>
    </row>
    <row r="41" spans="1:12" s="46" customFormat="1" ht="12.75" customHeight="1">
      <c r="A41" s="140" t="s">
        <v>158</v>
      </c>
      <c r="B41" s="673" t="s">
        <v>760</v>
      </c>
      <c r="C41" s="674"/>
      <c r="D41" s="675"/>
      <c r="E41" s="675"/>
      <c r="F41" s="676"/>
      <c r="G41" s="677">
        <v>820</v>
      </c>
      <c r="H41" s="678">
        <v>820</v>
      </c>
      <c r="I41" s="675">
        <v>620</v>
      </c>
      <c r="J41" s="679">
        <f t="shared" si="1"/>
        <v>0.7560975609756098</v>
      </c>
      <c r="K41" s="378" t="s">
        <v>350</v>
      </c>
      <c r="L41" s="379"/>
    </row>
    <row r="42" spans="1:12" s="46" customFormat="1" ht="11.25">
      <c r="A42" s="140" t="s">
        <v>159</v>
      </c>
      <c r="B42" s="153" t="s">
        <v>761</v>
      </c>
      <c r="C42" s="154"/>
      <c r="D42" s="155"/>
      <c r="E42" s="155"/>
      <c r="F42" s="156"/>
      <c r="G42" s="157">
        <v>950</v>
      </c>
      <c r="H42" s="138">
        <v>950</v>
      </c>
      <c r="I42" s="155">
        <v>600</v>
      </c>
      <c r="J42" s="139">
        <f aca="true" t="shared" si="2" ref="J42:J56">I42/G42</f>
        <v>0.631578947368421</v>
      </c>
      <c r="K42" s="378" t="s">
        <v>350</v>
      </c>
      <c r="L42" s="383"/>
    </row>
    <row r="43" spans="1:12" s="46" customFormat="1" ht="11.25">
      <c r="A43" s="140" t="s">
        <v>160</v>
      </c>
      <c r="B43" s="650" t="s">
        <v>765</v>
      </c>
      <c r="C43" s="142"/>
      <c r="D43" s="143"/>
      <c r="E43" s="143"/>
      <c r="F43" s="147"/>
      <c r="G43" s="145">
        <v>5550</v>
      </c>
      <c r="H43" s="146">
        <v>5520</v>
      </c>
      <c r="I43" s="143">
        <v>4600</v>
      </c>
      <c r="J43" s="139">
        <f t="shared" si="2"/>
        <v>0.8288288288288288</v>
      </c>
      <c r="K43" s="378" t="s">
        <v>350</v>
      </c>
      <c r="L43" s="383"/>
    </row>
    <row r="44" spans="1:12" s="46" customFormat="1" ht="12.75" customHeight="1">
      <c r="A44" s="140" t="s">
        <v>161</v>
      </c>
      <c r="B44" s="141" t="s">
        <v>762</v>
      </c>
      <c r="C44" s="142"/>
      <c r="D44" s="143"/>
      <c r="E44" s="143"/>
      <c r="F44" s="147"/>
      <c r="G44" s="145">
        <v>50</v>
      </c>
      <c r="H44" s="146">
        <v>50</v>
      </c>
      <c r="I44" s="143">
        <v>50</v>
      </c>
      <c r="J44" s="139">
        <f t="shared" si="2"/>
        <v>1</v>
      </c>
      <c r="K44" s="378" t="s">
        <v>350</v>
      </c>
      <c r="L44" s="379"/>
    </row>
    <row r="45" spans="1:12" s="46" customFormat="1" ht="12.75" customHeight="1">
      <c r="A45" s="140" t="s">
        <v>162</v>
      </c>
      <c r="B45" s="141" t="s">
        <v>763</v>
      </c>
      <c r="C45" s="142"/>
      <c r="D45" s="19"/>
      <c r="E45" s="19"/>
      <c r="F45" s="147"/>
      <c r="G45" s="145">
        <v>381</v>
      </c>
      <c r="H45" s="146">
        <v>381</v>
      </c>
      <c r="I45" s="143">
        <v>470</v>
      </c>
      <c r="J45" s="139">
        <f t="shared" si="2"/>
        <v>1.2335958005249343</v>
      </c>
      <c r="K45" s="378" t="s">
        <v>350</v>
      </c>
      <c r="L45" s="379"/>
    </row>
    <row r="46" spans="1:12" s="46" customFormat="1" ht="12.75" customHeight="1">
      <c r="A46" s="140" t="s">
        <v>163</v>
      </c>
      <c r="B46" s="141" t="s">
        <v>764</v>
      </c>
      <c r="C46" s="142"/>
      <c r="D46" s="19"/>
      <c r="E46" s="19"/>
      <c r="F46" s="147"/>
      <c r="G46" s="145">
        <v>720</v>
      </c>
      <c r="H46" s="146">
        <v>750</v>
      </c>
      <c r="I46" s="143">
        <v>990</v>
      </c>
      <c r="J46" s="139">
        <f t="shared" si="2"/>
        <v>1.375</v>
      </c>
      <c r="K46" s="378" t="s">
        <v>350</v>
      </c>
      <c r="L46" s="379"/>
    </row>
    <row r="47" spans="1:12" s="46" customFormat="1" ht="12.75" customHeight="1">
      <c r="A47" s="140" t="s">
        <v>164</v>
      </c>
      <c r="B47" s="158" t="s">
        <v>766</v>
      </c>
      <c r="C47" s="142"/>
      <c r="D47" s="19"/>
      <c r="E47" s="19"/>
      <c r="F47" s="147"/>
      <c r="G47" s="145">
        <v>7950</v>
      </c>
      <c r="H47" s="146">
        <v>15840</v>
      </c>
      <c r="I47" s="143">
        <v>14210</v>
      </c>
      <c r="J47" s="139">
        <f t="shared" si="2"/>
        <v>1.7874213836477988</v>
      </c>
      <c r="K47" s="378"/>
      <c r="L47" s="379" t="s">
        <v>350</v>
      </c>
    </row>
    <row r="48" spans="1:12" s="46" customFormat="1" ht="12.75" customHeight="1">
      <c r="A48" s="140" t="s">
        <v>165</v>
      </c>
      <c r="B48" s="158" t="s">
        <v>772</v>
      </c>
      <c r="C48" s="142">
        <v>260</v>
      </c>
      <c r="D48" s="143">
        <v>1941</v>
      </c>
      <c r="E48" s="143">
        <v>1559</v>
      </c>
      <c r="F48" s="136">
        <f>E48/C48</f>
        <v>5.996153846153846</v>
      </c>
      <c r="G48" s="145">
        <v>4040</v>
      </c>
      <c r="H48" s="146">
        <v>3987</v>
      </c>
      <c r="I48" s="143">
        <v>1581</v>
      </c>
      <c r="J48" s="139">
        <f t="shared" si="2"/>
        <v>0.39133663366336635</v>
      </c>
      <c r="K48" s="378" t="s">
        <v>350</v>
      </c>
      <c r="L48" s="379"/>
    </row>
    <row r="49" spans="1:12" s="46" customFormat="1" ht="12.75" customHeight="1">
      <c r="A49" s="140" t="s">
        <v>166</v>
      </c>
      <c r="B49" s="158" t="s">
        <v>767</v>
      </c>
      <c r="C49" s="142"/>
      <c r="D49" s="143"/>
      <c r="E49" s="143"/>
      <c r="F49" s="147"/>
      <c r="G49" s="145">
        <v>879</v>
      </c>
      <c r="H49" s="146">
        <v>879</v>
      </c>
      <c r="I49" s="143">
        <v>598</v>
      </c>
      <c r="J49" s="139">
        <f t="shared" si="2"/>
        <v>0.6803185437997725</v>
      </c>
      <c r="K49" s="378" t="s">
        <v>350</v>
      </c>
      <c r="L49" s="379"/>
    </row>
    <row r="50" spans="1:12" s="46" customFormat="1" ht="11.25">
      <c r="A50" s="140" t="s">
        <v>167</v>
      </c>
      <c r="B50" s="158" t="s">
        <v>768</v>
      </c>
      <c r="C50" s="142">
        <v>1132</v>
      </c>
      <c r="D50" s="143">
        <v>1156</v>
      </c>
      <c r="E50" s="143">
        <v>130</v>
      </c>
      <c r="F50" s="136">
        <f>E50/C50</f>
        <v>0.11484098939929328</v>
      </c>
      <c r="G50" s="145">
        <v>7163</v>
      </c>
      <c r="H50" s="146">
        <v>8396</v>
      </c>
      <c r="I50" s="143">
        <v>8414</v>
      </c>
      <c r="J50" s="139">
        <f t="shared" si="2"/>
        <v>1.1746474940667317</v>
      </c>
      <c r="K50" s="378" t="s">
        <v>350</v>
      </c>
      <c r="L50" s="379"/>
    </row>
    <row r="51" spans="1:12" s="46" customFormat="1" ht="12.75" customHeight="1">
      <c r="A51" s="140" t="s">
        <v>168</v>
      </c>
      <c r="B51" s="158" t="s">
        <v>769</v>
      </c>
      <c r="C51" s="142"/>
      <c r="D51" s="143"/>
      <c r="E51" s="143"/>
      <c r="F51" s="147"/>
      <c r="G51" s="145">
        <v>381</v>
      </c>
      <c r="H51" s="146">
        <v>381</v>
      </c>
      <c r="I51" s="143">
        <v>381</v>
      </c>
      <c r="J51" s="139">
        <f t="shared" si="2"/>
        <v>1</v>
      </c>
      <c r="K51" s="378" t="s">
        <v>350</v>
      </c>
      <c r="L51" s="379"/>
    </row>
    <row r="52" spans="1:12" s="46" customFormat="1" ht="12.75" customHeight="1">
      <c r="A52" s="140" t="s">
        <v>169</v>
      </c>
      <c r="B52" s="159" t="s">
        <v>770</v>
      </c>
      <c r="C52" s="154">
        <v>35788</v>
      </c>
      <c r="D52" s="143">
        <v>45167</v>
      </c>
      <c r="E52" s="143">
        <v>35665</v>
      </c>
      <c r="F52" s="147">
        <f>E52/C52</f>
        <v>0.9965630937744495</v>
      </c>
      <c r="G52" s="157">
        <v>36286</v>
      </c>
      <c r="H52" s="146">
        <v>53840</v>
      </c>
      <c r="I52" s="155">
        <v>41003</v>
      </c>
      <c r="J52" s="139">
        <f t="shared" si="2"/>
        <v>1.1299950394091385</v>
      </c>
      <c r="K52" s="378"/>
      <c r="L52" s="379" t="s">
        <v>350</v>
      </c>
    </row>
    <row r="53" spans="1:12" s="46" customFormat="1" ht="12.75" customHeight="1" thickBot="1">
      <c r="A53" s="140" t="s">
        <v>170</v>
      </c>
      <c r="B53" s="160" t="s">
        <v>771</v>
      </c>
      <c r="C53" s="148">
        <v>64</v>
      </c>
      <c r="D53" s="161">
        <v>64</v>
      </c>
      <c r="E53" s="161">
        <v>64</v>
      </c>
      <c r="F53" s="147">
        <f>E53/C53</f>
        <v>1</v>
      </c>
      <c r="G53" s="150">
        <v>616</v>
      </c>
      <c r="H53" s="162">
        <v>616</v>
      </c>
      <c r="I53" s="149">
        <v>875</v>
      </c>
      <c r="J53" s="163">
        <f t="shared" si="2"/>
        <v>1.4204545454545454</v>
      </c>
      <c r="K53" s="380" t="s">
        <v>350</v>
      </c>
      <c r="L53" s="381"/>
    </row>
    <row r="54" spans="1:12" s="46" customFormat="1" ht="12.75" customHeight="1" thickTop="1">
      <c r="A54" s="770" t="s">
        <v>171</v>
      </c>
      <c r="B54" s="770"/>
      <c r="C54" s="164">
        <f>SUM(C8:C53)</f>
        <v>157513</v>
      </c>
      <c r="D54" s="165">
        <f>SUM(D8:D53)</f>
        <v>214465</v>
      </c>
      <c r="E54" s="165">
        <f>SUM(E8:E53)</f>
        <v>195152</v>
      </c>
      <c r="F54" s="166">
        <f>E54/C54</f>
        <v>1.2389580542558392</v>
      </c>
      <c r="G54" s="167">
        <f>SUM(G8:G53)</f>
        <v>233648</v>
      </c>
      <c r="H54" s="165">
        <f>SUM(H8:H53)</f>
        <v>277005</v>
      </c>
      <c r="I54" s="165">
        <f>SUM(I8:I53)</f>
        <v>274722</v>
      </c>
      <c r="J54" s="168">
        <f t="shared" si="2"/>
        <v>1.1757943573238376</v>
      </c>
      <c r="K54" s="382"/>
      <c r="L54" s="383"/>
    </row>
    <row r="55" spans="1:12" s="46" customFormat="1" ht="12.75" customHeight="1" thickBot="1">
      <c r="A55" s="771" t="s">
        <v>172</v>
      </c>
      <c r="B55" s="771"/>
      <c r="C55" s="169">
        <v>130979</v>
      </c>
      <c r="D55" s="170">
        <v>132226</v>
      </c>
      <c r="E55" s="170">
        <v>184571</v>
      </c>
      <c r="F55" s="151">
        <f>E55/C55</f>
        <v>1.4091648279495186</v>
      </c>
      <c r="G55" s="171">
        <v>54844</v>
      </c>
      <c r="H55" s="170">
        <v>69686</v>
      </c>
      <c r="I55" s="170">
        <v>105001</v>
      </c>
      <c r="J55" s="172">
        <f t="shared" si="2"/>
        <v>1.9145394209029247</v>
      </c>
      <c r="K55" s="380"/>
      <c r="L55" s="381"/>
    </row>
    <row r="56" spans="1:12" s="46" customFormat="1" ht="12.75" customHeight="1" thickBot="1" thickTop="1">
      <c r="A56" s="769" t="s">
        <v>173</v>
      </c>
      <c r="B56" s="769"/>
      <c r="C56" s="173">
        <f>SUM(C54:C55)</f>
        <v>288492</v>
      </c>
      <c r="D56" s="174">
        <f>SUM(D54:D55)</f>
        <v>346691</v>
      </c>
      <c r="E56" s="174">
        <f>SUM(E54:E55)</f>
        <v>379723</v>
      </c>
      <c r="F56" s="175">
        <f>E56/C56</f>
        <v>1.3162340723486265</v>
      </c>
      <c r="G56" s="176">
        <f>SUM(G54:G55)</f>
        <v>288492</v>
      </c>
      <c r="H56" s="177">
        <f>SUM(H54:H55)</f>
        <v>346691</v>
      </c>
      <c r="I56" s="174">
        <f>SUM(I54:I55)</f>
        <v>379723</v>
      </c>
      <c r="J56" s="178">
        <f t="shared" si="2"/>
        <v>1.3162340723486265</v>
      </c>
      <c r="K56" s="374"/>
      <c r="L56" s="375"/>
    </row>
    <row r="57" s="43" customFormat="1" ht="12.75" thickTop="1"/>
    <row r="58" s="43" customFormat="1" ht="12"/>
    <row r="59" s="43" customFormat="1" ht="12"/>
    <row r="60" s="43" customFormat="1" ht="12"/>
    <row r="61" s="43" customFormat="1" ht="12"/>
    <row r="62" s="43" customFormat="1" ht="12"/>
    <row r="63" s="43" customFormat="1" ht="12"/>
    <row r="64" s="43" customFormat="1" ht="12"/>
    <row r="65" s="43" customFormat="1" ht="12"/>
    <row r="66" s="43" customFormat="1" ht="12"/>
    <row r="67" s="43" customFormat="1" ht="12"/>
    <row r="68" s="43" customFormat="1" ht="12"/>
    <row r="69" s="43" customFormat="1" ht="12"/>
    <row r="70" s="43" customFormat="1" ht="12"/>
    <row r="71" s="43" customFormat="1" ht="12"/>
    <row r="72" s="43" customFormat="1" ht="12"/>
    <row r="73" s="43" customFormat="1" ht="12"/>
    <row r="74" s="43" customFormat="1" ht="12"/>
    <row r="75" s="43" customFormat="1" ht="12"/>
    <row r="76" s="43" customFormat="1" ht="12"/>
    <row r="77" s="43" customFormat="1" ht="12"/>
    <row r="78" s="43" customFormat="1" ht="12"/>
    <row r="79" s="43" customFormat="1" ht="12"/>
    <row r="80" s="43" customFormat="1" ht="12"/>
    <row r="81" s="43" customFormat="1" ht="12"/>
    <row r="82" s="43" customFormat="1" ht="12"/>
    <row r="83" s="43" customFormat="1" ht="12"/>
    <row r="84" s="43" customFormat="1" ht="12"/>
    <row r="85" s="43" customFormat="1" ht="12"/>
    <row r="86" s="43" customFormat="1" ht="12"/>
    <row r="87" s="43" customFormat="1" ht="12"/>
    <row r="88" s="43" customFormat="1" ht="12"/>
    <row r="89" s="43" customFormat="1" ht="12"/>
    <row r="90" s="43" customFormat="1" ht="12"/>
    <row r="91" s="43" customFormat="1" ht="12"/>
    <row r="92" s="43" customFormat="1" ht="12"/>
    <row r="93" s="43" customFormat="1" ht="12"/>
    <row r="94" s="43" customFormat="1" ht="12"/>
    <row r="95" s="43" customFormat="1" ht="12"/>
    <row r="96" s="43" customFormat="1" ht="12"/>
    <row r="97" s="43" customFormat="1" ht="12"/>
    <row r="98" s="43" customFormat="1" ht="12"/>
    <row r="99" s="43" customFormat="1" ht="12"/>
    <row r="100" s="43" customFormat="1" ht="12"/>
    <row r="101" s="43" customFormat="1" ht="12"/>
    <row r="102" s="43" customFormat="1" ht="12"/>
    <row r="103" s="43" customFormat="1" ht="12"/>
    <row r="104" s="43" customFormat="1" ht="12"/>
    <row r="105" s="43" customFormat="1" ht="12"/>
    <row r="106" s="43" customFormat="1" ht="12">
      <c r="H106"/>
    </row>
  </sheetData>
  <sheetProtection selectLockedCells="1" selectUnlockedCells="1"/>
  <mergeCells count="4">
    <mergeCell ref="A56:B56"/>
    <mergeCell ref="A54:B54"/>
    <mergeCell ref="A55:B55"/>
    <mergeCell ref="A4:L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29" activeCellId="1" sqref="G13 A29"/>
    </sheetView>
  </sheetViews>
  <sheetFormatPr defaultColWidth="9.140625" defaultRowHeight="15" customHeight="1"/>
  <cols>
    <col min="1" max="1" width="5.7109375" style="1" customWidth="1"/>
    <col min="2" max="2" width="35.7109375" style="1" customWidth="1"/>
    <col min="3" max="3" width="5.7109375" style="1" customWidth="1"/>
    <col min="4" max="7" width="9.7109375" style="1" customWidth="1"/>
    <col min="8" max="8" width="9.7109375" style="0" customWidth="1"/>
  </cols>
  <sheetData>
    <row r="1" spans="1:8" ht="15" customHeight="1">
      <c r="A1" s="763" t="s">
        <v>189</v>
      </c>
      <c r="B1" s="763"/>
      <c r="C1" s="763"/>
      <c r="D1" s="763"/>
      <c r="E1" s="763"/>
      <c r="F1" s="763"/>
      <c r="G1" s="763"/>
      <c r="H1" s="763"/>
    </row>
    <row r="2" spans="1:8" ht="15" customHeight="1">
      <c r="A2" s="3"/>
      <c r="B2" s="3"/>
      <c r="C2" s="3"/>
      <c r="D2" s="3"/>
      <c r="E2" s="3"/>
      <c r="F2" s="3"/>
      <c r="G2" s="3"/>
      <c r="H2" s="2" t="str">
        <f>'2.sz. mellékelet'!G2</f>
        <v>a  /2014. (II.  .) önkormányzati rendelethez</v>
      </c>
    </row>
    <row r="3" spans="1:8" ht="15" customHeight="1">
      <c r="A3" s="45"/>
      <c r="B3" s="46"/>
      <c r="C3" s="46"/>
      <c r="D3" s="46"/>
      <c r="E3" s="46"/>
      <c r="F3" s="46"/>
      <c r="G3" s="46"/>
      <c r="H3" s="43"/>
    </row>
    <row r="4" spans="1:8" ht="15" customHeight="1">
      <c r="A4" s="748" t="s">
        <v>174</v>
      </c>
      <c r="B4" s="748"/>
      <c r="C4" s="748"/>
      <c r="D4" s="748"/>
      <c r="E4" s="748"/>
      <c r="F4" s="748"/>
      <c r="G4" s="748"/>
      <c r="H4" s="748"/>
    </row>
    <row r="5" spans="1:8" ht="15" customHeight="1">
      <c r="A5" s="46"/>
      <c r="B5" s="46"/>
      <c r="C5" s="46"/>
      <c r="D5" s="46"/>
      <c r="E5" s="46"/>
      <c r="F5" s="46"/>
      <c r="G5" s="46"/>
      <c r="H5" s="43"/>
    </row>
    <row r="6" spans="1:8" ht="15" customHeight="1">
      <c r="A6" s="45"/>
      <c r="B6" s="119"/>
      <c r="C6" s="119"/>
      <c r="D6" s="119"/>
      <c r="E6" s="44"/>
      <c r="F6" s="44"/>
      <c r="G6" s="44"/>
      <c r="H6" s="6" t="s">
        <v>3</v>
      </c>
    </row>
    <row r="7" spans="1:8" ht="34.5">
      <c r="A7" s="7" t="s">
        <v>109</v>
      </c>
      <c r="B7" s="9" t="s">
        <v>175</v>
      </c>
      <c r="C7" s="9" t="s">
        <v>562</v>
      </c>
      <c r="D7" s="9" t="s">
        <v>6</v>
      </c>
      <c r="E7" s="9" t="s">
        <v>510</v>
      </c>
      <c r="F7" s="9" t="s">
        <v>563</v>
      </c>
      <c r="G7" s="9" t="s">
        <v>7</v>
      </c>
      <c r="H7" s="549" t="s">
        <v>552</v>
      </c>
    </row>
    <row r="8" spans="1:8" ht="15" customHeight="1">
      <c r="A8" s="179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0" t="s">
        <v>84</v>
      </c>
    </row>
    <row r="9" spans="1:8" ht="15" customHeight="1">
      <c r="A9" s="180" t="s">
        <v>19</v>
      </c>
      <c r="B9" s="181" t="s">
        <v>176</v>
      </c>
      <c r="C9" s="181" t="s">
        <v>564</v>
      </c>
      <c r="D9" s="182">
        <f>D10+D13</f>
        <v>29173</v>
      </c>
      <c r="E9" s="182">
        <f>E10+E13</f>
        <v>29741</v>
      </c>
      <c r="F9" s="182">
        <f>F10+F13</f>
        <v>28472</v>
      </c>
      <c r="G9" s="182">
        <f>G10+G13</f>
        <v>29251</v>
      </c>
      <c r="H9" s="183">
        <f aca="true" t="shared" si="0" ref="H9:H15">G9/D9</f>
        <v>1.0026737051383128</v>
      </c>
    </row>
    <row r="10" spans="1:8" ht="15" customHeight="1">
      <c r="A10" s="22" t="s">
        <v>177</v>
      </c>
      <c r="B10" s="19" t="s">
        <v>565</v>
      </c>
      <c r="C10" s="19" t="s">
        <v>566</v>
      </c>
      <c r="D10" s="20">
        <f>SUM(D11:D12)</f>
        <v>19841</v>
      </c>
      <c r="E10" s="20">
        <f>SUM(E11:E12)</f>
        <v>20409</v>
      </c>
      <c r="F10" s="20">
        <f>SUM(F11:F12)</f>
        <v>19335</v>
      </c>
      <c r="G10" s="20">
        <f>SUM(G11:G12)</f>
        <v>20133</v>
      </c>
      <c r="H10" s="184">
        <f t="shared" si="0"/>
        <v>1.014717000151202</v>
      </c>
    </row>
    <row r="11" spans="1:8" ht="15" customHeight="1">
      <c r="A11" s="185"/>
      <c r="B11" s="23" t="s">
        <v>567</v>
      </c>
      <c r="C11" s="23" t="s">
        <v>569</v>
      </c>
      <c r="D11" s="24">
        <v>18571</v>
      </c>
      <c r="E11" s="24">
        <v>18359</v>
      </c>
      <c r="F11" s="24">
        <v>18000</v>
      </c>
      <c r="G11" s="24">
        <v>18857</v>
      </c>
      <c r="H11" s="109">
        <f t="shared" si="0"/>
        <v>1.0154003553928168</v>
      </c>
    </row>
    <row r="12" spans="1:8" ht="15" customHeight="1">
      <c r="A12" s="185"/>
      <c r="B12" s="23" t="s">
        <v>568</v>
      </c>
      <c r="C12" s="23" t="s">
        <v>570</v>
      </c>
      <c r="D12" s="24">
        <v>1270</v>
      </c>
      <c r="E12" s="24">
        <v>2050</v>
      </c>
      <c r="F12" s="24">
        <v>1335</v>
      </c>
      <c r="G12" s="24">
        <v>1276</v>
      </c>
      <c r="H12" s="109">
        <f t="shared" si="0"/>
        <v>1.0047244094488188</v>
      </c>
    </row>
    <row r="13" spans="1:8" ht="15" customHeight="1">
      <c r="A13" s="22" t="s">
        <v>178</v>
      </c>
      <c r="B13" s="19" t="s">
        <v>180</v>
      </c>
      <c r="C13" s="19" t="s">
        <v>571</v>
      </c>
      <c r="D13" s="20">
        <f>SUM(D14:D16)</f>
        <v>9332</v>
      </c>
      <c r="E13" s="20">
        <f>SUM(E14:E16)</f>
        <v>9332</v>
      </c>
      <c r="F13" s="20">
        <f>SUM(F14:F16)</f>
        <v>9137</v>
      </c>
      <c r="G13" s="20">
        <f>SUM(G14:G16)</f>
        <v>9118</v>
      </c>
      <c r="H13" s="184">
        <f t="shared" si="0"/>
        <v>0.9770681525932277</v>
      </c>
    </row>
    <row r="14" spans="1:8" ht="15" customHeight="1">
      <c r="A14" s="185"/>
      <c r="B14" s="23" t="s">
        <v>592</v>
      </c>
      <c r="C14" s="23" t="s">
        <v>572</v>
      </c>
      <c r="D14" s="24">
        <v>6382</v>
      </c>
      <c r="E14" s="24">
        <v>6223</v>
      </c>
      <c r="F14" s="24">
        <v>6028</v>
      </c>
      <c r="G14" s="24">
        <v>6382</v>
      </c>
      <c r="H14" s="109">
        <f t="shared" si="0"/>
        <v>1</v>
      </c>
    </row>
    <row r="15" spans="1:8" ht="15" customHeight="1">
      <c r="A15" s="185"/>
      <c r="B15" s="23" t="s">
        <v>593</v>
      </c>
      <c r="C15" s="23" t="s">
        <v>573</v>
      </c>
      <c r="D15" s="24">
        <v>2950</v>
      </c>
      <c r="E15" s="24">
        <v>3109</v>
      </c>
      <c r="F15" s="24">
        <v>3109</v>
      </c>
      <c r="G15" s="24">
        <v>2236</v>
      </c>
      <c r="H15" s="101">
        <f t="shared" si="0"/>
        <v>0.7579661016949153</v>
      </c>
    </row>
    <row r="16" spans="1:8" ht="15" customHeight="1">
      <c r="A16" s="185"/>
      <c r="B16" s="23" t="s">
        <v>594</v>
      </c>
      <c r="C16" s="23" t="s">
        <v>574</v>
      </c>
      <c r="D16" s="24"/>
      <c r="E16" s="24"/>
      <c r="F16" s="24"/>
      <c r="G16" s="24">
        <v>500</v>
      </c>
      <c r="H16" s="101"/>
    </row>
    <row r="17" spans="1:8" ht="15" customHeight="1">
      <c r="A17" s="29" t="s">
        <v>20</v>
      </c>
      <c r="B17" s="186" t="s">
        <v>306</v>
      </c>
      <c r="C17" s="186" t="s">
        <v>575</v>
      </c>
      <c r="D17" s="30">
        <v>7843</v>
      </c>
      <c r="E17" s="30">
        <v>7843</v>
      </c>
      <c r="F17" s="30">
        <v>7274</v>
      </c>
      <c r="G17" s="30">
        <v>8096</v>
      </c>
      <c r="H17" s="183">
        <f>G17/D17</f>
        <v>1.032258064516129</v>
      </c>
    </row>
    <row r="18" spans="1:8" ht="15" customHeight="1">
      <c r="A18" s="29" t="s">
        <v>64</v>
      </c>
      <c r="B18" s="186" t="s">
        <v>182</v>
      </c>
      <c r="C18" s="186" t="s">
        <v>576</v>
      </c>
      <c r="D18" s="30">
        <f>SUM(D19:D23)</f>
        <v>75508</v>
      </c>
      <c r="E18" s="30">
        <f>SUM(E19:E23)</f>
        <v>80102</v>
      </c>
      <c r="F18" s="30">
        <f>SUM(F19:F23)</f>
        <v>70895</v>
      </c>
      <c r="G18" s="30">
        <f>SUM(G19:G23)</f>
        <v>92866</v>
      </c>
      <c r="H18" s="183">
        <f>G18/D18</f>
        <v>1.2298829263124438</v>
      </c>
    </row>
    <row r="19" spans="1:8" ht="15" customHeight="1">
      <c r="A19" s="22" t="s">
        <v>181</v>
      </c>
      <c r="B19" s="19" t="s">
        <v>577</v>
      </c>
      <c r="C19" s="19" t="s">
        <v>583</v>
      </c>
      <c r="D19" s="20">
        <v>9250</v>
      </c>
      <c r="E19" s="20">
        <v>10898</v>
      </c>
      <c r="F19" s="20">
        <v>9863</v>
      </c>
      <c r="G19" s="20">
        <v>11600</v>
      </c>
      <c r="H19" s="184">
        <f>G19/D19</f>
        <v>1.2540540540540541</v>
      </c>
    </row>
    <row r="20" spans="1:8" ht="15" customHeight="1">
      <c r="A20" s="22" t="s">
        <v>183</v>
      </c>
      <c r="B20" s="19" t="s">
        <v>578</v>
      </c>
      <c r="C20" s="19" t="s">
        <v>584</v>
      </c>
      <c r="D20" s="20">
        <v>1710</v>
      </c>
      <c r="E20" s="20">
        <v>1657</v>
      </c>
      <c r="F20" s="20">
        <v>1336</v>
      </c>
      <c r="G20" s="20">
        <v>1705</v>
      </c>
      <c r="H20" s="184">
        <f aca="true" t="shared" si="1" ref="H20:H27">G20/D20</f>
        <v>0.9970760233918129</v>
      </c>
    </row>
    <row r="21" spans="1:8" ht="15" customHeight="1">
      <c r="A21" s="22" t="s">
        <v>579</v>
      </c>
      <c r="B21" s="19" t="s">
        <v>580</v>
      </c>
      <c r="C21" s="19" t="s">
        <v>585</v>
      </c>
      <c r="D21" s="20">
        <v>43920</v>
      </c>
      <c r="E21" s="20">
        <v>46104</v>
      </c>
      <c r="F21" s="20">
        <v>39273</v>
      </c>
      <c r="G21" s="20">
        <v>53945</v>
      </c>
      <c r="H21" s="184">
        <f t="shared" si="1"/>
        <v>1.2282559198542806</v>
      </c>
    </row>
    <row r="22" spans="1:8" ht="15" customHeight="1">
      <c r="A22" s="22" t="s">
        <v>581</v>
      </c>
      <c r="B22" s="19" t="s">
        <v>582</v>
      </c>
      <c r="C22" s="19" t="s">
        <v>586</v>
      </c>
      <c r="D22" s="20">
        <v>285</v>
      </c>
      <c r="E22" s="20">
        <v>364</v>
      </c>
      <c r="F22" s="20">
        <v>278</v>
      </c>
      <c r="G22" s="20">
        <v>355</v>
      </c>
      <c r="H22" s="184">
        <f t="shared" si="1"/>
        <v>1.2456140350877194</v>
      </c>
    </row>
    <row r="23" spans="1:8" ht="15" customHeight="1">
      <c r="A23" s="22" t="s">
        <v>587</v>
      </c>
      <c r="B23" s="19" t="s">
        <v>588</v>
      </c>
      <c r="C23" s="19" t="s">
        <v>589</v>
      </c>
      <c r="D23" s="20">
        <f>SUM(D24:D27)</f>
        <v>20343</v>
      </c>
      <c r="E23" s="20">
        <f>SUM(E24:E27)</f>
        <v>21079</v>
      </c>
      <c r="F23" s="20">
        <f>SUM(F24:F27)</f>
        <v>20145</v>
      </c>
      <c r="G23" s="20">
        <f>SUM(G24:G27)</f>
        <v>25261</v>
      </c>
      <c r="H23" s="184">
        <f t="shared" si="1"/>
        <v>1.241753920267414</v>
      </c>
    </row>
    <row r="24" spans="1:8" ht="15" customHeight="1">
      <c r="A24" s="185"/>
      <c r="B24" s="23" t="s">
        <v>590</v>
      </c>
      <c r="C24" s="23" t="s">
        <v>591</v>
      </c>
      <c r="D24" s="24">
        <v>17148</v>
      </c>
      <c r="E24" s="24">
        <v>18639</v>
      </c>
      <c r="F24" s="24">
        <v>18638</v>
      </c>
      <c r="G24" s="24">
        <v>17833</v>
      </c>
      <c r="H24" s="109">
        <f t="shared" si="1"/>
        <v>1.0399463494285048</v>
      </c>
    </row>
    <row r="25" spans="1:8" ht="15" customHeight="1">
      <c r="A25" s="185"/>
      <c r="B25" s="583" t="s">
        <v>595</v>
      </c>
      <c r="C25" s="23" t="s">
        <v>597</v>
      </c>
      <c r="D25" s="24"/>
      <c r="E25" s="24"/>
      <c r="F25" s="24"/>
      <c r="G25" s="24">
        <v>6350</v>
      </c>
      <c r="H25" s="109"/>
    </row>
    <row r="26" spans="1:8" ht="15" customHeight="1">
      <c r="A26" s="185"/>
      <c r="B26" s="583" t="s">
        <v>596</v>
      </c>
      <c r="C26" s="23" t="s">
        <v>598</v>
      </c>
      <c r="D26" s="24">
        <v>2750</v>
      </c>
      <c r="E26" s="24">
        <v>1995</v>
      </c>
      <c r="F26" s="24">
        <v>1157</v>
      </c>
      <c r="G26" s="24">
        <v>1078</v>
      </c>
      <c r="H26" s="109">
        <f t="shared" si="1"/>
        <v>0.392</v>
      </c>
    </row>
    <row r="27" spans="1:8" ht="15" customHeight="1">
      <c r="A27" s="185"/>
      <c r="B27" s="19" t="s">
        <v>715</v>
      </c>
      <c r="C27" s="19"/>
      <c r="D27" s="20">
        <v>445</v>
      </c>
      <c r="E27" s="20">
        <v>445</v>
      </c>
      <c r="F27" s="20">
        <v>350</v>
      </c>
      <c r="G27" s="20">
        <v>0</v>
      </c>
      <c r="H27" s="184">
        <f t="shared" si="1"/>
        <v>0</v>
      </c>
    </row>
    <row r="28" spans="1:8" ht="15" customHeight="1">
      <c r="A28" s="29" t="s">
        <v>65</v>
      </c>
      <c r="B28" s="186" t="s">
        <v>599</v>
      </c>
      <c r="C28" s="186" t="s">
        <v>600</v>
      </c>
      <c r="D28" s="30">
        <v>7680</v>
      </c>
      <c r="E28" s="30">
        <v>7680</v>
      </c>
      <c r="F28" s="30">
        <v>4595</v>
      </c>
      <c r="G28" s="30">
        <v>6020</v>
      </c>
      <c r="H28" s="183">
        <f aca="true" t="shared" si="2" ref="H28:H33">G28/D28</f>
        <v>0.7838541666666666</v>
      </c>
    </row>
    <row r="29" spans="1:8" ht="15" customHeight="1">
      <c r="A29" s="29" t="s">
        <v>67</v>
      </c>
      <c r="B29" s="186" t="s">
        <v>601</v>
      </c>
      <c r="C29" s="186" t="s">
        <v>602</v>
      </c>
      <c r="D29" s="30">
        <f>SUM(D30:D32)</f>
        <v>83171</v>
      </c>
      <c r="E29" s="30">
        <f>SUM(E30:E32)</f>
        <v>105500</v>
      </c>
      <c r="F29" s="30">
        <f>SUM(F30:F32)</f>
        <v>20168</v>
      </c>
      <c r="G29" s="30">
        <f>SUM(G30:G32)</f>
        <v>90490</v>
      </c>
      <c r="H29" s="183">
        <f t="shared" si="2"/>
        <v>1.087999422875762</v>
      </c>
    </row>
    <row r="30" spans="1:8" s="584" customFormat="1" ht="15" customHeight="1">
      <c r="A30" s="22" t="s">
        <v>545</v>
      </c>
      <c r="B30" s="19" t="s">
        <v>603</v>
      </c>
      <c r="C30" s="19" t="s">
        <v>605</v>
      </c>
      <c r="D30" s="20">
        <v>18477</v>
      </c>
      <c r="E30" s="20">
        <v>18477</v>
      </c>
      <c r="F30" s="20">
        <v>15648</v>
      </c>
      <c r="G30" s="20">
        <v>12129</v>
      </c>
      <c r="H30" s="184">
        <f t="shared" si="2"/>
        <v>0.6564377333982789</v>
      </c>
    </row>
    <row r="31" spans="1:8" s="584" customFormat="1" ht="15" customHeight="1">
      <c r="A31" s="22" t="s">
        <v>547</v>
      </c>
      <c r="B31" s="19" t="s">
        <v>604</v>
      </c>
      <c r="C31" s="19" t="s">
        <v>606</v>
      </c>
      <c r="D31" s="20">
        <v>9850</v>
      </c>
      <c r="E31" s="20">
        <v>17337</v>
      </c>
      <c r="F31" s="20">
        <v>4520</v>
      </c>
      <c r="G31" s="20">
        <v>8360</v>
      </c>
      <c r="H31" s="184">
        <f t="shared" si="2"/>
        <v>0.848730964467005</v>
      </c>
    </row>
    <row r="32" spans="1:8" s="584" customFormat="1" ht="15" customHeight="1">
      <c r="A32" s="22" t="s">
        <v>608</v>
      </c>
      <c r="B32" s="19" t="s">
        <v>51</v>
      </c>
      <c r="C32" s="19" t="s">
        <v>607</v>
      </c>
      <c r="D32" s="20">
        <v>54844</v>
      </c>
      <c r="E32" s="20">
        <v>69686</v>
      </c>
      <c r="F32" s="20"/>
      <c r="G32" s="20">
        <v>70001</v>
      </c>
      <c r="H32" s="184">
        <f t="shared" si="2"/>
        <v>1.2763656917803223</v>
      </c>
    </row>
    <row r="33" spans="1:8" ht="15" customHeight="1">
      <c r="A33" s="29" t="s">
        <v>69</v>
      </c>
      <c r="B33" s="186" t="s">
        <v>308</v>
      </c>
      <c r="C33" s="186" t="s">
        <v>609</v>
      </c>
      <c r="D33" s="30">
        <v>56699</v>
      </c>
      <c r="E33" s="30">
        <v>76557</v>
      </c>
      <c r="F33" s="30">
        <v>40557</v>
      </c>
      <c r="G33" s="30">
        <f>SUM(G34:G39)</f>
        <v>65977</v>
      </c>
      <c r="H33" s="183">
        <f t="shared" si="2"/>
        <v>1.1636360429637207</v>
      </c>
    </row>
    <row r="34" spans="1:8" s="584" customFormat="1" ht="15" customHeight="1">
      <c r="A34" s="588" t="s">
        <v>610</v>
      </c>
      <c r="B34" s="93" t="s">
        <v>611</v>
      </c>
      <c r="C34" s="93" t="s">
        <v>612</v>
      </c>
      <c r="D34" s="66"/>
      <c r="E34" s="66"/>
      <c r="F34" s="66"/>
      <c r="G34" s="66">
        <v>2890</v>
      </c>
      <c r="H34" s="184"/>
    </row>
    <row r="35" spans="1:8" s="584" customFormat="1" ht="15" customHeight="1">
      <c r="A35" s="588" t="s">
        <v>613</v>
      </c>
      <c r="B35" s="93" t="s">
        <v>614</v>
      </c>
      <c r="C35" s="93" t="s">
        <v>615</v>
      </c>
      <c r="D35" s="66"/>
      <c r="E35" s="66"/>
      <c r="F35" s="66"/>
      <c r="G35" s="66">
        <v>24309</v>
      </c>
      <c r="H35" s="184"/>
    </row>
    <row r="36" spans="1:8" s="584" customFormat="1" ht="15" customHeight="1">
      <c r="A36" s="588" t="s">
        <v>616</v>
      </c>
      <c r="B36" s="93" t="s">
        <v>617</v>
      </c>
      <c r="C36" s="93" t="s">
        <v>618</v>
      </c>
      <c r="D36" s="66"/>
      <c r="E36" s="66"/>
      <c r="F36" s="66"/>
      <c r="G36" s="66">
        <v>670</v>
      </c>
      <c r="H36" s="184"/>
    </row>
    <row r="37" spans="1:8" s="584" customFormat="1" ht="15" customHeight="1">
      <c r="A37" s="588" t="s">
        <v>619</v>
      </c>
      <c r="B37" s="93" t="s">
        <v>620</v>
      </c>
      <c r="C37" s="93" t="s">
        <v>621</v>
      </c>
      <c r="D37" s="66"/>
      <c r="E37" s="66"/>
      <c r="F37" s="66"/>
      <c r="G37" s="66">
        <v>12663</v>
      </c>
      <c r="H37" s="184"/>
    </row>
    <row r="38" spans="1:8" s="584" customFormat="1" ht="15" customHeight="1">
      <c r="A38" s="588" t="s">
        <v>622</v>
      </c>
      <c r="B38" s="93" t="s">
        <v>623</v>
      </c>
      <c r="C38" s="93" t="s">
        <v>624</v>
      </c>
      <c r="D38" s="66"/>
      <c r="E38" s="66"/>
      <c r="F38" s="66"/>
      <c r="G38" s="66">
        <v>14500</v>
      </c>
      <c r="H38" s="184"/>
    </row>
    <row r="39" spans="1:8" s="584" customFormat="1" ht="15" customHeight="1">
      <c r="A39" s="588" t="s">
        <v>625</v>
      </c>
      <c r="B39" s="93" t="s">
        <v>626</v>
      </c>
      <c r="C39" s="93" t="s">
        <v>627</v>
      </c>
      <c r="D39" s="66"/>
      <c r="E39" s="66"/>
      <c r="F39" s="66"/>
      <c r="G39" s="66">
        <v>10945</v>
      </c>
      <c r="H39" s="184"/>
    </row>
    <row r="40" spans="1:8" s="590" customFormat="1" ht="15" customHeight="1">
      <c r="A40" s="589" t="s">
        <v>71</v>
      </c>
      <c r="B40" s="586" t="s">
        <v>628</v>
      </c>
      <c r="C40" s="586" t="s">
        <v>629</v>
      </c>
      <c r="D40" s="587">
        <v>10500</v>
      </c>
      <c r="E40" s="587">
        <v>10500</v>
      </c>
      <c r="F40" s="587">
        <v>939</v>
      </c>
      <c r="G40" s="587">
        <f>SUM(G41:G42)</f>
        <v>22795</v>
      </c>
      <c r="H40" s="183">
        <f>G40/D40</f>
        <v>2.170952380952381</v>
      </c>
    </row>
    <row r="41" spans="1:8" s="584" customFormat="1" ht="15" customHeight="1">
      <c r="A41" s="588" t="s">
        <v>630</v>
      </c>
      <c r="B41" s="93" t="s">
        <v>631</v>
      </c>
      <c r="C41" s="93" t="s">
        <v>632</v>
      </c>
      <c r="D41" s="66"/>
      <c r="E41" s="66"/>
      <c r="F41" s="66"/>
      <c r="G41" s="66">
        <v>17947</v>
      </c>
      <c r="H41" s="184"/>
    </row>
    <row r="42" spans="1:8" s="584" customFormat="1" ht="15" customHeight="1">
      <c r="A42" s="588" t="s">
        <v>633</v>
      </c>
      <c r="B42" s="93" t="s">
        <v>634</v>
      </c>
      <c r="C42" s="93" t="s">
        <v>635</v>
      </c>
      <c r="D42" s="66"/>
      <c r="E42" s="66"/>
      <c r="F42" s="66"/>
      <c r="G42" s="66">
        <v>4848</v>
      </c>
      <c r="H42" s="184"/>
    </row>
    <row r="43" spans="1:8" s="590" customFormat="1" ht="15" customHeight="1">
      <c r="A43" s="585" t="s">
        <v>113</v>
      </c>
      <c r="B43" s="586" t="s">
        <v>200</v>
      </c>
      <c r="C43" s="586" t="s">
        <v>636</v>
      </c>
      <c r="D43" s="587">
        <f>SUM(D44)</f>
        <v>0</v>
      </c>
      <c r="E43" s="587">
        <f>SUM(E44)</f>
        <v>10850</v>
      </c>
      <c r="F43" s="587">
        <f>SUM(F44)</f>
        <v>5100</v>
      </c>
      <c r="G43" s="587">
        <f>SUM(G44)</f>
        <v>7790</v>
      </c>
      <c r="H43" s="183"/>
    </row>
    <row r="44" spans="1:8" s="584" customFormat="1" ht="15" customHeight="1">
      <c r="A44" s="701" t="s">
        <v>637</v>
      </c>
      <c r="B44" s="634" t="s">
        <v>638</v>
      </c>
      <c r="C44" s="634" t="s">
        <v>639</v>
      </c>
      <c r="D44" s="635">
        <v>0</v>
      </c>
      <c r="E44" s="635">
        <v>10850</v>
      </c>
      <c r="F44" s="635">
        <v>5100</v>
      </c>
      <c r="G44" s="635">
        <v>7790</v>
      </c>
      <c r="H44" s="702"/>
    </row>
    <row r="45" spans="1:8" s="584" customFormat="1" ht="15" customHeight="1">
      <c r="A45" s="714" t="s">
        <v>137</v>
      </c>
      <c r="B45" s="715" t="s">
        <v>51</v>
      </c>
      <c r="C45" s="715" t="s">
        <v>607</v>
      </c>
      <c r="D45" s="716"/>
      <c r="E45" s="716"/>
      <c r="F45" s="716"/>
      <c r="G45" s="716">
        <v>35000</v>
      </c>
      <c r="H45" s="717"/>
    </row>
    <row r="46" spans="1:8" s="584" customFormat="1" ht="15" customHeight="1" thickBot="1">
      <c r="A46" s="703" t="s">
        <v>138</v>
      </c>
      <c r="B46" s="704" t="s">
        <v>780</v>
      </c>
      <c r="C46" s="704" t="s">
        <v>781</v>
      </c>
      <c r="D46" s="705">
        <v>14677</v>
      </c>
      <c r="E46" s="705">
        <v>14677</v>
      </c>
      <c r="F46" s="705">
        <v>14677</v>
      </c>
      <c r="G46" s="705">
        <v>15584</v>
      </c>
      <c r="H46" s="706"/>
    </row>
    <row r="47" spans="1:8" ht="15" customHeight="1" thickBot="1" thickTop="1">
      <c r="A47" s="767" t="s">
        <v>184</v>
      </c>
      <c r="B47" s="767"/>
      <c r="C47" s="574"/>
      <c r="D47" s="122">
        <f>D9+D17+D18+D28+D29+D33+D40+D43+D45+D46</f>
        <v>285251</v>
      </c>
      <c r="E47" s="122">
        <f>E9+E17+E18+E28+E29+E33+E40+E43+E45+E46</f>
        <v>343450</v>
      </c>
      <c r="F47" s="122"/>
      <c r="G47" s="122">
        <f>G9+G17+G18+G28+G29+G33+G40+G43+G45+G46</f>
        <v>373869</v>
      </c>
      <c r="H47" s="189">
        <f>G47/D47</f>
        <v>1.310666746128848</v>
      </c>
    </row>
    <row r="48" spans="1:8" ht="15" customHeight="1" thickTop="1">
      <c r="A48" s="46"/>
      <c r="B48" s="46"/>
      <c r="C48" s="46"/>
      <c r="D48" s="46"/>
      <c r="E48" s="46"/>
      <c r="F48" s="46"/>
      <c r="G48" s="46"/>
      <c r="H48" s="85"/>
    </row>
    <row r="49" spans="1:8" ht="15" customHeight="1">
      <c r="A49" s="46"/>
      <c r="B49" s="46"/>
      <c r="C49" s="46"/>
      <c r="D49" s="46"/>
      <c r="E49" s="46"/>
      <c r="F49" s="46"/>
      <c r="G49" s="46"/>
      <c r="H49" s="85"/>
    </row>
    <row r="50" spans="1:8" ht="15" customHeight="1">
      <c r="A50" s="46"/>
      <c r="B50" s="46"/>
      <c r="C50" s="46"/>
      <c r="D50" s="46"/>
      <c r="E50" s="46"/>
      <c r="F50" s="46"/>
      <c r="G50" s="46"/>
      <c r="H50" s="85"/>
    </row>
    <row r="51" spans="1:8" ht="15" customHeight="1">
      <c r="A51" s="46"/>
      <c r="B51" s="192"/>
      <c r="C51" s="192"/>
      <c r="D51" s="192"/>
      <c r="E51" s="191"/>
      <c r="F51" s="191"/>
      <c r="G51" s="191"/>
      <c r="H51" s="43"/>
    </row>
    <row r="52" spans="1:8" ht="15" customHeight="1">
      <c r="A52" s="763" t="s">
        <v>351</v>
      </c>
      <c r="B52" s="763"/>
      <c r="C52" s="763"/>
      <c r="D52" s="763"/>
      <c r="E52" s="763"/>
      <c r="F52" s="763"/>
      <c r="G52" s="763"/>
      <c r="H52" s="763"/>
    </row>
    <row r="53" spans="1:8" ht="15" customHeight="1">
      <c r="A53" s="3"/>
      <c r="B53" s="3"/>
      <c r="C53" s="3"/>
      <c r="D53" s="3"/>
      <c r="E53" s="3"/>
      <c r="F53" s="3"/>
      <c r="G53" s="3"/>
      <c r="H53" s="2" t="str">
        <f>'2.sz. mellékelet'!G2</f>
        <v>a  /2014. (II.  .) önkormányzati rendelethez</v>
      </c>
    </row>
    <row r="54" spans="1:8" ht="15" customHeight="1">
      <c r="A54" s="46"/>
      <c r="B54" s="45"/>
      <c r="C54" s="45"/>
      <c r="D54" s="45"/>
      <c r="E54" s="191"/>
      <c r="F54" s="191"/>
      <c r="G54" s="191"/>
      <c r="H54" s="43"/>
    </row>
    <row r="55" spans="1:8" ht="15" customHeight="1">
      <c r="A55" s="748" t="s">
        <v>185</v>
      </c>
      <c r="B55" s="748"/>
      <c r="C55" s="748"/>
      <c r="D55" s="748"/>
      <c r="E55" s="748"/>
      <c r="F55" s="748"/>
      <c r="G55" s="748"/>
      <c r="H55" s="748"/>
    </row>
    <row r="56" spans="1:8" ht="15" customHeight="1">
      <c r="A56" s="45"/>
      <c r="B56" s="45"/>
      <c r="C56" s="45"/>
      <c r="D56" s="45"/>
      <c r="E56" s="45"/>
      <c r="F56" s="45"/>
      <c r="G56" s="45"/>
      <c r="H56" s="43"/>
    </row>
    <row r="57" spans="1:8" ht="12.75" thickBot="1">
      <c r="A57" s="46"/>
      <c r="B57" s="190"/>
      <c r="C57" s="190"/>
      <c r="D57" s="190"/>
      <c r="E57" s="44"/>
      <c r="F57" s="44"/>
      <c r="G57" s="44"/>
      <c r="H57" s="44" t="s">
        <v>3</v>
      </c>
    </row>
    <row r="58" spans="1:8" ht="34.5" thickTop="1">
      <c r="A58" s="7" t="s">
        <v>109</v>
      </c>
      <c r="B58" s="9" t="s">
        <v>175</v>
      </c>
      <c r="C58" s="9" t="s">
        <v>562</v>
      </c>
      <c r="D58" s="9" t="s">
        <v>6</v>
      </c>
      <c r="E58" s="9" t="s">
        <v>510</v>
      </c>
      <c r="F58" s="9" t="s">
        <v>563</v>
      </c>
      <c r="G58" s="9" t="s">
        <v>7</v>
      </c>
      <c r="H58" s="549" t="s">
        <v>552</v>
      </c>
    </row>
    <row r="59" spans="1:8" ht="15" customHeight="1" thickBot="1">
      <c r="A59" s="179" t="s">
        <v>9</v>
      </c>
      <c r="B59" s="13" t="s">
        <v>10</v>
      </c>
      <c r="C59" s="13" t="s">
        <v>11</v>
      </c>
      <c r="D59" s="13" t="s">
        <v>12</v>
      </c>
      <c r="E59" s="13" t="s">
        <v>13</v>
      </c>
      <c r="F59" s="13" t="s">
        <v>14</v>
      </c>
      <c r="G59" s="13" t="s">
        <v>15</v>
      </c>
      <c r="H59" s="130" t="s">
        <v>84</v>
      </c>
    </row>
    <row r="60" spans="1:8" ht="15" customHeight="1" thickTop="1">
      <c r="A60" s="180" t="s">
        <v>640</v>
      </c>
      <c r="B60" s="181" t="s">
        <v>641</v>
      </c>
      <c r="C60" s="575" t="s">
        <v>642</v>
      </c>
      <c r="D60" s="319">
        <f>SUM(D61:D62)</f>
        <v>34691</v>
      </c>
      <c r="E60" s="319">
        <f>SUM(E61:E62)</f>
        <v>66171</v>
      </c>
      <c r="F60" s="319">
        <f>SUM(F61:F62)</f>
        <v>68664</v>
      </c>
      <c r="G60" s="319">
        <f>SUM(G61:G62)</f>
        <v>58157</v>
      </c>
      <c r="H60" s="31">
        <f>G60/D60</f>
        <v>1.6764290449972616</v>
      </c>
    </row>
    <row r="61" spans="1:8" ht="15" customHeight="1">
      <c r="A61" s="22" t="s">
        <v>177</v>
      </c>
      <c r="B61" s="19" t="s">
        <v>643</v>
      </c>
      <c r="C61" s="576" t="s">
        <v>644</v>
      </c>
      <c r="D61" s="320">
        <v>25098</v>
      </c>
      <c r="E61" s="37">
        <v>56698</v>
      </c>
      <c r="F61" s="20">
        <v>56699</v>
      </c>
      <c r="G61" s="20">
        <v>53468</v>
      </c>
      <c r="H61" s="21">
        <f>G61/D61</f>
        <v>2.13036895370149</v>
      </c>
    </row>
    <row r="62" spans="1:8" ht="15" customHeight="1">
      <c r="A62" s="22" t="s">
        <v>178</v>
      </c>
      <c r="B62" s="19" t="s">
        <v>646</v>
      </c>
      <c r="C62" s="619" t="s">
        <v>645</v>
      </c>
      <c r="D62" s="304">
        <v>9593</v>
      </c>
      <c r="E62" s="620">
        <v>9473</v>
      </c>
      <c r="F62" s="66">
        <v>11965</v>
      </c>
      <c r="G62" s="66">
        <v>4689</v>
      </c>
      <c r="H62" s="21">
        <f>G62/D62</f>
        <v>0.488793912227666</v>
      </c>
    </row>
    <row r="63" spans="1:8" ht="15" customHeight="1">
      <c r="A63" s="29" t="s">
        <v>20</v>
      </c>
      <c r="B63" s="577" t="s">
        <v>647</v>
      </c>
      <c r="C63" s="624" t="s">
        <v>648</v>
      </c>
      <c r="D63" s="295">
        <f>SUM(D64:D65)</f>
        <v>4182</v>
      </c>
      <c r="E63" s="295">
        <f>SUM(E64:E65)</f>
        <v>3831</v>
      </c>
      <c r="F63" s="295">
        <f>SUM(F64:F65)</f>
        <v>3831</v>
      </c>
      <c r="G63" s="295">
        <f>SUM(G64:G65)</f>
        <v>19459</v>
      </c>
      <c r="H63" s="183">
        <f>G63/D63</f>
        <v>4.653036824485892</v>
      </c>
    </row>
    <row r="64" spans="1:8" s="618" customFormat="1" ht="15" customHeight="1">
      <c r="A64" s="22" t="s">
        <v>22</v>
      </c>
      <c r="B64" s="19" t="s">
        <v>706</v>
      </c>
      <c r="C64" s="621" t="s">
        <v>705</v>
      </c>
      <c r="D64" s="622"/>
      <c r="E64" s="623">
        <v>498</v>
      </c>
      <c r="F64" s="52">
        <v>498</v>
      </c>
      <c r="G64" s="52"/>
      <c r="H64" s="21"/>
    </row>
    <row r="65" spans="1:8" ht="15" customHeight="1">
      <c r="A65" s="22" t="s">
        <v>23</v>
      </c>
      <c r="B65" s="19" t="s">
        <v>649</v>
      </c>
      <c r="C65" s="576" t="s">
        <v>650</v>
      </c>
      <c r="D65" s="320">
        <v>4182</v>
      </c>
      <c r="E65" s="37">
        <v>3333</v>
      </c>
      <c r="F65" s="20">
        <v>3333</v>
      </c>
      <c r="G65" s="20">
        <v>19459</v>
      </c>
      <c r="H65" s="21">
        <f aca="true" t="shared" si="3" ref="H65:H87">G65/D65</f>
        <v>4.653036824485892</v>
      </c>
    </row>
    <row r="66" spans="1:8" ht="15" customHeight="1">
      <c r="A66" s="29" t="s">
        <v>64</v>
      </c>
      <c r="B66" s="186" t="s">
        <v>21</v>
      </c>
      <c r="C66" s="577" t="s">
        <v>653</v>
      </c>
      <c r="D66" s="321">
        <f>D67+D68+D72</f>
        <v>59906</v>
      </c>
      <c r="E66" s="321">
        <f>E67+E68+E72</f>
        <v>74531</v>
      </c>
      <c r="F66" s="321">
        <f>F67+F68+F72</f>
        <v>76711</v>
      </c>
      <c r="G66" s="321">
        <f>G67+G68+G72</f>
        <v>59806</v>
      </c>
      <c r="H66" s="31">
        <f t="shared" si="3"/>
        <v>0.9983307181250626</v>
      </c>
    </row>
    <row r="67" spans="1:8" ht="15" customHeight="1">
      <c r="A67" s="22" t="s">
        <v>181</v>
      </c>
      <c r="B67" s="19" t="s">
        <v>651</v>
      </c>
      <c r="C67" s="576" t="s">
        <v>654</v>
      </c>
      <c r="D67" s="320">
        <v>45101</v>
      </c>
      <c r="E67" s="37">
        <v>49981</v>
      </c>
      <c r="F67" s="20">
        <v>50727</v>
      </c>
      <c r="G67" s="20">
        <v>45101</v>
      </c>
      <c r="H67" s="21">
        <f t="shared" si="3"/>
        <v>1</v>
      </c>
    </row>
    <row r="68" spans="1:8" ht="15" customHeight="1">
      <c r="A68" s="22" t="s">
        <v>183</v>
      </c>
      <c r="B68" s="19" t="s">
        <v>652</v>
      </c>
      <c r="C68" s="576" t="s">
        <v>655</v>
      </c>
      <c r="D68" s="320">
        <f>SUM(D69:D71)</f>
        <v>14700</v>
      </c>
      <c r="E68" s="320">
        <f>SUM(E69:E71)</f>
        <v>24445</v>
      </c>
      <c r="F68" s="320">
        <f>SUM(F69:F71)</f>
        <v>25786</v>
      </c>
      <c r="G68" s="320">
        <f>SUM(G69:G71)</f>
        <v>14600</v>
      </c>
      <c r="H68" s="21">
        <f t="shared" si="3"/>
        <v>0.9931972789115646</v>
      </c>
    </row>
    <row r="69" spans="1:8" ht="15" customHeight="1">
      <c r="A69" s="41"/>
      <c r="B69" s="23" t="s">
        <v>656</v>
      </c>
      <c r="C69" s="578" t="s">
        <v>657</v>
      </c>
      <c r="D69" s="322">
        <v>6000</v>
      </c>
      <c r="E69" s="493">
        <v>10000</v>
      </c>
      <c r="F69" s="24">
        <v>10609</v>
      </c>
      <c r="G69" s="24">
        <v>6000</v>
      </c>
      <c r="H69" s="25">
        <f t="shared" si="3"/>
        <v>1</v>
      </c>
    </row>
    <row r="70" spans="1:8" ht="15" customHeight="1">
      <c r="A70" s="41"/>
      <c r="B70" s="23" t="s">
        <v>658</v>
      </c>
      <c r="C70" s="578" t="s">
        <v>659</v>
      </c>
      <c r="D70" s="322">
        <v>1600</v>
      </c>
      <c r="E70" s="493">
        <v>1472</v>
      </c>
      <c r="F70" s="24">
        <v>1473</v>
      </c>
      <c r="G70" s="24">
        <v>1600</v>
      </c>
      <c r="H70" s="25">
        <f t="shared" si="3"/>
        <v>1</v>
      </c>
    </row>
    <row r="71" spans="1:8" ht="15" customHeight="1">
      <c r="A71" s="41"/>
      <c r="B71" s="23" t="s">
        <v>660</v>
      </c>
      <c r="C71" s="578" t="s">
        <v>661</v>
      </c>
      <c r="D71" s="322">
        <v>7100</v>
      </c>
      <c r="E71" s="493">
        <v>12973</v>
      </c>
      <c r="F71" s="24">
        <v>13704</v>
      </c>
      <c r="G71" s="24">
        <v>7000</v>
      </c>
      <c r="H71" s="25">
        <f t="shared" si="3"/>
        <v>0.9859154929577465</v>
      </c>
    </row>
    <row r="72" spans="1:8" s="584" customFormat="1" ht="15" customHeight="1">
      <c r="A72" s="22" t="s">
        <v>579</v>
      </c>
      <c r="B72" s="19" t="s">
        <v>662</v>
      </c>
      <c r="C72" s="576" t="s">
        <v>663</v>
      </c>
      <c r="D72" s="320">
        <v>105</v>
      </c>
      <c r="E72" s="37">
        <v>105</v>
      </c>
      <c r="F72" s="20">
        <v>198</v>
      </c>
      <c r="G72" s="20">
        <v>105</v>
      </c>
      <c r="H72" s="21">
        <f t="shared" si="3"/>
        <v>1</v>
      </c>
    </row>
    <row r="73" spans="1:8" ht="15" customHeight="1">
      <c r="A73" s="29" t="s">
        <v>65</v>
      </c>
      <c r="B73" s="186" t="s">
        <v>18</v>
      </c>
      <c r="C73" s="577" t="s">
        <v>665</v>
      </c>
      <c r="D73" s="321">
        <f>SUM(D74:D81)</f>
        <v>43702</v>
      </c>
      <c r="E73" s="321">
        <f>SUM(E74:E81)</f>
        <v>63720</v>
      </c>
      <c r="F73" s="321">
        <f>SUM(F74:F81)</f>
        <v>66518</v>
      </c>
      <c r="G73" s="321">
        <f>SUM(G74:G81)</f>
        <v>50475</v>
      </c>
      <c r="H73" s="31">
        <f t="shared" si="3"/>
        <v>1.1549814653791588</v>
      </c>
    </row>
    <row r="74" spans="1:8" s="584" customFormat="1" ht="15" customHeight="1">
      <c r="A74" s="22" t="s">
        <v>540</v>
      </c>
      <c r="B74" s="19" t="s">
        <v>664</v>
      </c>
      <c r="C74" s="576" t="s">
        <v>666</v>
      </c>
      <c r="D74" s="320">
        <v>100</v>
      </c>
      <c r="E74" s="37">
        <v>80</v>
      </c>
      <c r="F74" s="20">
        <v>83</v>
      </c>
      <c r="G74" s="20">
        <v>100</v>
      </c>
      <c r="H74" s="21">
        <f>G74/D74</f>
        <v>1</v>
      </c>
    </row>
    <row r="75" spans="1:8" s="584" customFormat="1" ht="15" customHeight="1">
      <c r="A75" s="22" t="s">
        <v>541</v>
      </c>
      <c r="B75" s="19" t="s">
        <v>667</v>
      </c>
      <c r="C75" s="576" t="s">
        <v>668</v>
      </c>
      <c r="D75" s="320">
        <v>13000</v>
      </c>
      <c r="E75" s="37">
        <v>23875</v>
      </c>
      <c r="F75" s="20">
        <v>23883</v>
      </c>
      <c r="G75" s="20">
        <v>14020</v>
      </c>
      <c r="H75" s="21">
        <f t="shared" si="3"/>
        <v>1.0784615384615384</v>
      </c>
    </row>
    <row r="76" spans="1:8" s="584" customFormat="1" ht="15" customHeight="1">
      <c r="A76" s="22" t="s">
        <v>542</v>
      </c>
      <c r="B76" s="19" t="s">
        <v>670</v>
      </c>
      <c r="C76" s="576" t="s">
        <v>669</v>
      </c>
      <c r="D76" s="320">
        <v>3800</v>
      </c>
      <c r="E76" s="37">
        <v>3764</v>
      </c>
      <c r="F76" s="20">
        <v>3765</v>
      </c>
      <c r="G76" s="20">
        <v>4100</v>
      </c>
      <c r="H76" s="21">
        <f t="shared" si="3"/>
        <v>1.0789473684210527</v>
      </c>
    </row>
    <row r="77" spans="1:8" s="584" customFormat="1" ht="15" customHeight="1">
      <c r="A77" s="22" t="s">
        <v>672</v>
      </c>
      <c r="B77" s="19" t="s">
        <v>671</v>
      </c>
      <c r="C77" s="576" t="s">
        <v>685</v>
      </c>
      <c r="D77" s="320">
        <v>12962</v>
      </c>
      <c r="E77" s="37">
        <v>13239</v>
      </c>
      <c r="F77" s="20">
        <v>13771</v>
      </c>
      <c r="G77" s="20">
        <v>18826</v>
      </c>
      <c r="H77" s="21">
        <f t="shared" si="3"/>
        <v>1.452399321092424</v>
      </c>
    </row>
    <row r="78" spans="1:8" s="584" customFormat="1" ht="15" customHeight="1">
      <c r="A78" s="22" t="s">
        <v>673</v>
      </c>
      <c r="B78" s="19" t="s">
        <v>674</v>
      </c>
      <c r="C78" s="576" t="s">
        <v>684</v>
      </c>
      <c r="D78" s="320">
        <v>160</v>
      </c>
      <c r="E78" s="37">
        <v>140</v>
      </c>
      <c r="F78" s="20">
        <v>141</v>
      </c>
      <c r="G78" s="20">
        <v>0</v>
      </c>
      <c r="H78" s="21">
        <f t="shared" si="3"/>
        <v>0</v>
      </c>
    </row>
    <row r="79" spans="1:8" s="584" customFormat="1" ht="15" customHeight="1">
      <c r="A79" s="22" t="s">
        <v>675</v>
      </c>
      <c r="B79" s="19" t="s">
        <v>676</v>
      </c>
      <c r="C79" s="576" t="s">
        <v>683</v>
      </c>
      <c r="D79" s="320">
        <v>9950</v>
      </c>
      <c r="E79" s="37">
        <v>9950</v>
      </c>
      <c r="F79" s="20">
        <v>12097</v>
      </c>
      <c r="G79" s="20">
        <v>10006</v>
      </c>
      <c r="H79" s="21">
        <f t="shared" si="3"/>
        <v>1.0056281407035177</v>
      </c>
    </row>
    <row r="80" spans="1:8" s="584" customFormat="1" ht="15" customHeight="1">
      <c r="A80" s="22" t="s">
        <v>677</v>
      </c>
      <c r="B80" s="19" t="s">
        <v>678</v>
      </c>
      <c r="C80" s="576" t="s">
        <v>682</v>
      </c>
      <c r="D80" s="320">
        <v>3500</v>
      </c>
      <c r="E80" s="37">
        <v>7482</v>
      </c>
      <c r="F80" s="20">
        <v>7488</v>
      </c>
      <c r="G80" s="20">
        <v>3223</v>
      </c>
      <c r="H80" s="21">
        <f t="shared" si="3"/>
        <v>0.9208571428571428</v>
      </c>
    </row>
    <row r="81" spans="1:8" s="584" customFormat="1" ht="15" customHeight="1">
      <c r="A81" s="22" t="s">
        <v>679</v>
      </c>
      <c r="B81" s="19" t="s">
        <v>680</v>
      </c>
      <c r="C81" s="576" t="s">
        <v>681</v>
      </c>
      <c r="D81" s="320">
        <v>230</v>
      </c>
      <c r="E81" s="37">
        <v>5190</v>
      </c>
      <c r="F81" s="20">
        <v>5290</v>
      </c>
      <c r="G81" s="20">
        <v>200</v>
      </c>
      <c r="H81" s="21">
        <f t="shared" si="3"/>
        <v>0.8695652173913043</v>
      </c>
    </row>
    <row r="82" spans="1:8" ht="15" customHeight="1">
      <c r="A82" s="29" t="s">
        <v>67</v>
      </c>
      <c r="B82" s="194" t="s">
        <v>686</v>
      </c>
      <c r="C82" s="579" t="s">
        <v>687</v>
      </c>
      <c r="D82" s="321">
        <f>SUM(D83)</f>
        <v>50</v>
      </c>
      <c r="E82" s="321">
        <f>SUM(E83)</f>
        <v>588</v>
      </c>
      <c r="F82" s="321">
        <f>SUM(F83)</f>
        <v>717</v>
      </c>
      <c r="G82" s="321">
        <f>SUM(G83)</f>
        <v>230</v>
      </c>
      <c r="H82" s="31">
        <f t="shared" si="3"/>
        <v>4.6</v>
      </c>
    </row>
    <row r="83" spans="1:8" ht="15" customHeight="1">
      <c r="A83" s="22" t="s">
        <v>545</v>
      </c>
      <c r="B83" s="58" t="s">
        <v>688</v>
      </c>
      <c r="C83" s="580" t="s">
        <v>689</v>
      </c>
      <c r="D83" s="320">
        <v>50</v>
      </c>
      <c r="E83" s="37">
        <v>588</v>
      </c>
      <c r="F83" s="20">
        <v>717</v>
      </c>
      <c r="G83" s="20">
        <v>230</v>
      </c>
      <c r="H83" s="21">
        <f t="shared" si="3"/>
        <v>4.6</v>
      </c>
    </row>
    <row r="84" spans="1:8" s="590" customFormat="1" ht="15" customHeight="1">
      <c r="A84" s="29" t="s">
        <v>69</v>
      </c>
      <c r="B84" s="194" t="s">
        <v>690</v>
      </c>
      <c r="C84" s="579" t="s">
        <v>692</v>
      </c>
      <c r="D84" s="321">
        <f>SUM(D85)</f>
        <v>13132</v>
      </c>
      <c r="E84" s="321">
        <f>SUM(E85)</f>
        <v>3774</v>
      </c>
      <c r="F84" s="321">
        <f>SUM(F85)</f>
        <v>4265</v>
      </c>
      <c r="G84" s="321">
        <f>SUM(G85)</f>
        <v>4632</v>
      </c>
      <c r="H84" s="31">
        <f t="shared" si="3"/>
        <v>0.35272616509290283</v>
      </c>
    </row>
    <row r="85" spans="1:8" ht="15" customHeight="1">
      <c r="A85" s="22" t="s">
        <v>610</v>
      </c>
      <c r="B85" s="58" t="s">
        <v>691</v>
      </c>
      <c r="C85" s="580" t="s">
        <v>693</v>
      </c>
      <c r="D85" s="320">
        <v>13132</v>
      </c>
      <c r="E85" s="37">
        <v>3774</v>
      </c>
      <c r="F85" s="20">
        <v>4265</v>
      </c>
      <c r="G85" s="20">
        <v>4632</v>
      </c>
      <c r="H85" s="21">
        <f t="shared" si="3"/>
        <v>0.35272616509290283</v>
      </c>
    </row>
    <row r="86" spans="1:8" ht="15" customHeight="1" thickBot="1">
      <c r="A86" s="187" t="s">
        <v>71</v>
      </c>
      <c r="B86" s="195" t="s">
        <v>187</v>
      </c>
      <c r="C86" s="581" t="s">
        <v>711</v>
      </c>
      <c r="D86" s="323">
        <v>129588</v>
      </c>
      <c r="E86" s="494">
        <v>130835</v>
      </c>
      <c r="F86" s="188"/>
      <c r="G86" s="188">
        <v>181110</v>
      </c>
      <c r="H86" s="196">
        <f t="shared" si="3"/>
        <v>1.3975831095471802</v>
      </c>
    </row>
    <row r="87" spans="1:8" ht="15" customHeight="1" thickBot="1" thickTop="1">
      <c r="A87" s="767" t="s">
        <v>188</v>
      </c>
      <c r="B87" s="767"/>
      <c r="C87" s="582"/>
      <c r="D87" s="324">
        <f>D60+D63+D66+D73+D82+D84+D86</f>
        <v>285251</v>
      </c>
      <c r="E87" s="324">
        <f>E60+E63+E66+E73+E82+E84+E86</f>
        <v>343450</v>
      </c>
      <c r="F87" s="324"/>
      <c r="G87" s="324">
        <f>G60+G63+G66+G73+G82+G84+G86</f>
        <v>373869</v>
      </c>
      <c r="H87" s="189">
        <f t="shared" si="3"/>
        <v>1.310666746128848</v>
      </c>
    </row>
    <row r="88" ht="15" customHeight="1" thickTop="1"/>
  </sheetData>
  <sheetProtection selectLockedCells="1" selectUnlockedCells="1"/>
  <mergeCells count="6">
    <mergeCell ref="A55:H55"/>
    <mergeCell ref="A87:B87"/>
    <mergeCell ref="A1:H1"/>
    <mergeCell ref="A4:H4"/>
    <mergeCell ref="A47:B47"/>
    <mergeCell ref="A52:H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1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9" activeCellId="1" sqref="G13 A29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5.7109375" style="0" customWidth="1"/>
    <col min="4" max="8" width="9.7109375" style="0" customWidth="1"/>
  </cols>
  <sheetData>
    <row r="1" spans="1:9" s="198" customFormat="1" ht="15" customHeight="1">
      <c r="A1" s="3"/>
      <c r="B1" s="3"/>
      <c r="C1" s="3"/>
      <c r="D1" s="3"/>
      <c r="E1" s="3"/>
      <c r="F1" s="3"/>
      <c r="G1" s="3"/>
      <c r="H1" s="2" t="s">
        <v>352</v>
      </c>
      <c r="I1" s="3"/>
    </row>
    <row r="2" spans="1:9" s="198" customFormat="1" ht="15" customHeight="1">
      <c r="A2" s="3"/>
      <c r="B2" s="3"/>
      <c r="C2" s="3"/>
      <c r="D2" s="3"/>
      <c r="E2" s="3"/>
      <c r="F2" s="3"/>
      <c r="G2" s="3"/>
      <c r="H2" s="2" t="str">
        <f>'2.sz. mellékelet'!G2</f>
        <v>a  /2014. (II.  .) önkormányzati rendelethez</v>
      </c>
      <c r="I2" s="2"/>
    </row>
    <row r="3" spans="1:8" s="43" customFormat="1" ht="15" customHeight="1">
      <c r="A3" s="45"/>
      <c r="B3" s="46"/>
      <c r="C3" s="46"/>
      <c r="D3" s="46"/>
      <c r="E3" s="46"/>
      <c r="F3" s="46"/>
      <c r="G3" s="46"/>
      <c r="H3" s="46"/>
    </row>
    <row r="4" spans="1:9" s="43" customFormat="1" ht="15" customHeight="1">
      <c r="A4" s="748" t="s">
        <v>190</v>
      </c>
      <c r="B4" s="748"/>
      <c r="C4" s="748"/>
      <c r="D4" s="748"/>
      <c r="E4" s="748"/>
      <c r="F4" s="748"/>
      <c r="G4" s="748"/>
      <c r="H4" s="748"/>
      <c r="I4" s="46"/>
    </row>
    <row r="5" spans="1:8" ht="15" customHeight="1">
      <c r="A5" s="199"/>
      <c r="B5" s="200"/>
      <c r="C5" s="200"/>
      <c r="H5" s="6" t="s">
        <v>3</v>
      </c>
    </row>
    <row r="6" spans="1:8" ht="34.5">
      <c r="A6" s="7" t="s">
        <v>109</v>
      </c>
      <c r="B6" s="9" t="s">
        <v>175</v>
      </c>
      <c r="C6" s="9" t="s">
        <v>562</v>
      </c>
      <c r="D6" s="9" t="s">
        <v>6</v>
      </c>
      <c r="E6" s="9" t="s">
        <v>510</v>
      </c>
      <c r="F6" s="9" t="s">
        <v>563</v>
      </c>
      <c r="G6" s="9" t="s">
        <v>7</v>
      </c>
      <c r="H6" s="549" t="s">
        <v>552</v>
      </c>
    </row>
    <row r="7" spans="1:8" ht="15" customHeight="1">
      <c r="A7" s="179" t="s">
        <v>9</v>
      </c>
      <c r="B7" s="13" t="s">
        <v>10</v>
      </c>
      <c r="C7" s="13" t="s">
        <v>11</v>
      </c>
      <c r="D7" s="13" t="s">
        <v>12</v>
      </c>
      <c r="E7" s="13" t="s">
        <v>13</v>
      </c>
      <c r="F7" s="13" t="s">
        <v>14</v>
      </c>
      <c r="G7" s="13" t="s">
        <v>15</v>
      </c>
      <c r="H7" s="130" t="s">
        <v>84</v>
      </c>
    </row>
    <row r="8" spans="1:8" s="43" customFormat="1" ht="15" customHeight="1">
      <c r="A8" s="180" t="s">
        <v>19</v>
      </c>
      <c r="B8" s="181" t="s">
        <v>176</v>
      </c>
      <c r="C8" s="181" t="s">
        <v>564</v>
      </c>
      <c r="D8" s="30">
        <f>SUM(D9)</f>
        <v>7696</v>
      </c>
      <c r="E8" s="30">
        <f>SUM(E9)</f>
        <v>7854</v>
      </c>
      <c r="F8" s="30">
        <f>SUM(F9)</f>
        <v>7853</v>
      </c>
      <c r="G8" s="30">
        <f>SUM(G9)</f>
        <v>9572</v>
      </c>
      <c r="H8" s="183">
        <f>G8/D8</f>
        <v>1.2437629937629937</v>
      </c>
    </row>
    <row r="9" spans="1:8" s="43" customFormat="1" ht="15" customHeight="1">
      <c r="A9" s="22" t="s">
        <v>177</v>
      </c>
      <c r="B9" s="19" t="s">
        <v>565</v>
      </c>
      <c r="C9" s="19" t="s">
        <v>566</v>
      </c>
      <c r="D9" s="20">
        <f>SUM(D10:D12)</f>
        <v>7696</v>
      </c>
      <c r="E9" s="20">
        <f>SUM(E10:E12)</f>
        <v>7854</v>
      </c>
      <c r="F9" s="20">
        <f>SUM(F10:F12)</f>
        <v>7853</v>
      </c>
      <c r="G9" s="20">
        <f>SUM(G10:G12)</f>
        <v>9572</v>
      </c>
      <c r="H9" s="184">
        <f aca="true" t="shared" si="0" ref="H9:H24">G9/D9</f>
        <v>1.2437629937629937</v>
      </c>
    </row>
    <row r="10" spans="1:8" s="43" customFormat="1" ht="15" customHeight="1">
      <c r="A10" s="185"/>
      <c r="B10" s="23" t="s">
        <v>567</v>
      </c>
      <c r="C10" s="23" t="s">
        <v>569</v>
      </c>
      <c r="D10" s="24">
        <v>6194</v>
      </c>
      <c r="E10" s="24">
        <v>6710</v>
      </c>
      <c r="F10" s="24">
        <v>6710</v>
      </c>
      <c r="G10" s="24">
        <v>8786</v>
      </c>
      <c r="H10" s="109">
        <f t="shared" si="0"/>
        <v>1.4184694865999354</v>
      </c>
    </row>
    <row r="11" spans="1:8" s="43" customFormat="1" ht="15" customHeight="1">
      <c r="A11" s="185"/>
      <c r="B11" s="23" t="s">
        <v>568</v>
      </c>
      <c r="C11" s="23" t="s">
        <v>570</v>
      </c>
      <c r="D11" s="24">
        <v>1142</v>
      </c>
      <c r="E11" s="24">
        <v>784</v>
      </c>
      <c r="F11" s="24">
        <v>783</v>
      </c>
      <c r="G11" s="24">
        <v>426</v>
      </c>
      <c r="H11" s="109">
        <f t="shared" si="0"/>
        <v>0.37302977232924694</v>
      </c>
    </row>
    <row r="12" spans="1:8" s="43" customFormat="1" ht="15" customHeight="1">
      <c r="A12" s="185"/>
      <c r="B12" s="23" t="s">
        <v>776</v>
      </c>
      <c r="C12" s="23" t="s">
        <v>777</v>
      </c>
      <c r="D12" s="24">
        <v>360</v>
      </c>
      <c r="E12" s="24">
        <v>360</v>
      </c>
      <c r="F12" s="24">
        <v>360</v>
      </c>
      <c r="G12" s="24">
        <v>360</v>
      </c>
      <c r="H12" s="109">
        <f t="shared" si="0"/>
        <v>1</v>
      </c>
    </row>
    <row r="13" spans="1:8" s="43" customFormat="1" ht="15" customHeight="1">
      <c r="A13" s="29" t="s">
        <v>20</v>
      </c>
      <c r="B13" s="186" t="s">
        <v>306</v>
      </c>
      <c r="C13" s="186" t="s">
        <v>575</v>
      </c>
      <c r="D13" s="30">
        <v>2088</v>
      </c>
      <c r="E13" s="30">
        <v>2088</v>
      </c>
      <c r="F13" s="30">
        <v>2009</v>
      </c>
      <c r="G13" s="30">
        <v>2528</v>
      </c>
      <c r="H13" s="183">
        <f t="shared" si="0"/>
        <v>1.210727969348659</v>
      </c>
    </row>
    <row r="14" spans="1:8" s="43" customFormat="1" ht="15" customHeight="1">
      <c r="A14" s="29" t="s">
        <v>64</v>
      </c>
      <c r="B14" s="186" t="s">
        <v>182</v>
      </c>
      <c r="C14" s="186" t="s">
        <v>576</v>
      </c>
      <c r="D14" s="30">
        <f>SUM(D15:D19)+D22</f>
        <v>8134</v>
      </c>
      <c r="E14" s="30">
        <f>SUM(E15:E19)+E22</f>
        <v>7976</v>
      </c>
      <c r="F14" s="30">
        <f>SUM(F15:F19)+F22</f>
        <v>4666</v>
      </c>
      <c r="G14" s="30">
        <f>SUM(G15:G19)</f>
        <v>8322</v>
      </c>
      <c r="H14" s="183">
        <f t="shared" si="0"/>
        <v>1.023112859601672</v>
      </c>
    </row>
    <row r="15" spans="1:8" s="43" customFormat="1" ht="15" customHeight="1">
      <c r="A15" s="22" t="s">
        <v>181</v>
      </c>
      <c r="B15" s="19" t="s">
        <v>577</v>
      </c>
      <c r="C15" s="19" t="s">
        <v>583</v>
      </c>
      <c r="D15" s="20">
        <v>1953</v>
      </c>
      <c r="E15" s="20">
        <v>1795</v>
      </c>
      <c r="F15" s="20">
        <v>290</v>
      </c>
      <c r="G15" s="20">
        <v>590</v>
      </c>
      <c r="H15" s="184">
        <f t="shared" si="0"/>
        <v>0.3020993343573989</v>
      </c>
    </row>
    <row r="16" spans="1:8" s="43" customFormat="1" ht="15" customHeight="1">
      <c r="A16" s="22" t="s">
        <v>183</v>
      </c>
      <c r="B16" s="19" t="s">
        <v>578</v>
      </c>
      <c r="C16" s="19" t="s">
        <v>584</v>
      </c>
      <c r="D16" s="20">
        <v>130</v>
      </c>
      <c r="E16" s="20">
        <v>130</v>
      </c>
      <c r="F16" s="20">
        <v>125</v>
      </c>
      <c r="G16" s="20">
        <v>130</v>
      </c>
      <c r="H16" s="184">
        <f t="shared" si="0"/>
        <v>1</v>
      </c>
    </row>
    <row r="17" spans="1:8" s="43" customFormat="1" ht="15" customHeight="1">
      <c r="A17" s="22" t="s">
        <v>579</v>
      </c>
      <c r="B17" s="19" t="s">
        <v>580</v>
      </c>
      <c r="C17" s="19" t="s">
        <v>585</v>
      </c>
      <c r="D17" s="20">
        <v>4555</v>
      </c>
      <c r="E17" s="20">
        <v>4555</v>
      </c>
      <c r="F17" s="20">
        <v>3544</v>
      </c>
      <c r="G17" s="20">
        <v>6182</v>
      </c>
      <c r="H17" s="184">
        <f t="shared" si="0"/>
        <v>1.3571899012074644</v>
      </c>
    </row>
    <row r="18" spans="1:8" s="43" customFormat="1" ht="15" customHeight="1">
      <c r="A18" s="22" t="s">
        <v>581</v>
      </c>
      <c r="B18" s="19" t="s">
        <v>582</v>
      </c>
      <c r="C18" s="19" t="s">
        <v>586</v>
      </c>
      <c r="D18" s="20">
        <v>20</v>
      </c>
      <c r="E18" s="20">
        <v>20</v>
      </c>
      <c r="F18" s="20">
        <v>2</v>
      </c>
      <c r="G18" s="20">
        <v>20</v>
      </c>
      <c r="H18" s="184">
        <f>G18/D18</f>
        <v>1</v>
      </c>
    </row>
    <row r="19" spans="1:8" s="43" customFormat="1" ht="15" customHeight="1">
      <c r="A19" s="22" t="s">
        <v>587</v>
      </c>
      <c r="B19" s="19" t="s">
        <v>588</v>
      </c>
      <c r="C19" s="19" t="s">
        <v>589</v>
      </c>
      <c r="D19" s="20">
        <f>SUM(D20:D21)</f>
        <v>1371</v>
      </c>
      <c r="E19" s="20">
        <f>SUM(E20:E21)</f>
        <v>1371</v>
      </c>
      <c r="F19" s="20">
        <f>SUM(F20:F21)</f>
        <v>625</v>
      </c>
      <c r="G19" s="20">
        <f>SUM(G20:G21)</f>
        <v>1400</v>
      </c>
      <c r="H19" s="184">
        <f>G19/D19</f>
        <v>1.0211524434719184</v>
      </c>
    </row>
    <row r="20" spans="1:8" s="43" customFormat="1" ht="15" customHeight="1">
      <c r="A20" s="185"/>
      <c r="B20" s="23" t="s">
        <v>590</v>
      </c>
      <c r="C20" s="23" t="s">
        <v>591</v>
      </c>
      <c r="D20" s="24">
        <v>1371</v>
      </c>
      <c r="E20" s="24">
        <v>1336</v>
      </c>
      <c r="F20" s="24">
        <v>591</v>
      </c>
      <c r="G20" s="24">
        <v>1400</v>
      </c>
      <c r="H20" s="109">
        <f t="shared" si="0"/>
        <v>1.0211524434719184</v>
      </c>
    </row>
    <row r="21" spans="1:8" s="43" customFormat="1" ht="15" customHeight="1">
      <c r="A21" s="41"/>
      <c r="B21" s="583" t="s">
        <v>694</v>
      </c>
      <c r="C21" s="23" t="s">
        <v>598</v>
      </c>
      <c r="D21" s="24">
        <v>0</v>
      </c>
      <c r="E21" s="24">
        <v>35</v>
      </c>
      <c r="F21" s="24">
        <v>34</v>
      </c>
      <c r="G21" s="24">
        <v>0</v>
      </c>
      <c r="H21" s="109"/>
    </row>
    <row r="22" spans="1:11" s="43" customFormat="1" ht="15" customHeight="1">
      <c r="A22" s="22"/>
      <c r="B22" s="19" t="s">
        <v>695</v>
      </c>
      <c r="C22" s="591"/>
      <c r="D22" s="24">
        <v>105</v>
      </c>
      <c r="E22" s="24">
        <v>105</v>
      </c>
      <c r="F22" s="24">
        <v>80</v>
      </c>
      <c r="G22" s="24"/>
      <c r="H22" s="109">
        <f>G22/D22</f>
        <v>0</v>
      </c>
      <c r="K22" s="269"/>
    </row>
    <row r="23" spans="1:8" s="46" customFormat="1" ht="15" customHeight="1" thickBot="1">
      <c r="A23" s="187" t="s">
        <v>65</v>
      </c>
      <c r="B23" s="593" t="s">
        <v>308</v>
      </c>
      <c r="C23" s="593" t="s">
        <v>609</v>
      </c>
      <c r="D23" s="299"/>
      <c r="E23" s="299"/>
      <c r="F23" s="299"/>
      <c r="G23" s="299">
        <v>1016</v>
      </c>
      <c r="H23" s="201"/>
    </row>
    <row r="24" spans="1:8" s="43" customFormat="1" ht="15" customHeight="1" thickBot="1" thickTop="1">
      <c r="A24" s="762" t="s">
        <v>184</v>
      </c>
      <c r="B24" s="762"/>
      <c r="C24" s="592"/>
      <c r="D24" s="82">
        <f>D8+D13+D14</f>
        <v>17918</v>
      </c>
      <c r="E24" s="82">
        <f>E8+E13+E14</f>
        <v>17918</v>
      </c>
      <c r="F24" s="82">
        <f>F8+F13+F14</f>
        <v>14528</v>
      </c>
      <c r="G24" s="82">
        <f>G8+G13+G14+G23</f>
        <v>21438</v>
      </c>
      <c r="H24" s="202">
        <f t="shared" si="0"/>
        <v>1.1964504967072218</v>
      </c>
    </row>
    <row r="25" spans="1:9" ht="15" customHeight="1">
      <c r="A25" s="1"/>
      <c r="B25" s="1"/>
      <c r="C25" s="1"/>
      <c r="D25" s="1"/>
      <c r="E25" s="203"/>
      <c r="F25" s="203"/>
      <c r="G25" s="203"/>
      <c r="H25" s="203"/>
      <c r="I25" s="203"/>
    </row>
    <row r="26" spans="1:9" ht="15" customHeight="1">
      <c r="A26" s="1"/>
      <c r="B26" s="1"/>
      <c r="C26" s="1"/>
      <c r="D26" s="1"/>
      <c r="E26" s="203"/>
      <c r="F26" s="203"/>
      <c r="G26" s="203"/>
      <c r="H26" s="203"/>
      <c r="I26" s="203"/>
    </row>
    <row r="27" spans="1:8" s="43" customFormat="1" ht="15" customHeight="1">
      <c r="A27" s="748" t="s">
        <v>192</v>
      </c>
      <c r="B27" s="748"/>
      <c r="C27" s="748"/>
      <c r="D27" s="748"/>
      <c r="E27" s="748"/>
      <c r="F27" s="748"/>
      <c r="G27" s="748"/>
      <c r="H27" s="748"/>
    </row>
    <row r="28" spans="1:9" s="43" customFormat="1" ht="15" customHeight="1" thickBot="1">
      <c r="A28" s="45"/>
      <c r="B28" s="120"/>
      <c r="C28" s="119"/>
      <c r="H28" s="6" t="s">
        <v>3</v>
      </c>
      <c r="I28" s="204"/>
    </row>
    <row r="29" spans="1:9" s="43" customFormat="1" ht="34.5">
      <c r="A29" s="7" t="s">
        <v>109</v>
      </c>
      <c r="B29" s="9" t="s">
        <v>175</v>
      </c>
      <c r="C29" s="9" t="s">
        <v>562</v>
      </c>
      <c r="D29" s="9" t="s">
        <v>6</v>
      </c>
      <c r="E29" s="9" t="s">
        <v>510</v>
      </c>
      <c r="F29" s="9" t="s">
        <v>563</v>
      </c>
      <c r="G29" s="9" t="s">
        <v>7</v>
      </c>
      <c r="H29" s="549" t="s">
        <v>552</v>
      </c>
      <c r="I29" s="204"/>
    </row>
    <row r="30" spans="1:9" s="43" customFormat="1" ht="15" customHeight="1">
      <c r="A30" s="179" t="s">
        <v>9</v>
      </c>
      <c r="B30" s="13" t="s">
        <v>10</v>
      </c>
      <c r="C30" s="13" t="s">
        <v>11</v>
      </c>
      <c r="D30" s="13" t="s">
        <v>12</v>
      </c>
      <c r="E30" s="13" t="s">
        <v>13</v>
      </c>
      <c r="F30" s="13" t="s">
        <v>14</v>
      </c>
      <c r="G30" s="13" t="s">
        <v>15</v>
      </c>
      <c r="H30" s="130" t="s">
        <v>84</v>
      </c>
      <c r="I30" s="204"/>
    </row>
    <row r="31" spans="1:9" s="43" customFormat="1" ht="15" customHeight="1" thickTop="1">
      <c r="A31" s="180" t="s">
        <v>19</v>
      </c>
      <c r="B31" s="186" t="s">
        <v>18</v>
      </c>
      <c r="C31" s="577" t="s">
        <v>665</v>
      </c>
      <c r="D31" s="182">
        <f>SUM(D32:D34)</f>
        <v>1850</v>
      </c>
      <c r="E31" s="182">
        <f>SUM(E32:E34)</f>
        <v>1850</v>
      </c>
      <c r="F31" s="182">
        <f>SUM(F32:F34)</f>
        <v>1864</v>
      </c>
      <c r="G31" s="182">
        <f>SUM(G32:G34)</f>
        <v>2393</v>
      </c>
      <c r="H31" s="183">
        <f aca="true" t="shared" si="1" ref="H31:H37">G31/D31</f>
        <v>1.2935135135135136</v>
      </c>
      <c r="I31" s="204"/>
    </row>
    <row r="32" spans="1:9" s="600" customFormat="1" ht="15" customHeight="1">
      <c r="A32" s="640" t="s">
        <v>177</v>
      </c>
      <c r="B32" s="19" t="s">
        <v>670</v>
      </c>
      <c r="C32" s="576" t="s">
        <v>669</v>
      </c>
      <c r="D32" s="52">
        <v>960</v>
      </c>
      <c r="E32" s="52">
        <v>960</v>
      </c>
      <c r="F32" s="52">
        <v>1062</v>
      </c>
      <c r="G32" s="52">
        <v>1000</v>
      </c>
      <c r="H32" s="184">
        <f t="shared" si="1"/>
        <v>1.0416666666666667</v>
      </c>
      <c r="I32" s="204"/>
    </row>
    <row r="33" spans="1:9" s="600" customFormat="1" ht="15" customHeight="1">
      <c r="A33" s="640" t="s">
        <v>178</v>
      </c>
      <c r="B33" s="19" t="s">
        <v>674</v>
      </c>
      <c r="C33" s="576" t="s">
        <v>684</v>
      </c>
      <c r="D33" s="52">
        <v>870</v>
      </c>
      <c r="E33" s="52">
        <v>870</v>
      </c>
      <c r="F33" s="52">
        <v>793</v>
      </c>
      <c r="G33" s="52">
        <v>1383</v>
      </c>
      <c r="H33" s="184">
        <f t="shared" si="1"/>
        <v>1.589655172413793</v>
      </c>
      <c r="I33" s="204"/>
    </row>
    <row r="34" spans="1:9" s="600" customFormat="1" ht="15" customHeight="1">
      <c r="A34" s="640" t="s">
        <v>179</v>
      </c>
      <c r="B34" s="19" t="s">
        <v>678</v>
      </c>
      <c r="C34" s="576" t="s">
        <v>682</v>
      </c>
      <c r="D34" s="52">
        <v>20</v>
      </c>
      <c r="E34" s="52">
        <v>20</v>
      </c>
      <c r="F34" s="52">
        <v>9</v>
      </c>
      <c r="G34" s="52">
        <v>10</v>
      </c>
      <c r="H34" s="184">
        <f t="shared" si="1"/>
        <v>0.5</v>
      </c>
      <c r="I34" s="204"/>
    </row>
    <row r="35" spans="1:9" s="600" customFormat="1" ht="15" customHeight="1">
      <c r="A35" s="29" t="s">
        <v>20</v>
      </c>
      <c r="B35" s="186" t="s">
        <v>709</v>
      </c>
      <c r="C35" s="186" t="s">
        <v>710</v>
      </c>
      <c r="D35" s="30">
        <v>14677</v>
      </c>
      <c r="E35" s="30">
        <v>14677</v>
      </c>
      <c r="F35" s="30">
        <v>14677</v>
      </c>
      <c r="G35" s="30">
        <v>15584</v>
      </c>
      <c r="H35" s="183">
        <f t="shared" si="1"/>
        <v>1.0617973700347483</v>
      </c>
      <c r="I35" s="204"/>
    </row>
    <row r="36" spans="1:9" s="43" customFormat="1" ht="15" customHeight="1">
      <c r="A36" s="187" t="s">
        <v>64</v>
      </c>
      <c r="B36" s="195" t="s">
        <v>187</v>
      </c>
      <c r="C36" s="195" t="s">
        <v>711</v>
      </c>
      <c r="D36" s="188">
        <v>1391</v>
      </c>
      <c r="E36" s="188">
        <v>1391</v>
      </c>
      <c r="F36" s="188"/>
      <c r="G36" s="188">
        <v>3461</v>
      </c>
      <c r="H36" s="201">
        <f t="shared" si="1"/>
        <v>2.488138030194105</v>
      </c>
      <c r="I36" s="204"/>
    </row>
    <row r="37" spans="1:9" s="43" customFormat="1" ht="15" customHeight="1">
      <c r="A37" s="767" t="s">
        <v>319</v>
      </c>
      <c r="B37" s="767"/>
      <c r="C37" s="592"/>
      <c r="D37" s="82">
        <f>SUM(D31:D36)</f>
        <v>19768</v>
      </c>
      <c r="E37" s="82">
        <f>SUM(E31:E36)</f>
        <v>19768</v>
      </c>
      <c r="F37" s="82"/>
      <c r="G37" s="82">
        <f>G31+G35+G36</f>
        <v>21438</v>
      </c>
      <c r="H37" s="189">
        <f t="shared" si="1"/>
        <v>1.0844799676244437</v>
      </c>
      <c r="I37" s="204"/>
    </row>
    <row r="38" ht="12">
      <c r="H38" s="205"/>
    </row>
    <row r="39" ht="12">
      <c r="H39" s="206"/>
    </row>
  </sheetData>
  <sheetProtection selectLockedCells="1" selectUnlockedCells="1"/>
  <mergeCells count="4">
    <mergeCell ref="A4:H4"/>
    <mergeCell ref="A24:B24"/>
    <mergeCell ref="A27:H27"/>
    <mergeCell ref="A37:B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2014-02-21T09:47:51Z</cp:lastPrinted>
  <dcterms:created xsi:type="dcterms:W3CDTF">2014-02-03T15:00:44Z</dcterms:created>
  <dcterms:modified xsi:type="dcterms:W3CDTF">2014-02-24T12:08:39Z</dcterms:modified>
  <cp:category/>
  <cp:version/>
  <cp:contentType/>
  <cp:contentStatus/>
</cp:coreProperties>
</file>