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1.sz. melléke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6" r:id="rId6"/>
    <sheet name="7.sz. melléklet" sheetId="7" r:id="rId7"/>
    <sheet name="8.sz. melléklet" sheetId="8" r:id="rId8"/>
    <sheet name="9.sz. melléklet" sheetId="9" r:id="rId9"/>
    <sheet name="10.sz. melléklet" sheetId="10" r:id="rId10"/>
    <sheet name="11.sz. melléklet" sheetId="11" r:id="rId11"/>
    <sheet name="12.sz. melléklet" sheetId="12" r:id="rId12"/>
    <sheet name="13.sz. melléklet" sheetId="13" r:id="rId13"/>
    <sheet name="14.sz. melléklet" sheetId="14" r:id="rId14"/>
    <sheet name="15.sz melléklet" sheetId="15" r:id="rId15"/>
    <sheet name="16.sz. melléklet" sheetId="16" r:id="rId16"/>
    <sheet name="17.sz. melléklet" sheetId="17" r:id="rId17"/>
    <sheet name="18.sz. melléklet" sheetId="18" r:id="rId18"/>
    <sheet name="19.sz. melléklet" sheetId="19" r:id="rId19"/>
  </sheets>
  <definedNames>
    <definedName name="_xlnm.Print_Area" localSheetId="0">'1.sz. mellékelet'!$A$1:$H$45</definedName>
    <definedName name="_xlnm.Print_Area" localSheetId="14">'15.sz melléklet'!$A$1:$I$23</definedName>
    <definedName name="_xlnm.Print_Area" localSheetId="15">'16.sz. melléklet'!$A$1:$O$25</definedName>
    <definedName name="_xlnm.Print_Area" localSheetId="17">'18.sz. melléklet'!$A$1:$H$142</definedName>
  </definedNames>
  <calcPr fullCalcOnLoad="1"/>
</workbook>
</file>

<file path=xl/sharedStrings.xml><?xml version="1.0" encoding="utf-8"?>
<sst xmlns="http://schemas.openxmlformats.org/spreadsheetml/2006/main" count="1663" uniqueCount="688">
  <si>
    <t>1. számú melléklet</t>
  </si>
  <si>
    <t>Balatonakali Önkormányzat 2014. évi költségvetési összevont főösszesítő</t>
  </si>
  <si>
    <t>ezer Ft-ban</t>
  </si>
  <si>
    <t>Sor-   sz</t>
  </si>
  <si>
    <t>Megnevezés</t>
  </si>
  <si>
    <t>2014. évi előirányzat</t>
  </si>
  <si>
    <t>eredeti/mód. előirány. (%)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</si>
  <si>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</si>
  <si>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</si>
  <si>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</si>
  <si>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</si>
  <si>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</si>
  <si>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</si>
  <si>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</si>
  <si>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</si>
  <si>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</si>
  <si>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</si>
  <si>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</si>
  <si>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</si>
  <si>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</si>
  <si>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</si>
  <si>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</si>
  <si>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</si>
  <si>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</si>
  <si>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</si>
  <si>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</si>
  <si>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</si>
  <si>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</si>
  <si>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</si>
  <si>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</si>
  <si>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</si>
  <si>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</si>
  <si>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</si>
  <si>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</si>
  <si>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</si>
  <si>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</si>
  <si>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Támogatási kölcsönök visszatérülése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</si>
  <si>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</si>
  <si>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</si>
  <si>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</si>
  <si>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</si>
  <si>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</si>
  <si>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</si>
  <si>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</si>
  <si>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</si>
  <si>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</si>
  <si>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</si>
  <si>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</si>
  <si>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</si>
  <si>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</si>
  <si>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</si>
  <si>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 V</t>
  </si>
  <si>
    <t>Finanszírozási kiadások</t>
  </si>
  <si>
    <t>- hitelek törlesztése felhalmozási</t>
  </si>
  <si>
    <t xml:space="preserve">KIADÁSOK mindösszesen </t>
  </si>
  <si>
    <t>2. számú melléklet</t>
  </si>
  <si>
    <t>Balatonakali Önkormányzat működési és felhalmozási egyensúlyát bemutató mérleg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</si>
  <si>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</si>
  <si>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</si>
  <si>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</si>
  <si>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</si>
  <si>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</si>
  <si>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</si>
  <si>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6.</t>
  </si>
  <si>
    <t>Önkormányzatok által folyósított ellátások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</si>
  <si>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</si>
  <si>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</si>
  <si>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</si>
  <si>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</si>
  <si>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</si>
  <si>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</si>
  <si>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</si>
  <si>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Bevétel mindösszesen:</t>
  </si>
  <si>
    <t>Kiadás mindösszesen:</t>
  </si>
  <si>
    <t>3. számú melléklet</t>
  </si>
  <si>
    <t>Balatonakali Önkormányzat 2014. évi működési bevételek</t>
  </si>
  <si>
    <t>H.</t>
  </si>
  <si>
    <t> I.</t>
  </si>
  <si>
    <t xml:space="preserve">3.2 Településüzemeltetéshez támogatás </t>
  </si>
  <si>
    <t>3.3 Egyéb kötelező feladat ellátása</t>
  </si>
  <si>
    <t>3.4 Egyes jövedelem pótló támogatások kiegészítése</t>
  </si>
  <si>
    <t>3.5 Hozzájárulás a pénzbeli szociális ellátáshoz</t>
  </si>
  <si>
    <t>3.6 Egyes szociális és gyermekjóléti feladatok</t>
  </si>
  <si>
    <t>3.9 Gyermekétkeztetés támogatása</t>
  </si>
  <si>
    <t>3.10 Könyvtári,közművelődési feladatok támogatása</t>
  </si>
  <si>
    <t>3.11 Üdülőhelyi feladatok</t>
  </si>
  <si>
    <t>3.12 Lakott külterülettel kapcsolatos feladatok támogatása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</si>
  <si>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</si>
  <si>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</si>
  <si>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</si>
  <si>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</si>
  <si>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</si>
  <si>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</si>
  <si>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4. számú melléklet</t>
  </si>
  <si>
    <t>Sor-   sz.</t>
  </si>
  <si>
    <t>8.</t>
  </si>
  <si>
    <t>5. számú melléklet</t>
  </si>
  <si>
    <t>6. számú melléklet</t>
  </si>
  <si>
    <t>9.</t>
  </si>
  <si>
    <t>10.</t>
  </si>
  <si>
    <t>11.</t>
  </si>
  <si>
    <t>12.</t>
  </si>
  <si>
    <t>13.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</si>
  <si>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</si>
  <si>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</si>
  <si>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</si>
  <si>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</si>
  <si>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</si>
  <si>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</si>
  <si>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</si>
  <si>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</si>
  <si>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</si>
  <si>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</si>
  <si>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</si>
  <si>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</si>
  <si>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>Előző évi költségvetési pénzmaradvány</t>
  </si>
  <si>
    <t>Bevétel összesen</t>
  </si>
  <si>
    <t>Sorsz.</t>
  </si>
  <si>
    <t>Sor-  sz.</t>
  </si>
  <si>
    <t>Feladat megnevezése</t>
  </si>
  <si>
    <t>Egyéb felhalmozási célú kiadások</t>
  </si>
  <si>
    <t xml:space="preserve">Balatonakali Önkormányzat általános működésének és ágazati feladatainak </t>
  </si>
  <si>
    <t>Hozzájárulás a pénzbeli szociális ellátásokhoz</t>
  </si>
  <si>
    <t>Egyes szociális és gyermekjóléti feladatok támogatása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</si>
  <si>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</si>
  <si>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</si>
  <si>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</si>
  <si>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</si>
  <si>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</si>
  <si>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</si>
  <si>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</si>
  <si>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</si>
  <si>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</si>
  <si>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</si>
  <si>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</si>
  <si>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</si>
  <si>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</si>
  <si>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</si>
  <si>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</si>
  <si>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</si>
  <si>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</rPr>
      <t>sszese</t>
    </r>
    <r>
      <rPr>
        <b/>
        <sz val="9"/>
        <rFont val="Times New Roman"/>
        <family val="1"/>
      </rPr>
      <t>n</t>
    </r>
  </si>
  <si>
    <t>J.</t>
  </si>
  <si>
    <t>K.</t>
  </si>
  <si>
    <t>L.</t>
  </si>
  <si>
    <t>M.</t>
  </si>
  <si>
    <t>N.</t>
  </si>
  <si>
    <t>S.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</si>
  <si>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</si>
  <si>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</si>
  <si>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</si>
  <si>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</si>
  <si>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</si>
  <si>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</si>
  <si>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</si>
  <si>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</si>
  <si>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Felújítási kiadások</t>
  </si>
  <si>
    <t>Tartalék felhasználása</t>
  </si>
  <si>
    <t>Kiadások összesen (7-11)</t>
  </si>
  <si>
    <t>Egyenleg (havi záró pénzállomány</t>
  </si>
  <si>
    <t>6 és 12 különbsége)</t>
  </si>
  <si>
    <t>Átadott pénzeszköz</t>
  </si>
  <si>
    <t>Munkaadókat terhelő járulékok</t>
  </si>
  <si>
    <t>Beruházások</t>
  </si>
  <si>
    <t>2014. évi eredeti előirányzat</t>
  </si>
  <si>
    <t>2016. évi eredeti előirányzat</t>
  </si>
  <si>
    <t xml:space="preserve">2015. évi eredeti előirányzat 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</si>
  <si>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</si>
  <si>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</si>
  <si>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</si>
  <si>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</si>
  <si>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</si>
  <si>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</si>
  <si>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</si>
  <si>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</si>
  <si>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</si>
  <si>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</si>
  <si>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</si>
  <si>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</si>
  <si>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</si>
  <si>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</si>
  <si>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</si>
  <si>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</si>
  <si>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2014. évi támogatása</t>
  </si>
  <si>
    <t>8 hónap</t>
  </si>
  <si>
    <t>4 hónap</t>
  </si>
  <si>
    <t>Beszámítás összege</t>
  </si>
  <si>
    <t>Kistelepülések támogatása</t>
  </si>
  <si>
    <t>1.4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</si>
  <si>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</si>
  <si>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</si>
  <si>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</si>
  <si>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</si>
  <si>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</si>
  <si>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</si>
  <si>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</si>
  <si>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</si>
  <si>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</si>
  <si>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53 468 eFt</t>
  </si>
  <si>
    <t>7. számú melléklet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</si>
  <si>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</si>
  <si>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</si>
  <si>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</si>
  <si>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</si>
  <si>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</si>
  <si>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</si>
  <si>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</si>
  <si>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</si>
  <si>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</si>
  <si>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</si>
  <si>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</si>
  <si>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</si>
  <si>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</si>
  <si>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</si>
  <si>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</si>
  <si>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</si>
  <si>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</si>
  <si>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</si>
  <si>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</si>
  <si>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</si>
  <si>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</si>
  <si>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</si>
  <si>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</si>
  <si>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</si>
  <si>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</si>
  <si>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</si>
  <si>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</si>
  <si>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</si>
  <si>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</si>
  <si>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</si>
  <si>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</si>
  <si>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</si>
  <si>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3.5.3 Egyéb dologi kiadások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</si>
  <si>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</si>
  <si>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</si>
  <si>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</si>
  <si>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</si>
  <si>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</si>
  <si>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</si>
  <si>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</si>
  <si>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</si>
  <si>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</si>
  <si>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K511</t>
  </si>
  <si>
    <t>K512</t>
  </si>
  <si>
    <t>5.3</t>
  </si>
  <si>
    <t>K6</t>
  </si>
  <si>
    <t>6.1</t>
  </si>
  <si>
    <t>Immateriális javak beszerzése, létesítése</t>
  </si>
  <si>
    <t>K61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</si>
  <si>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</si>
  <si>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</si>
  <si>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</si>
  <si>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</si>
  <si>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</si>
  <si>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</si>
  <si>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</si>
  <si>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</si>
  <si>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</si>
  <si>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</si>
  <si>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</si>
  <si>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</si>
  <si>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6.6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</si>
  <si>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</si>
  <si>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</si>
  <si>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</si>
  <si>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</si>
  <si>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</si>
  <si>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</si>
  <si>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</si>
  <si>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</si>
  <si>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</si>
  <si>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</si>
  <si>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</si>
  <si>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</si>
  <si>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</si>
  <si>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</si>
  <si>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</si>
  <si>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</si>
  <si>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</si>
  <si>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</si>
  <si>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</si>
  <si>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</si>
  <si>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</si>
  <si>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</si>
  <si>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</si>
  <si>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</si>
  <si>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</si>
  <si>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</si>
  <si>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</si>
  <si>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</si>
  <si>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</si>
  <si>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</si>
  <si>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</si>
  <si>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</si>
  <si>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</si>
  <si>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</si>
  <si>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</si>
  <si>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</si>
  <si>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</si>
  <si>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</si>
  <si>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</si>
  <si>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</si>
  <si>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</si>
  <si>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</si>
  <si>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</si>
  <si>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</si>
  <si>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</si>
  <si>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</si>
  <si>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</si>
  <si>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</si>
  <si>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</si>
  <si>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</si>
  <si>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</si>
  <si>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</si>
  <si>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</si>
  <si>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</si>
  <si>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</si>
  <si>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</si>
  <si>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</si>
  <si>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</si>
  <si>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</si>
  <si>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</si>
  <si>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</si>
  <si>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</si>
  <si>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</si>
  <si>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</si>
  <si>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</si>
  <si>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</si>
  <si>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</si>
  <si>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</si>
  <si>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</si>
  <si>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</si>
  <si>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</si>
  <si>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B21</t>
  </si>
  <si>
    <t>Önkormányzatok felhalmozási támogatásai</t>
  </si>
  <si>
    <t>Önkormányzatok működési támogatása</t>
  </si>
  <si>
    <t>B813</t>
  </si>
  <si>
    <t>Beruházási kiadások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</si>
  <si>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</si>
  <si>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</si>
  <si>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</si>
  <si>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</si>
  <si>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</si>
  <si>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</si>
  <si>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</si>
  <si>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>Felhamozási célú támogatások</t>
  </si>
  <si>
    <t>2.3</t>
  </si>
  <si>
    <t xml:space="preserve">Központi, irányító szervi támogatás </t>
  </si>
  <si>
    <t>K915</t>
  </si>
  <si>
    <t>K1113</t>
  </si>
  <si>
    <t>5.4</t>
  </si>
  <si>
    <t>Elvonások és befizetések</t>
  </si>
  <si>
    <t>K502</t>
  </si>
  <si>
    <t>5.5</t>
  </si>
  <si>
    <t>Működési célú visszatérítendő támogatások, kölcsönök nyújtása ÁH-n kívülre</t>
  </si>
  <si>
    <t>K508</t>
  </si>
  <si>
    <t>Elvonások és befizetések bevételei</t>
  </si>
  <si>
    <t>B12</t>
  </si>
  <si>
    <t>Általános forgalmi adó visszatérítése</t>
  </si>
  <si>
    <t>B407</t>
  </si>
  <si>
    <t>Ingatlanok értékesítése</t>
  </si>
  <si>
    <t>B52</t>
  </si>
  <si>
    <t>Felhalmozási bevételek</t>
  </si>
  <si>
    <t xml:space="preserve">B5 </t>
  </si>
  <si>
    <t>Működési célú visszatérítendő támogatások, kölcsönök</t>
  </si>
  <si>
    <t>B62</t>
  </si>
  <si>
    <t>1.1.4. Foglalkoztatottak egyéb személyi juttatásai</t>
  </si>
  <si>
    <t>Támogatás értékű kiadások</t>
  </si>
  <si>
    <t>3.1 Önkormányzati hivatal működési támogatása</t>
  </si>
  <si>
    <t>Lakossági víz- és csatorna szolgáltatás támogatása</t>
  </si>
  <si>
    <t>Önkormányzatok egyes köznevelési feladatainak támogatása</t>
  </si>
  <si>
    <t>Önkormányzatok egyes köznevelési feladatainak támogatása - óvodapedagógusok bértámogatása</t>
  </si>
  <si>
    <t>Óvodaműködtetés támogatása</t>
  </si>
  <si>
    <t>Önkormányzatok kulturális feladatainak támogatása</t>
  </si>
  <si>
    <t>Önkormányzatok működésének általános támogatás</t>
  </si>
  <si>
    <t xml:space="preserve">Önkormányzatok szociális, gyermekjóléti és gyermekétkeztetési feladatainak támogatása </t>
  </si>
  <si>
    <t>Működési célú központosított előirányzatok</t>
  </si>
  <si>
    <t>Helyi önkormányzatok kiegészítő támogatásai</t>
  </si>
  <si>
    <t>2.4</t>
  </si>
  <si>
    <t>Egyes jövedelmepótló támogatások kiegészítése</t>
  </si>
  <si>
    <t>65 162 eFt</t>
  </si>
  <si>
    <t>3.7 Önkormányzat egyes köznevelési feladatainak támogatása</t>
  </si>
  <si>
    <t>3.8 Óvodaműködtetés támogatása</t>
  </si>
  <si>
    <t>3.13 Lakossági víz- és csatornaszolgáltatás támogatása</t>
  </si>
  <si>
    <t>3.15 Helyi önkormányzatok kiegészítő támogatásai</t>
  </si>
  <si>
    <t>Balatonakali Önkormányzat 2014. évi előirányzat felhasználási (likviditási) ütemterve</t>
  </si>
  <si>
    <t>4. Elvonások és befizetések bevételei</t>
  </si>
  <si>
    <t>5. Egyéb működési célú támogatások ÁH-n belülről</t>
  </si>
  <si>
    <t>Elvonások és befizetések kiadásai</t>
  </si>
  <si>
    <t xml:space="preserve">  9.1. Általános tartalék</t>
  </si>
  <si>
    <t>Visszatérítendő támogatások, kölcsönök</t>
  </si>
  <si>
    <t>2014. évi módosított előir. 1.</t>
  </si>
  <si>
    <t>2014. évi módosított előir. 2.</t>
  </si>
  <si>
    <t>1.1.3. Béren kívüli juttatások</t>
  </si>
  <si>
    <t>1.1.2 Készenléti, ügyeleti, helyettesítési díj</t>
  </si>
  <si>
    <t>K1104</t>
  </si>
  <si>
    <t>65 556 eFt</t>
  </si>
  <si>
    <t>Balatonakali Önkormányzat 2014. évi működési kiadásai,</t>
  </si>
  <si>
    <t>összevont létszámkeret</t>
  </si>
  <si>
    <t xml:space="preserve">Ellátottak juttatásai </t>
  </si>
  <si>
    <t>Támogatásértékű működési kiadások</t>
  </si>
  <si>
    <t>Végleges pénzeszközátadások</t>
  </si>
  <si>
    <t xml:space="preserve">Működési kiadások </t>
  </si>
  <si>
    <t>Év végi tervezett pénzmaradvány</t>
  </si>
  <si>
    <t>Engegélyezett létszámkeret (összevont)</t>
  </si>
  <si>
    <t xml:space="preserve">Működési kiadások mindösszesen </t>
  </si>
  <si>
    <t>Balatonakali Önkormányzat</t>
  </si>
  <si>
    <t>Felhalmozási kiadások részletezése</t>
  </si>
  <si>
    <t>Céltartalék</t>
  </si>
  <si>
    <t>Felhalmozási kiadások mindösszesen</t>
  </si>
  <si>
    <t>Balatonakali Önkormányzat 2014. évi összevont költségvetés kormányzati funkciónként</t>
  </si>
  <si>
    <t>Sor-szám</t>
  </si>
  <si>
    <t>Szakfeladat</t>
  </si>
  <si>
    <t>Bevétel 2014. évi előir.</t>
  </si>
  <si>
    <t>eredeti/mód előirány. (%)</t>
  </si>
  <si>
    <t>Kiadás 2014. évi előir.</t>
  </si>
  <si>
    <t>Kötelező feladat</t>
  </si>
  <si>
    <t>Önként vállalt feladat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</si>
  <si>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</si>
  <si>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</si>
  <si>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</si>
  <si>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</si>
  <si>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</si>
  <si>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</si>
  <si>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</si>
  <si>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</si>
  <si>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</si>
  <si>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</si>
  <si>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052020 Szennyvíz gyűjtése, tisztítása, elhelyezése</t>
  </si>
  <si>
    <t>X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</si>
  <si>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</si>
  <si>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</si>
  <si>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</si>
  <si>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</si>
  <si>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</si>
  <si>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</si>
  <si>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</si>
  <si>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</si>
  <si>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013390 Egyéb kiegészítő szolgáltatások</t>
  </si>
  <si>
    <t>016080 Kiemelt állami és önkormányzati rendezvények</t>
  </si>
  <si>
    <t>047320 Turizmusfejlesztési támogatások és tevékenységek</t>
  </si>
  <si>
    <t>041140 Területfejlesztés igazgatása</t>
  </si>
  <si>
    <t>14.</t>
  </si>
  <si>
    <t>064010 Közvilágítás</t>
  </si>
  <si>
    <t>15.</t>
  </si>
  <si>
    <t>018010 Önkormányzatok elszámolásai a központi költségvetéssel</t>
  </si>
  <si>
    <t>16.</t>
  </si>
  <si>
    <t>018030 Támogatási célú finanszírozási műveletek</t>
  </si>
  <si>
    <t>17.</t>
  </si>
  <si>
    <t>086030 Nemzetközi kulturális együttműködés</t>
  </si>
  <si>
    <t>18.</t>
  </si>
  <si>
    <t>031060 Bűnmegelőzés</t>
  </si>
  <si>
    <t>19.</t>
  </si>
  <si>
    <t>032020 Tűz- és katasztrófavédelmi tevékenységek</t>
  </si>
  <si>
    <t>20.</t>
  </si>
  <si>
    <t>091110 Óvodai nevelés, ellátás szakmai feladatai</t>
  </si>
  <si>
    <t>21.</t>
  </si>
  <si>
    <t>091140 Óvodai nevelés, ellátás működtetési feladatai</t>
  </si>
  <si>
    <t>24.</t>
  </si>
  <si>
    <t>072111 Háziorvosi alapellátás</t>
  </si>
  <si>
    <t>25.</t>
  </si>
  <si>
    <t>072112 Háziorvosi ügyeleti ellátás</t>
  </si>
  <si>
    <t>26.</t>
  </si>
  <si>
    <t>074011 Foglalkozás-egészségügyi alapellátás</t>
  </si>
  <si>
    <t>27.</t>
  </si>
  <si>
    <t>072311 Fogorvosi alapellátás</t>
  </si>
  <si>
    <t>28.</t>
  </si>
  <si>
    <t>072450 Fizikoterápiás szolgáltatás</t>
  </si>
  <si>
    <t>29.</t>
  </si>
  <si>
    <t>074031 Család és nővédelmi egészségügyi gondozás</t>
  </si>
  <si>
    <t>30.</t>
  </si>
  <si>
    <t>105010 Munkanélküli aktív koruak ellátásai</t>
  </si>
  <si>
    <t>31.</t>
  </si>
  <si>
    <t>106020 Lakásfenntartással, lakhatással összefüggő ellátások</t>
  </si>
  <si>
    <t>32.</t>
  </si>
  <si>
    <t>33.</t>
  </si>
  <si>
    <t>107060 Egyéb szociális természetbeni és pénzbeli ellátások</t>
  </si>
  <si>
    <t>34.</t>
  </si>
  <si>
    <t>101150 Betegséggel kapcsolatos pénzbeli ellátások</t>
  </si>
  <si>
    <t>35.</t>
  </si>
  <si>
    <t>104242 Gyermekjóléti szolgáltatások</t>
  </si>
  <si>
    <t>36.</t>
  </si>
  <si>
    <t>107052 Házi segítségnyújtás</t>
  </si>
  <si>
    <t>37.</t>
  </si>
  <si>
    <t>084031 Civil szervezetek működési támogatása</t>
  </si>
  <si>
    <t>38.</t>
  </si>
  <si>
    <t>041232 Start munkaprogram - téli közfoglalkoztatás</t>
  </si>
  <si>
    <t>39.</t>
  </si>
  <si>
    <t>041233 Hosszabb időtartamú közfoglalkoztatás</t>
  </si>
  <si>
    <t>40.</t>
  </si>
  <si>
    <t>082044 Könyvtári szolgáltatások</t>
  </si>
  <si>
    <t>41.</t>
  </si>
  <si>
    <t>082084 Közművelődés - kulturális alapú gazdaságfejlesztés</t>
  </si>
  <si>
    <t>42.</t>
  </si>
  <si>
    <t>081045 Szabadidősport tevékenység és támogatása</t>
  </si>
  <si>
    <t>43.</t>
  </si>
  <si>
    <t>081061 Szabadidős park, fürdő és strandszolgáltatás</t>
  </si>
  <si>
    <t>44.</t>
  </si>
  <si>
    <t>013320 Köztemető-fenntartás és működtetés</t>
  </si>
  <si>
    <t>Összesen:</t>
  </si>
  <si>
    <t>Tartalék:</t>
  </si>
  <si>
    <t>Mindösszesen:</t>
  </si>
  <si>
    <t>8. sz. melléklet</t>
  </si>
  <si>
    <t>Napközi otthonos Óvoda kiadásai</t>
  </si>
  <si>
    <t>K1109</t>
  </si>
  <si>
    <t>1.2.1. Munkavégzésre irányuló egyéb jogviszonyban nem saját foglalkoztatottnak fizetett juttatások</t>
  </si>
  <si>
    <t>1.2.2. Egyéb külső személyi juttatások</t>
  </si>
  <si>
    <t>Napközi otthonos Óvoda bevételei</t>
  </si>
  <si>
    <t>Ellátási díjak</t>
  </si>
  <si>
    <t>B405</t>
  </si>
  <si>
    <t>Központi irányítószervi támogatás</t>
  </si>
  <si>
    <t>B816</t>
  </si>
  <si>
    <t xml:space="preserve"> Bevétel összesen</t>
  </si>
  <si>
    <t>9. számú melléklet</t>
  </si>
  <si>
    <t>Balatonakali Önkormányzat 2014. évi általános és céltartaléka</t>
  </si>
  <si>
    <t>2. </t>
  </si>
  <si>
    <t xml:space="preserve">Felhalmozási céltartalék </t>
  </si>
  <si>
    <t>Összesen</t>
  </si>
  <si>
    <t>10. számú melléklet</t>
  </si>
  <si>
    <t>Balatonakali Önkormányzat 2014. évi felhalmozási kiadásai feladatonként/célonként</t>
  </si>
  <si>
    <t>Felújítás</t>
  </si>
  <si>
    <t>PM Hivatal - tető</t>
  </si>
  <si>
    <t>Strandi átemelő felújítása</t>
  </si>
  <si>
    <t>Közösségi többfunkciós tér</t>
  </si>
  <si>
    <t>Horgásztanya felújítás</t>
  </si>
  <si>
    <t>Művelődési Ház korszerűsítése, Szabadtéri közösségi színtér és technikai épület felújítása</t>
  </si>
  <si>
    <t>Beruházás</t>
  </si>
  <si>
    <t>Kossuth utca - főtér</t>
  </si>
  <si>
    <t>Pénztárgép strand</t>
  </si>
  <si>
    <t>Lépcső strand</t>
  </si>
  <si>
    <t>Kültéri zuhanyzó</t>
  </si>
  <si>
    <t>Gyümölcsöző</t>
  </si>
  <si>
    <t>Közvilágítás</t>
  </si>
  <si>
    <t>Településszerkezeti terv</t>
  </si>
  <si>
    <t>2 db kombi kazán</t>
  </si>
  <si>
    <t>Csapadékelvezetés tanulmányterv</t>
  </si>
  <si>
    <t>2 db asztali számítógép</t>
  </si>
  <si>
    <t>notebook</t>
  </si>
  <si>
    <t>számítógép programok</t>
  </si>
  <si>
    <t>Komplex vár mászóka óvoda</t>
  </si>
  <si>
    <t>Strandi sétány felújítása</t>
  </si>
  <si>
    <t>Volkswagen Transporter</t>
  </si>
  <si>
    <t>2 db hűtő appartman</t>
  </si>
  <si>
    <t>Gyümölcsöző berendezés</t>
  </si>
  <si>
    <t>Dörgicsei úti járda</t>
  </si>
  <si>
    <t>2/3 hrsz. út</t>
  </si>
  <si>
    <t>Telefon Panasonic</t>
  </si>
  <si>
    <t>599/109; 599/94; 599/103 hrsz területek</t>
  </si>
  <si>
    <t>22.</t>
  </si>
  <si>
    <t>Művelődési Ház korszerűsítése, Szabadtéri közösségi színtér és technikai épület felújítása - tárgyi eszközök</t>
  </si>
  <si>
    <t>23.</t>
  </si>
  <si>
    <t>Öltözői berendezés (érdekeltségnövelő támogatás)</t>
  </si>
  <si>
    <t>Hármas nyújtó (érdekeltségnövelő támogatás)</t>
  </si>
  <si>
    <t>Toschiba notebook (érdekeltségnövelő támogatás)</t>
  </si>
  <si>
    <t>Meglévő tartós rész. kapcs. tőkeemelés</t>
  </si>
  <si>
    <t>Felhalmozási célú pénzeszköz átadás</t>
  </si>
  <si>
    <t>Felhamozási céltartalék</t>
  </si>
  <si>
    <t>Felhalmozási kiadások összesen</t>
  </si>
  <si>
    <t>11. számú melléklet</t>
  </si>
  <si>
    <t>12. számú melléklet</t>
  </si>
  <si>
    <t>Átadott pénzeszközök államháztartáson belülre</t>
  </si>
  <si>
    <t>Tihanyi Közös Hivatal</t>
  </si>
  <si>
    <t>Óvoda Balatonakali</t>
  </si>
  <si>
    <t>Veszprém Megyei Rendőr-főkapitányság</t>
  </si>
  <si>
    <t>Háziorvosi ügyeleti ellátás</t>
  </si>
  <si>
    <t>Tűzoltóság</t>
  </si>
  <si>
    <t>Védőnői szolgálat</t>
  </si>
  <si>
    <t>Kistérségi társulatnak</t>
  </si>
  <si>
    <t>Jelzőrendszeres házi segítségnyújtás</t>
  </si>
  <si>
    <t>Átadott pénzeszközök államháztartáson kívülre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</si>
  <si>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</si>
  <si>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</si>
  <si>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</si>
  <si>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</si>
  <si>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</si>
  <si>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</si>
  <si>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</si>
  <si>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Veszprém Megyei Mentőszervezet "04 Alapítvány"</t>
  </si>
  <si>
    <t>Iskolai Alapítványok támogatása</t>
  </si>
  <si>
    <t>Vállalkozások támogatása:</t>
  </si>
  <si>
    <t>UNIPRAX Eü. Bt. Fizikoterápia</t>
  </si>
  <si>
    <t>DRV ZRt (lakossági víz- és csat. szolg. tám.)</t>
  </si>
  <si>
    <t>13. számú melléklet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</si>
  <si>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</si>
  <si>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</si>
  <si>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</si>
  <si>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</si>
  <si>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</si>
  <si>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Helyi adók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</si>
  <si>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</si>
  <si>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</si>
  <si>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</si>
  <si>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</si>
  <si>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</si>
  <si>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</si>
  <si>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</si>
  <si>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</si>
  <si>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14. számú melléklet</t>
  </si>
  <si>
    <t>16. számú melléklet</t>
  </si>
  <si>
    <t>Balatonakali Óvoda 2014. évi előirányzat-felhasználási ütemterve</t>
  </si>
  <si>
    <t>O.</t>
  </si>
  <si>
    <t>Felh. Hitel törlesztés</t>
  </si>
  <si>
    <t>Fejlesztési kiadások</t>
  </si>
  <si>
    <t>17. számú melléklet</t>
  </si>
  <si>
    <t>Balatonakali Önkormányzat szakfeladatainak</t>
  </si>
  <si>
    <t>2014. évi kiadásai kiemelt előirányzatonként</t>
  </si>
  <si>
    <t>Sor-</t>
  </si>
  <si>
    <t>Szakfeladat száma,</t>
  </si>
  <si>
    <t>Működési kiadás megnevezése</t>
  </si>
  <si>
    <t>2014. évi</t>
  </si>
  <si>
    <t>szám</t>
  </si>
  <si>
    <t>Megnevezése</t>
  </si>
  <si>
    <t>(összesen és kiemelt előirányzatok szerint)</t>
  </si>
  <si>
    <t>előirányzat</t>
  </si>
  <si>
    <t>Dologi kiadás</t>
  </si>
  <si>
    <t>Személyi juttatás</t>
  </si>
  <si>
    <t>Létszám</t>
  </si>
  <si>
    <t>Átadott pe.</t>
  </si>
  <si>
    <t>Műk.tartalék</t>
  </si>
  <si>
    <t>Fejlesztési céltartalék</t>
  </si>
  <si>
    <t>Dologi</t>
  </si>
  <si>
    <t>Ellátottak juttatás</t>
  </si>
  <si>
    <t>103010 Elhunyt személyek hátramaradottainak pénzbeli ellátása</t>
  </si>
  <si>
    <t>Munkaadókat terhelő járulék</t>
  </si>
  <si>
    <t>18. számú melléklet</t>
  </si>
  <si>
    <t>Balatonakali Óvoda szakfeladatainak</t>
  </si>
  <si>
    <t>Személyi jellegű</t>
  </si>
  <si>
    <t>Munkaadókat terhelő</t>
  </si>
  <si>
    <t>7. számú melléklet folytatása</t>
  </si>
  <si>
    <t>2014. évi módosított előir. 3.</t>
  </si>
  <si>
    <t>2014. évi módosított előirányzat 1.</t>
  </si>
  <si>
    <t>2014. évi módosított előirányzat 2.</t>
  </si>
  <si>
    <t>mód. előir. 1.</t>
  </si>
  <si>
    <t>mód. előir. 2.</t>
  </si>
  <si>
    <t>Bevétel 2014. évi mód. előir.1.</t>
  </si>
  <si>
    <t>Bevétel 2014. évi mód. előir.2.</t>
  </si>
  <si>
    <t>Kiadás 2014. évi mód. előir.1.</t>
  </si>
  <si>
    <t>Kiadás 2014. évi mód. előir.2.</t>
  </si>
  <si>
    <t xml:space="preserve">K </t>
  </si>
  <si>
    <t>L</t>
  </si>
  <si>
    <t>Kemence</t>
  </si>
  <si>
    <t>822/1 hrsz út</t>
  </si>
  <si>
    <t>Honda motoros szivattyú</t>
  </si>
  <si>
    <t>Kézi seprőgép</t>
  </si>
  <si>
    <t>8.2</t>
  </si>
  <si>
    <t>K89</t>
  </si>
  <si>
    <t>Felhalmozási célú visszatérítendő támogatások, kölcsönök ÁH-n kívülre</t>
  </si>
  <si>
    <t>3.14 2013. évi bértámogatás támogatás</t>
  </si>
  <si>
    <t>Kamera (óvoda)</t>
  </si>
  <si>
    <t>Gyöngyvirág-Hóvirág u. szegély</t>
  </si>
  <si>
    <t>Árok, áteresz</t>
  </si>
  <si>
    <t>Samsung monitor</t>
  </si>
  <si>
    <t>Csapadékvíz elvezetési árok vízjogi engedélyeztetési terv</t>
  </si>
  <si>
    <t>Vízkár elhárítási terv</t>
  </si>
  <si>
    <t>Kisteher autó</t>
  </si>
  <si>
    <t>2013. évi bértámogatás</t>
  </si>
  <si>
    <t>Felhalmozási célú önkormányzati támogatások</t>
  </si>
  <si>
    <t>66 381 eFt</t>
  </si>
  <si>
    <t>Felhalmozási célú visszatérítendő támogatások, kölcsönök</t>
  </si>
  <si>
    <t>15. számú melléklet</t>
  </si>
  <si>
    <t>19. számú melléklet</t>
  </si>
  <si>
    <t>Egyéb felhalmozási célú támogatások</t>
  </si>
  <si>
    <t>Felhalmozási célú támogatások</t>
  </si>
  <si>
    <t>1.1.2 Jubileumi jutalom</t>
  </si>
  <si>
    <t>1.1.4. Közlekedési költségtérítés</t>
  </si>
  <si>
    <t>1.1.5. Foglalkoztatottak egyéb személyi juttatásai</t>
  </si>
  <si>
    <t>K1106</t>
  </si>
  <si>
    <t>2014. évi módosított előir. 4.</t>
  </si>
  <si>
    <t xml:space="preserve">H. </t>
  </si>
  <si>
    <t>Bevétel 2014. évi mód. előir.3.</t>
  </si>
  <si>
    <t>Kiadás 2014. évi mód. előir.3.</t>
  </si>
  <si>
    <t>M</t>
  </si>
  <si>
    <t>N</t>
  </si>
  <si>
    <t>2014. évi módosított előirányzat 3.</t>
  </si>
  <si>
    <t>mód. előir. 3.</t>
  </si>
  <si>
    <t>Belföldi finanszírozás bevételei</t>
  </si>
  <si>
    <t>Maradvány igénybevétele</t>
  </si>
  <si>
    <t>Államháztartáson belüli megelőlegezések</t>
  </si>
  <si>
    <t>B81</t>
  </si>
  <si>
    <t>B814</t>
  </si>
  <si>
    <t>X.</t>
  </si>
  <si>
    <t>Kültéri sakk</t>
  </si>
  <si>
    <t>Összecsukható asztal 7 db</t>
  </si>
  <si>
    <t>októberi lemondás</t>
  </si>
  <si>
    <t>októberi lemonás</t>
  </si>
  <si>
    <t>66 273 eFt</t>
  </si>
  <si>
    <t>Háztartások</t>
  </si>
  <si>
    <t>mód. előir. 4.</t>
  </si>
  <si>
    <t>a    3/2015. (III. 4.)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</si>
</sst>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[$-40E]yyyy\.\ mmmm\ d\."/>
  </numFmts>
  <fonts count="53"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color indexed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9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/>
      <top style="medium">
        <color indexed="8"/>
      </top>
      <bottom style="medium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8"/>
      </left>
      <right style="thin"/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>
        <color indexed="63"/>
      </bottom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medium">
        <color indexed="8"/>
      </top>
      <bottom style="medium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double"/>
      <top style="double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ill="0" applyBorder="0" applyAlignment="0" applyProtection="0"/>
  </cellStyleXfs>
  <cellXfs count="8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horizontal="right" vertical="center"/>
    </xf>
    <xf numFmtId="9" fontId="1" fillId="0" borderId="18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9" fontId="5" fillId="0" borderId="18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right" vertical="center"/>
    </xf>
    <xf numFmtId="9" fontId="6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6" fillId="33" borderId="16" xfId="0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9" fontId="5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3" fontId="6" fillId="33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3" fontId="4" fillId="0" borderId="29" xfId="0" applyNumberFormat="1" applyFont="1" applyBorder="1" applyAlignment="1">
      <alignment horizontal="right" vertical="center"/>
    </xf>
    <xf numFmtId="9" fontId="4" fillId="0" borderId="19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9" fontId="1" fillId="0" borderId="35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3" fontId="4" fillId="0" borderId="37" xfId="0" applyNumberFormat="1" applyFont="1" applyBorder="1" applyAlignment="1">
      <alignment horizontal="right" vertical="center"/>
    </xf>
    <xf numFmtId="9" fontId="4" fillId="0" borderId="38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right" vertical="center"/>
    </xf>
    <xf numFmtId="9" fontId="6" fillId="0" borderId="22" xfId="0" applyNumberFormat="1" applyFont="1" applyBorder="1" applyAlignment="1">
      <alignment horizontal="right" vertical="center"/>
    </xf>
    <xf numFmtId="9" fontId="1" fillId="0" borderId="3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9" fontId="5" fillId="0" borderId="38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 vertical="center"/>
    </xf>
    <xf numFmtId="9" fontId="6" fillId="33" borderId="4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6" fillId="33" borderId="41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4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" fontId="6" fillId="0" borderId="15" xfId="0" applyNumberFormat="1" applyFont="1" applyBorder="1" applyAlignment="1">
      <alignment horizontal="right" vertical="center"/>
    </xf>
    <xf numFmtId="9" fontId="6" fillId="0" borderId="38" xfId="0" applyNumberFormat="1" applyFont="1" applyBorder="1" applyAlignment="1">
      <alignment horizontal="right" vertical="center"/>
    </xf>
    <xf numFmtId="9" fontId="1" fillId="0" borderId="38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right" vertical="center"/>
    </xf>
    <xf numFmtId="9" fontId="6" fillId="33" borderId="4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3" fontId="6" fillId="33" borderId="17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6" fillId="33" borderId="17" xfId="0" applyFont="1" applyFill="1" applyBorder="1" applyAlignment="1">
      <alignment vertical="center"/>
    </xf>
    <xf numFmtId="0" fontId="1" fillId="0" borderId="44" xfId="0" applyFont="1" applyBorder="1" applyAlignment="1">
      <alignment vertical="center"/>
    </xf>
    <xf numFmtId="3" fontId="1" fillId="0" borderId="47" xfId="0" applyNumberFormat="1" applyFont="1" applyBorder="1" applyAlignment="1">
      <alignment vertical="center" wrapText="1"/>
    </xf>
    <xf numFmtId="3" fontId="4" fillId="0" borderId="48" xfId="0" applyNumberFormat="1" applyFont="1" applyBorder="1" applyAlignment="1">
      <alignment vertical="center"/>
    </xf>
    <xf numFmtId="0" fontId="0" fillId="0" borderId="48" xfId="0" applyBorder="1" applyAlignment="1">
      <alignment/>
    </xf>
    <xf numFmtId="3" fontId="1" fillId="0" borderId="48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center"/>
    </xf>
    <xf numFmtId="3" fontId="6" fillId="0" borderId="48" xfId="0" applyNumberFormat="1" applyFont="1" applyBorder="1" applyAlignment="1">
      <alignment horizontal="right" vertical="center"/>
    </xf>
    <xf numFmtId="3" fontId="6" fillId="0" borderId="48" xfId="0" applyNumberFormat="1" applyFont="1" applyFill="1" applyBorder="1" applyAlignment="1">
      <alignment vertical="center"/>
    </xf>
    <xf numFmtId="3" fontId="1" fillId="0" borderId="49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3" fontId="6" fillId="33" borderId="5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5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54" xfId="0" applyFont="1" applyBorder="1" applyAlignment="1">
      <alignment horizontal="center" vertical="center" wrapText="1"/>
    </xf>
    <xf numFmtId="3" fontId="6" fillId="34" borderId="19" xfId="0" applyNumberFormat="1" applyFont="1" applyFill="1" applyBorder="1" applyAlignment="1">
      <alignment horizontal="right" vertical="center"/>
    </xf>
    <xf numFmtId="0" fontId="1" fillId="0" borderId="5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5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5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56" xfId="0" applyNumberFormat="1" applyFont="1" applyBorder="1" applyAlignment="1">
      <alignment/>
    </xf>
    <xf numFmtId="3" fontId="10" fillId="0" borderId="5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55" xfId="0" applyFont="1" applyBorder="1" applyAlignment="1">
      <alignment/>
    </xf>
    <xf numFmtId="49" fontId="8" fillId="33" borderId="58" xfId="0" applyNumberFormat="1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/>
    </xf>
    <xf numFmtId="0" fontId="5" fillId="34" borderId="59" xfId="0" applyFont="1" applyFill="1" applyBorder="1" applyAlignment="1">
      <alignment/>
    </xf>
    <xf numFmtId="0" fontId="5" fillId="34" borderId="59" xfId="0" applyFont="1" applyFill="1" applyBorder="1" applyAlignment="1">
      <alignment/>
    </xf>
    <xf numFmtId="3" fontId="10" fillId="34" borderId="59" xfId="0" applyNumberFormat="1" applyFont="1" applyFill="1" applyBorder="1" applyAlignment="1">
      <alignment/>
    </xf>
    <xf numFmtId="49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10" fillId="34" borderId="59" xfId="0" applyFont="1" applyFill="1" applyBorder="1" applyAlignment="1">
      <alignment/>
    </xf>
    <xf numFmtId="0" fontId="1" fillId="0" borderId="63" xfId="0" applyFont="1" applyBorder="1" applyAlignment="1">
      <alignment/>
    </xf>
    <xf numFmtId="0" fontId="1" fillId="34" borderId="59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7" fillId="0" borderId="61" xfId="0" applyNumberFormat="1" applyFont="1" applyBorder="1" applyAlignment="1">
      <alignment horizontal="center" vertical="center"/>
    </xf>
    <xf numFmtId="0" fontId="10" fillId="0" borderId="64" xfId="0" applyFont="1" applyFill="1" applyBorder="1" applyAlignment="1">
      <alignment/>
    </xf>
    <xf numFmtId="0" fontId="1" fillId="0" borderId="64" xfId="0" applyFont="1" applyBorder="1" applyAlignment="1">
      <alignment/>
    </xf>
    <xf numFmtId="3" fontId="1" fillId="0" borderId="65" xfId="0" applyNumberFormat="1" applyFont="1" applyBorder="1" applyAlignment="1">
      <alignment/>
    </xf>
    <xf numFmtId="49" fontId="1" fillId="0" borderId="61" xfId="0" applyNumberFormat="1" applyFont="1" applyBorder="1" applyAlignment="1">
      <alignment horizontal="center" vertical="center"/>
    </xf>
    <xf numFmtId="49" fontId="6" fillId="33" borderId="5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66" xfId="0" applyNumberFormat="1" applyFont="1" applyBorder="1" applyAlignment="1">
      <alignment horizontal="center" vertical="center"/>
    </xf>
    <xf numFmtId="0" fontId="1" fillId="0" borderId="67" xfId="0" applyFont="1" applyFill="1" applyBorder="1" applyAlignment="1">
      <alignment/>
    </xf>
    <xf numFmtId="0" fontId="6" fillId="33" borderId="68" xfId="0" applyFont="1" applyFill="1" applyBorder="1" applyAlignment="1">
      <alignment horizontal="center" vertical="center"/>
    </xf>
    <xf numFmtId="0" fontId="6" fillId="0" borderId="6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6" fillId="33" borderId="33" xfId="0" applyFont="1" applyFill="1" applyBorder="1" applyAlignment="1">
      <alignment horizontal="center" vertical="center"/>
    </xf>
    <xf numFmtId="14" fontId="5" fillId="0" borderId="1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7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3" fontId="6" fillId="0" borderId="29" xfId="0" applyNumberFormat="1" applyFont="1" applyBorder="1" applyAlignment="1">
      <alignment horizontal="right" vertical="center"/>
    </xf>
    <xf numFmtId="49" fontId="1" fillId="0" borderId="70" xfId="0" applyNumberFormat="1" applyFont="1" applyBorder="1" applyAlignment="1">
      <alignment horizontal="center" vertical="center"/>
    </xf>
    <xf numFmtId="49" fontId="6" fillId="0" borderId="7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vertical="center"/>
    </xf>
    <xf numFmtId="9" fontId="5" fillId="0" borderId="35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5" fillId="0" borderId="73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vertical="center" wrapText="1"/>
    </xf>
    <xf numFmtId="164" fontId="5" fillId="0" borderId="37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3" fontId="4" fillId="0" borderId="75" xfId="0" applyNumberFormat="1" applyFont="1" applyBorder="1" applyAlignment="1">
      <alignment horizontal="right" vertical="center"/>
    </xf>
    <xf numFmtId="0" fontId="1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vertical="center"/>
    </xf>
    <xf numFmtId="3" fontId="5" fillId="0" borderId="77" xfId="0" applyNumberFormat="1" applyFont="1" applyBorder="1" applyAlignment="1">
      <alignment horizontal="right" vertical="center"/>
    </xf>
    <xf numFmtId="9" fontId="5" fillId="0" borderId="7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79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3" fontId="1" fillId="0" borderId="80" xfId="0" applyNumberFormat="1" applyFont="1" applyBorder="1" applyAlignment="1">
      <alignment horizontal="right" vertical="center"/>
    </xf>
    <xf numFmtId="0" fontId="6" fillId="0" borderId="4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3" fontId="1" fillId="0" borderId="81" xfId="0" applyNumberFormat="1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3" fontId="1" fillId="0" borderId="72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vertical="center"/>
    </xf>
    <xf numFmtId="3" fontId="1" fillId="0" borderId="83" xfId="0" applyNumberFormat="1" applyFont="1" applyBorder="1" applyAlignment="1">
      <alignment vertical="center"/>
    </xf>
    <xf numFmtId="0" fontId="4" fillId="0" borderId="84" xfId="0" applyFont="1" applyBorder="1" applyAlignment="1">
      <alignment horizontal="center" vertical="center"/>
    </xf>
    <xf numFmtId="3" fontId="4" fillId="0" borderId="85" xfId="0" applyNumberFormat="1" applyFont="1" applyBorder="1" applyAlignment="1">
      <alignment vertical="center"/>
    </xf>
    <xf numFmtId="3" fontId="6" fillId="0" borderId="86" xfId="0" applyNumberFormat="1" applyFont="1" applyFill="1" applyBorder="1" applyAlignment="1">
      <alignment vertical="center"/>
    </xf>
    <xf numFmtId="3" fontId="5" fillId="0" borderId="87" xfId="0" applyNumberFormat="1" applyFont="1" applyBorder="1" applyAlignment="1">
      <alignment horizontal="right" vertical="center"/>
    </xf>
    <xf numFmtId="49" fontId="1" fillId="0" borderId="84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49" fontId="1" fillId="0" borderId="89" xfId="0" applyNumberFormat="1" applyFont="1" applyBorder="1" applyAlignment="1">
      <alignment horizontal="center"/>
    </xf>
    <xf numFmtId="0" fontId="1" fillId="0" borderId="64" xfId="0" applyFont="1" applyBorder="1" applyAlignment="1">
      <alignment/>
    </xf>
    <xf numFmtId="3" fontId="6" fillId="0" borderId="90" xfId="0" applyNumberFormat="1" applyFont="1" applyBorder="1" applyAlignment="1">
      <alignment horizontal="right" vertical="center"/>
    </xf>
    <xf numFmtId="3" fontId="6" fillId="33" borderId="40" xfId="0" applyNumberFormat="1" applyFont="1" applyFill="1" applyBorder="1" applyAlignment="1">
      <alignment horizontal="right" vertical="center"/>
    </xf>
    <xf numFmtId="3" fontId="1" fillId="0" borderId="91" xfId="0" applyNumberFormat="1" applyFont="1" applyBorder="1" applyAlignment="1">
      <alignment horizontal="right" vertical="center"/>
    </xf>
    <xf numFmtId="3" fontId="1" fillId="0" borderId="92" xfId="0" applyNumberFormat="1" applyFont="1" applyBorder="1" applyAlignment="1">
      <alignment horizontal="right" vertical="center"/>
    </xf>
    <xf numFmtId="3" fontId="6" fillId="0" borderId="93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3" fontId="11" fillId="0" borderId="0" xfId="0" applyNumberFormat="1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1" fillId="0" borderId="96" xfId="0" applyNumberFormat="1" applyFont="1" applyBorder="1" applyAlignment="1">
      <alignment horizontal="right" vertic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vertical="center"/>
    </xf>
    <xf numFmtId="3" fontId="1" fillId="0" borderId="86" xfId="0" applyNumberFormat="1" applyFont="1" applyBorder="1" applyAlignment="1">
      <alignment horizontal="right" vertical="center"/>
    </xf>
    <xf numFmtId="3" fontId="4" fillId="0" borderId="82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99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3" fontId="1" fillId="0" borderId="101" xfId="0" applyNumberFormat="1" applyFont="1" applyBorder="1" applyAlignment="1">
      <alignment horizontal="right"/>
    </xf>
    <xf numFmtId="3" fontId="1" fillId="0" borderId="61" xfId="0" applyNumberFormat="1" applyFont="1" applyBorder="1" applyAlignment="1">
      <alignment horizontal="right"/>
    </xf>
    <xf numFmtId="0" fontId="1" fillId="0" borderId="61" xfId="0" applyFont="1" applyBorder="1" applyAlignment="1">
      <alignment/>
    </xf>
    <xf numFmtId="3" fontId="1" fillId="0" borderId="102" xfId="0" applyNumberFormat="1" applyFont="1" applyBorder="1" applyAlignment="1">
      <alignment horizontal="right"/>
    </xf>
    <xf numFmtId="0" fontId="1" fillId="0" borderId="62" xfId="0" applyFont="1" applyBorder="1" applyAlignment="1">
      <alignment/>
    </xf>
    <xf numFmtId="3" fontId="1" fillId="34" borderId="58" xfId="0" applyNumberFormat="1" applyFont="1" applyFill="1" applyBorder="1" applyAlignment="1">
      <alignment/>
    </xf>
    <xf numFmtId="3" fontId="1" fillId="0" borderId="89" xfId="0" applyNumberFormat="1" applyFont="1" applyBorder="1" applyAlignment="1">
      <alignment horizontal="right"/>
    </xf>
    <xf numFmtId="3" fontId="1" fillId="34" borderId="58" xfId="0" applyNumberFormat="1" applyFont="1" applyFill="1" applyBorder="1" applyAlignment="1">
      <alignment horizontal="right"/>
    </xf>
    <xf numFmtId="3" fontId="1" fillId="0" borderId="61" xfId="0" applyNumberFormat="1" applyFont="1" applyFill="1" applyBorder="1" applyAlignment="1">
      <alignment horizontal="right"/>
    </xf>
    <xf numFmtId="3" fontId="1" fillId="0" borderId="66" xfId="0" applyNumberFormat="1" applyFont="1" applyBorder="1" applyAlignment="1">
      <alignment horizontal="right"/>
    </xf>
    <xf numFmtId="49" fontId="1" fillId="0" borderId="103" xfId="0" applyNumberFormat="1" applyFont="1" applyBorder="1" applyAlignment="1">
      <alignment horizontal="center" vertical="center"/>
    </xf>
    <xf numFmtId="0" fontId="1" fillId="0" borderId="104" xfId="0" applyFont="1" applyFill="1" applyBorder="1" applyAlignment="1">
      <alignment/>
    </xf>
    <xf numFmtId="0" fontId="1" fillId="0" borderId="104" xfId="0" applyFont="1" applyBorder="1" applyAlignment="1">
      <alignment/>
    </xf>
    <xf numFmtId="3" fontId="1" fillId="0" borderId="103" xfId="0" applyNumberFormat="1" applyFont="1" applyBorder="1" applyAlignment="1">
      <alignment horizontal="right"/>
    </xf>
    <xf numFmtId="0" fontId="5" fillId="0" borderId="73" xfId="0" applyFont="1" applyBorder="1" applyAlignment="1">
      <alignment vertical="center"/>
    </xf>
    <xf numFmtId="3" fontId="5" fillId="0" borderId="73" xfId="0" applyNumberFormat="1" applyFont="1" applyBorder="1" applyAlignment="1">
      <alignment vertical="center"/>
    </xf>
    <xf numFmtId="0" fontId="1" fillId="0" borderId="9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3" fontId="1" fillId="34" borderId="105" xfId="0" applyNumberFormat="1" applyFont="1" applyFill="1" applyBorder="1" applyAlignment="1">
      <alignment horizontal="right"/>
    </xf>
    <xf numFmtId="3" fontId="1" fillId="0" borderId="106" xfId="0" applyNumberFormat="1" applyFont="1" applyBorder="1" applyAlignment="1">
      <alignment horizontal="right"/>
    </xf>
    <xf numFmtId="0" fontId="1" fillId="0" borderId="107" xfId="0" applyFont="1" applyBorder="1" applyAlignment="1">
      <alignment horizontal="right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164" fontId="1" fillId="0" borderId="37" xfId="0" applyNumberFormat="1" applyFont="1" applyBorder="1" applyAlignment="1">
      <alignment horizontal="left" vertical="center"/>
    </xf>
    <xf numFmtId="3" fontId="1" fillId="0" borderId="73" xfId="0" applyNumberFormat="1" applyFont="1" applyBorder="1" applyAlignment="1">
      <alignment vertical="center"/>
    </xf>
    <xf numFmtId="3" fontId="1" fillId="0" borderId="112" xfId="0" applyNumberFormat="1" applyFont="1" applyBorder="1" applyAlignment="1">
      <alignment horizontal="right" vertical="center"/>
    </xf>
    <xf numFmtId="0" fontId="1" fillId="0" borderId="113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/>
    </xf>
    <xf numFmtId="3" fontId="1" fillId="0" borderId="115" xfId="0" applyNumberFormat="1" applyFont="1" applyBorder="1" applyAlignment="1">
      <alignment horizontal="right"/>
    </xf>
    <xf numFmtId="3" fontId="1" fillId="0" borderId="116" xfId="0" applyNumberFormat="1" applyFont="1" applyBorder="1" applyAlignment="1">
      <alignment horizontal="right"/>
    </xf>
    <xf numFmtId="0" fontId="1" fillId="0" borderId="116" xfId="0" applyFont="1" applyBorder="1" applyAlignment="1">
      <alignment/>
    </xf>
    <xf numFmtId="3" fontId="1" fillId="0" borderId="117" xfId="0" applyNumberFormat="1" applyFont="1" applyBorder="1" applyAlignment="1">
      <alignment horizontal="right"/>
    </xf>
    <xf numFmtId="0" fontId="1" fillId="0" borderId="118" xfId="0" applyFont="1" applyBorder="1" applyAlignment="1">
      <alignment/>
    </xf>
    <xf numFmtId="3" fontId="1" fillId="34" borderId="119" xfId="0" applyNumberFormat="1" applyFont="1" applyFill="1" applyBorder="1" applyAlignment="1">
      <alignment/>
    </xf>
    <xf numFmtId="3" fontId="1" fillId="0" borderId="120" xfId="0" applyNumberFormat="1" applyFont="1" applyBorder="1" applyAlignment="1">
      <alignment horizontal="right"/>
    </xf>
    <xf numFmtId="3" fontId="1" fillId="34" borderId="119" xfId="0" applyNumberFormat="1" applyFont="1" applyFill="1" applyBorder="1" applyAlignment="1">
      <alignment horizontal="right"/>
    </xf>
    <xf numFmtId="3" fontId="1" fillId="0" borderId="116" xfId="0" applyNumberFormat="1" applyFont="1" applyFill="1" applyBorder="1" applyAlignment="1">
      <alignment horizontal="right"/>
    </xf>
    <xf numFmtId="3" fontId="1" fillId="0" borderId="121" xfId="0" applyNumberFormat="1" applyFont="1" applyBorder="1" applyAlignment="1">
      <alignment horizontal="right"/>
    </xf>
    <xf numFmtId="3" fontId="1" fillId="0" borderId="122" xfId="0" applyNumberFormat="1" applyFont="1" applyBorder="1" applyAlignment="1">
      <alignment horizontal="right"/>
    </xf>
    <xf numFmtId="0" fontId="1" fillId="0" borderId="114" xfId="0" applyFont="1" applyBorder="1" applyAlignment="1">
      <alignment horizontal="right"/>
    </xf>
    <xf numFmtId="0" fontId="1" fillId="0" borderId="39" xfId="0" applyFont="1" applyBorder="1" applyAlignment="1">
      <alignment vertical="center"/>
    </xf>
    <xf numFmtId="3" fontId="1" fillId="0" borderId="123" xfId="0" applyNumberFormat="1" applyFont="1" applyBorder="1" applyAlignment="1">
      <alignment horizontal="right" vertical="center"/>
    </xf>
    <xf numFmtId="3" fontId="1" fillId="0" borderId="124" xfId="0" applyNumberFormat="1" applyFont="1" applyBorder="1" applyAlignment="1">
      <alignment horizontal="right" vertical="center"/>
    </xf>
    <xf numFmtId="3" fontId="6" fillId="0" borderId="125" xfId="0" applyNumberFormat="1" applyFont="1" applyBorder="1" applyAlignment="1">
      <alignment horizontal="right" vertical="center"/>
    </xf>
    <xf numFmtId="3" fontId="1" fillId="0" borderId="126" xfId="0" applyNumberFormat="1" applyFont="1" applyBorder="1" applyAlignment="1">
      <alignment horizontal="right" vertical="center"/>
    </xf>
    <xf numFmtId="3" fontId="1" fillId="0" borderId="127" xfId="0" applyNumberFormat="1" applyFont="1" applyBorder="1" applyAlignment="1">
      <alignment horizontal="right" vertical="center"/>
    </xf>
    <xf numFmtId="3" fontId="6" fillId="33" borderId="128" xfId="0" applyNumberFormat="1" applyFont="1" applyFill="1" applyBorder="1" applyAlignment="1">
      <alignment horizontal="right" vertical="center"/>
    </xf>
    <xf numFmtId="3" fontId="1" fillId="0" borderId="116" xfId="0" applyNumberFormat="1" applyFont="1" applyBorder="1" applyAlignment="1">
      <alignment vertical="center"/>
    </xf>
    <xf numFmtId="0" fontId="1" fillId="0" borderId="112" xfId="0" applyFont="1" applyBorder="1" applyAlignment="1">
      <alignment vertical="center"/>
    </xf>
    <xf numFmtId="0" fontId="1" fillId="0" borderId="53" xfId="0" applyFont="1" applyBorder="1" applyAlignment="1">
      <alignment horizontal="center" vertical="center" wrapText="1"/>
    </xf>
    <xf numFmtId="3" fontId="6" fillId="0" borderId="129" xfId="0" applyNumberFormat="1" applyFont="1" applyBorder="1" applyAlignment="1">
      <alignment horizontal="right" vertical="center"/>
    </xf>
    <xf numFmtId="3" fontId="1" fillId="0" borderId="113" xfId="0" applyNumberFormat="1" applyFont="1" applyBorder="1" applyAlignment="1">
      <alignment horizontal="right" vertical="center"/>
    </xf>
    <xf numFmtId="3" fontId="1" fillId="0" borderId="122" xfId="0" applyNumberFormat="1" applyFont="1" applyBorder="1" applyAlignment="1">
      <alignment horizontal="right" vertical="center"/>
    </xf>
    <xf numFmtId="3" fontId="1" fillId="0" borderId="130" xfId="0" applyNumberFormat="1" applyFont="1" applyBorder="1" applyAlignment="1">
      <alignment horizontal="right" vertical="center"/>
    </xf>
    <xf numFmtId="0" fontId="1" fillId="0" borderId="7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11" xfId="0" applyFont="1" applyBorder="1" applyAlignment="1">
      <alignment vertical="center"/>
    </xf>
    <xf numFmtId="3" fontId="1" fillId="0" borderId="127" xfId="0" applyNumberFormat="1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3" fontId="1" fillId="0" borderId="81" xfId="0" applyNumberFormat="1" applyFont="1" applyBorder="1" applyAlignment="1">
      <alignment/>
    </xf>
    <xf numFmtId="0" fontId="1" fillId="0" borderId="81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3" fontId="4" fillId="0" borderId="123" xfId="0" applyNumberFormat="1" applyFont="1" applyBorder="1" applyAlignment="1">
      <alignment horizontal="right" vertical="center"/>
    </xf>
    <xf numFmtId="3" fontId="1" fillId="0" borderId="81" xfId="0" applyNumberFormat="1" applyFont="1" applyBorder="1" applyAlignment="1">
      <alignment/>
    </xf>
    <xf numFmtId="0" fontId="5" fillId="0" borderId="69" xfId="0" applyFont="1" applyBorder="1" applyAlignment="1">
      <alignment vertical="center"/>
    </xf>
    <xf numFmtId="3" fontId="5" fillId="0" borderId="126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8" xfId="0" applyFont="1" applyBorder="1" applyAlignment="1">
      <alignment/>
    </xf>
    <xf numFmtId="0" fontId="1" fillId="0" borderId="40" xfId="0" applyFont="1" applyBorder="1" applyAlignment="1">
      <alignment vertical="center"/>
    </xf>
    <xf numFmtId="0" fontId="6" fillId="33" borderId="88" xfId="0" applyFont="1" applyFill="1" applyBorder="1" applyAlignment="1">
      <alignment horizontal="center" vertical="center"/>
    </xf>
    <xf numFmtId="3" fontId="6" fillId="33" borderId="131" xfId="0" applyNumberFormat="1" applyFont="1" applyFill="1" applyBorder="1" applyAlignment="1">
      <alignment horizontal="right" vertical="center"/>
    </xf>
    <xf numFmtId="9" fontId="6" fillId="33" borderId="132" xfId="0" applyNumberFormat="1" applyFont="1" applyFill="1" applyBorder="1" applyAlignment="1">
      <alignment horizontal="right" vertical="center"/>
    </xf>
    <xf numFmtId="0" fontId="1" fillId="0" borderId="103" xfId="0" applyFont="1" applyBorder="1" applyAlignment="1">
      <alignment horizontal="center" vertical="center"/>
    </xf>
    <xf numFmtId="0" fontId="1" fillId="0" borderId="75" xfId="0" applyFont="1" applyBorder="1" applyAlignment="1">
      <alignment vertical="center"/>
    </xf>
    <xf numFmtId="3" fontId="1" fillId="0" borderId="75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9" fontId="6" fillId="33" borderId="9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left" vertical="center" wrapText="1"/>
    </xf>
    <xf numFmtId="9" fontId="1" fillId="0" borderId="138" xfId="0" applyNumberFormat="1" applyFont="1" applyBorder="1" applyAlignment="1">
      <alignment horizontal="right" vertical="center" wrapText="1"/>
    </xf>
    <xf numFmtId="3" fontId="1" fillId="0" borderId="139" xfId="0" applyNumberFormat="1" applyFont="1" applyBorder="1" applyAlignment="1">
      <alignment horizontal="right" vertical="center" wrapText="1"/>
    </xf>
    <xf numFmtId="3" fontId="1" fillId="0" borderId="37" xfId="0" applyNumberFormat="1" applyFont="1" applyBorder="1" applyAlignment="1">
      <alignment horizontal="right" vertical="center" wrapText="1"/>
    </xf>
    <xf numFmtId="0" fontId="1" fillId="0" borderId="140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0" fontId="1" fillId="0" borderId="142" xfId="0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/>
    </xf>
    <xf numFmtId="9" fontId="1" fillId="0" borderId="144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justify" vertical="center" wrapText="1"/>
    </xf>
    <xf numFmtId="9" fontId="1" fillId="0" borderId="19" xfId="0" applyNumberFormat="1" applyFont="1" applyBorder="1" applyAlignment="1">
      <alignment horizontal="right" vertical="center" wrapText="1"/>
    </xf>
    <xf numFmtId="0" fontId="1" fillId="0" borderId="71" xfId="0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right" vertical="center" wrapText="1"/>
    </xf>
    <xf numFmtId="9" fontId="1" fillId="0" borderId="145" xfId="0" applyNumberFormat="1" applyFont="1" applyBorder="1" applyAlignment="1">
      <alignment horizontal="right" vertical="center" wrapText="1"/>
    </xf>
    <xf numFmtId="3" fontId="1" fillId="0" borderId="146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justify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" fillId="0" borderId="147" xfId="0" applyFont="1" applyBorder="1" applyAlignment="1">
      <alignment horizontal="center" vertical="center"/>
    </xf>
    <xf numFmtId="0" fontId="1" fillId="0" borderId="148" xfId="0" applyFont="1" applyBorder="1" applyAlignment="1">
      <alignment horizontal="center" vertical="center"/>
    </xf>
    <xf numFmtId="0" fontId="2" fillId="0" borderId="69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3" fontId="1" fillId="0" borderId="29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0" fontId="1" fillId="0" borderId="149" xfId="0" applyFont="1" applyBorder="1" applyAlignment="1">
      <alignment horizontal="center" vertical="center"/>
    </xf>
    <xf numFmtId="0" fontId="1" fillId="0" borderId="150" xfId="0" applyFont="1" applyBorder="1" applyAlignment="1">
      <alignment horizontal="center" vertical="center"/>
    </xf>
    <xf numFmtId="3" fontId="4" fillId="0" borderId="151" xfId="0" applyNumberFormat="1" applyFont="1" applyBorder="1" applyAlignment="1">
      <alignment horizontal="right" vertical="center" wrapText="1"/>
    </xf>
    <xf numFmtId="9" fontId="4" fillId="0" borderId="152" xfId="0" applyNumberFormat="1" applyFont="1" applyBorder="1" applyAlignment="1">
      <alignment horizontal="right" vertical="center" wrapText="1"/>
    </xf>
    <xf numFmtId="3" fontId="4" fillId="0" borderId="153" xfId="0" applyNumberFormat="1" applyFont="1" applyBorder="1" applyAlignment="1">
      <alignment horizontal="right" vertical="center" wrapText="1"/>
    </xf>
    <xf numFmtId="9" fontId="5" fillId="0" borderId="15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9" fontId="1" fillId="0" borderId="14" xfId="0" applyNumberFormat="1" applyFont="1" applyBorder="1" applyAlignment="1">
      <alignment horizontal="right" vertical="center" wrapText="1"/>
    </xf>
    <xf numFmtId="3" fontId="1" fillId="0" borderId="88" xfId="0" applyNumberFormat="1" applyFont="1" applyBorder="1" applyAlignment="1">
      <alignment horizontal="right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right" vertical="center" wrapText="1"/>
    </xf>
    <xf numFmtId="9" fontId="6" fillId="34" borderId="14" xfId="0" applyNumberFormat="1" applyFont="1" applyFill="1" applyBorder="1" applyAlignment="1">
      <alignment horizontal="right" vertical="center" wrapText="1"/>
    </xf>
    <xf numFmtId="3" fontId="6" fillId="33" borderId="88" xfId="0" applyNumberFormat="1" applyFont="1" applyFill="1" applyBorder="1" applyAlignment="1">
      <alignment horizontal="right" vertical="center" wrapText="1"/>
    </xf>
    <xf numFmtId="9" fontId="6" fillId="33" borderId="40" xfId="0" applyNumberFormat="1" applyFont="1" applyFill="1" applyBorder="1" applyAlignment="1">
      <alignment horizontal="center" vertical="center" wrapText="1"/>
    </xf>
    <xf numFmtId="0" fontId="1" fillId="0" borderId="136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49" fontId="5" fillId="0" borderId="17" xfId="0" applyNumberFormat="1" applyFont="1" applyBorder="1" applyAlignment="1">
      <alignment vertical="center" wrapText="1"/>
    </xf>
    <xf numFmtId="0" fontId="6" fillId="0" borderId="154" xfId="0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9" fontId="1" fillId="0" borderId="155" xfId="0" applyNumberFormat="1" applyFont="1" applyBorder="1" applyAlignment="1">
      <alignment horizontal="right" vertical="center"/>
    </xf>
    <xf numFmtId="9" fontId="6" fillId="33" borderId="14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5" fillId="0" borderId="33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0" fontId="1" fillId="0" borderId="0" xfId="54" applyFont="1">
      <alignment/>
      <protection/>
    </xf>
    <xf numFmtId="0" fontId="1" fillId="0" borderId="0" xfId="54" applyFont="1" applyAlignment="1">
      <alignment/>
      <protection/>
    </xf>
    <xf numFmtId="0" fontId="1" fillId="0" borderId="0" xfId="54" applyFont="1" applyAlignment="1">
      <alignment horizontal="right"/>
      <protection/>
    </xf>
    <xf numFmtId="0" fontId="0" fillId="0" borderId="0" xfId="54">
      <alignment/>
      <protection/>
    </xf>
    <xf numFmtId="0" fontId="1" fillId="0" borderId="0" xfId="54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3" fillId="0" borderId="0" xfId="54" applyFont="1" applyAlignment="1">
      <alignment wrapText="1"/>
      <protection/>
    </xf>
    <xf numFmtId="0" fontId="7" fillId="0" borderId="0" xfId="54" applyFont="1">
      <alignment/>
      <protection/>
    </xf>
    <xf numFmtId="0" fontId="2" fillId="0" borderId="0" xfId="54" applyFont="1" applyBorder="1" applyAlignment="1">
      <alignment horizontal="right"/>
      <protection/>
    </xf>
    <xf numFmtId="0" fontId="1" fillId="0" borderId="156" xfId="54" applyFont="1" applyBorder="1" applyAlignment="1">
      <alignment horizontal="center" vertical="center" wrapText="1"/>
      <protection/>
    </xf>
    <xf numFmtId="0" fontId="1" fillId="0" borderId="157" xfId="54" applyFont="1" applyBorder="1" applyAlignment="1">
      <alignment horizontal="center" vertical="center" wrapText="1"/>
      <protection/>
    </xf>
    <xf numFmtId="0" fontId="1" fillId="0" borderId="54" xfId="54" applyFont="1" applyBorder="1" applyAlignment="1">
      <alignment horizontal="center" vertical="center" wrapText="1"/>
      <protection/>
    </xf>
    <xf numFmtId="0" fontId="1" fillId="0" borderId="136" xfId="54" applyFont="1" applyBorder="1" applyAlignment="1">
      <alignment horizontal="center" vertical="center"/>
      <protection/>
    </xf>
    <xf numFmtId="0" fontId="1" fillId="0" borderId="158" xfId="54" applyFont="1" applyBorder="1" applyAlignment="1">
      <alignment horizontal="center" vertical="center" wrapText="1"/>
      <protection/>
    </xf>
    <xf numFmtId="0" fontId="1" fillId="0" borderId="137" xfId="54" applyFont="1" applyBorder="1" applyAlignment="1">
      <alignment horizontal="center" vertical="center" wrapText="1"/>
      <protection/>
    </xf>
    <xf numFmtId="0" fontId="7" fillId="0" borderId="147" xfId="54" applyFont="1" applyBorder="1" applyAlignment="1">
      <alignment horizontal="center"/>
      <protection/>
    </xf>
    <xf numFmtId="0" fontId="7" fillId="0" borderId="82" xfId="54" applyFont="1" applyBorder="1">
      <alignment/>
      <protection/>
    </xf>
    <xf numFmtId="3" fontId="7" fillId="0" borderId="159" xfId="54" applyNumberFormat="1" applyFont="1" applyBorder="1" applyAlignment="1">
      <alignment horizontal="center"/>
      <protection/>
    </xf>
    <xf numFmtId="9" fontId="7" fillId="0" borderId="148" xfId="54" applyNumberFormat="1" applyFont="1" applyBorder="1" applyAlignment="1">
      <alignment horizontal="center"/>
      <protection/>
    </xf>
    <xf numFmtId="0" fontId="7" fillId="0" borderId="149" xfId="54" applyFont="1" applyBorder="1" applyAlignment="1">
      <alignment horizontal="center"/>
      <protection/>
    </xf>
    <xf numFmtId="0" fontId="7" fillId="0" borderId="160" xfId="54" applyFont="1" applyBorder="1">
      <alignment/>
      <protection/>
    </xf>
    <xf numFmtId="9" fontId="7" fillId="0" borderId="150" xfId="54" applyNumberFormat="1" applyFont="1" applyBorder="1" applyAlignment="1">
      <alignment horizontal="center"/>
      <protection/>
    </xf>
    <xf numFmtId="0" fontId="7" fillId="0" borderId="136" xfId="54" applyFont="1" applyBorder="1">
      <alignment/>
      <protection/>
    </xf>
    <xf numFmtId="0" fontId="7" fillId="0" borderId="158" xfId="54" applyFont="1" applyBorder="1">
      <alignment/>
      <protection/>
    </xf>
    <xf numFmtId="3" fontId="7" fillId="0" borderId="161" xfId="54" applyNumberFormat="1" applyFont="1" applyBorder="1" applyAlignment="1">
      <alignment horizontal="center"/>
      <protection/>
    </xf>
    <xf numFmtId="9" fontId="7" fillId="0" borderId="162" xfId="54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vertical="center"/>
    </xf>
    <xf numFmtId="3" fontId="17" fillId="33" borderId="51" xfId="0" applyNumberFormat="1" applyFont="1" applyFill="1" applyBorder="1" applyAlignment="1">
      <alignment vertical="center"/>
    </xf>
    <xf numFmtId="9" fontId="4" fillId="34" borderId="18" xfId="0" applyNumberFormat="1" applyFont="1" applyFill="1" applyBorder="1" applyAlignment="1">
      <alignment horizontal="right" vertical="center"/>
    </xf>
    <xf numFmtId="3" fontId="1" fillId="0" borderId="51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vertical="center"/>
    </xf>
    <xf numFmtId="3" fontId="17" fillId="33" borderId="51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3" fontId="1" fillId="0" borderId="51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3" fontId="17" fillId="33" borderId="21" xfId="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" fontId="7" fillId="0" borderId="51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17" fillId="33" borderId="164" xfId="0" applyFont="1" applyFill="1" applyBorder="1" applyAlignment="1">
      <alignment horizontal="center" vertical="center"/>
    </xf>
    <xf numFmtId="0" fontId="17" fillId="33" borderId="165" xfId="0" applyFont="1" applyFill="1" applyBorder="1" applyAlignment="1">
      <alignment vertical="center"/>
    </xf>
    <xf numFmtId="3" fontId="17" fillId="33" borderId="166" xfId="0" applyNumberFormat="1" applyFont="1" applyFill="1" applyBorder="1" applyAlignment="1">
      <alignment horizontal="right" vertical="center"/>
    </xf>
    <xf numFmtId="3" fontId="17" fillId="33" borderId="167" xfId="0" applyNumberFormat="1" applyFont="1" applyFill="1" applyBorder="1" applyAlignment="1">
      <alignment horizontal="right" vertical="center"/>
    </xf>
    <xf numFmtId="9" fontId="1" fillId="34" borderId="168" xfId="0" applyNumberFormat="1" applyFont="1" applyFill="1" applyBorder="1" applyAlignment="1">
      <alignment horizontal="right" vertical="center"/>
    </xf>
    <xf numFmtId="0" fontId="8" fillId="35" borderId="43" xfId="0" applyFont="1" applyFill="1" applyBorder="1" applyAlignment="1">
      <alignment horizontal="left" vertical="center"/>
    </xf>
    <xf numFmtId="3" fontId="8" fillId="35" borderId="52" xfId="0" applyNumberFormat="1" applyFont="1" applyFill="1" applyBorder="1" applyAlignment="1">
      <alignment horizontal="right" vertical="center"/>
    </xf>
    <xf numFmtId="3" fontId="8" fillId="35" borderId="33" xfId="0" applyNumberFormat="1" applyFont="1" applyFill="1" applyBorder="1" applyAlignment="1">
      <alignment horizontal="right" vertical="center"/>
    </xf>
    <xf numFmtId="0" fontId="7" fillId="0" borderId="13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69" xfId="0" applyFont="1" applyBorder="1" applyAlignment="1">
      <alignment horizontal="center" vertical="center"/>
    </xf>
    <xf numFmtId="0" fontId="1" fillId="0" borderId="28" xfId="0" applyFont="1" applyBorder="1" applyAlignment="1">
      <alignment horizontal="justify" vertical="center"/>
    </xf>
    <xf numFmtId="3" fontId="1" fillId="0" borderId="28" xfId="0" applyNumberFormat="1" applyFont="1" applyBorder="1" applyAlignment="1">
      <alignment horizontal="right" vertical="center"/>
    </xf>
    <xf numFmtId="0" fontId="1" fillId="0" borderId="61" xfId="0" applyFont="1" applyBorder="1" applyAlignment="1">
      <alignment horizontal="center" vertical="center"/>
    </xf>
    <xf numFmtId="0" fontId="1" fillId="0" borderId="17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25" xfId="0" applyFont="1" applyBorder="1" applyAlignment="1">
      <alignment horizontal="justify" vertical="center"/>
    </xf>
    <xf numFmtId="3" fontId="1" fillId="0" borderId="30" xfId="0" applyNumberFormat="1" applyFont="1" applyBorder="1" applyAlignment="1">
      <alignment horizontal="right" vertical="center"/>
    </xf>
    <xf numFmtId="9" fontId="1" fillId="0" borderId="168" xfId="0" applyNumberFormat="1" applyFont="1" applyBorder="1" applyAlignment="1">
      <alignment horizontal="right" vertical="center"/>
    </xf>
    <xf numFmtId="3" fontId="1" fillId="33" borderId="88" xfId="0" applyNumberFormat="1" applyFont="1" applyFill="1" applyBorder="1" applyAlignment="1">
      <alignment horizontal="right" vertical="center"/>
    </xf>
    <xf numFmtId="9" fontId="1" fillId="33" borderId="40" xfId="0" applyNumberFormat="1" applyFont="1" applyFill="1" applyBorder="1" applyAlignment="1">
      <alignment horizontal="right" vertical="center"/>
    </xf>
    <xf numFmtId="9" fontId="1" fillId="0" borderId="0" xfId="0" applyNumberFormat="1" applyFont="1" applyAlignment="1">
      <alignment vertical="center"/>
    </xf>
    <xf numFmtId="9" fontId="1" fillId="0" borderId="171" xfId="0" applyNumberFormat="1" applyFont="1" applyBorder="1" applyAlignment="1">
      <alignment vertical="center"/>
    </xf>
    <xf numFmtId="3" fontId="1" fillId="0" borderId="139" xfId="0" applyNumberFormat="1" applyFont="1" applyBorder="1" applyAlignment="1">
      <alignment horizontal="right" vertical="center"/>
    </xf>
    <xf numFmtId="3" fontId="1" fillId="0" borderId="154" xfId="0" applyNumberFormat="1" applyFont="1" applyBorder="1" applyAlignment="1">
      <alignment horizontal="right" vertical="center"/>
    </xf>
    <xf numFmtId="3" fontId="1" fillId="0" borderId="165" xfId="0" applyNumberFormat="1" applyFont="1" applyBorder="1" applyAlignment="1">
      <alignment horizontal="right" vertical="center"/>
    </xf>
    <xf numFmtId="0" fontId="1" fillId="0" borderId="153" xfId="0" applyFont="1" applyBorder="1" applyAlignment="1">
      <alignment horizontal="justify" vertical="center"/>
    </xf>
    <xf numFmtId="3" fontId="1" fillId="0" borderId="153" xfId="0" applyNumberFormat="1" applyFont="1" applyBorder="1" applyAlignment="1">
      <alignment horizontal="right" vertical="center"/>
    </xf>
    <xf numFmtId="0" fontId="1" fillId="0" borderId="139" xfId="0" applyFont="1" applyBorder="1" applyAlignment="1">
      <alignment horizontal="justify" vertical="center"/>
    </xf>
    <xf numFmtId="3" fontId="1" fillId="0" borderId="88" xfId="0" applyNumberFormat="1" applyFont="1" applyBorder="1" applyAlignment="1">
      <alignment horizontal="right" vertical="center"/>
    </xf>
    <xf numFmtId="9" fontId="1" fillId="0" borderId="172" xfId="0" applyNumberFormat="1" applyFont="1" applyBorder="1" applyAlignment="1">
      <alignment horizontal="right" vertical="center"/>
    </xf>
    <xf numFmtId="3" fontId="1" fillId="33" borderId="173" xfId="0" applyNumberFormat="1" applyFont="1" applyFill="1" applyBorder="1" applyAlignment="1">
      <alignment horizontal="right" vertical="center"/>
    </xf>
    <xf numFmtId="9" fontId="1" fillId="33" borderId="174" xfId="0" applyNumberFormat="1" applyFont="1" applyFill="1" applyBorder="1" applyAlignment="1">
      <alignment horizontal="right" vertical="center"/>
    </xf>
    <xf numFmtId="0" fontId="1" fillId="0" borderId="17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76" xfId="0" applyFont="1" applyBorder="1" applyAlignment="1">
      <alignment horizontal="center" vertical="center"/>
    </xf>
    <xf numFmtId="0" fontId="1" fillId="0" borderId="177" xfId="0" applyFont="1" applyBorder="1" applyAlignment="1">
      <alignment horizontal="justify" vertical="center" wrapText="1"/>
    </xf>
    <xf numFmtId="0" fontId="1" fillId="0" borderId="178" xfId="0" applyFont="1" applyBorder="1" applyAlignment="1">
      <alignment horizontal="center" vertical="center" wrapText="1"/>
    </xf>
    <xf numFmtId="0" fontId="1" fillId="0" borderId="179" xfId="0" applyFont="1" applyBorder="1" applyAlignment="1">
      <alignment horizontal="center" vertical="center" wrapText="1"/>
    </xf>
    <xf numFmtId="0" fontId="1" fillId="0" borderId="18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1" xfId="0" applyFont="1" applyBorder="1" applyAlignment="1">
      <alignment horizontal="center" vertical="center"/>
    </xf>
    <xf numFmtId="0" fontId="1" fillId="0" borderId="28" xfId="0" applyFont="1" applyBorder="1" applyAlignment="1">
      <alignment horizontal="justify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0" fontId="1" fillId="0" borderId="182" xfId="0" applyFont="1" applyBorder="1" applyAlignment="1">
      <alignment horizontal="center" vertical="center"/>
    </xf>
    <xf numFmtId="0" fontId="1" fillId="0" borderId="25" xfId="0" applyFont="1" applyBorder="1" applyAlignment="1">
      <alignment horizontal="justify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83" xfId="0" applyFont="1" applyBorder="1" applyAlignment="1">
      <alignment horizontal="center" vertical="center"/>
    </xf>
    <xf numFmtId="0" fontId="1" fillId="0" borderId="30" xfId="0" applyFont="1" applyBorder="1" applyAlignment="1">
      <alignment horizontal="justify" vertical="center" wrapText="1"/>
    </xf>
    <xf numFmtId="3" fontId="1" fillId="0" borderId="184" xfId="0" applyNumberFormat="1" applyFont="1" applyBorder="1" applyAlignment="1">
      <alignment horizontal="center" vertical="center" wrapText="1"/>
    </xf>
    <xf numFmtId="3" fontId="1" fillId="0" borderId="185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3" fontId="1" fillId="0" borderId="52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69" xfId="0" applyNumberFormat="1" applyFont="1" applyBorder="1" applyAlignment="1">
      <alignment horizontal="center" vertical="center" wrapText="1"/>
    </xf>
    <xf numFmtId="3" fontId="1" fillId="0" borderId="186" xfId="0" applyNumberFormat="1" applyFont="1" applyBorder="1" applyAlignment="1">
      <alignment horizontal="center" vertical="center" wrapText="1"/>
    </xf>
    <xf numFmtId="0" fontId="1" fillId="0" borderId="88" xfId="0" applyFont="1" applyBorder="1" applyAlignment="1">
      <alignment horizontal="justify" vertical="center" wrapText="1"/>
    </xf>
    <xf numFmtId="3" fontId="1" fillId="0" borderId="108" xfId="0" applyNumberFormat="1" applyFont="1" applyBorder="1" applyAlignment="1">
      <alignment horizontal="center" vertical="center" wrapText="1"/>
    </xf>
    <xf numFmtId="0" fontId="0" fillId="0" borderId="0" xfId="54" applyAlignment="1">
      <alignment vertical="center"/>
      <protection/>
    </xf>
    <xf numFmtId="0" fontId="1" fillId="0" borderId="0" xfId="54" applyFont="1" applyAlignment="1">
      <alignment horizontal="center" vertical="center"/>
      <protection/>
    </xf>
    <xf numFmtId="0" fontId="1" fillId="0" borderId="0" xfId="54" applyFont="1" applyAlignment="1">
      <alignment vertical="center"/>
      <protection/>
    </xf>
    <xf numFmtId="0" fontId="6" fillId="0" borderId="0" xfId="54" applyFont="1" applyAlignment="1">
      <alignment horizontal="center" vertical="center"/>
      <protection/>
    </xf>
    <xf numFmtId="0" fontId="1" fillId="0" borderId="135" xfId="54" applyFont="1" applyBorder="1" applyAlignment="1">
      <alignment horizontal="center" vertical="center" wrapText="1"/>
      <protection/>
    </xf>
    <xf numFmtId="0" fontId="1" fillId="0" borderId="157" xfId="54" applyFont="1" applyBorder="1" applyAlignment="1">
      <alignment horizontal="center" vertical="center"/>
      <protection/>
    </xf>
    <xf numFmtId="0" fontId="1" fillId="0" borderId="54" xfId="54" applyFont="1" applyBorder="1" applyAlignment="1">
      <alignment horizontal="center" vertical="center"/>
      <protection/>
    </xf>
    <xf numFmtId="0" fontId="1" fillId="0" borderId="136" xfId="54" applyFont="1" applyBorder="1" applyAlignment="1">
      <alignment horizontal="center" vertical="center" wrapText="1"/>
      <protection/>
    </xf>
    <xf numFmtId="0" fontId="1" fillId="0" borderId="158" xfId="54" applyFont="1" applyBorder="1" applyAlignment="1">
      <alignment horizontal="center" vertical="center"/>
      <protection/>
    </xf>
    <xf numFmtId="0" fontId="1" fillId="0" borderId="137" xfId="54" applyFont="1" applyBorder="1" applyAlignment="1">
      <alignment horizontal="center" vertical="center"/>
      <protection/>
    </xf>
    <xf numFmtId="0" fontId="1" fillId="0" borderId="142" xfId="54" applyFont="1" applyBorder="1" applyAlignment="1">
      <alignment horizontal="center" vertical="center"/>
      <protection/>
    </xf>
    <xf numFmtId="0" fontId="1" fillId="0" borderId="48" xfId="54" applyFont="1" applyBorder="1" applyAlignment="1">
      <alignment vertical="center"/>
      <protection/>
    </xf>
    <xf numFmtId="3" fontId="1" fillId="0" borderId="48" xfId="54" applyNumberFormat="1" applyFont="1" applyBorder="1" applyAlignment="1">
      <alignment horizontal="right" vertical="center"/>
      <protection/>
    </xf>
    <xf numFmtId="3" fontId="1" fillId="0" borderId="143" xfId="54" applyNumberFormat="1" applyFont="1" applyBorder="1" applyAlignment="1">
      <alignment horizontal="right" vertical="center"/>
      <protection/>
    </xf>
    <xf numFmtId="0" fontId="1" fillId="34" borderId="142" xfId="54" applyFont="1" applyFill="1" applyBorder="1" applyAlignment="1">
      <alignment horizontal="center" vertical="center"/>
      <protection/>
    </xf>
    <xf numFmtId="0" fontId="6" fillId="34" borderId="48" xfId="54" applyFont="1" applyFill="1" applyBorder="1" applyAlignment="1">
      <alignment vertical="center"/>
      <protection/>
    </xf>
    <xf numFmtId="3" fontId="1" fillId="34" borderId="48" xfId="54" applyNumberFormat="1" applyFont="1" applyFill="1" applyBorder="1" applyAlignment="1">
      <alignment horizontal="right" vertical="center"/>
      <protection/>
    </xf>
    <xf numFmtId="3" fontId="1" fillId="34" borderId="143" xfId="54" applyNumberFormat="1" applyFont="1" applyFill="1" applyBorder="1" applyAlignment="1">
      <alignment horizontal="right" vertical="center"/>
      <protection/>
    </xf>
    <xf numFmtId="3" fontId="1" fillId="0" borderId="48" xfId="54" applyNumberFormat="1" applyFont="1" applyBorder="1" applyAlignment="1">
      <alignment horizontal="center" vertical="center"/>
      <protection/>
    </xf>
    <xf numFmtId="0" fontId="1" fillId="0" borderId="187" xfId="54" applyFont="1" applyBorder="1" applyAlignment="1">
      <alignment horizontal="center" vertical="center"/>
      <protection/>
    </xf>
    <xf numFmtId="0" fontId="1" fillId="0" borderId="188" xfId="54" applyFont="1" applyBorder="1" applyAlignment="1">
      <alignment vertical="center"/>
      <protection/>
    </xf>
    <xf numFmtId="3" fontId="1" fillId="0" borderId="188" xfId="54" applyNumberFormat="1" applyFont="1" applyBorder="1" applyAlignment="1">
      <alignment horizontal="right" vertical="center"/>
      <protection/>
    </xf>
    <xf numFmtId="3" fontId="1" fillId="0" borderId="189" xfId="54" applyNumberFormat="1" applyFont="1" applyBorder="1" applyAlignment="1">
      <alignment horizontal="right" vertical="center"/>
      <protection/>
    </xf>
    <xf numFmtId="0" fontId="1" fillId="0" borderId="136" xfId="54" applyFont="1" applyBorder="1" applyAlignment="1">
      <alignment vertical="center"/>
      <protection/>
    </xf>
    <xf numFmtId="0" fontId="1" fillId="0" borderId="158" xfId="54" applyFont="1" applyBorder="1" applyAlignment="1">
      <alignment vertical="center"/>
      <protection/>
    </xf>
    <xf numFmtId="0" fontId="1" fillId="0" borderId="158" xfId="54" applyFont="1" applyBorder="1" applyAlignment="1">
      <alignment horizontal="right" vertical="center"/>
      <protection/>
    </xf>
    <xf numFmtId="0" fontId="1" fillId="0" borderId="137" xfId="54" applyFont="1" applyBorder="1" applyAlignment="1">
      <alignment vertical="center" wrapText="1"/>
      <protection/>
    </xf>
    <xf numFmtId="0" fontId="1" fillId="0" borderId="134" xfId="0" applyFont="1" applyBorder="1" applyAlignment="1">
      <alignment horizontal="center" vertical="center" wrapText="1"/>
    </xf>
    <xf numFmtId="0" fontId="1" fillId="0" borderId="190" xfId="0" applyFont="1" applyBorder="1" applyAlignment="1">
      <alignment horizontal="center" vertical="center" wrapText="1"/>
    </xf>
    <xf numFmtId="0" fontId="1" fillId="0" borderId="1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191" xfId="0" applyFont="1" applyBorder="1" applyAlignment="1">
      <alignment horizontal="center" vertical="center" wrapText="1"/>
    </xf>
    <xf numFmtId="0" fontId="1" fillId="0" borderId="192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 wrapText="1"/>
    </xf>
    <xf numFmtId="0" fontId="1" fillId="0" borderId="193" xfId="0" applyFont="1" applyBorder="1" applyAlignment="1">
      <alignment horizontal="center" vertical="center" wrapText="1"/>
    </xf>
    <xf numFmtId="3" fontId="1" fillId="0" borderId="191" xfId="0" applyNumberFormat="1" applyFont="1" applyBorder="1" applyAlignment="1">
      <alignment horizontal="right" vertical="center"/>
    </xf>
    <xf numFmtId="3" fontId="1" fillId="0" borderId="159" xfId="0" applyNumberFormat="1" applyFont="1" applyBorder="1" applyAlignment="1">
      <alignment horizontal="right" vertical="center"/>
    </xf>
    <xf numFmtId="0" fontId="1" fillId="0" borderId="194" xfId="0" applyFont="1" applyBorder="1" applyAlignment="1">
      <alignment vertical="center"/>
    </xf>
    <xf numFmtId="3" fontId="1" fillId="0" borderId="195" xfId="0" applyNumberFormat="1" applyFont="1" applyBorder="1" applyAlignment="1">
      <alignment horizontal="right" vertical="center"/>
    </xf>
    <xf numFmtId="3" fontId="1" fillId="0" borderId="111" xfId="0" applyNumberFormat="1" applyFont="1" applyBorder="1" applyAlignment="1">
      <alignment horizontal="right" vertical="center"/>
    </xf>
    <xf numFmtId="3" fontId="1" fillId="0" borderId="108" xfId="0" applyNumberFormat="1" applyFont="1" applyBorder="1" applyAlignment="1">
      <alignment horizontal="right" vertical="center"/>
    </xf>
    <xf numFmtId="0" fontId="1" fillId="0" borderId="133" xfId="0" applyFont="1" applyBorder="1" applyAlignment="1">
      <alignment horizontal="left" vertical="center" wrapText="1"/>
    </xf>
    <xf numFmtId="0" fontId="1" fillId="0" borderId="133" xfId="0" applyFont="1" applyBorder="1" applyAlignment="1">
      <alignment vertical="center"/>
    </xf>
    <xf numFmtId="3" fontId="1" fillId="0" borderId="133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left" vertical="center" wrapText="1"/>
    </xf>
    <xf numFmtId="3" fontId="1" fillId="0" borderId="196" xfId="0" applyNumberFormat="1" applyFont="1" applyBorder="1" applyAlignment="1">
      <alignment horizontal="right" vertical="center"/>
    </xf>
    <xf numFmtId="0" fontId="1" fillId="0" borderId="139" xfId="0" applyFont="1" applyBorder="1" applyAlignment="1">
      <alignment vertical="center"/>
    </xf>
    <xf numFmtId="0" fontId="1" fillId="0" borderId="197" xfId="0" applyFont="1" applyBorder="1" applyAlignment="1">
      <alignment vertical="center"/>
    </xf>
    <xf numFmtId="0" fontId="1" fillId="0" borderId="198" xfId="0" applyFont="1" applyBorder="1" applyAlignment="1">
      <alignment vertical="center"/>
    </xf>
    <xf numFmtId="3" fontId="1" fillId="0" borderId="81" xfId="0" applyNumberFormat="1" applyFont="1" applyBorder="1" applyAlignment="1">
      <alignment horizontal="right" vertical="center"/>
    </xf>
    <xf numFmtId="3" fontId="1" fillId="0" borderId="158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71" xfId="0" applyFont="1" applyBorder="1" applyAlignment="1">
      <alignment horizontal="left" vertical="center" wrapText="1"/>
    </xf>
    <xf numFmtId="0" fontId="1" fillId="0" borderId="171" xfId="0" applyFont="1" applyBorder="1" applyAlignment="1">
      <alignment vertical="center"/>
    </xf>
    <xf numFmtId="3" fontId="1" fillId="0" borderId="171" xfId="0" applyNumberFormat="1" applyFont="1" applyBorder="1" applyAlignment="1">
      <alignment horizontal="right" vertical="center"/>
    </xf>
    <xf numFmtId="0" fontId="1" fillId="0" borderId="187" xfId="0" applyFont="1" applyBorder="1" applyAlignment="1">
      <alignment horizontal="center" vertical="center"/>
    </xf>
    <xf numFmtId="0" fontId="1" fillId="0" borderId="88" xfId="0" applyFont="1" applyBorder="1" applyAlignment="1">
      <alignment vertical="center"/>
    </xf>
    <xf numFmtId="3" fontId="1" fillId="0" borderId="19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1" fillId="0" borderId="55" xfId="0" applyFont="1" applyBorder="1" applyAlignment="1">
      <alignment vertical="center"/>
    </xf>
    <xf numFmtId="3" fontId="1" fillId="0" borderId="82" xfId="0" applyNumberFormat="1" applyFont="1" applyBorder="1" applyAlignment="1">
      <alignment horizontal="right" vertical="center"/>
    </xf>
    <xf numFmtId="0" fontId="1" fillId="0" borderId="56" xfId="0" applyFont="1" applyBorder="1" applyAlignment="1">
      <alignment vertical="center"/>
    </xf>
    <xf numFmtId="3" fontId="1" fillId="0" borderId="188" xfId="0" applyNumberFormat="1" applyFont="1" applyBorder="1" applyAlignment="1">
      <alignment horizontal="right" vertical="center"/>
    </xf>
    <xf numFmtId="3" fontId="1" fillId="0" borderId="128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33" xfId="0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0" fontId="7" fillId="0" borderId="158" xfId="0" applyFont="1" applyBorder="1" applyAlignment="1">
      <alignment horizontal="center" vertical="center"/>
    </xf>
    <xf numFmtId="3" fontId="1" fillId="0" borderId="199" xfId="0" applyNumberFormat="1" applyFont="1" applyBorder="1" applyAlignment="1">
      <alignment horizontal="right"/>
    </xf>
    <xf numFmtId="3" fontId="1" fillId="0" borderId="81" xfId="0" applyNumberFormat="1" applyFont="1" applyBorder="1" applyAlignment="1">
      <alignment horizontal="right"/>
    </xf>
    <xf numFmtId="0" fontId="1" fillId="0" borderId="81" xfId="0" applyFont="1" applyBorder="1" applyAlignment="1">
      <alignment/>
    </xf>
    <xf numFmtId="3" fontId="1" fillId="0" borderId="188" xfId="0" applyNumberFormat="1" applyFont="1" applyBorder="1" applyAlignment="1">
      <alignment horizontal="right"/>
    </xf>
    <xf numFmtId="0" fontId="1" fillId="0" borderId="82" xfId="0" applyFont="1" applyBorder="1" applyAlignment="1">
      <alignment/>
    </xf>
    <xf numFmtId="3" fontId="1" fillId="34" borderId="200" xfId="0" applyNumberFormat="1" applyFont="1" applyFill="1" applyBorder="1" applyAlignment="1">
      <alignment/>
    </xf>
    <xf numFmtId="3" fontId="1" fillId="0" borderId="201" xfId="0" applyNumberFormat="1" applyFont="1" applyBorder="1" applyAlignment="1">
      <alignment horizontal="right"/>
    </xf>
    <xf numFmtId="3" fontId="1" fillId="34" borderId="200" xfId="0" applyNumberFormat="1" applyFont="1" applyFill="1" applyBorder="1" applyAlignment="1">
      <alignment horizontal="right"/>
    </xf>
    <xf numFmtId="3" fontId="1" fillId="0" borderId="81" xfId="0" applyNumberFormat="1" applyFont="1" applyFill="1" applyBorder="1" applyAlignment="1">
      <alignment horizontal="right"/>
    </xf>
    <xf numFmtId="3" fontId="1" fillId="0" borderId="202" xfId="0" applyNumberFormat="1" applyFont="1" applyBorder="1" applyAlignment="1">
      <alignment horizontal="right"/>
    </xf>
    <xf numFmtId="3" fontId="1" fillId="0" borderId="48" xfId="0" applyNumberFormat="1" applyFont="1" applyBorder="1" applyAlignment="1">
      <alignment horizontal="right"/>
    </xf>
    <xf numFmtId="0" fontId="1" fillId="0" borderId="158" xfId="0" applyFont="1" applyBorder="1" applyAlignment="1">
      <alignment horizontal="right"/>
    </xf>
    <xf numFmtId="0" fontId="1" fillId="0" borderId="13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0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3" fontId="1" fillId="0" borderId="130" xfId="0" applyNumberFormat="1" applyFont="1" applyBorder="1" applyAlignment="1">
      <alignment horizontal="center" vertical="center" wrapText="1"/>
    </xf>
    <xf numFmtId="3" fontId="1" fillId="0" borderId="91" xfId="0" applyNumberFormat="1" applyFont="1" applyBorder="1" applyAlignment="1">
      <alignment horizontal="center" vertical="center" wrapText="1"/>
    </xf>
    <xf numFmtId="3" fontId="1" fillId="0" borderId="204" xfId="0" applyNumberFormat="1" applyFont="1" applyBorder="1" applyAlignment="1">
      <alignment horizontal="center" vertical="center" wrapText="1"/>
    </xf>
    <xf numFmtId="3" fontId="1" fillId="0" borderId="205" xfId="0" applyNumberFormat="1" applyFont="1" applyBorder="1" applyAlignment="1">
      <alignment horizontal="center" vertical="center" wrapText="1"/>
    </xf>
    <xf numFmtId="3" fontId="1" fillId="0" borderId="206" xfId="0" applyNumberFormat="1" applyFont="1" applyBorder="1" applyAlignment="1">
      <alignment horizontal="center" vertical="center" wrapText="1"/>
    </xf>
    <xf numFmtId="0" fontId="1" fillId="0" borderId="207" xfId="0" applyFont="1" applyBorder="1" applyAlignment="1">
      <alignment horizontal="center" vertical="center" wrapText="1"/>
    </xf>
    <xf numFmtId="0" fontId="1" fillId="0" borderId="208" xfId="0" applyFont="1" applyBorder="1" applyAlignment="1">
      <alignment horizontal="center" vertical="center" wrapText="1"/>
    </xf>
    <xf numFmtId="0" fontId="1" fillId="0" borderId="209" xfId="0" applyFont="1" applyBorder="1" applyAlignment="1">
      <alignment horizontal="center" vertical="center" wrapText="1"/>
    </xf>
    <xf numFmtId="3" fontId="1" fillId="0" borderId="208" xfId="0" applyNumberFormat="1" applyFont="1" applyBorder="1" applyAlignment="1">
      <alignment horizontal="right" vertical="center"/>
    </xf>
    <xf numFmtId="3" fontId="1" fillId="0" borderId="210" xfId="0" applyNumberFormat="1" applyFont="1" applyBorder="1" applyAlignment="1">
      <alignment horizontal="right" vertical="center"/>
    </xf>
    <xf numFmtId="3" fontId="1" fillId="0" borderId="211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0" fontId="1" fillId="0" borderId="81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center" wrapText="1"/>
    </xf>
    <xf numFmtId="3" fontId="1" fillId="0" borderId="207" xfId="0" applyNumberFormat="1" applyFont="1" applyBorder="1" applyAlignment="1">
      <alignment horizontal="right" vertical="center"/>
    </xf>
    <xf numFmtId="3" fontId="1" fillId="0" borderId="212" xfId="0" applyNumberFormat="1" applyFont="1" applyBorder="1" applyAlignment="1">
      <alignment horizontal="right" vertical="center"/>
    </xf>
    <xf numFmtId="3" fontId="1" fillId="0" borderId="209" xfId="0" applyNumberFormat="1" applyFont="1" applyBorder="1" applyAlignment="1">
      <alignment horizontal="right" vertical="center"/>
    </xf>
    <xf numFmtId="3" fontId="1" fillId="0" borderId="157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 wrapText="1"/>
    </xf>
    <xf numFmtId="9" fontId="1" fillId="0" borderId="213" xfId="0" applyNumberFormat="1" applyFont="1" applyBorder="1" applyAlignment="1">
      <alignment horizontal="center" vertical="center" wrapText="1"/>
    </xf>
    <xf numFmtId="9" fontId="1" fillId="0" borderId="214" xfId="0" applyNumberFormat="1" applyFont="1" applyBorder="1" applyAlignment="1">
      <alignment horizontal="center" vertical="center" wrapText="1"/>
    </xf>
    <xf numFmtId="9" fontId="1" fillId="0" borderId="215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justify" vertical="center" wrapText="1"/>
    </xf>
    <xf numFmtId="3" fontId="1" fillId="0" borderId="216" xfId="0" applyNumberFormat="1" applyFont="1" applyBorder="1" applyAlignment="1">
      <alignment horizontal="right" vertical="center" wrapText="1"/>
    </xf>
    <xf numFmtId="0" fontId="1" fillId="0" borderId="189" xfId="0" applyFont="1" applyBorder="1" applyAlignment="1">
      <alignment horizontal="center" vertical="center"/>
    </xf>
    <xf numFmtId="9" fontId="1" fillId="0" borderId="217" xfId="0" applyNumberFormat="1" applyFont="1" applyBorder="1" applyAlignment="1">
      <alignment horizontal="center" vertical="center" wrapText="1"/>
    </xf>
    <xf numFmtId="0" fontId="2" fillId="0" borderId="133" xfId="0" applyFont="1" applyBorder="1" applyAlignment="1">
      <alignment horizontal="justify" vertical="center" wrapText="1"/>
    </xf>
    <xf numFmtId="3" fontId="1" fillId="0" borderId="133" xfId="0" applyNumberFormat="1" applyFont="1" applyBorder="1" applyAlignment="1">
      <alignment horizontal="right" vertical="center" wrapText="1"/>
    </xf>
    <xf numFmtId="9" fontId="1" fillId="0" borderId="133" xfId="0" applyNumberFormat="1" applyFont="1" applyBorder="1" applyAlignment="1">
      <alignment horizontal="right" vertical="center" wrapText="1"/>
    </xf>
    <xf numFmtId="9" fontId="1" fillId="0" borderId="133" xfId="0" applyNumberFormat="1" applyFont="1" applyBorder="1" applyAlignment="1">
      <alignment horizontal="center" vertical="center" wrapText="1"/>
    </xf>
    <xf numFmtId="0" fontId="1" fillId="0" borderId="133" xfId="0" applyFont="1" applyBorder="1" applyAlignment="1">
      <alignment horizontal="center" vertical="center"/>
    </xf>
    <xf numFmtId="0" fontId="2" fillId="0" borderId="33" xfId="0" applyFont="1" applyBorder="1" applyAlignment="1">
      <alignment horizontal="justify" vertical="center" wrapText="1"/>
    </xf>
    <xf numFmtId="9" fontId="1" fillId="0" borderId="33" xfId="0" applyNumberFormat="1" applyFont="1" applyBorder="1" applyAlignment="1">
      <alignment horizontal="right" vertical="center" wrapText="1"/>
    </xf>
    <xf numFmtId="9" fontId="1" fillId="0" borderId="3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3" fontId="1" fillId="0" borderId="218" xfId="0" applyNumberFormat="1" applyFont="1" applyBorder="1" applyAlignment="1">
      <alignment horizontal="right" vertical="center"/>
    </xf>
    <xf numFmtId="3" fontId="17" fillId="33" borderId="91" xfId="0" applyNumberFormat="1" applyFont="1" applyFill="1" applyBorder="1" applyAlignment="1">
      <alignment vertical="center"/>
    </xf>
    <xf numFmtId="3" fontId="17" fillId="33" borderId="91" xfId="0" applyNumberFormat="1" applyFont="1" applyFill="1" applyBorder="1" applyAlignment="1">
      <alignment horizontal="right" vertical="center"/>
    </xf>
    <xf numFmtId="3" fontId="17" fillId="33" borderId="123" xfId="0" applyNumberFormat="1" applyFont="1" applyFill="1" applyBorder="1" applyAlignment="1">
      <alignment vertical="center"/>
    </xf>
    <xf numFmtId="3" fontId="1" fillId="0" borderId="123" xfId="0" applyNumberFormat="1" applyFont="1" applyBorder="1" applyAlignment="1">
      <alignment vertical="center"/>
    </xf>
    <xf numFmtId="3" fontId="17" fillId="33" borderId="123" xfId="0" applyNumberFormat="1" applyFont="1" applyFill="1" applyBorder="1" applyAlignment="1">
      <alignment horizontal="right" vertical="center"/>
    </xf>
    <xf numFmtId="3" fontId="1" fillId="0" borderId="123" xfId="0" applyNumberFormat="1" applyFont="1" applyFill="1" applyBorder="1" applyAlignment="1">
      <alignment vertical="center"/>
    </xf>
    <xf numFmtId="3" fontId="7" fillId="0" borderId="123" xfId="0" applyNumberFormat="1" applyFont="1" applyBorder="1" applyAlignment="1">
      <alignment horizontal="right" vertical="center"/>
    </xf>
    <xf numFmtId="3" fontId="17" fillId="33" borderId="219" xfId="0" applyNumberFormat="1" applyFont="1" applyFill="1" applyBorder="1" applyAlignment="1">
      <alignment horizontal="right" vertical="center"/>
    </xf>
    <xf numFmtId="3" fontId="8" fillId="35" borderId="128" xfId="0" applyNumberFormat="1" applyFont="1" applyFill="1" applyBorder="1" applyAlignment="1">
      <alignment horizontal="right" vertical="center"/>
    </xf>
    <xf numFmtId="9" fontId="6" fillId="36" borderId="14" xfId="0" applyNumberFormat="1" applyFont="1" applyFill="1" applyBorder="1" applyAlignment="1">
      <alignment horizontal="right" vertical="center"/>
    </xf>
    <xf numFmtId="0" fontId="1" fillId="0" borderId="72" xfId="0" applyFont="1" applyBorder="1" applyAlignment="1">
      <alignment vertical="center" wrapText="1"/>
    </xf>
    <xf numFmtId="0" fontId="2" fillId="0" borderId="220" xfId="0" applyFont="1" applyBorder="1" applyAlignment="1">
      <alignment vertical="center" wrapText="1"/>
    </xf>
    <xf numFmtId="0" fontId="2" fillId="0" borderId="18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34" borderId="221" xfId="0" applyNumberFormat="1" applyFont="1" applyFill="1" applyBorder="1" applyAlignment="1">
      <alignment horizontal="right"/>
    </xf>
    <xf numFmtId="0" fontId="16" fillId="0" borderId="0" xfId="54" applyFont="1" applyAlignment="1">
      <alignment vertical="center"/>
      <protection/>
    </xf>
    <xf numFmtId="0" fontId="16" fillId="0" borderId="0" xfId="54" applyFont="1">
      <alignment/>
      <protection/>
    </xf>
    <xf numFmtId="3" fontId="1" fillId="0" borderId="222" xfId="0" applyNumberFormat="1" applyFont="1" applyBorder="1" applyAlignment="1">
      <alignment horizontal="right" vertical="center"/>
    </xf>
    <xf numFmtId="3" fontId="1" fillId="0" borderId="177" xfId="0" applyNumberFormat="1" applyFont="1" applyBorder="1" applyAlignment="1">
      <alignment horizontal="right" vertical="center"/>
    </xf>
    <xf numFmtId="9" fontId="1" fillId="0" borderId="132" xfId="0" applyNumberFormat="1" applyFont="1" applyBorder="1" applyAlignment="1">
      <alignment horizontal="right" vertical="center"/>
    </xf>
    <xf numFmtId="0" fontId="1" fillId="0" borderId="223" xfId="0" applyFont="1" applyBorder="1" applyAlignment="1">
      <alignment horizontal="center" vertical="center"/>
    </xf>
    <xf numFmtId="0" fontId="1" fillId="0" borderId="2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6" fillId="33" borderId="48" xfId="0" applyNumberFormat="1" applyFont="1" applyFill="1" applyBorder="1" applyAlignment="1">
      <alignment horizontal="right" vertical="center"/>
    </xf>
    <xf numFmtId="9" fontId="6" fillId="33" borderId="22" xfId="0" applyNumberFormat="1" applyFont="1" applyFill="1" applyBorder="1" applyAlignment="1">
      <alignment horizontal="right" vertical="center"/>
    </xf>
    <xf numFmtId="3" fontId="6" fillId="33" borderId="77" xfId="0" applyNumberFormat="1" applyFont="1" applyFill="1" applyBorder="1" applyAlignment="1">
      <alignment vertical="center"/>
    </xf>
    <xf numFmtId="9" fontId="6" fillId="33" borderId="168" xfId="0" applyNumberFormat="1" applyFont="1" applyFill="1" applyBorder="1" applyAlignment="1">
      <alignment horizontal="right" vertical="center"/>
    </xf>
    <xf numFmtId="0" fontId="1" fillId="0" borderId="70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/>
    </xf>
    <xf numFmtId="3" fontId="1" fillId="0" borderId="112" xfId="0" applyNumberFormat="1" applyFont="1" applyBorder="1" applyAlignment="1">
      <alignment vertical="center"/>
    </xf>
    <xf numFmtId="9" fontId="1" fillId="0" borderId="138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 wrapText="1"/>
    </xf>
    <xf numFmtId="3" fontId="1" fillId="0" borderId="80" xfId="0" applyNumberFormat="1" applyFont="1" applyBorder="1" applyAlignment="1">
      <alignment vertical="center"/>
    </xf>
    <xf numFmtId="3" fontId="1" fillId="0" borderId="1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1" fillId="0" borderId="133" xfId="0" applyFont="1" applyBorder="1" applyAlignment="1">
      <alignment vertical="center" wrapText="1"/>
    </xf>
    <xf numFmtId="3" fontId="1" fillId="0" borderId="133" xfId="0" applyNumberFormat="1" applyFont="1" applyBorder="1" applyAlignment="1">
      <alignment vertical="center"/>
    </xf>
    <xf numFmtId="9" fontId="1" fillId="0" borderId="13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2" fontId="0" fillId="0" borderId="0" xfId="54" applyNumberFormat="1" applyAlignment="1">
      <alignment vertical="center"/>
      <protection/>
    </xf>
    <xf numFmtId="3" fontId="0" fillId="0" borderId="0" xfId="54" applyNumberFormat="1" applyAlignment="1">
      <alignment vertical="center"/>
      <protection/>
    </xf>
    <xf numFmtId="0" fontId="3" fillId="0" borderId="0" xfId="0" applyFont="1" applyBorder="1" applyAlignment="1">
      <alignment wrapText="1"/>
    </xf>
    <xf numFmtId="0" fontId="1" fillId="0" borderId="205" xfId="0" applyFont="1" applyBorder="1" applyAlignment="1">
      <alignment horizontal="center" vertical="center" wrapText="1"/>
    </xf>
    <xf numFmtId="3" fontId="1" fillId="0" borderId="204" xfId="0" applyNumberFormat="1" applyFont="1" applyBorder="1" applyAlignment="1">
      <alignment horizontal="right" vertical="center"/>
    </xf>
    <xf numFmtId="3" fontId="6" fillId="33" borderId="205" xfId="0" applyNumberFormat="1" applyFont="1" applyFill="1" applyBorder="1" applyAlignment="1">
      <alignment horizontal="right" vertical="center"/>
    </xf>
    <xf numFmtId="3" fontId="1" fillId="0" borderId="225" xfId="0" applyNumberFormat="1" applyFont="1" applyBorder="1" applyAlignment="1">
      <alignment horizontal="right" vertical="center"/>
    </xf>
    <xf numFmtId="0" fontId="1" fillId="0" borderId="205" xfId="0" applyFont="1" applyBorder="1" applyAlignment="1">
      <alignment vertical="center"/>
    </xf>
    <xf numFmtId="3" fontId="1" fillId="0" borderId="116" xfId="0" applyNumberFormat="1" applyFont="1" applyBorder="1" applyAlignment="1">
      <alignment horizontal="right" vertical="center"/>
    </xf>
    <xf numFmtId="164" fontId="5" fillId="0" borderId="37" xfId="0" applyNumberFormat="1" applyFont="1" applyBorder="1" applyAlignment="1">
      <alignment horizontal="left" vertical="center" wrapText="1"/>
    </xf>
    <xf numFmtId="3" fontId="1" fillId="0" borderId="124" xfId="0" applyNumberFormat="1" applyFont="1" applyBorder="1" applyAlignment="1">
      <alignment vertical="center"/>
    </xf>
    <xf numFmtId="3" fontId="1" fillId="0" borderId="130" xfId="0" applyNumberFormat="1" applyFont="1" applyBorder="1" applyAlignment="1">
      <alignment vertical="center"/>
    </xf>
    <xf numFmtId="3" fontId="1" fillId="0" borderId="91" xfId="0" applyNumberFormat="1" applyFont="1" applyBorder="1" applyAlignment="1">
      <alignment vertical="center"/>
    </xf>
    <xf numFmtId="3" fontId="7" fillId="0" borderId="91" xfId="0" applyNumberFormat="1" applyFont="1" applyBorder="1" applyAlignment="1">
      <alignment horizontal="right" vertical="center"/>
    </xf>
    <xf numFmtId="3" fontId="17" fillId="33" borderId="226" xfId="0" applyNumberFormat="1" applyFont="1" applyFill="1" applyBorder="1" applyAlignment="1">
      <alignment horizontal="right" vertical="center"/>
    </xf>
    <xf numFmtId="3" fontId="8" fillId="35" borderId="205" xfId="0" applyNumberFormat="1" applyFont="1" applyFill="1" applyBorder="1" applyAlignment="1">
      <alignment horizontal="right" vertical="center"/>
    </xf>
    <xf numFmtId="3" fontId="1" fillId="0" borderId="227" xfId="0" applyNumberFormat="1" applyFont="1" applyBorder="1" applyAlignment="1">
      <alignment horizontal="right"/>
    </xf>
    <xf numFmtId="3" fontId="1" fillId="0" borderId="208" xfId="0" applyNumberFormat="1" applyFont="1" applyBorder="1" applyAlignment="1">
      <alignment horizontal="right"/>
    </xf>
    <xf numFmtId="0" fontId="1" fillId="0" borderId="208" xfId="0" applyFont="1" applyBorder="1" applyAlignment="1">
      <alignment/>
    </xf>
    <xf numFmtId="0" fontId="1" fillId="0" borderId="210" xfId="0" applyFont="1" applyBorder="1" applyAlignment="1">
      <alignment/>
    </xf>
    <xf numFmtId="3" fontId="1" fillId="34" borderId="228" xfId="0" applyNumberFormat="1" applyFont="1" applyFill="1" applyBorder="1" applyAlignment="1">
      <alignment/>
    </xf>
    <xf numFmtId="3" fontId="1" fillId="0" borderId="229" xfId="0" applyNumberFormat="1" applyFont="1" applyBorder="1" applyAlignment="1">
      <alignment horizontal="right"/>
    </xf>
    <xf numFmtId="3" fontId="1" fillId="34" borderId="228" xfId="0" applyNumberFormat="1" applyFont="1" applyFill="1" applyBorder="1" applyAlignment="1">
      <alignment horizontal="right"/>
    </xf>
    <xf numFmtId="3" fontId="1" fillId="0" borderId="208" xfId="0" applyNumberFormat="1" applyFont="1" applyFill="1" applyBorder="1" applyAlignment="1">
      <alignment horizontal="right"/>
    </xf>
    <xf numFmtId="3" fontId="1" fillId="0" borderId="230" xfId="0" applyNumberFormat="1" applyFont="1" applyBorder="1" applyAlignment="1">
      <alignment horizontal="right"/>
    </xf>
    <xf numFmtId="3" fontId="1" fillId="0" borderId="231" xfId="0" applyNumberFormat="1" applyFont="1" applyBorder="1" applyAlignment="1">
      <alignment horizontal="right"/>
    </xf>
    <xf numFmtId="0" fontId="1" fillId="0" borderId="232" xfId="0" applyFont="1" applyBorder="1" applyAlignment="1">
      <alignment horizontal="right"/>
    </xf>
    <xf numFmtId="0" fontId="6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vertical="center" wrapText="1"/>
    </xf>
    <xf numFmtId="0" fontId="6" fillId="0" borderId="220" xfId="0" applyFont="1" applyBorder="1" applyAlignment="1">
      <alignment vertical="center" wrapText="1"/>
    </xf>
    <xf numFmtId="3" fontId="6" fillId="0" borderId="72" xfId="0" applyNumberFormat="1" applyFont="1" applyBorder="1" applyAlignment="1">
      <alignment horizontal="right" vertical="center"/>
    </xf>
    <xf numFmtId="0" fontId="1" fillId="0" borderId="197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3" fontId="1" fillId="0" borderId="233" xfId="0" applyNumberFormat="1" applyFont="1" applyBorder="1" applyAlignment="1">
      <alignment horizontal="right" vertical="center"/>
    </xf>
    <xf numFmtId="0" fontId="1" fillId="0" borderId="88" xfId="0" applyFont="1" applyBorder="1" applyAlignment="1">
      <alignment vertical="center" wrapText="1"/>
    </xf>
    <xf numFmtId="0" fontId="4" fillId="0" borderId="70" xfId="0" applyFont="1" applyBorder="1" applyAlignment="1">
      <alignment horizontal="center" vertical="center"/>
    </xf>
    <xf numFmtId="9" fontId="4" fillId="0" borderId="39" xfId="0" applyNumberFormat="1" applyFont="1" applyBorder="1" applyAlignment="1">
      <alignment horizontal="right" vertical="center"/>
    </xf>
    <xf numFmtId="3" fontId="1" fillId="0" borderId="234" xfId="0" applyNumberFormat="1" applyFont="1" applyBorder="1" applyAlignment="1">
      <alignment horizontal="right" vertical="center"/>
    </xf>
    <xf numFmtId="3" fontId="1" fillId="0" borderId="235" xfId="0" applyNumberFormat="1" applyFont="1" applyBorder="1" applyAlignment="1">
      <alignment horizontal="right" vertical="center"/>
    </xf>
    <xf numFmtId="3" fontId="1" fillId="0" borderId="236" xfId="0" applyNumberFormat="1" applyFont="1" applyBorder="1" applyAlignment="1">
      <alignment horizontal="right" vertical="center"/>
    </xf>
    <xf numFmtId="3" fontId="1" fillId="0" borderId="143" xfId="0" applyNumberFormat="1" applyFont="1" applyBorder="1" applyAlignment="1">
      <alignment horizontal="right" vertical="center"/>
    </xf>
    <xf numFmtId="3" fontId="1" fillId="0" borderId="237" xfId="0" applyNumberFormat="1" applyFont="1" applyBorder="1" applyAlignment="1">
      <alignment horizontal="right" vertical="center"/>
    </xf>
    <xf numFmtId="3" fontId="14" fillId="0" borderId="17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9" fontId="4" fillId="0" borderId="238" xfId="0" applyNumberFormat="1" applyFont="1" applyBorder="1" applyAlignment="1">
      <alignment horizontal="right" vertical="center"/>
    </xf>
    <xf numFmtId="3" fontId="1" fillId="0" borderId="189" xfId="0" applyNumberFormat="1" applyFont="1" applyBorder="1" applyAlignment="1">
      <alignment horizontal="right"/>
    </xf>
    <xf numFmtId="0" fontId="1" fillId="0" borderId="239" xfId="0" applyFont="1" applyBorder="1" applyAlignment="1">
      <alignment/>
    </xf>
    <xf numFmtId="0" fontId="1" fillId="0" borderId="148" xfId="0" applyFont="1" applyBorder="1" applyAlignment="1">
      <alignment/>
    </xf>
    <xf numFmtId="3" fontId="1" fillId="0" borderId="239" xfId="0" applyNumberFormat="1" applyFont="1" applyBorder="1" applyAlignment="1">
      <alignment horizontal="right"/>
    </xf>
    <xf numFmtId="0" fontId="1" fillId="0" borderId="240" xfId="0" applyFont="1" applyBorder="1" applyAlignment="1">
      <alignment/>
    </xf>
    <xf numFmtId="3" fontId="1" fillId="0" borderId="139" xfId="0" applyNumberFormat="1" applyFont="1" applyBorder="1" applyAlignment="1">
      <alignment horizontal="right"/>
    </xf>
    <xf numFmtId="49" fontId="1" fillId="0" borderId="241" xfId="0" applyNumberFormat="1" applyFont="1" applyBorder="1" applyAlignment="1">
      <alignment horizontal="center"/>
    </xf>
    <xf numFmtId="0" fontId="1" fillId="0" borderId="242" xfId="0" applyFont="1" applyBorder="1" applyAlignment="1">
      <alignment/>
    </xf>
    <xf numFmtId="0" fontId="10" fillId="0" borderId="242" xfId="0" applyFont="1" applyBorder="1" applyAlignment="1">
      <alignment/>
    </xf>
    <xf numFmtId="3" fontId="10" fillId="0" borderId="242" xfId="0" applyNumberFormat="1" applyFont="1" applyBorder="1" applyAlignment="1">
      <alignment horizontal="right"/>
    </xf>
    <xf numFmtId="0" fontId="1" fillId="0" borderId="243" xfId="0" applyFont="1" applyBorder="1" applyAlignment="1">
      <alignment/>
    </xf>
    <xf numFmtId="0" fontId="1" fillId="0" borderId="244" xfId="0" applyFont="1" applyBorder="1" applyAlignment="1">
      <alignment/>
    </xf>
    <xf numFmtId="0" fontId="1" fillId="0" borderId="245" xfId="0" applyFont="1" applyBorder="1" applyAlignment="1">
      <alignment/>
    </xf>
    <xf numFmtId="0" fontId="1" fillId="0" borderId="197" xfId="0" applyFont="1" applyBorder="1" applyAlignment="1">
      <alignment/>
    </xf>
    <xf numFmtId="3" fontId="10" fillId="0" borderId="210" xfId="0" applyNumberFormat="1" applyFont="1" applyBorder="1" applyAlignment="1">
      <alignment horizontal="right"/>
    </xf>
    <xf numFmtId="3" fontId="10" fillId="0" borderId="242" xfId="0" applyNumberFormat="1" applyFont="1" applyBorder="1" applyAlignment="1">
      <alignment/>
    </xf>
    <xf numFmtId="0" fontId="1" fillId="0" borderId="241" xfId="0" applyFont="1" applyBorder="1" applyAlignment="1">
      <alignment/>
    </xf>
    <xf numFmtId="3" fontId="1" fillId="0" borderId="203" xfId="0" applyNumberFormat="1" applyFont="1" applyBorder="1" applyAlignment="1">
      <alignment horizontal="right" vertical="center"/>
    </xf>
    <xf numFmtId="0" fontId="1" fillId="0" borderId="131" xfId="0" applyFont="1" applyBorder="1" applyAlignment="1">
      <alignment horizontal="center" vertical="center"/>
    </xf>
    <xf numFmtId="0" fontId="1" fillId="0" borderId="128" xfId="0" applyFont="1" applyBorder="1" applyAlignment="1">
      <alignment horizontal="center" vertical="center"/>
    </xf>
    <xf numFmtId="3" fontId="1" fillId="0" borderId="126" xfId="0" applyNumberFormat="1" applyFont="1" applyBorder="1" applyAlignment="1">
      <alignment horizontal="center" vertical="center" wrapText="1"/>
    </xf>
    <xf numFmtId="3" fontId="1" fillId="0" borderId="123" xfId="0" applyNumberFormat="1" applyFont="1" applyBorder="1" applyAlignment="1">
      <alignment horizontal="center" vertical="center" wrapText="1"/>
    </xf>
    <xf numFmtId="3" fontId="1" fillId="0" borderId="124" xfId="0" applyNumberFormat="1" applyFont="1" applyBorder="1" applyAlignment="1">
      <alignment horizontal="center" vertical="center" wrapText="1"/>
    </xf>
    <xf numFmtId="3" fontId="1" fillId="0" borderId="128" xfId="0" applyNumberFormat="1" applyFont="1" applyBorder="1" applyAlignment="1">
      <alignment horizontal="center" vertical="center" wrapText="1"/>
    </xf>
    <xf numFmtId="3" fontId="1" fillId="0" borderId="218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6" fillId="33" borderId="19" xfId="0" applyNumberFormat="1" applyFont="1" applyFill="1" applyBorder="1" applyAlignment="1">
      <alignment horizontal="right" vertical="center" wrapText="1"/>
    </xf>
    <xf numFmtId="3" fontId="6" fillId="33" borderId="31" xfId="0" applyNumberFormat="1" applyFont="1" applyFill="1" applyBorder="1" applyAlignment="1">
      <alignment horizontal="right" vertical="center" wrapText="1"/>
    </xf>
    <xf numFmtId="3" fontId="6" fillId="33" borderId="47" xfId="0" applyNumberFormat="1" applyFont="1" applyFill="1" applyBorder="1" applyAlignment="1">
      <alignment horizontal="right" vertical="center" wrapText="1"/>
    </xf>
    <xf numFmtId="3" fontId="6" fillId="33" borderId="19" xfId="0" applyNumberFormat="1" applyFont="1" applyFill="1" applyBorder="1" applyAlignment="1">
      <alignment horizontal="right" vertical="center"/>
    </xf>
    <xf numFmtId="3" fontId="1" fillId="0" borderId="246" xfId="0" applyNumberFormat="1" applyFont="1" applyBorder="1" applyAlignment="1">
      <alignment horizontal="right" vertical="center"/>
    </xf>
    <xf numFmtId="0" fontId="1" fillId="0" borderId="247" xfId="0" applyFont="1" applyBorder="1" applyAlignment="1">
      <alignment vertical="center"/>
    </xf>
    <xf numFmtId="0" fontId="1" fillId="0" borderId="188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0" fontId="1" fillId="0" borderId="247" xfId="0" applyFont="1" applyBorder="1" applyAlignment="1">
      <alignment horizontal="left" vertical="center" wrapText="1"/>
    </xf>
    <xf numFmtId="3" fontId="1" fillId="0" borderId="247" xfId="0" applyNumberFormat="1" applyFont="1" applyBorder="1" applyAlignment="1">
      <alignment horizontal="right" vertical="center"/>
    </xf>
    <xf numFmtId="0" fontId="6" fillId="33" borderId="16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248" xfId="0" applyFont="1" applyBorder="1" applyAlignment="1">
      <alignment horizontal="center" vertical="center"/>
    </xf>
    <xf numFmtId="0" fontId="1" fillId="0" borderId="249" xfId="0" applyFont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3" fontId="5" fillId="0" borderId="22" xfId="0" applyNumberFormat="1" applyFont="1" applyBorder="1" applyAlignment="1">
      <alignment horizontal="right" vertical="center"/>
    </xf>
    <xf numFmtId="9" fontId="4" fillId="0" borderId="22" xfId="0" applyNumberFormat="1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" fillId="0" borderId="250" xfId="0" applyFont="1" applyBorder="1" applyAlignment="1">
      <alignment horizontal="center" vertical="center"/>
    </xf>
    <xf numFmtId="0" fontId="1" fillId="0" borderId="251" xfId="0" applyFont="1" applyBorder="1" applyAlignment="1">
      <alignment horizontal="center" vertical="center"/>
    </xf>
    <xf numFmtId="0" fontId="1" fillId="0" borderId="2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253" xfId="0" applyFont="1" applyBorder="1" applyAlignment="1">
      <alignment horizontal="right" vertical="center"/>
    </xf>
    <xf numFmtId="0" fontId="6" fillId="0" borderId="68" xfId="0" applyFont="1" applyBorder="1" applyAlignment="1">
      <alignment horizontal="right" vertical="center"/>
    </xf>
    <xf numFmtId="0" fontId="6" fillId="33" borderId="253" xfId="0" applyFont="1" applyFill="1" applyBorder="1" applyAlignment="1">
      <alignment horizontal="right" vertical="center"/>
    </xf>
    <xf numFmtId="0" fontId="6" fillId="33" borderId="68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112" xfId="0" applyFont="1" applyBorder="1" applyAlignment="1">
      <alignment horizontal="right" vertical="center"/>
    </xf>
    <xf numFmtId="0" fontId="6" fillId="33" borderId="254" xfId="0" applyFont="1" applyFill="1" applyBorder="1" applyAlignment="1">
      <alignment horizontal="right" vertical="center"/>
    </xf>
    <xf numFmtId="0" fontId="1" fillId="0" borderId="70" xfId="0" applyFont="1" applyBorder="1" applyAlignment="1">
      <alignment horizontal="right" vertical="center"/>
    </xf>
    <xf numFmtId="0" fontId="6" fillId="0" borderId="254" xfId="0" applyFont="1" applyBorder="1" applyAlignment="1">
      <alignment horizontal="right" vertical="center"/>
    </xf>
    <xf numFmtId="0" fontId="6" fillId="33" borderId="4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6" fillId="0" borderId="255" xfId="0" applyFont="1" applyBorder="1" applyAlignment="1">
      <alignment horizontal="center" vertical="center"/>
    </xf>
    <xf numFmtId="0" fontId="6" fillId="33" borderId="254" xfId="0" applyFont="1" applyFill="1" applyBorder="1" applyAlignment="1">
      <alignment horizontal="center" vertical="center"/>
    </xf>
    <xf numFmtId="0" fontId="1" fillId="0" borderId="255" xfId="0" applyFont="1" applyBorder="1" applyAlignment="1">
      <alignment horizontal="center" vertical="center"/>
    </xf>
    <xf numFmtId="0" fontId="4" fillId="0" borderId="256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right"/>
    </xf>
    <xf numFmtId="0" fontId="7" fillId="0" borderId="0" xfId="54" applyFont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7" fillId="0" borderId="171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257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3" fontId="5" fillId="0" borderId="1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1" fillId="0" borderId="64" xfId="0" applyFont="1" applyBorder="1" applyAlignment="1">
      <alignment/>
    </xf>
    <xf numFmtId="0" fontId="6" fillId="0" borderId="33" xfId="0" applyFont="1" applyBorder="1" applyAlignment="1">
      <alignment horizontal="left" vertical="center"/>
    </xf>
    <xf numFmtId="0" fontId="1" fillId="33" borderId="254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258" xfId="0" applyFont="1" applyBorder="1" applyAlignment="1">
      <alignment horizontal="center" vertical="center"/>
    </xf>
    <xf numFmtId="0" fontId="1" fillId="0" borderId="33" xfId="0" applyFont="1" applyBorder="1" applyAlignment="1">
      <alignment horizontal="right"/>
    </xf>
    <xf numFmtId="0" fontId="6" fillId="0" borderId="259" xfId="0" applyFont="1" applyBorder="1" applyAlignment="1">
      <alignment horizontal="center" vertical="center"/>
    </xf>
    <xf numFmtId="0" fontId="6" fillId="0" borderId="224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6" fillId="0" borderId="208" xfId="54" applyFont="1" applyBorder="1" applyAlignment="1">
      <alignment horizontal="center" vertical="center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 horizontal="center" vertical="center"/>
      <protection/>
    </xf>
    <xf numFmtId="0" fontId="1" fillId="0" borderId="171" xfId="54" applyFont="1" applyBorder="1" applyAlignment="1">
      <alignment horizontal="right" vertical="center"/>
      <protection/>
    </xf>
    <xf numFmtId="0" fontId="1" fillId="0" borderId="260" xfId="0" applyFont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81" xfId="0" applyFont="1" applyBorder="1" applyAlignment="1">
      <alignment horizontal="left" vertical="center" wrapText="1"/>
    </xf>
    <xf numFmtId="0" fontId="1" fillId="0" borderId="128" xfId="0" applyFont="1" applyBorder="1" applyAlignment="1">
      <alignment horizontal="left" vertical="center" wrapText="1"/>
    </xf>
    <xf numFmtId="0" fontId="1" fillId="0" borderId="187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0" fontId="1" fillId="0" borderId="188" xfId="0" applyFont="1" applyBorder="1" applyAlignment="1">
      <alignment horizontal="left" vertical="center" wrapText="1"/>
    </xf>
    <xf numFmtId="0" fontId="1" fillId="0" borderId="82" xfId="0" applyFont="1" applyBorder="1" applyAlignment="1">
      <alignment horizontal="left" vertical="center" wrapText="1"/>
    </xf>
    <xf numFmtId="0" fontId="1" fillId="0" borderId="10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261" xfId="0" applyFont="1" applyBorder="1" applyAlignment="1">
      <alignment horizontal="left" vertical="center" wrapText="1"/>
    </xf>
    <xf numFmtId="0" fontId="1" fillId="0" borderId="262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73" xfId="0" applyFont="1" applyBorder="1" applyAlignment="1">
      <alignment horizontal="left" vertical="center" wrapText="1"/>
    </xf>
    <xf numFmtId="0" fontId="1" fillId="0" borderId="194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63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264" xfId="0" applyFont="1" applyBorder="1" applyAlignment="1">
      <alignment horizontal="center" vertical="center"/>
    </xf>
    <xf numFmtId="0" fontId="1" fillId="0" borderId="198" xfId="0" applyFont="1" applyBorder="1" applyAlignment="1">
      <alignment horizontal="left" vertical="center" wrapText="1"/>
    </xf>
    <xf numFmtId="0" fontId="1" fillId="0" borderId="139" xfId="0" applyFont="1" applyBorder="1" applyAlignment="1">
      <alignment horizontal="left" vertical="center" wrapText="1"/>
    </xf>
    <xf numFmtId="0" fontId="1" fillId="0" borderId="197" xfId="0" applyFont="1" applyBorder="1" applyAlignment="1">
      <alignment horizontal="left" vertical="center" wrapText="1"/>
    </xf>
    <xf numFmtId="0" fontId="1" fillId="0" borderId="181" xfId="0" applyFont="1" applyBorder="1" applyAlignment="1">
      <alignment horizontal="center" vertical="center"/>
    </xf>
    <xf numFmtId="0" fontId="1" fillId="0" borderId="13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.7109375" style="1" customWidth="1"/>
    <col min="2" max="2" width="32.7109375" style="1" customWidth="1"/>
    <col min="3" max="8" width="9.7109375" style="1" customWidth="1"/>
  </cols>
  <sheetData>
    <row r="1" spans="2:8" s="1" customFormat="1" ht="15" customHeight="1">
      <c r="B1" s="2"/>
      <c r="C1" s="2"/>
      <c r="D1" s="2"/>
      <c r="E1" s="2"/>
      <c r="F1" s="2"/>
      <c r="G1" s="2"/>
      <c r="H1" s="2" t="s">
        <v>0</v>
      </c>
    </row>
    <row r="2" spans="1:8" s="1" customFormat="1" ht="15" customHeight="1">
      <c r="A2" s="3"/>
      <c r="B2" s="3"/>
      <c r="C2" s="3"/>
      <c r="D2" s="3"/>
      <c r="E2" s="3"/>
      <c r="F2" s="3"/>
      <c r="G2" s="3"/>
      <c r="H2" s="2" t="s">
        <v>687</v>
      </c>
    </row>
    <row r="3" s="1" customFormat="1" ht="15" customHeight="1">
      <c r="A3" s="4"/>
    </row>
    <row r="4" spans="1:8" s="1" customFormat="1" ht="15" customHeight="1">
      <c r="A4" s="799" t="s">
        <v>1</v>
      </c>
      <c r="B4" s="799"/>
      <c r="C4" s="799"/>
      <c r="D4" s="799"/>
      <c r="E4" s="799"/>
      <c r="F4" s="799"/>
      <c r="G4" s="799"/>
      <c r="H4" s="799"/>
    </row>
    <row r="5" spans="1:8" s="1" customFormat="1" ht="15" customHeight="1" thickBot="1">
      <c r="A5" s="5"/>
      <c r="B5" s="5"/>
      <c r="C5" s="5"/>
      <c r="D5" s="5"/>
      <c r="E5" s="5"/>
      <c r="F5" s="5"/>
      <c r="G5" s="5"/>
      <c r="H5" s="6" t="s">
        <v>2</v>
      </c>
    </row>
    <row r="6" spans="1:8" ht="34.5" thickTop="1">
      <c r="A6" s="7" t="s">
        <v>3</v>
      </c>
      <c r="B6" s="8" t="s">
        <v>4</v>
      </c>
      <c r="C6" s="9" t="s">
        <v>5</v>
      </c>
      <c r="D6" s="280" t="s">
        <v>390</v>
      </c>
      <c r="E6" s="316" t="s">
        <v>391</v>
      </c>
      <c r="F6" s="316" t="s">
        <v>628</v>
      </c>
      <c r="G6" s="316" t="s">
        <v>666</v>
      </c>
      <c r="H6" s="261" t="s">
        <v>6</v>
      </c>
    </row>
    <row r="7" spans="1:9" ht="15" customHeight="1" thickBot="1">
      <c r="A7" s="10" t="s">
        <v>7</v>
      </c>
      <c r="B7" s="11" t="s">
        <v>8</v>
      </c>
      <c r="C7" s="12" t="s">
        <v>9</v>
      </c>
      <c r="D7" s="12" t="s">
        <v>10</v>
      </c>
      <c r="E7" s="12" t="s">
        <v>11</v>
      </c>
      <c r="F7" s="286" t="s">
        <v>12</v>
      </c>
      <c r="G7" s="286" t="s">
        <v>13</v>
      </c>
      <c r="H7" s="13" t="s">
        <v>76</v>
      </c>
      <c r="I7" s="14"/>
    </row>
    <row r="8" spans="1:9" ht="15" customHeight="1" thickTop="1">
      <c r="A8" s="801" t="s">
        <v>14</v>
      </c>
      <c r="B8" s="802"/>
      <c r="C8" s="802"/>
      <c r="D8" s="802"/>
      <c r="E8" s="802"/>
      <c r="F8" s="802"/>
      <c r="G8" s="802"/>
      <c r="H8" s="803"/>
      <c r="I8" s="14"/>
    </row>
    <row r="9" spans="1:9" ht="15" customHeight="1">
      <c r="A9" s="24" t="s">
        <v>15</v>
      </c>
      <c r="B9" s="15" t="s">
        <v>16</v>
      </c>
      <c r="C9" s="129">
        <v>52868</v>
      </c>
      <c r="D9" s="129">
        <v>60666</v>
      </c>
      <c r="E9" s="129">
        <f>'7.sz. melléklet'!F75+'8.sz. melléklet'!E34</f>
        <v>60666</v>
      </c>
      <c r="F9" s="129">
        <f>'7.sz. melléklet'!G75+'8.sz. melléklet'!F34</f>
        <v>68582</v>
      </c>
      <c r="G9" s="129">
        <f>'7.sz. melléklet'!H75+'8.sz. melléklet'!G34</f>
        <v>68321</v>
      </c>
      <c r="H9" s="76">
        <f aca="true" t="shared" si="0" ref="H9:H15">G9/C9</f>
        <v>1.2922940152833473</v>
      </c>
      <c r="I9" s="14"/>
    </row>
    <row r="10" spans="1:9" ht="15" customHeight="1">
      <c r="A10" s="24" t="s">
        <v>22</v>
      </c>
      <c r="B10" s="65" t="s">
        <v>19</v>
      </c>
      <c r="C10" s="66">
        <f>SUM(C11:C13)</f>
        <v>59806</v>
      </c>
      <c r="D10" s="66">
        <f>SUM(D11:D13)</f>
        <v>60379</v>
      </c>
      <c r="E10" s="66">
        <f>SUM(E11:E13)</f>
        <v>60379</v>
      </c>
      <c r="F10" s="66">
        <f>SUM(F11:F13)</f>
        <v>77976</v>
      </c>
      <c r="G10" s="66">
        <f>SUM(G11:G13)</f>
        <v>79852</v>
      </c>
      <c r="H10" s="76">
        <f t="shared" si="0"/>
        <v>1.335183760826673</v>
      </c>
      <c r="I10" s="14"/>
    </row>
    <row r="11" spans="1:9" ht="15" customHeight="1">
      <c r="A11" s="210" t="s">
        <v>17</v>
      </c>
      <c r="B11" s="211" t="s">
        <v>286</v>
      </c>
      <c r="C11" s="128">
        <f>'7.sz. melléklet'!D69</f>
        <v>45000</v>
      </c>
      <c r="D11" s="128">
        <f>'7.sz. melléklet'!E69</f>
        <v>45000</v>
      </c>
      <c r="E11" s="128">
        <f>'7.sz. melléklet'!F69</f>
        <v>45000</v>
      </c>
      <c r="F11" s="128">
        <f>'7.sz. melléklet'!G69</f>
        <v>48000</v>
      </c>
      <c r="G11" s="128">
        <f>'7.sz. melléklet'!H69</f>
        <v>49008</v>
      </c>
      <c r="H11" s="84">
        <f t="shared" si="0"/>
        <v>1.0890666666666666</v>
      </c>
      <c r="I11" s="14"/>
    </row>
    <row r="12" spans="1:9" ht="15" customHeight="1">
      <c r="A12" s="210" t="s">
        <v>18</v>
      </c>
      <c r="B12" s="211" t="s">
        <v>287</v>
      </c>
      <c r="C12" s="128">
        <f>'7.sz. melléklet'!D70</f>
        <v>14701</v>
      </c>
      <c r="D12" s="128">
        <f>'7.sz. melléklet'!E70</f>
        <v>15274</v>
      </c>
      <c r="E12" s="128">
        <f>'7.sz. melléklet'!F70</f>
        <v>15274</v>
      </c>
      <c r="F12" s="128">
        <f>'7.sz. melléklet'!G70</f>
        <v>29664</v>
      </c>
      <c r="G12" s="128">
        <f>'7.sz. melléklet'!H70</f>
        <v>30416</v>
      </c>
      <c r="H12" s="84">
        <f t="shared" si="0"/>
        <v>2.0689748996666895</v>
      </c>
      <c r="I12" s="14"/>
    </row>
    <row r="13" spans="1:9" ht="15" customHeight="1">
      <c r="A13" s="210" t="s">
        <v>59</v>
      </c>
      <c r="B13" s="211" t="s">
        <v>297</v>
      </c>
      <c r="C13" s="128">
        <f>'7.sz. melléklet'!D74</f>
        <v>105</v>
      </c>
      <c r="D13" s="128">
        <f>'7.sz. melléklet'!E74</f>
        <v>105</v>
      </c>
      <c r="E13" s="128">
        <f>'7.sz. melléklet'!F74</f>
        <v>105</v>
      </c>
      <c r="F13" s="128">
        <f>'7.sz. melléklet'!G74</f>
        <v>312</v>
      </c>
      <c r="G13" s="128">
        <f>'7.sz. melléklet'!H74</f>
        <v>428</v>
      </c>
      <c r="H13" s="84">
        <f t="shared" si="0"/>
        <v>4.076190476190476</v>
      </c>
      <c r="I13" s="14"/>
    </row>
    <row r="14" spans="1:9" ht="15" customHeight="1">
      <c r="A14" s="24" t="s">
        <v>24</v>
      </c>
      <c r="B14" s="25" t="s">
        <v>23</v>
      </c>
      <c r="C14" s="124">
        <f>SUM(C15:C17)</f>
        <v>53468</v>
      </c>
      <c r="D14" s="124">
        <f>SUM(D15:D17)</f>
        <v>65234</v>
      </c>
      <c r="E14" s="124">
        <f>SUM(E15:E17)</f>
        <v>65900</v>
      </c>
      <c r="F14" s="124">
        <f>SUM(F15:F17)</f>
        <v>66381</v>
      </c>
      <c r="G14" s="124">
        <f>SUM(G15:G17)</f>
        <v>66273</v>
      </c>
      <c r="H14" s="76">
        <f t="shared" si="0"/>
        <v>1.2394890401735617</v>
      </c>
      <c r="I14" s="14"/>
    </row>
    <row r="15" spans="1:9" ht="15" customHeight="1">
      <c r="A15" s="16" t="s">
        <v>17</v>
      </c>
      <c r="B15" s="17" t="s">
        <v>278</v>
      </c>
      <c r="C15" s="126">
        <f>'7.sz. melléklet'!D62</f>
        <v>53468</v>
      </c>
      <c r="D15" s="126">
        <f>'7.sz. melléklet'!E62</f>
        <v>65162</v>
      </c>
      <c r="E15" s="126">
        <f>'7.sz. melléklet'!F62</f>
        <v>65556</v>
      </c>
      <c r="F15" s="126">
        <f>'7.sz. melléklet'!G62</f>
        <v>66037</v>
      </c>
      <c r="G15" s="126">
        <f>'7.sz. melléklet'!H62</f>
        <v>65929</v>
      </c>
      <c r="H15" s="98">
        <f t="shared" si="0"/>
        <v>1.233055285404354</v>
      </c>
      <c r="I15" s="14"/>
    </row>
    <row r="16" spans="1:9" ht="15" customHeight="1">
      <c r="A16" s="16" t="s">
        <v>59</v>
      </c>
      <c r="B16" s="17" t="s">
        <v>355</v>
      </c>
      <c r="C16" s="126"/>
      <c r="D16" s="126">
        <f>'7.sz. melléklet'!E63</f>
        <v>72</v>
      </c>
      <c r="E16" s="126"/>
      <c r="F16" s="126"/>
      <c r="G16" s="126"/>
      <c r="H16" s="98"/>
      <c r="I16" s="14"/>
    </row>
    <row r="17" spans="1:9" ht="15" customHeight="1">
      <c r="A17" s="16" t="s">
        <v>18</v>
      </c>
      <c r="B17" s="17" t="s">
        <v>333</v>
      </c>
      <c r="C17" s="125"/>
      <c r="D17" s="125"/>
      <c r="E17" s="126">
        <f>'7.sz. melléklet'!F66</f>
        <v>344</v>
      </c>
      <c r="F17" s="126">
        <f>'7.sz. melléklet'!G66</f>
        <v>344</v>
      </c>
      <c r="G17" s="126">
        <f>'7.sz. melléklet'!H66</f>
        <v>344</v>
      </c>
      <c r="H17" s="98"/>
      <c r="I17" s="14"/>
    </row>
    <row r="18" spans="1:9" ht="15" customHeight="1">
      <c r="A18" s="24" t="s">
        <v>26</v>
      </c>
      <c r="B18" s="25" t="s">
        <v>25</v>
      </c>
      <c r="C18" s="129"/>
      <c r="D18" s="129">
        <f>'7.sz. melléklet'!E84</f>
        <v>2500</v>
      </c>
      <c r="E18" s="129">
        <f>'7.sz. melléklet'!F84</f>
        <v>2500</v>
      </c>
      <c r="F18" s="129">
        <f>'7.sz. melléklet'!G84</f>
        <v>2500</v>
      </c>
      <c r="G18" s="129">
        <f>'7.sz. melléklet'!H84</f>
        <v>2500</v>
      </c>
      <c r="H18" s="76"/>
      <c r="I18" s="14"/>
    </row>
    <row r="19" spans="1:9" ht="15" customHeight="1">
      <c r="A19" s="24" t="s">
        <v>30</v>
      </c>
      <c r="B19" s="25" t="s">
        <v>27</v>
      </c>
      <c r="C19" s="124">
        <f>SUM(C20:C21)</f>
        <v>24148</v>
      </c>
      <c r="D19" s="124">
        <f>SUM(D20:D21)</f>
        <v>52933</v>
      </c>
      <c r="E19" s="124">
        <f>SUM(E20:E21)</f>
        <v>52267</v>
      </c>
      <c r="F19" s="124">
        <f>SUM(F20:F21)</f>
        <v>53942</v>
      </c>
      <c r="G19" s="124">
        <f>SUM(G20:G21)</f>
        <v>28920</v>
      </c>
      <c r="H19" s="76">
        <f aca="true" t="shared" si="1" ref="H19:H24">G19/C19</f>
        <v>1.197614709292695</v>
      </c>
      <c r="I19" s="14"/>
    </row>
    <row r="20" spans="1:9" ht="15" customHeight="1">
      <c r="A20" s="16" t="s">
        <v>17</v>
      </c>
      <c r="B20" s="17" t="s">
        <v>28</v>
      </c>
      <c r="C20" s="126">
        <f>'7.sz. melléklet'!D64</f>
        <v>4689</v>
      </c>
      <c r="D20" s="126">
        <f>'7.sz. melléklet'!E64</f>
        <v>7749</v>
      </c>
      <c r="E20" s="126">
        <f>'7.sz. melléklet'!F64</f>
        <v>7427</v>
      </c>
      <c r="F20" s="126">
        <f>'7.sz. melléklet'!G64</f>
        <v>8758</v>
      </c>
      <c r="G20" s="126">
        <f>'7.sz. melléklet'!H64</f>
        <v>7999</v>
      </c>
      <c r="H20" s="98">
        <f t="shared" si="1"/>
        <v>1.7059074429515888</v>
      </c>
      <c r="I20" s="14"/>
    </row>
    <row r="21" spans="1:9" ht="22.5">
      <c r="A21" s="16" t="s">
        <v>18</v>
      </c>
      <c r="B21" s="48" t="s">
        <v>29</v>
      </c>
      <c r="C21" s="126">
        <f>'7.sz. melléklet'!D67</f>
        <v>19459</v>
      </c>
      <c r="D21" s="126">
        <f>'7.sz. melléklet'!E67</f>
        <v>45184</v>
      </c>
      <c r="E21" s="126">
        <f>'7.sz. melléklet'!F67</f>
        <v>44840</v>
      </c>
      <c r="F21" s="126">
        <f>'7.sz. melléklet'!G67</f>
        <v>45184</v>
      </c>
      <c r="G21" s="126">
        <f>'7.sz. melléklet'!H67</f>
        <v>20921</v>
      </c>
      <c r="H21" s="98">
        <f t="shared" si="1"/>
        <v>1.0751323295133357</v>
      </c>
      <c r="I21" s="14"/>
    </row>
    <row r="22" spans="1:9" ht="15" customHeight="1">
      <c r="A22" s="24" t="s">
        <v>35</v>
      </c>
      <c r="B22" s="25" t="s">
        <v>31</v>
      </c>
      <c r="C22" s="124">
        <f>SUM(C23:C24)</f>
        <v>4862</v>
      </c>
      <c r="D22" s="124">
        <f>SUM(D23:D24)</f>
        <v>6332</v>
      </c>
      <c r="E22" s="124">
        <f>SUM(E23:E24)</f>
        <v>6332</v>
      </c>
      <c r="F22" s="124">
        <f>SUM(F23:F24)</f>
        <v>8452</v>
      </c>
      <c r="G22" s="124">
        <f>SUM(G23:G24)</f>
        <v>8327</v>
      </c>
      <c r="H22" s="76">
        <f t="shared" si="1"/>
        <v>1.7126696832579185</v>
      </c>
      <c r="I22" s="14"/>
    </row>
    <row r="23" spans="1:9" ht="15" customHeight="1">
      <c r="A23" s="16" t="s">
        <v>32</v>
      </c>
      <c r="B23" s="17" t="s">
        <v>33</v>
      </c>
      <c r="C23" s="127">
        <f>'7.sz. melléklet'!D86</f>
        <v>230</v>
      </c>
      <c r="D23" s="127">
        <f>'7.sz. melléklet'!E86</f>
        <v>1300</v>
      </c>
      <c r="E23" s="127">
        <f>'7.sz. melléklet'!F86</f>
        <v>1300</v>
      </c>
      <c r="F23" s="127">
        <f>'7.sz. melléklet'!G86</f>
        <v>1305</v>
      </c>
      <c r="G23" s="127">
        <f>'7.sz. melléklet'!H86</f>
        <v>1180</v>
      </c>
      <c r="H23" s="98">
        <f t="shared" si="1"/>
        <v>5.130434782608695</v>
      </c>
      <c r="I23" s="14"/>
    </row>
    <row r="24" spans="1:10" ht="15" customHeight="1">
      <c r="A24" s="16" t="s">
        <v>18</v>
      </c>
      <c r="B24" s="17" t="s">
        <v>34</v>
      </c>
      <c r="C24" s="126">
        <f>'7.sz. melléklet'!D89</f>
        <v>4632</v>
      </c>
      <c r="D24" s="126">
        <f>'7.sz. melléklet'!E89</f>
        <v>5032</v>
      </c>
      <c r="E24" s="126">
        <f>'7.sz. melléklet'!F89</f>
        <v>5032</v>
      </c>
      <c r="F24" s="126">
        <f>'7.sz. melléklet'!G89</f>
        <v>7147</v>
      </c>
      <c r="G24" s="126">
        <f>'7.sz. melléklet'!H89</f>
        <v>7147</v>
      </c>
      <c r="H24" s="98">
        <f t="shared" si="1"/>
        <v>1.5429620034542315</v>
      </c>
      <c r="I24" s="14"/>
      <c r="J24" s="140"/>
    </row>
    <row r="25" spans="1:9" ht="15" customHeight="1">
      <c r="A25" s="24" t="s">
        <v>38</v>
      </c>
      <c r="B25" s="25" t="s">
        <v>36</v>
      </c>
      <c r="C25" s="125"/>
      <c r="D25" s="125"/>
      <c r="E25" s="125"/>
      <c r="F25" s="125"/>
      <c r="G25" s="125"/>
      <c r="H25" s="76"/>
      <c r="I25" s="14"/>
    </row>
    <row r="26" spans="1:9" ht="15" customHeight="1">
      <c r="A26" s="788" t="s">
        <v>37</v>
      </c>
      <c r="B26" s="788"/>
      <c r="C26" s="28">
        <f>C9+C10+C14+C18+C19+C22+C25</f>
        <v>195152</v>
      </c>
      <c r="D26" s="28">
        <f>D9+D10+D14+D18+D19+D22+D25</f>
        <v>248044</v>
      </c>
      <c r="E26" s="28">
        <f>E9+E10+E14+E18+E19+E22+E25</f>
        <v>248044</v>
      </c>
      <c r="F26" s="28">
        <f>F9+F10+F14+F18+F19+F22+F25</f>
        <v>277833</v>
      </c>
      <c r="G26" s="28">
        <f>G9+G10+G14+G18+G19+G22+G25</f>
        <v>254193</v>
      </c>
      <c r="H26" s="97">
        <f>G26/C26</f>
        <v>1.3025385340657538</v>
      </c>
      <c r="I26" s="14"/>
    </row>
    <row r="27" spans="1:9" ht="15" customHeight="1">
      <c r="A27" s="800" t="s">
        <v>340</v>
      </c>
      <c r="B27" s="25" t="s">
        <v>39</v>
      </c>
      <c r="C27" s="798">
        <v>184571</v>
      </c>
      <c r="D27" s="798">
        <v>184571</v>
      </c>
      <c r="E27" s="798">
        <v>184571</v>
      </c>
      <c r="F27" s="798">
        <v>184571</v>
      </c>
      <c r="G27" s="798">
        <f>'7.sz. melléklet'!H92+'8.sz. melléklet'!G39</f>
        <v>184571</v>
      </c>
      <c r="H27" s="797">
        <f>F27/C27</f>
        <v>1</v>
      </c>
      <c r="I27" s="795"/>
    </row>
    <row r="28" spans="1:10" ht="15" customHeight="1">
      <c r="A28" s="800"/>
      <c r="B28" s="25" t="s">
        <v>40</v>
      </c>
      <c r="C28" s="798"/>
      <c r="D28" s="798"/>
      <c r="E28" s="798"/>
      <c r="F28" s="798"/>
      <c r="G28" s="798"/>
      <c r="H28" s="797"/>
      <c r="I28" s="795"/>
      <c r="J28" s="140"/>
    </row>
    <row r="29" spans="1:10" ht="15" customHeight="1">
      <c r="A29" s="737" t="s">
        <v>42</v>
      </c>
      <c r="B29" s="25" t="s">
        <v>676</v>
      </c>
      <c r="C29" s="129"/>
      <c r="D29" s="129"/>
      <c r="E29" s="129"/>
      <c r="F29" s="129"/>
      <c r="G29" s="129">
        <f>'7.sz. melléklet'!H93</f>
        <v>2172</v>
      </c>
      <c r="H29" s="738"/>
      <c r="I29" s="704"/>
      <c r="J29" s="140"/>
    </row>
    <row r="30" spans="1:9" ht="15" customHeight="1">
      <c r="A30" s="232" t="s">
        <v>679</v>
      </c>
      <c r="B30" s="25" t="s">
        <v>41</v>
      </c>
      <c r="C30" s="124"/>
      <c r="D30" s="124"/>
      <c r="E30" s="124"/>
      <c r="F30" s="124"/>
      <c r="G30" s="124"/>
      <c r="H30" s="233"/>
      <c r="I30" s="795"/>
    </row>
    <row r="31" spans="1:9" ht="15" customHeight="1">
      <c r="A31" s="43" t="s">
        <v>17</v>
      </c>
      <c r="B31" s="17" t="s">
        <v>341</v>
      </c>
      <c r="C31" s="230"/>
      <c r="D31" s="230"/>
      <c r="E31" s="230"/>
      <c r="F31" s="230"/>
      <c r="G31" s="230"/>
      <c r="H31" s="231"/>
      <c r="I31" s="795"/>
    </row>
    <row r="32" spans="1:9" ht="15" customHeight="1">
      <c r="A32" s="16" t="s">
        <v>18</v>
      </c>
      <c r="B32" s="17" t="s">
        <v>342</v>
      </c>
      <c r="C32" s="126"/>
      <c r="D32" s="126"/>
      <c r="E32" s="126"/>
      <c r="F32" s="126"/>
      <c r="G32" s="126"/>
      <c r="H32" s="47"/>
      <c r="I32" s="14"/>
    </row>
    <row r="33" spans="1:9" ht="15" customHeight="1">
      <c r="A33" s="16" t="s">
        <v>59</v>
      </c>
      <c r="B33" s="17" t="s">
        <v>343</v>
      </c>
      <c r="C33" s="126"/>
      <c r="D33" s="126"/>
      <c r="E33" s="126"/>
      <c r="F33" s="126"/>
      <c r="G33" s="126"/>
      <c r="H33" s="47"/>
      <c r="I33" s="14"/>
    </row>
    <row r="34" spans="1:9" ht="15" customHeight="1">
      <c r="A34" s="788" t="s">
        <v>43</v>
      </c>
      <c r="B34" s="788"/>
      <c r="C34" s="131">
        <f>SUM(C27:C33)</f>
        <v>184571</v>
      </c>
      <c r="D34" s="131">
        <f>SUM(D27:D33)</f>
        <v>184571</v>
      </c>
      <c r="E34" s="131">
        <f>SUM(E27:E33)</f>
        <v>184571</v>
      </c>
      <c r="F34" s="131">
        <f>SUM(F27:F33)</f>
        <v>184571</v>
      </c>
      <c r="G34" s="131">
        <f>SUM(G27:G33)</f>
        <v>186743</v>
      </c>
      <c r="H34" s="80">
        <f>G34/C34</f>
        <v>1.0117678291822658</v>
      </c>
      <c r="I34" s="14"/>
    </row>
    <row r="35" spans="1:9" ht="15" customHeight="1">
      <c r="A35" s="789" t="s">
        <v>44</v>
      </c>
      <c r="B35" s="789"/>
      <c r="C35" s="684">
        <f>C34+C26</f>
        <v>379723</v>
      </c>
      <c r="D35" s="684">
        <f>D34+D26</f>
        <v>432615</v>
      </c>
      <c r="E35" s="684">
        <f>E34+E26</f>
        <v>432615</v>
      </c>
      <c r="F35" s="684">
        <f>F34+F26</f>
        <v>462404</v>
      </c>
      <c r="G35" s="684">
        <f>G34+G26</f>
        <v>440936</v>
      </c>
      <c r="H35" s="685">
        <f>G35/C35</f>
        <v>1.161204351593135</v>
      </c>
      <c r="I35" s="14"/>
    </row>
    <row r="36" spans="1:9" ht="15" customHeight="1">
      <c r="A36" s="33"/>
      <c r="B36" s="34"/>
      <c r="C36" s="51"/>
      <c r="D36" s="51"/>
      <c r="E36" s="51"/>
      <c r="F36" s="51"/>
      <c r="G36" s="51"/>
      <c r="H36" s="35"/>
      <c r="I36" s="14"/>
    </row>
    <row r="37" spans="1:9" ht="15" customHeight="1">
      <c r="A37" s="791" t="s">
        <v>45</v>
      </c>
      <c r="B37" s="792"/>
      <c r="C37" s="792"/>
      <c r="D37" s="792"/>
      <c r="E37" s="792"/>
      <c r="F37" s="792"/>
      <c r="G37" s="792"/>
      <c r="H37" s="793"/>
      <c r="I37" s="14"/>
    </row>
    <row r="38" spans="1:9" ht="15" customHeight="1">
      <c r="A38" s="36" t="s">
        <v>15</v>
      </c>
      <c r="B38" s="15" t="s">
        <v>46</v>
      </c>
      <c r="C38" s="258">
        <v>177144</v>
      </c>
      <c r="D38" s="258">
        <v>197063</v>
      </c>
      <c r="E38" s="258">
        <v>197063</v>
      </c>
      <c r="F38" s="258">
        <f>'7.sz. melléklet'!G9+'7.sz. melléklet'!G19+'7.sz. melléklet'!G20+'7.sz. melléklet'!G29+'7.sz. melléklet'!G30+'8.sz. melléklet'!F8+'8.sz. melléklet'!F18+'8.sz. melléklet'!F19-'7.sz. melléklet'!G35</f>
        <v>202892</v>
      </c>
      <c r="G38" s="258">
        <f>'7.sz. melléklet'!H9+'7.sz. melléklet'!H19+'7.sz. melléklet'!H20+'7.sz. melléklet'!H29+'7.sz. melléklet'!H30+'8.sz. melléklet'!G8+'8.sz. melléklet'!G18+'8.sz. melléklet'!G19-'7.sz. melléklet'!H35</f>
        <v>197265</v>
      </c>
      <c r="H38" s="76">
        <f>G38/C38</f>
        <v>1.1135855575125322</v>
      </c>
      <c r="I38" s="14"/>
    </row>
    <row r="39" spans="1:9" ht="15" customHeight="1">
      <c r="A39" s="24" t="s">
        <v>22</v>
      </c>
      <c r="B39" s="25" t="s">
        <v>47</v>
      </c>
      <c r="C39" s="129">
        <v>97578</v>
      </c>
      <c r="D39" s="129">
        <v>141650</v>
      </c>
      <c r="E39" s="129">
        <v>141650</v>
      </c>
      <c r="F39" s="129">
        <f>'7.sz. melléklet'!G36+'7.sz. melléklet'!G43+'7.sz. melléklet'!G46+'8.sz. melléklet'!F26</f>
        <v>148395</v>
      </c>
      <c r="G39" s="129">
        <f>'7.sz. melléklet'!H36+'7.sz. melléklet'!H43+'7.sz. melléklet'!H46+'8.sz. melléklet'!G26</f>
        <v>148863</v>
      </c>
      <c r="H39" s="76">
        <f>G39/C39</f>
        <v>1.5255795363709033</v>
      </c>
      <c r="I39" s="14"/>
    </row>
    <row r="40" spans="1:9" ht="15" customHeight="1">
      <c r="A40" s="24" t="s">
        <v>24</v>
      </c>
      <c r="B40" s="25" t="s">
        <v>48</v>
      </c>
      <c r="C40" s="124">
        <f>SUM(C41:C41)</f>
        <v>105001</v>
      </c>
      <c r="D40" s="124">
        <f>SUM(D41:D41)</f>
        <v>93902</v>
      </c>
      <c r="E40" s="124">
        <f>SUM(E41:E41)</f>
        <v>93902</v>
      </c>
      <c r="F40" s="124">
        <f>SUM(F41:F41)</f>
        <v>111117</v>
      </c>
      <c r="G40" s="124">
        <f>SUM(G41:G41)</f>
        <v>94808</v>
      </c>
      <c r="H40" s="76">
        <f>G40/C40</f>
        <v>0.902924734050152</v>
      </c>
      <c r="I40" s="14"/>
    </row>
    <row r="41" spans="1:9" ht="15" customHeight="1">
      <c r="A41" s="16" t="s">
        <v>17</v>
      </c>
      <c r="B41" s="17" t="s">
        <v>49</v>
      </c>
      <c r="C41" s="235">
        <f>'7.sz. melléklet'!D35</f>
        <v>105001</v>
      </c>
      <c r="D41" s="235">
        <f>'7.sz. melléklet'!E35</f>
        <v>93902</v>
      </c>
      <c r="E41" s="235">
        <f>'7.sz. melléklet'!F35</f>
        <v>93902</v>
      </c>
      <c r="F41" s="235">
        <f>'7.sz. melléklet'!G35</f>
        <v>111117</v>
      </c>
      <c r="G41" s="235">
        <f>'7.sz. melléklet'!H35</f>
        <v>94808</v>
      </c>
      <c r="H41" s="84">
        <f>G41/C41</f>
        <v>0.902924734050152</v>
      </c>
      <c r="I41" s="14"/>
    </row>
    <row r="42" spans="1:9" ht="15" customHeight="1">
      <c r="A42" s="788" t="s">
        <v>50</v>
      </c>
      <c r="B42" s="788"/>
      <c r="C42" s="234">
        <f>C38+C39+C40</f>
        <v>379723</v>
      </c>
      <c r="D42" s="234">
        <f>D38+D39+D40</f>
        <v>432615</v>
      </c>
      <c r="E42" s="234">
        <f>E38+E39+E40</f>
        <v>432615</v>
      </c>
      <c r="F42" s="234">
        <f>F38+F39+F40</f>
        <v>462404</v>
      </c>
      <c r="G42" s="234">
        <f>G38+G39+G40</f>
        <v>440936</v>
      </c>
      <c r="H42" s="97">
        <f>G42/C42</f>
        <v>1.161204351593135</v>
      </c>
      <c r="I42" s="14"/>
    </row>
    <row r="43" spans="1:9" ht="15" customHeight="1">
      <c r="A43" s="790" t="s">
        <v>51</v>
      </c>
      <c r="B43" s="21" t="s">
        <v>52</v>
      </c>
      <c r="C43" s="794"/>
      <c r="D43" s="794"/>
      <c r="E43" s="794"/>
      <c r="F43" s="794"/>
      <c r="G43" s="794"/>
      <c r="H43" s="796"/>
      <c r="I43" s="795"/>
    </row>
    <row r="44" spans="1:9" ht="15" customHeight="1">
      <c r="A44" s="790"/>
      <c r="B44" s="21" t="s">
        <v>53</v>
      </c>
      <c r="C44" s="794"/>
      <c r="D44" s="794"/>
      <c r="E44" s="794"/>
      <c r="F44" s="794"/>
      <c r="G44" s="794"/>
      <c r="H44" s="796"/>
      <c r="I44" s="795"/>
    </row>
    <row r="45" spans="1:9" s="39" customFormat="1" ht="15" customHeight="1" thickBot="1">
      <c r="A45" s="787" t="s">
        <v>54</v>
      </c>
      <c r="B45" s="787"/>
      <c r="C45" s="686">
        <f>C42+C43+C44</f>
        <v>379723</v>
      </c>
      <c r="D45" s="686">
        <f>D42+D43+D44</f>
        <v>432615</v>
      </c>
      <c r="E45" s="686">
        <f>E42+E43+E44</f>
        <v>432615</v>
      </c>
      <c r="F45" s="686">
        <f>F42+F43+F44</f>
        <v>462404</v>
      </c>
      <c r="G45" s="686">
        <f>G42+G43+G44</f>
        <v>440936</v>
      </c>
      <c r="H45" s="687">
        <f>G45/C45</f>
        <v>1.161204351593135</v>
      </c>
      <c r="I45" s="38"/>
    </row>
  </sheetData>
  <sheetProtection selectLockedCells="1" selectUnlockedCells="1"/>
  <mergeCells count="25">
    <mergeCell ref="C27:C28"/>
    <mergeCell ref="E27:E28"/>
    <mergeCell ref="A4:H4"/>
    <mergeCell ref="A26:B26"/>
    <mergeCell ref="A27:A28"/>
    <mergeCell ref="D27:D28"/>
    <mergeCell ref="A8:H8"/>
    <mergeCell ref="F27:F28"/>
    <mergeCell ref="G27:G28"/>
    <mergeCell ref="I27:I28"/>
    <mergeCell ref="I30:I31"/>
    <mergeCell ref="I43:I44"/>
    <mergeCell ref="H43:H44"/>
    <mergeCell ref="H27:H28"/>
    <mergeCell ref="G43:G44"/>
    <mergeCell ref="A45:B45"/>
    <mergeCell ref="A34:B34"/>
    <mergeCell ref="A35:B35"/>
    <mergeCell ref="A42:B42"/>
    <mergeCell ref="A43:A44"/>
    <mergeCell ref="A37:H37"/>
    <mergeCell ref="D43:D44"/>
    <mergeCell ref="C43:C44"/>
    <mergeCell ref="E43:E44"/>
    <mergeCell ref="F43:F4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2.7109375" style="1" customWidth="1"/>
    <col min="3" max="7" width="10.7109375" style="1" customWidth="1"/>
    <col min="8" max="8" width="10.7109375" style="0" customWidth="1"/>
  </cols>
  <sheetData>
    <row r="1" spans="1:7" ht="15" customHeight="1">
      <c r="A1" s="3"/>
      <c r="B1" s="3"/>
      <c r="C1" s="3"/>
      <c r="G1" s="2" t="s">
        <v>517</v>
      </c>
    </row>
    <row r="2" spans="1:7" ht="15" customHeight="1">
      <c r="A2" s="3"/>
      <c r="B2" s="3"/>
      <c r="C2" s="3"/>
      <c r="G2" s="2" t="str">
        <f>'1.sz. mellékelet'!H2</f>
        <v>a    3/2015. (III. 4.) önkormányzati rendelethez</v>
      </c>
    </row>
    <row r="3" ht="15" customHeight="1"/>
    <row r="4" spans="1:8" ht="15" customHeight="1">
      <c r="A4" s="827" t="s">
        <v>518</v>
      </c>
      <c r="B4" s="827"/>
      <c r="C4" s="827"/>
      <c r="D4" s="827"/>
      <c r="E4" s="827"/>
      <c r="F4" s="827"/>
      <c r="G4" s="827"/>
      <c r="H4" s="449"/>
    </row>
    <row r="5" ht="15" customHeight="1" thickBot="1">
      <c r="H5" s="6"/>
    </row>
    <row r="6" spans="1:7" s="39" customFormat="1" ht="34.5" thickTop="1">
      <c r="A6" s="108" t="s">
        <v>118</v>
      </c>
      <c r="B6" s="450" t="s">
        <v>119</v>
      </c>
      <c r="C6" s="280" t="s">
        <v>5</v>
      </c>
      <c r="D6" s="9" t="s">
        <v>629</v>
      </c>
      <c r="E6" s="9" t="s">
        <v>630</v>
      </c>
      <c r="F6" s="9" t="s">
        <v>672</v>
      </c>
      <c r="G6" s="451" t="s">
        <v>6</v>
      </c>
    </row>
    <row r="7" spans="1:7" s="39" customFormat="1" ht="15" customHeight="1" thickBot="1">
      <c r="A7" s="109" t="s">
        <v>7</v>
      </c>
      <c r="B7" s="452" t="s">
        <v>8</v>
      </c>
      <c r="C7" s="281" t="s">
        <v>9</v>
      </c>
      <c r="D7" s="637" t="s">
        <v>10</v>
      </c>
      <c r="E7" s="637" t="s">
        <v>11</v>
      </c>
      <c r="F7" s="453" t="s">
        <v>12</v>
      </c>
      <c r="G7" s="13" t="s">
        <v>13</v>
      </c>
    </row>
    <row r="8" spans="1:7" s="39" customFormat="1" ht="15" customHeight="1" thickTop="1">
      <c r="A8" s="454" t="s">
        <v>15</v>
      </c>
      <c r="B8" s="455" t="s">
        <v>519</v>
      </c>
      <c r="C8" s="456">
        <f>SUM(C9:C13)</f>
        <v>22795</v>
      </c>
      <c r="D8" s="663">
        <f>SUM(D9:D13)</f>
        <v>48416</v>
      </c>
      <c r="E8" s="661">
        <f>SUM(E9:E13)</f>
        <v>47266</v>
      </c>
      <c r="F8" s="661">
        <f>SUM(F9:F13)</f>
        <v>47266</v>
      </c>
      <c r="G8" s="457">
        <f>F8/C8</f>
        <v>2.073524895810485</v>
      </c>
    </row>
    <row r="9" spans="1:7" s="39" customFormat="1" ht="15" customHeight="1">
      <c r="A9" s="16" t="s">
        <v>17</v>
      </c>
      <c r="B9" s="17" t="s">
        <v>520</v>
      </c>
      <c r="C9" s="458">
        <v>5000</v>
      </c>
      <c r="D9" s="664">
        <v>5000</v>
      </c>
      <c r="E9" s="664">
        <v>5000</v>
      </c>
      <c r="F9" s="459">
        <v>5000</v>
      </c>
      <c r="G9" s="19">
        <f>F9/C9</f>
        <v>1</v>
      </c>
    </row>
    <row r="10" spans="1:7" s="39" customFormat="1" ht="15" customHeight="1">
      <c r="A10" s="16" t="s">
        <v>18</v>
      </c>
      <c r="B10" s="17" t="s">
        <v>521</v>
      </c>
      <c r="C10" s="458">
        <v>6350</v>
      </c>
      <c r="D10" s="664">
        <v>6350</v>
      </c>
      <c r="E10" s="664">
        <v>5200</v>
      </c>
      <c r="F10" s="459">
        <v>5200</v>
      </c>
      <c r="G10" s="19">
        <f>F10/C10</f>
        <v>0.8188976377952756</v>
      </c>
    </row>
    <row r="11" spans="1:7" s="39" customFormat="1" ht="15" customHeight="1">
      <c r="A11" s="16" t="s">
        <v>59</v>
      </c>
      <c r="B11" s="17" t="s">
        <v>522</v>
      </c>
      <c r="C11" s="458">
        <v>10650</v>
      </c>
      <c r="D11" s="664">
        <v>10650</v>
      </c>
      <c r="E11" s="664">
        <v>10650</v>
      </c>
      <c r="F11" s="459">
        <v>10650</v>
      </c>
      <c r="G11" s="19">
        <f>F11/C11</f>
        <v>1</v>
      </c>
    </row>
    <row r="12" spans="1:7" s="39" customFormat="1" ht="15" customHeight="1">
      <c r="A12" s="16" t="s">
        <v>60</v>
      </c>
      <c r="B12" s="17" t="s">
        <v>523</v>
      </c>
      <c r="C12" s="458">
        <v>795</v>
      </c>
      <c r="D12" s="664">
        <v>795</v>
      </c>
      <c r="E12" s="664">
        <v>795</v>
      </c>
      <c r="F12" s="459">
        <v>795</v>
      </c>
      <c r="G12" s="19">
        <f>F12/C12</f>
        <v>1</v>
      </c>
    </row>
    <row r="13" spans="1:7" s="39" customFormat="1" ht="22.5">
      <c r="A13" s="16" t="s">
        <v>62</v>
      </c>
      <c r="B13" s="48" t="s">
        <v>524</v>
      </c>
      <c r="C13" s="458"/>
      <c r="D13" s="664">
        <v>25621</v>
      </c>
      <c r="E13" s="664">
        <v>25621</v>
      </c>
      <c r="F13" s="459">
        <v>25621</v>
      </c>
      <c r="G13" s="19"/>
    </row>
    <row r="14" spans="1:7" s="39" customFormat="1" ht="15" customHeight="1">
      <c r="A14" s="460" t="s">
        <v>22</v>
      </c>
      <c r="B14" s="461" t="s">
        <v>525</v>
      </c>
      <c r="C14" s="462">
        <f>SUM(C15:C40)</f>
        <v>52493</v>
      </c>
      <c r="D14" s="665">
        <f>SUM(D15:D40)</f>
        <v>66013</v>
      </c>
      <c r="E14" s="665">
        <f>SUM(E15:E57)</f>
        <v>75808</v>
      </c>
      <c r="F14" s="662">
        <f>SUM(F15:F57)</f>
        <v>76276</v>
      </c>
      <c r="G14" s="457">
        <f>F14/C14</f>
        <v>1.4530699331339416</v>
      </c>
    </row>
    <row r="15" spans="1:7" s="39" customFormat="1" ht="15" customHeight="1">
      <c r="A15" s="16" t="s">
        <v>17</v>
      </c>
      <c r="B15" s="17" t="s">
        <v>526</v>
      </c>
      <c r="C15" s="458">
        <v>20000</v>
      </c>
      <c r="D15" s="664">
        <v>20000</v>
      </c>
      <c r="E15" s="664">
        <v>20000</v>
      </c>
      <c r="F15" s="459">
        <v>20000</v>
      </c>
      <c r="G15" s="19">
        <f>F15/C15</f>
        <v>1</v>
      </c>
    </row>
    <row r="16" spans="1:7" s="39" customFormat="1" ht="15" customHeight="1">
      <c r="A16" s="463" t="s">
        <v>18</v>
      </c>
      <c r="B16" s="464" t="s">
        <v>527</v>
      </c>
      <c r="C16" s="465">
        <v>292</v>
      </c>
      <c r="D16" s="666">
        <v>340</v>
      </c>
      <c r="E16" s="666">
        <v>340</v>
      </c>
      <c r="F16" s="466">
        <v>340</v>
      </c>
      <c r="G16" s="19">
        <f aca="true" t="shared" si="0" ref="G16:G31">F16/C16</f>
        <v>1.1643835616438356</v>
      </c>
    </row>
    <row r="17" spans="1:7" s="39" customFormat="1" ht="15" customHeight="1">
      <c r="A17" s="463" t="s">
        <v>59</v>
      </c>
      <c r="B17" s="464" t="s">
        <v>528</v>
      </c>
      <c r="C17" s="465">
        <v>1280</v>
      </c>
      <c r="D17" s="666">
        <v>732</v>
      </c>
      <c r="E17" s="666">
        <v>732</v>
      </c>
      <c r="F17" s="466">
        <v>732</v>
      </c>
      <c r="G17" s="19">
        <f t="shared" si="0"/>
        <v>0.571875</v>
      </c>
    </row>
    <row r="18" spans="1:7" s="39" customFormat="1" ht="15" customHeight="1">
      <c r="A18" s="463" t="s">
        <v>60</v>
      </c>
      <c r="B18" s="464" t="s">
        <v>529</v>
      </c>
      <c r="C18" s="465">
        <v>950</v>
      </c>
      <c r="D18" s="666">
        <v>980</v>
      </c>
      <c r="E18" s="666">
        <v>980</v>
      </c>
      <c r="F18" s="466">
        <v>980</v>
      </c>
      <c r="G18" s="19">
        <f t="shared" si="0"/>
        <v>1.0315789473684212</v>
      </c>
    </row>
    <row r="19" spans="1:7" s="39" customFormat="1" ht="15" customHeight="1">
      <c r="A19" s="463" t="s">
        <v>62</v>
      </c>
      <c r="B19" s="464" t="s">
        <v>530</v>
      </c>
      <c r="C19" s="465">
        <v>3335</v>
      </c>
      <c r="D19" s="666">
        <v>4377</v>
      </c>
      <c r="E19" s="666">
        <v>4377</v>
      </c>
      <c r="F19" s="466">
        <v>4377</v>
      </c>
      <c r="G19" s="19">
        <f t="shared" si="0"/>
        <v>1.3124437781109446</v>
      </c>
    </row>
    <row r="20" spans="1:7" s="39" customFormat="1" ht="15" customHeight="1">
      <c r="A20" s="463" t="s">
        <v>63</v>
      </c>
      <c r="B20" s="464" t="s">
        <v>531</v>
      </c>
      <c r="C20" s="465">
        <v>4799</v>
      </c>
      <c r="D20" s="666">
        <v>4354</v>
      </c>
      <c r="E20" s="666">
        <v>4354</v>
      </c>
      <c r="F20" s="466">
        <v>4354</v>
      </c>
      <c r="G20" s="19">
        <f t="shared" si="0"/>
        <v>0.9072723484059179</v>
      </c>
    </row>
    <row r="21" spans="1:7" s="39" customFormat="1" ht="15" customHeight="1">
      <c r="A21" s="463" t="s">
        <v>65</v>
      </c>
      <c r="B21" s="464" t="s">
        <v>532</v>
      </c>
      <c r="C21" s="465">
        <v>3430</v>
      </c>
      <c r="D21" s="666">
        <v>3430</v>
      </c>
      <c r="E21" s="666">
        <v>3430</v>
      </c>
      <c r="F21" s="466">
        <v>3430</v>
      </c>
      <c r="G21" s="19">
        <f t="shared" si="0"/>
        <v>1</v>
      </c>
    </row>
    <row r="22" spans="1:7" s="39" customFormat="1" ht="15" customHeight="1">
      <c r="A22" s="463" t="s">
        <v>95</v>
      </c>
      <c r="B22" s="464" t="s">
        <v>533</v>
      </c>
      <c r="C22" s="465">
        <v>385</v>
      </c>
      <c r="D22" s="666">
        <v>385</v>
      </c>
      <c r="E22" s="666">
        <v>385</v>
      </c>
      <c r="F22" s="466">
        <v>385</v>
      </c>
      <c r="G22" s="19">
        <f t="shared" si="0"/>
        <v>1</v>
      </c>
    </row>
    <row r="23" spans="1:7" s="39" customFormat="1" ht="15" customHeight="1">
      <c r="A23" s="463" t="s">
        <v>98</v>
      </c>
      <c r="B23" s="464" t="s">
        <v>534</v>
      </c>
      <c r="C23" s="465">
        <v>130</v>
      </c>
      <c r="D23" s="666">
        <v>130</v>
      </c>
      <c r="E23" s="666">
        <v>130</v>
      </c>
      <c r="F23" s="466">
        <v>130</v>
      </c>
      <c r="G23" s="19">
        <f t="shared" si="0"/>
        <v>1</v>
      </c>
    </row>
    <row r="24" spans="1:7" s="39" customFormat="1" ht="15" customHeight="1">
      <c r="A24" s="463" t="s">
        <v>99</v>
      </c>
      <c r="B24" s="464" t="s">
        <v>535</v>
      </c>
      <c r="C24" s="465">
        <v>380</v>
      </c>
      <c r="D24" s="666">
        <v>363</v>
      </c>
      <c r="E24" s="666">
        <v>363</v>
      </c>
      <c r="F24" s="466">
        <v>363</v>
      </c>
      <c r="G24" s="19">
        <f t="shared" si="0"/>
        <v>0.9552631578947368</v>
      </c>
    </row>
    <row r="25" spans="1:7" s="419" customFormat="1" ht="15" customHeight="1">
      <c r="A25" s="463" t="s">
        <v>100</v>
      </c>
      <c r="B25" s="464" t="s">
        <v>536</v>
      </c>
      <c r="C25" s="465">
        <v>175</v>
      </c>
      <c r="D25" s="666">
        <v>314</v>
      </c>
      <c r="E25" s="666">
        <v>314</v>
      </c>
      <c r="F25" s="466">
        <v>314</v>
      </c>
      <c r="G25" s="19">
        <f t="shared" si="0"/>
        <v>1.7942857142857143</v>
      </c>
    </row>
    <row r="26" spans="1:7" s="39" customFormat="1" ht="15" customHeight="1">
      <c r="A26" s="463" t="s">
        <v>101</v>
      </c>
      <c r="B26" s="464" t="s">
        <v>537</v>
      </c>
      <c r="C26" s="465">
        <v>115</v>
      </c>
      <c r="D26" s="666">
        <v>0</v>
      </c>
      <c r="E26" s="666">
        <v>0</v>
      </c>
      <c r="F26" s="466">
        <v>0</v>
      </c>
      <c r="G26" s="19">
        <f t="shared" si="0"/>
        <v>0</v>
      </c>
    </row>
    <row r="27" spans="1:7" s="39" customFormat="1" ht="15" customHeight="1">
      <c r="A27" s="463" t="s">
        <v>102</v>
      </c>
      <c r="B27" s="464" t="s">
        <v>538</v>
      </c>
      <c r="C27" s="465">
        <v>1016</v>
      </c>
      <c r="D27" s="666">
        <v>1016</v>
      </c>
      <c r="E27" s="666">
        <v>1016</v>
      </c>
      <c r="F27" s="466">
        <v>1016</v>
      </c>
      <c r="G27" s="19">
        <f t="shared" si="0"/>
        <v>1</v>
      </c>
    </row>
    <row r="28" spans="1:7" s="39" customFormat="1" ht="15" customHeight="1">
      <c r="A28" s="463" t="s">
        <v>441</v>
      </c>
      <c r="B28" s="464" t="s">
        <v>539</v>
      </c>
      <c r="C28" s="465">
        <v>508</v>
      </c>
      <c r="D28" s="666">
        <v>508</v>
      </c>
      <c r="E28" s="666">
        <v>508</v>
      </c>
      <c r="F28" s="466">
        <v>508</v>
      </c>
      <c r="G28" s="19">
        <f t="shared" si="0"/>
        <v>1</v>
      </c>
    </row>
    <row r="29" spans="1:7" s="39" customFormat="1" ht="15" customHeight="1">
      <c r="A29" s="16" t="s">
        <v>443</v>
      </c>
      <c r="B29" s="17" t="s">
        <v>540</v>
      </c>
      <c r="C29" s="458">
        <v>13291</v>
      </c>
      <c r="D29" s="664">
        <v>13291</v>
      </c>
      <c r="E29" s="664">
        <v>13291</v>
      </c>
      <c r="F29" s="459">
        <v>13291</v>
      </c>
      <c r="G29" s="19">
        <f t="shared" si="0"/>
        <v>1</v>
      </c>
    </row>
    <row r="30" spans="1:7" s="39" customFormat="1" ht="15" customHeight="1">
      <c r="A30" s="16" t="s">
        <v>445</v>
      </c>
      <c r="B30" s="17" t="s">
        <v>541</v>
      </c>
      <c r="C30" s="458">
        <v>121</v>
      </c>
      <c r="D30" s="664">
        <v>121</v>
      </c>
      <c r="E30" s="664">
        <v>121</v>
      </c>
      <c r="F30" s="459">
        <v>121</v>
      </c>
      <c r="G30" s="19">
        <f t="shared" si="0"/>
        <v>1</v>
      </c>
    </row>
    <row r="31" spans="1:7" s="39" customFormat="1" ht="15" customHeight="1">
      <c r="A31" s="16" t="s">
        <v>447</v>
      </c>
      <c r="B31" s="17" t="s">
        <v>542</v>
      </c>
      <c r="C31" s="458">
        <v>2286</v>
      </c>
      <c r="D31" s="664">
        <v>2286</v>
      </c>
      <c r="E31" s="664">
        <v>1435</v>
      </c>
      <c r="F31" s="459">
        <v>1435</v>
      </c>
      <c r="G31" s="19">
        <f t="shared" si="0"/>
        <v>0.6277340332458443</v>
      </c>
    </row>
    <row r="32" spans="1:7" s="39" customFormat="1" ht="15" customHeight="1">
      <c r="A32" s="16" t="s">
        <v>449</v>
      </c>
      <c r="B32" s="17" t="s">
        <v>639</v>
      </c>
      <c r="C32" s="458"/>
      <c r="D32" s="664"/>
      <c r="E32" s="664">
        <v>851</v>
      </c>
      <c r="F32" s="459">
        <v>851</v>
      </c>
      <c r="G32" s="19"/>
    </row>
    <row r="33" spans="1:7" s="39" customFormat="1" ht="15" customHeight="1">
      <c r="A33" s="16" t="s">
        <v>451</v>
      </c>
      <c r="B33" s="17" t="s">
        <v>543</v>
      </c>
      <c r="C33" s="458"/>
      <c r="D33" s="664">
        <v>5715</v>
      </c>
      <c r="E33" s="664">
        <v>5715</v>
      </c>
      <c r="F33" s="459">
        <v>5715</v>
      </c>
      <c r="G33" s="19"/>
    </row>
    <row r="34" spans="1:7" s="39" customFormat="1" ht="15" customHeight="1">
      <c r="A34" s="16" t="s">
        <v>453</v>
      </c>
      <c r="B34" s="17" t="s">
        <v>544</v>
      </c>
      <c r="C34" s="458"/>
      <c r="D34" s="664">
        <v>50</v>
      </c>
      <c r="E34" s="664">
        <v>50</v>
      </c>
      <c r="F34" s="459">
        <v>50</v>
      </c>
      <c r="G34" s="19"/>
    </row>
    <row r="35" spans="1:7" s="39" customFormat="1" ht="15" customHeight="1">
      <c r="A35" s="16" t="s">
        <v>455</v>
      </c>
      <c r="B35" s="17" t="s">
        <v>545</v>
      </c>
      <c r="C35" s="458"/>
      <c r="D35" s="664">
        <v>13</v>
      </c>
      <c r="E35" s="664">
        <v>13</v>
      </c>
      <c r="F35" s="459">
        <v>13</v>
      </c>
      <c r="G35" s="19"/>
    </row>
    <row r="36" spans="1:7" s="39" customFormat="1" ht="15" customHeight="1">
      <c r="A36" s="16" t="s">
        <v>547</v>
      </c>
      <c r="B36" s="17" t="s">
        <v>546</v>
      </c>
      <c r="C36" s="458"/>
      <c r="D36" s="664">
        <v>400</v>
      </c>
      <c r="E36" s="664">
        <v>400</v>
      </c>
      <c r="F36" s="459">
        <v>400</v>
      </c>
      <c r="G36" s="19"/>
    </row>
    <row r="37" spans="1:7" s="39" customFormat="1" ht="34.5">
      <c r="A37" s="16" t="s">
        <v>549</v>
      </c>
      <c r="B37" s="48" t="s">
        <v>548</v>
      </c>
      <c r="C37" s="458"/>
      <c r="D37" s="664">
        <v>6589</v>
      </c>
      <c r="E37" s="664">
        <v>6589</v>
      </c>
      <c r="F37" s="459">
        <v>6589</v>
      </c>
      <c r="G37" s="19"/>
    </row>
    <row r="38" spans="1:7" s="39" customFormat="1" ht="22.5">
      <c r="A38" s="16" t="s">
        <v>457</v>
      </c>
      <c r="B38" s="48" t="s">
        <v>550</v>
      </c>
      <c r="C38" s="458"/>
      <c r="D38" s="664">
        <v>292</v>
      </c>
      <c r="E38" s="664">
        <v>292</v>
      </c>
      <c r="F38" s="459">
        <v>292</v>
      </c>
      <c r="G38" s="19"/>
    </row>
    <row r="39" spans="1:7" s="39" customFormat="1" ht="15" customHeight="1">
      <c r="A39" s="16" t="s">
        <v>459</v>
      </c>
      <c r="B39" s="48" t="s">
        <v>551</v>
      </c>
      <c r="C39" s="458"/>
      <c r="D39" s="664">
        <v>100</v>
      </c>
      <c r="E39" s="664">
        <v>100</v>
      </c>
      <c r="F39" s="459">
        <v>100</v>
      </c>
      <c r="G39" s="19"/>
    </row>
    <row r="40" spans="1:7" s="39" customFormat="1" ht="22.5">
      <c r="A40" s="16" t="s">
        <v>461</v>
      </c>
      <c r="B40" s="48" t="s">
        <v>552</v>
      </c>
      <c r="C40" s="458"/>
      <c r="D40" s="664">
        <v>227</v>
      </c>
      <c r="E40" s="664">
        <v>227</v>
      </c>
      <c r="F40" s="459">
        <v>227</v>
      </c>
      <c r="G40" s="19"/>
    </row>
    <row r="41" spans="1:7" s="39" customFormat="1" ht="15" customHeight="1">
      <c r="A41" s="16" t="s">
        <v>463</v>
      </c>
      <c r="B41" s="48" t="s">
        <v>640</v>
      </c>
      <c r="C41" s="458"/>
      <c r="D41" s="664"/>
      <c r="E41" s="664">
        <v>4923</v>
      </c>
      <c r="F41" s="459">
        <v>4923</v>
      </c>
      <c r="G41" s="19"/>
    </row>
    <row r="42" spans="1:7" s="39" customFormat="1" ht="15" customHeight="1">
      <c r="A42" s="16" t="s">
        <v>465</v>
      </c>
      <c r="B42" s="17" t="s">
        <v>648</v>
      </c>
      <c r="C42" s="458"/>
      <c r="D42" s="664"/>
      <c r="E42" s="664">
        <v>2032</v>
      </c>
      <c r="F42" s="459">
        <v>2032</v>
      </c>
      <c r="G42" s="19"/>
    </row>
    <row r="43" spans="1:7" s="39" customFormat="1" ht="15" customHeight="1">
      <c r="A43" s="16" t="s">
        <v>467</v>
      </c>
      <c r="B43" s="17" t="s">
        <v>649</v>
      </c>
      <c r="C43" s="458"/>
      <c r="D43" s="664"/>
      <c r="E43" s="664">
        <v>190</v>
      </c>
      <c r="F43" s="459">
        <v>190</v>
      </c>
      <c r="G43" s="19"/>
    </row>
    <row r="44" spans="1:7" s="39" customFormat="1" ht="15" customHeight="1" thickBot="1">
      <c r="A44" s="688" t="s">
        <v>469</v>
      </c>
      <c r="B44" s="689" t="s">
        <v>641</v>
      </c>
      <c r="C44" s="690"/>
      <c r="D44" s="324"/>
      <c r="E44" s="712">
        <v>142</v>
      </c>
      <c r="F44" s="691">
        <v>142</v>
      </c>
      <c r="G44" s="692"/>
    </row>
    <row r="45" spans="1:7" s="39" customFormat="1" ht="6.75" customHeight="1" thickTop="1">
      <c r="A45" s="655"/>
      <c r="B45" s="697"/>
      <c r="C45" s="698"/>
      <c r="D45" s="698"/>
      <c r="E45" s="698"/>
      <c r="F45" s="698"/>
      <c r="G45" s="699"/>
    </row>
    <row r="46" spans="1:7" s="39" customFormat="1" ht="6.75" customHeight="1" thickBot="1">
      <c r="A46" s="683"/>
      <c r="B46" s="700"/>
      <c r="C46" s="701"/>
      <c r="D46" s="701"/>
      <c r="E46" s="701"/>
      <c r="F46" s="701"/>
      <c r="G46" s="421"/>
    </row>
    <row r="47" spans="1:7" s="39" customFormat="1" ht="34.5" thickTop="1">
      <c r="A47" s="108" t="s">
        <v>118</v>
      </c>
      <c r="B47" s="450" t="s">
        <v>119</v>
      </c>
      <c r="C47" s="280" t="s">
        <v>5</v>
      </c>
      <c r="D47" s="9" t="s">
        <v>629</v>
      </c>
      <c r="E47" s="280" t="s">
        <v>630</v>
      </c>
      <c r="F47" s="565" t="s">
        <v>672</v>
      </c>
      <c r="G47" s="451" t="s">
        <v>6</v>
      </c>
    </row>
    <row r="48" spans="1:7" s="39" customFormat="1" ht="15" customHeight="1" thickBot="1">
      <c r="A48" s="109" t="s">
        <v>7</v>
      </c>
      <c r="B48" s="452" t="s">
        <v>8</v>
      </c>
      <c r="C48" s="281" t="s">
        <v>9</v>
      </c>
      <c r="D48" s="637" t="s">
        <v>10</v>
      </c>
      <c r="E48" s="705" t="s">
        <v>11</v>
      </c>
      <c r="F48" s="453" t="s">
        <v>12</v>
      </c>
      <c r="G48" s="13" t="s">
        <v>13</v>
      </c>
    </row>
    <row r="49" spans="1:7" s="39" customFormat="1" ht="15" customHeight="1" thickTop="1">
      <c r="A49" s="43" t="s">
        <v>471</v>
      </c>
      <c r="B49" s="693" t="s">
        <v>642</v>
      </c>
      <c r="C49" s="694"/>
      <c r="D49" s="695"/>
      <c r="E49" s="713">
        <v>124</v>
      </c>
      <c r="F49" s="696">
        <v>124</v>
      </c>
      <c r="G49" s="19"/>
    </row>
    <row r="50" spans="1:7" s="39" customFormat="1" ht="15" customHeight="1">
      <c r="A50" s="16" t="s">
        <v>473</v>
      </c>
      <c r="B50" s="17" t="s">
        <v>521</v>
      </c>
      <c r="C50" s="458"/>
      <c r="D50" s="664"/>
      <c r="E50" s="714">
        <v>1150</v>
      </c>
      <c r="F50" s="459">
        <v>1150</v>
      </c>
      <c r="G50" s="19"/>
    </row>
    <row r="51" spans="1:7" s="39" customFormat="1" ht="15" customHeight="1">
      <c r="A51" s="16" t="s">
        <v>474</v>
      </c>
      <c r="B51" s="17" t="s">
        <v>647</v>
      </c>
      <c r="C51" s="458"/>
      <c r="D51" s="664"/>
      <c r="E51" s="714">
        <v>66</v>
      </c>
      <c r="F51" s="459">
        <v>61</v>
      </c>
      <c r="G51" s="19"/>
    </row>
    <row r="52" spans="1:7" s="39" customFormat="1" ht="15" customHeight="1">
      <c r="A52" s="16" t="s">
        <v>476</v>
      </c>
      <c r="B52" s="17" t="s">
        <v>650</v>
      </c>
      <c r="C52" s="458"/>
      <c r="D52" s="664"/>
      <c r="E52" s="714">
        <v>40</v>
      </c>
      <c r="F52" s="459">
        <v>40</v>
      </c>
      <c r="G52" s="19"/>
    </row>
    <row r="53" spans="1:7" s="39" customFormat="1" ht="15" customHeight="1">
      <c r="A53" s="16" t="s">
        <v>478</v>
      </c>
      <c r="B53" s="17" t="s">
        <v>651</v>
      </c>
      <c r="C53" s="458"/>
      <c r="D53" s="664"/>
      <c r="E53" s="714">
        <v>400</v>
      </c>
      <c r="F53" s="459">
        <v>400</v>
      </c>
      <c r="G53" s="19"/>
    </row>
    <row r="54" spans="1:7" s="39" customFormat="1" ht="15" customHeight="1">
      <c r="A54" s="16" t="s">
        <v>480</v>
      </c>
      <c r="B54" s="17" t="s">
        <v>652</v>
      </c>
      <c r="C54" s="458"/>
      <c r="D54" s="664"/>
      <c r="E54" s="714">
        <v>128</v>
      </c>
      <c r="F54" s="459">
        <v>128</v>
      </c>
      <c r="G54" s="19"/>
    </row>
    <row r="55" spans="1:7" s="39" customFormat="1" ht="15" customHeight="1">
      <c r="A55" s="16" t="s">
        <v>482</v>
      </c>
      <c r="B55" s="17" t="s">
        <v>680</v>
      </c>
      <c r="C55" s="458"/>
      <c r="D55" s="664"/>
      <c r="E55" s="714"/>
      <c r="F55" s="459">
        <v>93</v>
      </c>
      <c r="G55" s="19"/>
    </row>
    <row r="56" spans="1:7" s="39" customFormat="1" ht="15" customHeight="1">
      <c r="A56" s="16" t="s">
        <v>484</v>
      </c>
      <c r="B56" s="17" t="s">
        <v>681</v>
      </c>
      <c r="C56" s="458"/>
      <c r="D56" s="664"/>
      <c r="E56" s="714"/>
      <c r="F56" s="459">
        <v>380</v>
      </c>
      <c r="G56" s="19"/>
    </row>
    <row r="57" spans="1:7" s="39" customFormat="1" ht="15" customHeight="1">
      <c r="A57" s="16" t="s">
        <v>486</v>
      </c>
      <c r="B57" s="17" t="s">
        <v>653</v>
      </c>
      <c r="C57" s="458"/>
      <c r="D57" s="664"/>
      <c r="E57" s="714">
        <v>600</v>
      </c>
      <c r="F57" s="459">
        <v>600</v>
      </c>
      <c r="G57" s="19"/>
    </row>
    <row r="58" spans="1:7" s="39" customFormat="1" ht="15" customHeight="1">
      <c r="A58" s="460" t="s">
        <v>24</v>
      </c>
      <c r="B58" s="461" t="s">
        <v>120</v>
      </c>
      <c r="C58" s="456">
        <f>SUM(C59)</f>
        <v>14500</v>
      </c>
      <c r="D58" s="663">
        <f>SUM(D59)</f>
        <v>14500</v>
      </c>
      <c r="E58" s="661">
        <f>SUM(E59)</f>
        <v>14500</v>
      </c>
      <c r="F58" s="467">
        <f>SUM(F59)</f>
        <v>14500</v>
      </c>
      <c r="G58" s="457">
        <f>F58/C58</f>
        <v>1</v>
      </c>
    </row>
    <row r="59" spans="1:7" s="39" customFormat="1" ht="15" customHeight="1">
      <c r="A59" s="468">
        <v>18</v>
      </c>
      <c r="B59" s="469" t="s">
        <v>553</v>
      </c>
      <c r="C59" s="470">
        <v>14500</v>
      </c>
      <c r="D59" s="667">
        <v>14500</v>
      </c>
      <c r="E59" s="715">
        <v>14500</v>
      </c>
      <c r="F59" s="471">
        <v>14500</v>
      </c>
      <c r="G59" s="19">
        <f>F59/C59</f>
        <v>1</v>
      </c>
    </row>
    <row r="60" spans="1:7" s="39" customFormat="1" ht="15" customHeight="1">
      <c r="A60" s="460" t="s">
        <v>26</v>
      </c>
      <c r="B60" s="461" t="s">
        <v>554</v>
      </c>
      <c r="C60" s="462">
        <v>7790</v>
      </c>
      <c r="D60" s="665">
        <f>'7.sz. melléklet'!F46</f>
        <v>12721</v>
      </c>
      <c r="E60" s="665">
        <f>'7.sz. melléklet'!G46</f>
        <v>10821</v>
      </c>
      <c r="F60" s="662">
        <f>'7.sz. melléklet'!H46</f>
        <v>10821</v>
      </c>
      <c r="G60" s="457">
        <f>F60/C60</f>
        <v>1.3890885750962774</v>
      </c>
    </row>
    <row r="61" spans="1:7" s="39" customFormat="1" ht="15" customHeight="1" thickBot="1">
      <c r="A61" s="472" t="s">
        <v>30</v>
      </c>
      <c r="B61" s="473" t="s">
        <v>555</v>
      </c>
      <c r="C61" s="474">
        <v>35000</v>
      </c>
      <c r="D61" s="668"/>
      <c r="E61" s="716"/>
      <c r="F61" s="475"/>
      <c r="G61" s="476"/>
    </row>
    <row r="62" spans="1:7" s="39" customFormat="1" ht="15" customHeight="1" thickBot="1" thickTop="1">
      <c r="A62" s="477" t="s">
        <v>556</v>
      </c>
      <c r="B62" s="477"/>
      <c r="C62" s="478">
        <f>C8+C14+C58+C60+C61</f>
        <v>132578</v>
      </c>
      <c r="D62" s="669">
        <f>D8+D14+D58+D60+D61</f>
        <v>141650</v>
      </c>
      <c r="E62" s="717">
        <f>E8+E14+E58+E60+E61</f>
        <v>148395</v>
      </c>
      <c r="F62" s="479">
        <f>F8+F14+F58+F60+F61</f>
        <v>148863</v>
      </c>
      <c r="G62" s="670">
        <f>F62/C62</f>
        <v>1.1228333509330357</v>
      </c>
    </row>
    <row r="63" ht="12.75" thickTop="1">
      <c r="E63" s="597"/>
    </row>
  </sheetData>
  <sheetProtection selectLockedCells="1" selectUnlockedCells="1"/>
  <mergeCells count="1">
    <mergeCell ref="A4:G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5" r:id="rId1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M42" sqref="M42"/>
    </sheetView>
  </sheetViews>
  <sheetFormatPr defaultColWidth="9.140625" defaultRowHeight="12.75"/>
  <cols>
    <col min="1" max="1" width="5.7109375" style="1" customWidth="1"/>
    <col min="2" max="2" width="5.7109375" style="0" customWidth="1"/>
    <col min="3" max="3" width="31.7109375" style="1" customWidth="1"/>
    <col min="4" max="5" width="9.28125" style="1" bestFit="1" customWidth="1"/>
    <col min="6" max="6" width="9.140625" style="1" customWidth="1"/>
    <col min="7" max="9" width="9.7109375" style="1" bestFit="1" customWidth="1"/>
    <col min="10" max="10" width="9.7109375" style="0" bestFit="1" customWidth="1"/>
    <col min="11" max="11" width="9.7109375" style="0" customWidth="1"/>
  </cols>
  <sheetData>
    <row r="1" spans="3:11" ht="15" customHeight="1">
      <c r="C1" s="3"/>
      <c r="D1" s="3"/>
      <c r="E1" s="3"/>
      <c r="F1" s="3"/>
      <c r="G1" s="3"/>
      <c r="H1" s="3"/>
      <c r="I1" s="3"/>
      <c r="K1" s="2" t="s">
        <v>557</v>
      </c>
    </row>
    <row r="2" spans="3:11" ht="15" customHeight="1">
      <c r="C2" s="3"/>
      <c r="D2" s="3"/>
      <c r="E2" s="3"/>
      <c r="F2" s="3"/>
      <c r="G2" s="3"/>
      <c r="H2" s="3"/>
      <c r="K2" s="2" t="str">
        <f>'1.sz. mellékelet'!H2</f>
        <v>a    3/2015. (III. 4.) önkormányzati rendelethez</v>
      </c>
    </row>
    <row r="3" ht="15" customHeight="1">
      <c r="C3" s="4"/>
    </row>
    <row r="4" spans="1:11" ht="15" customHeight="1">
      <c r="A4" s="799" t="s">
        <v>121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</row>
    <row r="5" spans="1:11" ht="15" customHeight="1">
      <c r="A5" s="799" t="s">
        <v>182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</row>
    <row r="6" ht="15" customHeight="1">
      <c r="B6" s="1"/>
    </row>
    <row r="7" spans="2:11" ht="15" customHeight="1" thickBot="1">
      <c r="B7" s="1"/>
      <c r="K7" s="61" t="s">
        <v>166</v>
      </c>
    </row>
    <row r="8" spans="1:11" ht="34.5" thickTop="1">
      <c r="A8" s="108" t="s">
        <v>118</v>
      </c>
      <c r="B8" s="830" t="s">
        <v>119</v>
      </c>
      <c r="C8" s="830"/>
      <c r="D8" s="830"/>
      <c r="E8" s="830"/>
      <c r="F8" s="830"/>
      <c r="G8" s="89" t="s">
        <v>5</v>
      </c>
      <c r="H8" s="293" t="s">
        <v>390</v>
      </c>
      <c r="I8" s="316" t="s">
        <v>391</v>
      </c>
      <c r="J8" s="316" t="s">
        <v>628</v>
      </c>
      <c r="K8" s="261" t="s">
        <v>666</v>
      </c>
    </row>
    <row r="9" spans="1:11" ht="15" customHeight="1" thickBot="1">
      <c r="A9" s="109" t="s">
        <v>7</v>
      </c>
      <c r="B9" s="829" t="s">
        <v>8</v>
      </c>
      <c r="C9" s="829"/>
      <c r="D9" s="829"/>
      <c r="E9" s="829"/>
      <c r="F9" s="829"/>
      <c r="G9" s="263" t="s">
        <v>9</v>
      </c>
      <c r="H9" s="294" t="s">
        <v>10</v>
      </c>
      <c r="I9" s="607" t="s">
        <v>11</v>
      </c>
      <c r="J9" s="607" t="s">
        <v>12</v>
      </c>
      <c r="K9" s="262" t="s">
        <v>13</v>
      </c>
    </row>
    <row r="10" spans="1:11" ht="15" customHeight="1" thickTop="1">
      <c r="A10" s="169" t="s">
        <v>106</v>
      </c>
      <c r="B10" s="828" t="s">
        <v>167</v>
      </c>
      <c r="C10" s="828"/>
      <c r="D10" s="828"/>
      <c r="E10" s="148"/>
      <c r="F10" s="148"/>
      <c r="G10" s="264"/>
      <c r="H10" s="295"/>
      <c r="I10" s="608"/>
      <c r="J10" s="608"/>
      <c r="K10" s="718"/>
    </row>
    <row r="11" spans="1:11" ht="15" customHeight="1">
      <c r="A11" s="170" t="s">
        <v>107</v>
      </c>
      <c r="B11" s="831" t="s">
        <v>168</v>
      </c>
      <c r="C11" s="831"/>
      <c r="D11" s="831"/>
      <c r="E11" s="831"/>
      <c r="F11" s="146"/>
      <c r="G11" s="265">
        <f>SUM(E12:E15)</f>
        <v>14995659</v>
      </c>
      <c r="H11" s="296">
        <f>SUM(E12:E15)</f>
        <v>14995659</v>
      </c>
      <c r="I11" s="609">
        <f>SUM(E12:E15)</f>
        <v>14995659</v>
      </c>
      <c r="J11" s="609">
        <f>SUM(E12:E15)</f>
        <v>14995659</v>
      </c>
      <c r="K11" s="747">
        <f>SUM(E12:E15)</f>
        <v>14995659</v>
      </c>
    </row>
    <row r="12" spans="1:11" ht="15" customHeight="1">
      <c r="A12" s="170"/>
      <c r="B12" s="6" t="s">
        <v>169</v>
      </c>
      <c r="C12" s="152" t="s">
        <v>170</v>
      </c>
      <c r="D12" s="152"/>
      <c r="E12" s="153">
        <v>2936910</v>
      </c>
      <c r="F12" s="146"/>
      <c r="G12" s="266"/>
      <c r="H12" s="297"/>
      <c r="I12" s="610"/>
      <c r="J12" s="610"/>
      <c r="K12" s="748"/>
    </row>
    <row r="13" spans="1:11" ht="15" customHeight="1">
      <c r="A13" s="170"/>
      <c r="B13" s="6" t="s">
        <v>171</v>
      </c>
      <c r="C13" s="152" t="s">
        <v>172</v>
      </c>
      <c r="D13" s="152"/>
      <c r="E13" s="153">
        <v>8609280</v>
      </c>
      <c r="F13" s="146"/>
      <c r="G13" s="266"/>
      <c r="H13" s="297"/>
      <c r="I13" s="610"/>
      <c r="J13" s="610"/>
      <c r="K13" s="748"/>
    </row>
    <row r="14" spans="1:11" ht="15" customHeight="1">
      <c r="A14" s="170"/>
      <c r="B14" s="6" t="s">
        <v>173</v>
      </c>
      <c r="C14" s="152" t="s">
        <v>174</v>
      </c>
      <c r="D14" s="152"/>
      <c r="E14" s="153">
        <v>668265</v>
      </c>
      <c r="F14" s="146"/>
      <c r="G14" s="266"/>
      <c r="H14" s="297"/>
      <c r="I14" s="610"/>
      <c r="J14" s="610"/>
      <c r="K14" s="748"/>
    </row>
    <row r="15" spans="1:11" ht="15" customHeight="1">
      <c r="A15" s="171"/>
      <c r="B15" s="6" t="s">
        <v>175</v>
      </c>
      <c r="C15" s="154" t="s">
        <v>176</v>
      </c>
      <c r="D15" s="154"/>
      <c r="E15" s="155">
        <v>2781204</v>
      </c>
      <c r="F15" s="146"/>
      <c r="G15" s="266"/>
      <c r="H15" s="297"/>
      <c r="I15" s="610"/>
      <c r="J15" s="610"/>
      <c r="K15" s="748"/>
    </row>
    <row r="16" spans="1:11" ht="15" customHeight="1">
      <c r="A16" s="170" t="s">
        <v>108</v>
      </c>
      <c r="B16" s="147" t="s">
        <v>177</v>
      </c>
      <c r="C16" s="147"/>
      <c r="D16" s="147"/>
      <c r="E16" s="157">
        <v>4000000</v>
      </c>
      <c r="F16" s="147"/>
      <c r="G16" s="267">
        <f>SUM(E16:E17)</f>
        <v>3775327</v>
      </c>
      <c r="H16" s="298">
        <f>SUM(E16:E17)</f>
        <v>3775327</v>
      </c>
      <c r="I16" s="611">
        <f>SUM(E16:E17)</f>
        <v>3775327</v>
      </c>
      <c r="J16" s="611">
        <f>SUM(E16:E17)</f>
        <v>3775327</v>
      </c>
      <c r="K16" s="747">
        <f>SUM(E16:E17)</f>
        <v>3775327</v>
      </c>
    </row>
    <row r="17" spans="1:11" ht="15" customHeight="1">
      <c r="A17" s="171"/>
      <c r="B17" s="145"/>
      <c r="C17" s="150" t="s">
        <v>185</v>
      </c>
      <c r="D17" s="151"/>
      <c r="E17" s="158">
        <f>0-224673</f>
        <v>-224673</v>
      </c>
      <c r="F17" s="145"/>
      <c r="G17" s="268"/>
      <c r="H17" s="299"/>
      <c r="I17" s="612"/>
      <c r="J17" s="612"/>
      <c r="K17" s="749"/>
    </row>
    <row r="18" spans="1:11" ht="15" customHeight="1">
      <c r="A18" s="170" t="s">
        <v>187</v>
      </c>
      <c r="B18" s="3" t="s">
        <v>122</v>
      </c>
      <c r="C18" s="3"/>
      <c r="D18" s="3"/>
      <c r="E18" s="159">
        <v>713065</v>
      </c>
      <c r="F18" s="146"/>
      <c r="G18" s="265">
        <f>SUM(E18:E19)</f>
        <v>356532</v>
      </c>
      <c r="H18" s="296">
        <f>SUM(E18:E19)</f>
        <v>356532</v>
      </c>
      <c r="I18" s="609">
        <f>SUM(E18:E19)</f>
        <v>356532</v>
      </c>
      <c r="J18" s="609">
        <f>SUM(E18:E19)</f>
        <v>356532</v>
      </c>
      <c r="K18" s="750">
        <f>SUM(E18:E19)</f>
        <v>356532</v>
      </c>
    </row>
    <row r="19" spans="1:11" ht="15" customHeight="1" thickBot="1">
      <c r="A19" s="170"/>
      <c r="B19" s="146"/>
      <c r="C19" s="149" t="s">
        <v>185</v>
      </c>
      <c r="D19" s="149"/>
      <c r="E19" s="160">
        <f>0-356533</f>
        <v>-356533</v>
      </c>
      <c r="F19" s="146"/>
      <c r="G19" s="266"/>
      <c r="H19" s="297"/>
      <c r="I19" s="610"/>
      <c r="J19" s="610"/>
      <c r="K19" s="751"/>
    </row>
    <row r="20" spans="1:11" ht="15" customHeight="1" thickBot="1">
      <c r="A20" s="164" t="s">
        <v>17</v>
      </c>
      <c r="B20" s="165" t="s">
        <v>373</v>
      </c>
      <c r="C20" s="166"/>
      <c r="D20" s="167"/>
      <c r="E20" s="168"/>
      <c r="F20" s="174"/>
      <c r="G20" s="269">
        <f>SUM(G10:G19)</f>
        <v>19127518</v>
      </c>
      <c r="H20" s="300">
        <f>SUM(H10:H19)</f>
        <v>19127518</v>
      </c>
      <c r="I20" s="613">
        <f>SUM(I10:I19)</f>
        <v>19127518</v>
      </c>
      <c r="J20" s="613">
        <f>SUM(J10:J19)</f>
        <v>19127518</v>
      </c>
      <c r="K20" s="722">
        <f>SUM(K10:K19)</f>
        <v>19127518</v>
      </c>
    </row>
    <row r="21" spans="1:11" ht="15" customHeight="1">
      <c r="A21" s="240" t="s">
        <v>20</v>
      </c>
      <c r="B21" s="836" t="s">
        <v>123</v>
      </c>
      <c r="C21" s="836"/>
      <c r="D21" s="836"/>
      <c r="E21" s="241"/>
      <c r="F21" s="241"/>
      <c r="G21" s="270">
        <v>276895</v>
      </c>
      <c r="H21" s="301">
        <v>276895</v>
      </c>
      <c r="I21" s="614">
        <v>276895</v>
      </c>
      <c r="J21" s="614">
        <v>276895</v>
      </c>
      <c r="K21" s="723">
        <v>276895</v>
      </c>
    </row>
    <row r="22" spans="1:11" ht="15" customHeight="1">
      <c r="A22" s="170" t="s">
        <v>21</v>
      </c>
      <c r="B22" s="146" t="s">
        <v>186</v>
      </c>
      <c r="C22" s="156"/>
      <c r="D22" s="154"/>
      <c r="E22" s="160"/>
      <c r="F22" s="146"/>
      <c r="G22" s="265">
        <v>701000</v>
      </c>
      <c r="H22" s="296">
        <v>701000</v>
      </c>
      <c r="I22" s="609">
        <v>701000</v>
      </c>
      <c r="J22" s="609">
        <v>701000</v>
      </c>
      <c r="K22" s="719">
        <v>701000</v>
      </c>
    </row>
    <row r="23" spans="1:11" ht="15" customHeight="1">
      <c r="A23" s="170" t="s">
        <v>345</v>
      </c>
      <c r="B23" s="831" t="s">
        <v>181</v>
      </c>
      <c r="C23" s="831"/>
      <c r="D23" s="831"/>
      <c r="E23" s="159">
        <v>1436160</v>
      </c>
      <c r="F23" s="146"/>
      <c r="G23" s="265">
        <v>1436160</v>
      </c>
      <c r="H23" s="296">
        <v>1436160</v>
      </c>
      <c r="I23" s="609">
        <v>1436160</v>
      </c>
      <c r="J23" s="609">
        <v>1436160</v>
      </c>
      <c r="K23" s="719">
        <f>E23+E24</f>
        <v>1370880</v>
      </c>
    </row>
    <row r="24" spans="1:11" ht="15" customHeight="1">
      <c r="A24" s="170"/>
      <c r="B24" s="146" t="s">
        <v>683</v>
      </c>
      <c r="C24" s="146"/>
      <c r="D24" s="146"/>
      <c r="E24" s="159">
        <v>-65280</v>
      </c>
      <c r="F24" s="146"/>
      <c r="G24" s="265"/>
      <c r="H24" s="296"/>
      <c r="I24" s="609"/>
      <c r="J24" s="609"/>
      <c r="K24" s="719"/>
    </row>
    <row r="25" spans="1:11" ht="15" customHeight="1" thickBot="1">
      <c r="A25" s="170" t="s">
        <v>377</v>
      </c>
      <c r="B25" s="146" t="s">
        <v>378</v>
      </c>
      <c r="C25" s="146"/>
      <c r="D25" s="146"/>
      <c r="E25" s="146"/>
      <c r="F25" s="146"/>
      <c r="G25" s="265"/>
      <c r="H25" s="296">
        <v>411996</v>
      </c>
      <c r="I25" s="609">
        <v>411996</v>
      </c>
      <c r="J25" s="609">
        <v>600610</v>
      </c>
      <c r="K25" s="719">
        <v>663730</v>
      </c>
    </row>
    <row r="26" spans="1:11" ht="15" customHeight="1" thickBot="1">
      <c r="A26" s="164" t="s">
        <v>18</v>
      </c>
      <c r="B26" s="165" t="s">
        <v>374</v>
      </c>
      <c r="C26" s="172"/>
      <c r="D26" s="172"/>
      <c r="E26" s="168"/>
      <c r="F26" s="174"/>
      <c r="G26" s="271">
        <f>SUM(G21:G23)</f>
        <v>2414055</v>
      </c>
      <c r="H26" s="302">
        <f>SUM(H21:H25)</f>
        <v>2826051</v>
      </c>
      <c r="I26" s="615">
        <f>SUM(I21:I25)</f>
        <v>2826051</v>
      </c>
      <c r="J26" s="615">
        <f>SUM(J21:J25)</f>
        <v>3014665</v>
      </c>
      <c r="K26" s="724">
        <f>SUM(K21:K25)</f>
        <v>3012505</v>
      </c>
    </row>
    <row r="27" spans="1:11" s="176" customFormat="1" ht="15" customHeight="1" thickBot="1">
      <c r="A27" s="177" t="s">
        <v>110</v>
      </c>
      <c r="B27" s="179" t="s">
        <v>191</v>
      </c>
      <c r="C27" s="180"/>
      <c r="D27" s="178"/>
      <c r="E27" s="175"/>
      <c r="F27" s="260"/>
      <c r="G27" s="272">
        <v>799139</v>
      </c>
      <c r="H27" s="303">
        <v>799139</v>
      </c>
      <c r="I27" s="616">
        <v>799139</v>
      </c>
      <c r="J27" s="616">
        <v>799140</v>
      </c>
      <c r="K27" s="725">
        <v>799140</v>
      </c>
    </row>
    <row r="28" spans="1:11" s="176" customFormat="1" ht="15" customHeight="1" thickBot="1">
      <c r="A28" s="164" t="s">
        <v>59</v>
      </c>
      <c r="B28" s="165" t="s">
        <v>372</v>
      </c>
      <c r="C28" s="172"/>
      <c r="D28" s="172"/>
      <c r="E28" s="168"/>
      <c r="F28" s="174"/>
      <c r="G28" s="271">
        <f>SUM(G27)</f>
        <v>799139</v>
      </c>
      <c r="H28" s="302">
        <f>SUM(H27)</f>
        <v>799139</v>
      </c>
      <c r="I28" s="615">
        <f>SUM(I27)</f>
        <v>799139</v>
      </c>
      <c r="J28" s="615">
        <f>SUM(J27)</f>
        <v>799140</v>
      </c>
      <c r="K28" s="724">
        <f>SUM(K27)</f>
        <v>799140</v>
      </c>
    </row>
    <row r="29" spans="1:11" ht="15" customHeight="1">
      <c r="A29" s="170" t="s">
        <v>188</v>
      </c>
      <c r="B29" s="831" t="s">
        <v>370</v>
      </c>
      <c r="C29" s="831"/>
      <c r="D29" s="831"/>
      <c r="E29" s="831"/>
      <c r="F29" s="831"/>
      <c r="G29" s="265">
        <f>D33+E33+F33</f>
        <v>11511360</v>
      </c>
      <c r="H29" s="296">
        <f>D33+E33+F33</f>
        <v>11511360</v>
      </c>
      <c r="I29" s="609">
        <f>D33+E33+F33</f>
        <v>11511360</v>
      </c>
      <c r="J29" s="609">
        <f>E33+F33+D33</f>
        <v>11511360</v>
      </c>
      <c r="K29" s="719">
        <f>D33+E33+F33+E34+F34</f>
        <v>11374187</v>
      </c>
    </row>
    <row r="30" spans="1:11" ht="15" customHeight="1">
      <c r="A30" s="170"/>
      <c r="B30" s="146"/>
      <c r="C30" s="161"/>
      <c r="D30" s="162" t="s">
        <v>183</v>
      </c>
      <c r="E30" s="162" t="s">
        <v>184</v>
      </c>
      <c r="F30" s="154"/>
      <c r="G30" s="266"/>
      <c r="H30" s="297"/>
      <c r="I30" s="610"/>
      <c r="J30" s="610"/>
      <c r="K30" s="720"/>
    </row>
    <row r="31" spans="1:11" ht="15" customHeight="1">
      <c r="A31" s="170"/>
      <c r="B31" s="146"/>
      <c r="C31" s="154" t="s">
        <v>178</v>
      </c>
      <c r="D31" s="153">
        <v>6419200</v>
      </c>
      <c r="E31" s="153">
        <v>3209600</v>
      </c>
      <c r="F31" s="160">
        <v>82560</v>
      </c>
      <c r="G31" s="266"/>
      <c r="H31" s="297"/>
      <c r="I31" s="610"/>
      <c r="J31" s="610"/>
      <c r="K31" s="720"/>
    </row>
    <row r="32" spans="1:11" ht="15" customHeight="1">
      <c r="A32" s="170"/>
      <c r="B32" s="146"/>
      <c r="C32" s="154" t="s">
        <v>179</v>
      </c>
      <c r="D32" s="153">
        <v>1200000</v>
      </c>
      <c r="E32" s="153">
        <v>600000</v>
      </c>
      <c r="F32" s="160"/>
      <c r="G32" s="266"/>
      <c r="H32" s="297"/>
      <c r="I32" s="610"/>
      <c r="J32" s="610"/>
      <c r="K32" s="720"/>
    </row>
    <row r="33" spans="1:11" ht="15" customHeight="1">
      <c r="A33" s="170"/>
      <c r="B33" s="146"/>
      <c r="C33" s="154" t="s">
        <v>180</v>
      </c>
      <c r="D33" s="153">
        <f>SUM(D31:D32)</f>
        <v>7619200</v>
      </c>
      <c r="E33" s="153">
        <f>SUM(E31:E32)</f>
        <v>3809600</v>
      </c>
      <c r="F33" s="153">
        <f>SUM(F31:F32)</f>
        <v>82560</v>
      </c>
      <c r="G33" s="266"/>
      <c r="H33" s="297"/>
      <c r="I33" s="610"/>
      <c r="J33" s="610"/>
      <c r="K33" s="720"/>
    </row>
    <row r="34" spans="1:11" ht="15" customHeight="1">
      <c r="A34" s="171"/>
      <c r="B34" s="145"/>
      <c r="C34" s="163" t="s">
        <v>682</v>
      </c>
      <c r="D34" s="155"/>
      <c r="E34" s="155">
        <v>-133733</v>
      </c>
      <c r="F34" s="761">
        <v>-3440</v>
      </c>
      <c r="G34" s="760"/>
      <c r="H34" s="299"/>
      <c r="I34" s="612"/>
      <c r="J34" s="612"/>
      <c r="K34" s="721"/>
    </row>
    <row r="35" spans="1:11" ht="15" customHeight="1">
      <c r="A35" s="170" t="s">
        <v>189</v>
      </c>
      <c r="B35" s="831" t="s">
        <v>371</v>
      </c>
      <c r="C35" s="831"/>
      <c r="D35" s="162" t="s">
        <v>183</v>
      </c>
      <c r="E35" s="162" t="s">
        <v>184</v>
      </c>
      <c r="F35" s="720"/>
      <c r="G35" s="752">
        <f>D36+E36</f>
        <v>1232000</v>
      </c>
      <c r="H35" s="296">
        <f>D36+E36</f>
        <v>1232000</v>
      </c>
      <c r="I35" s="609">
        <f>D36+E36</f>
        <v>1232000</v>
      </c>
      <c r="J35" s="609">
        <f>E36+D36</f>
        <v>1232000</v>
      </c>
      <c r="K35" s="719">
        <f>D36+E36+E37</f>
        <v>1213333</v>
      </c>
    </row>
    <row r="36" spans="1:11" ht="15" customHeight="1">
      <c r="A36" s="170"/>
      <c r="B36" s="146"/>
      <c r="C36" s="154"/>
      <c r="D36" s="153">
        <v>821333</v>
      </c>
      <c r="E36" s="160">
        <v>410667</v>
      </c>
      <c r="F36" s="146"/>
      <c r="G36" s="266"/>
      <c r="H36" s="297"/>
      <c r="I36" s="610"/>
      <c r="J36" s="610"/>
      <c r="K36" s="720"/>
    </row>
    <row r="37" spans="1:11" ht="15" customHeight="1" thickBot="1">
      <c r="A37" s="753"/>
      <c r="B37" s="754"/>
      <c r="C37" s="755"/>
      <c r="D37" s="756"/>
      <c r="E37" s="762">
        <v>-18667</v>
      </c>
      <c r="F37" s="754"/>
      <c r="G37" s="763"/>
      <c r="H37" s="757"/>
      <c r="I37" s="758"/>
      <c r="J37" s="758"/>
      <c r="K37" s="759"/>
    </row>
    <row r="38" spans="1:11" ht="15" customHeight="1" thickBot="1">
      <c r="A38" s="164" t="s">
        <v>60</v>
      </c>
      <c r="B38" s="165" t="s">
        <v>369</v>
      </c>
      <c r="C38" s="174"/>
      <c r="D38" s="174"/>
      <c r="E38" s="174"/>
      <c r="F38" s="174"/>
      <c r="G38" s="271">
        <f>SUM(G29:G36)</f>
        <v>12743360</v>
      </c>
      <c r="H38" s="302">
        <f>SUM(H29:H36)</f>
        <v>12743360</v>
      </c>
      <c r="I38" s="615">
        <f>SUM(I29:I36)</f>
        <v>12743360</v>
      </c>
      <c r="J38" s="615">
        <f>SUM(J29:J36)</f>
        <v>12743360</v>
      </c>
      <c r="K38" s="724">
        <f>SUM(K29:K36)</f>
        <v>12587520</v>
      </c>
    </row>
    <row r="39" spans="1:11" ht="15" customHeight="1">
      <c r="A39" s="184" t="s">
        <v>192</v>
      </c>
      <c r="B39" s="185" t="s">
        <v>193</v>
      </c>
      <c r="C39" s="173"/>
      <c r="D39" s="173"/>
      <c r="E39" s="173"/>
      <c r="F39" s="173"/>
      <c r="G39" s="273">
        <v>18271620</v>
      </c>
      <c r="H39" s="304">
        <v>18271620</v>
      </c>
      <c r="I39" s="617">
        <v>18271620</v>
      </c>
      <c r="J39" s="617">
        <v>18271620</v>
      </c>
      <c r="K39" s="726">
        <v>18271620</v>
      </c>
    </row>
    <row r="40" spans="1:11" ht="15" customHeight="1">
      <c r="A40" s="181" t="s">
        <v>194</v>
      </c>
      <c r="B40" s="183" t="s">
        <v>195</v>
      </c>
      <c r="C40" s="146"/>
      <c r="D40" s="146"/>
      <c r="E40" s="146"/>
      <c r="F40" s="146"/>
      <c r="G40" s="265">
        <v>113104</v>
      </c>
      <c r="H40" s="296">
        <v>113104</v>
      </c>
      <c r="I40" s="609">
        <v>113104</v>
      </c>
      <c r="J40" s="609">
        <v>113104</v>
      </c>
      <c r="K40" s="719">
        <v>113104</v>
      </c>
    </row>
    <row r="41" spans="1:11" ht="15" customHeight="1">
      <c r="A41" s="274" t="s">
        <v>243</v>
      </c>
      <c r="B41" s="275" t="s">
        <v>368</v>
      </c>
      <c r="C41" s="276"/>
      <c r="D41" s="276"/>
      <c r="E41" s="276"/>
      <c r="F41" s="276"/>
      <c r="G41" s="277"/>
      <c r="H41" s="305">
        <v>10276500</v>
      </c>
      <c r="I41" s="618">
        <v>10276500</v>
      </c>
      <c r="J41" s="618">
        <v>10276500</v>
      </c>
      <c r="K41" s="727">
        <v>10276500</v>
      </c>
    </row>
    <row r="42" spans="1:11" ht="15" customHeight="1" thickBot="1">
      <c r="A42" s="274" t="s">
        <v>349</v>
      </c>
      <c r="B42" s="275" t="s">
        <v>654</v>
      </c>
      <c r="C42" s="276"/>
      <c r="D42" s="276"/>
      <c r="E42" s="276"/>
      <c r="F42" s="276"/>
      <c r="G42" s="277"/>
      <c r="H42" s="305">
        <v>344000</v>
      </c>
      <c r="I42" s="618">
        <v>344000</v>
      </c>
      <c r="J42" s="618">
        <v>59182</v>
      </c>
      <c r="K42" s="727">
        <v>59182</v>
      </c>
    </row>
    <row r="43" spans="1:11" ht="15" customHeight="1" thickBot="1">
      <c r="A43" s="182" t="s">
        <v>62</v>
      </c>
      <c r="B43" s="165" t="s">
        <v>375</v>
      </c>
      <c r="C43" s="174"/>
      <c r="D43" s="174"/>
      <c r="E43" s="174"/>
      <c r="F43" s="174"/>
      <c r="G43" s="675">
        <f>SUM(G39:G42)</f>
        <v>18384724</v>
      </c>
      <c r="H43" s="615">
        <f>SUM(H39:H42)</f>
        <v>29005224</v>
      </c>
      <c r="I43" s="615">
        <f>SUM(I39:I42)</f>
        <v>29005224</v>
      </c>
      <c r="J43" s="615">
        <f>SUM(J39:J42)</f>
        <v>28720406</v>
      </c>
      <c r="K43" s="724">
        <f>SUM(K39:K42)</f>
        <v>28720406</v>
      </c>
    </row>
    <row r="44" spans="1:11" ht="15" customHeight="1" thickBot="1">
      <c r="A44" s="182" t="s">
        <v>63</v>
      </c>
      <c r="B44" s="165" t="s">
        <v>376</v>
      </c>
      <c r="C44" s="174"/>
      <c r="D44" s="174"/>
      <c r="E44" s="174"/>
      <c r="F44" s="174"/>
      <c r="G44" s="283"/>
      <c r="H44" s="302">
        <v>661050</v>
      </c>
      <c r="I44" s="615">
        <v>1054796</v>
      </c>
      <c r="J44" s="615">
        <v>1631884</v>
      </c>
      <c r="K44" s="724">
        <v>1680764</v>
      </c>
    </row>
    <row r="45" spans="1:11" ht="15" customHeight="1" thickBot="1">
      <c r="A45" s="182" t="s">
        <v>65</v>
      </c>
      <c r="B45" s="165" t="s">
        <v>655</v>
      </c>
      <c r="C45" s="174"/>
      <c r="D45" s="174"/>
      <c r="E45" s="174"/>
      <c r="F45" s="174"/>
      <c r="G45" s="283"/>
      <c r="H45" s="302"/>
      <c r="I45" s="615"/>
      <c r="J45" s="615">
        <v>344000</v>
      </c>
      <c r="K45" s="724">
        <v>344000</v>
      </c>
    </row>
    <row r="46" spans="1:11" ht="15" customHeight="1">
      <c r="A46" s="832" t="s">
        <v>196</v>
      </c>
      <c r="B46" s="833"/>
      <c r="C46" s="833"/>
      <c r="D46" s="833"/>
      <c r="E46" s="833"/>
      <c r="F46" s="833"/>
      <c r="G46" s="284">
        <f>G20+G26+G28+G38+G43+G44</f>
        <v>53468796</v>
      </c>
      <c r="H46" s="296">
        <f>H20+H26+H28+H38+H43+H44</f>
        <v>65162342</v>
      </c>
      <c r="I46" s="609">
        <f>I20+I26+I28+I38+I43+I44</f>
        <v>65556088</v>
      </c>
      <c r="J46" s="609">
        <f>J20+J26+J28+J38+J43+J44+J45</f>
        <v>66380973</v>
      </c>
      <c r="K46" s="719">
        <f>K20+K26+K28+K38+K43+K44+K45</f>
        <v>66271853</v>
      </c>
    </row>
    <row r="47" spans="1:11" ht="15" customHeight="1" thickBot="1">
      <c r="A47" s="834"/>
      <c r="B47" s="835"/>
      <c r="C47" s="835"/>
      <c r="D47" s="835"/>
      <c r="E47" s="835"/>
      <c r="F47" s="835"/>
      <c r="G47" s="285" t="s">
        <v>197</v>
      </c>
      <c r="H47" s="306" t="s">
        <v>379</v>
      </c>
      <c r="I47" s="619" t="s">
        <v>395</v>
      </c>
      <c r="J47" s="619" t="s">
        <v>656</v>
      </c>
      <c r="K47" s="728" t="s">
        <v>684</v>
      </c>
    </row>
    <row r="48" ht="12.75" thickTop="1"/>
  </sheetData>
  <sheetProtection selectLockedCells="1" selectUnlockedCells="1"/>
  <mergeCells count="12">
    <mergeCell ref="A46:F46"/>
    <mergeCell ref="A47:F47"/>
    <mergeCell ref="B21:D21"/>
    <mergeCell ref="B29:F29"/>
    <mergeCell ref="B35:C35"/>
    <mergeCell ref="B23:D23"/>
    <mergeCell ref="A4:K4"/>
    <mergeCell ref="A5:K5"/>
    <mergeCell ref="B10:D10"/>
    <mergeCell ref="B9:F9"/>
    <mergeCell ref="B8:F8"/>
    <mergeCell ref="B11:E1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5.7109375" style="1" customWidth="1"/>
    <col min="2" max="2" width="32.7109375" style="1" customWidth="1"/>
    <col min="3" max="7" width="9.7109375" style="0" customWidth="1"/>
  </cols>
  <sheetData>
    <row r="1" spans="2:7" s="39" customFormat="1" ht="15" customHeight="1">
      <c r="B1" s="56"/>
      <c r="C1" s="56"/>
      <c r="D1" s="56"/>
      <c r="E1" s="56"/>
      <c r="F1" s="56"/>
      <c r="G1" s="40" t="s">
        <v>558</v>
      </c>
    </row>
    <row r="2" spans="1:7" s="39" customFormat="1" ht="15" customHeight="1">
      <c r="A2" s="3"/>
      <c r="B2" s="3"/>
      <c r="C2" s="3"/>
      <c r="D2" s="3"/>
      <c r="E2" s="3"/>
      <c r="F2" s="3"/>
      <c r="G2" s="2" t="str">
        <f>'1.sz. mellékelet'!H2</f>
        <v>a    3/2015. (III. 4.) önkormányzati rendelethez</v>
      </c>
    </row>
    <row r="3" spans="1:2" s="39" customFormat="1" ht="15" customHeight="1">
      <c r="A3" s="42"/>
      <c r="B3" s="42"/>
    </row>
    <row r="4" ht="15" customHeight="1" thickBot="1">
      <c r="G4" s="6" t="s">
        <v>2</v>
      </c>
    </row>
    <row r="5" spans="1:8" ht="34.5" thickTop="1">
      <c r="A5" s="108" t="s">
        <v>94</v>
      </c>
      <c r="B5" s="480" t="s">
        <v>119</v>
      </c>
      <c r="C5" s="9" t="s">
        <v>5</v>
      </c>
      <c r="D5" s="293" t="s">
        <v>390</v>
      </c>
      <c r="E5" s="316" t="s">
        <v>391</v>
      </c>
      <c r="F5" s="316" t="s">
        <v>628</v>
      </c>
      <c r="G5" s="143" t="s">
        <v>6</v>
      </c>
      <c r="H5" s="481"/>
    </row>
    <row r="6" spans="1:8" ht="15" customHeight="1" thickBot="1">
      <c r="A6" s="109" t="s">
        <v>7</v>
      </c>
      <c r="B6" s="482" t="s">
        <v>8</v>
      </c>
      <c r="C6" s="12" t="s">
        <v>10</v>
      </c>
      <c r="D6" s="12" t="s">
        <v>11</v>
      </c>
      <c r="E6" s="281" t="s">
        <v>12</v>
      </c>
      <c r="F6" s="281" t="s">
        <v>13</v>
      </c>
      <c r="G6" s="91" t="s">
        <v>76</v>
      </c>
      <c r="H6" s="481"/>
    </row>
    <row r="7" spans="1:8" ht="6" customHeight="1" thickTop="1">
      <c r="A7" s="39"/>
      <c r="B7" s="483"/>
      <c r="C7" s="481"/>
      <c r="D7" s="481"/>
      <c r="E7" s="481"/>
      <c r="F7" s="481"/>
      <c r="G7" s="481"/>
      <c r="H7" s="481"/>
    </row>
    <row r="8" spans="1:8" ht="15" customHeight="1" thickBot="1">
      <c r="A8" s="837" t="s">
        <v>559</v>
      </c>
      <c r="B8" s="837"/>
      <c r="C8" s="59"/>
      <c r="D8" s="59"/>
      <c r="E8" s="59"/>
      <c r="F8" s="59"/>
      <c r="G8" s="59"/>
      <c r="H8" s="39"/>
    </row>
    <row r="9" spans="1:8" ht="15" customHeight="1" thickTop="1">
      <c r="A9" s="484" t="s">
        <v>17</v>
      </c>
      <c r="B9" s="485" t="s">
        <v>560</v>
      </c>
      <c r="C9" s="486">
        <v>9917</v>
      </c>
      <c r="D9" s="486">
        <v>10312</v>
      </c>
      <c r="E9" s="486">
        <v>10862</v>
      </c>
      <c r="F9" s="486">
        <v>11163</v>
      </c>
      <c r="G9" s="98">
        <f>F9/C9</f>
        <v>1.12564283553494</v>
      </c>
      <c r="H9" s="39"/>
    </row>
    <row r="10" spans="1:8" ht="15" customHeight="1">
      <c r="A10" s="487" t="s">
        <v>18</v>
      </c>
      <c r="B10" s="485" t="s">
        <v>561</v>
      </c>
      <c r="C10" s="486">
        <v>15584</v>
      </c>
      <c r="D10" s="486">
        <v>14713</v>
      </c>
      <c r="E10" s="486">
        <v>15591</v>
      </c>
      <c r="F10" s="486">
        <v>15196</v>
      </c>
      <c r="G10" s="98">
        <f aca="true" t="shared" si="0" ref="G10:G16">F10/C10</f>
        <v>0.9751026694045175</v>
      </c>
      <c r="H10" s="39"/>
    </row>
    <row r="11" spans="1:8" ht="15" customHeight="1">
      <c r="A11" s="488" t="s">
        <v>59</v>
      </c>
      <c r="B11" s="485" t="s">
        <v>562</v>
      </c>
      <c r="C11" s="486"/>
      <c r="D11" s="486">
        <v>203</v>
      </c>
      <c r="E11" s="486">
        <v>203</v>
      </c>
      <c r="F11" s="486">
        <v>203</v>
      </c>
      <c r="G11" s="98"/>
      <c r="H11" s="39"/>
    </row>
    <row r="12" spans="1:8" ht="15" customHeight="1">
      <c r="A12" s="489" t="s">
        <v>60</v>
      </c>
      <c r="B12" s="485" t="s">
        <v>563</v>
      </c>
      <c r="C12" s="486">
        <v>800</v>
      </c>
      <c r="D12" s="486">
        <v>800</v>
      </c>
      <c r="E12" s="486">
        <v>805</v>
      </c>
      <c r="F12" s="486">
        <v>805</v>
      </c>
      <c r="G12" s="98">
        <f t="shared" si="0"/>
        <v>1.00625</v>
      </c>
      <c r="H12" s="39"/>
    </row>
    <row r="13" spans="1:8" ht="15" customHeight="1">
      <c r="A13" s="488" t="s">
        <v>62</v>
      </c>
      <c r="B13" s="485" t="s">
        <v>564</v>
      </c>
      <c r="C13" s="486">
        <v>500</v>
      </c>
      <c r="D13" s="486">
        <v>500</v>
      </c>
      <c r="E13" s="486">
        <v>500</v>
      </c>
      <c r="F13" s="486">
        <v>500</v>
      </c>
      <c r="G13" s="98">
        <f t="shared" si="0"/>
        <v>1</v>
      </c>
      <c r="H13" s="39"/>
    </row>
    <row r="14" spans="1:8" ht="15" customHeight="1">
      <c r="A14" s="489" t="s">
        <v>63</v>
      </c>
      <c r="B14" s="485" t="s">
        <v>565</v>
      </c>
      <c r="C14" s="486">
        <v>100</v>
      </c>
      <c r="D14" s="486">
        <v>100</v>
      </c>
      <c r="E14" s="486">
        <v>100</v>
      </c>
      <c r="F14" s="486">
        <v>100</v>
      </c>
      <c r="G14" s="98">
        <f t="shared" si="0"/>
        <v>1</v>
      </c>
      <c r="H14" s="39"/>
    </row>
    <row r="15" spans="1:8" ht="15" customHeight="1">
      <c r="A15" s="43" t="s">
        <v>65</v>
      </c>
      <c r="B15" s="485" t="s">
        <v>566</v>
      </c>
      <c r="C15" s="486">
        <v>222</v>
      </c>
      <c r="D15" s="486">
        <v>222</v>
      </c>
      <c r="E15" s="486">
        <v>222</v>
      </c>
      <c r="F15" s="486">
        <v>222</v>
      </c>
      <c r="G15" s="98">
        <f t="shared" si="0"/>
        <v>1</v>
      </c>
      <c r="H15" s="39"/>
    </row>
    <row r="16" spans="1:8" ht="15" customHeight="1" thickBot="1">
      <c r="A16" s="487" t="s">
        <v>95</v>
      </c>
      <c r="B16" s="490" t="s">
        <v>567</v>
      </c>
      <c r="C16" s="491">
        <v>590</v>
      </c>
      <c r="D16" s="491">
        <v>590</v>
      </c>
      <c r="E16" s="491">
        <v>575</v>
      </c>
      <c r="F16" s="491">
        <v>575</v>
      </c>
      <c r="G16" s="492">
        <f t="shared" si="0"/>
        <v>0.9745762711864406</v>
      </c>
      <c r="H16" s="39"/>
    </row>
    <row r="17" spans="1:9" ht="15" customHeight="1" thickBot="1" thickTop="1">
      <c r="A17" s="838" t="s">
        <v>498</v>
      </c>
      <c r="B17" s="838"/>
      <c r="C17" s="493">
        <f>SUM(C9:C16)</f>
        <v>27713</v>
      </c>
      <c r="D17" s="493">
        <f>SUM(D9:D16)</f>
        <v>27440</v>
      </c>
      <c r="E17" s="493">
        <f>SUM(E9:E16)</f>
        <v>28858</v>
      </c>
      <c r="F17" s="493">
        <f>SUM(F9:F16)</f>
        <v>28764</v>
      </c>
      <c r="G17" s="494">
        <f>F17/C17</f>
        <v>1.0379244397935987</v>
      </c>
      <c r="H17" s="39"/>
      <c r="I17" s="140"/>
    </row>
    <row r="18" spans="1:8" ht="6" customHeight="1" thickTop="1">
      <c r="A18" s="39"/>
      <c r="B18" s="104"/>
      <c r="C18" s="42"/>
      <c r="D18" s="42"/>
      <c r="E18" s="42"/>
      <c r="F18" s="42"/>
      <c r="G18" s="495"/>
      <c r="H18" s="39"/>
    </row>
    <row r="19" spans="1:8" ht="15" customHeight="1" thickBot="1">
      <c r="A19" s="837" t="s">
        <v>568</v>
      </c>
      <c r="B19" s="837"/>
      <c r="C19" s="59"/>
      <c r="D19" s="59"/>
      <c r="E19" s="59"/>
      <c r="F19" s="59"/>
      <c r="G19" s="496"/>
      <c r="H19" s="39"/>
    </row>
    <row r="20" spans="1:8" ht="15" customHeight="1" thickTop="1">
      <c r="A20" s="484" t="s">
        <v>17</v>
      </c>
      <c r="B20" s="485" t="s">
        <v>569</v>
      </c>
      <c r="C20" s="486">
        <v>80</v>
      </c>
      <c r="D20" s="486">
        <v>80</v>
      </c>
      <c r="E20" s="486">
        <v>80</v>
      </c>
      <c r="F20" s="486">
        <v>80</v>
      </c>
      <c r="G20" s="98">
        <f>F20/C20</f>
        <v>1</v>
      </c>
      <c r="H20" s="39"/>
    </row>
    <row r="21" spans="1:8" ht="15" customHeight="1">
      <c r="A21" s="43" t="s">
        <v>18</v>
      </c>
      <c r="B21" s="485" t="s">
        <v>570</v>
      </c>
      <c r="C21" s="486">
        <v>9500</v>
      </c>
      <c r="D21" s="486">
        <v>14631</v>
      </c>
      <c r="E21" s="486">
        <v>9070</v>
      </c>
      <c r="F21" s="486">
        <v>6070</v>
      </c>
      <c r="G21" s="98">
        <f aca="true" t="shared" si="1" ref="G21:G28">F21/C21</f>
        <v>0.6389473684210526</v>
      </c>
      <c r="H21" s="39"/>
    </row>
    <row r="22" spans="1:8" ht="15" customHeight="1">
      <c r="A22" s="43" t="s">
        <v>59</v>
      </c>
      <c r="B22" s="485" t="s">
        <v>571</v>
      </c>
      <c r="C22" s="486">
        <v>100</v>
      </c>
      <c r="D22" s="486">
        <v>200</v>
      </c>
      <c r="E22" s="486">
        <v>200</v>
      </c>
      <c r="F22" s="486">
        <v>200</v>
      </c>
      <c r="G22" s="98">
        <f t="shared" si="1"/>
        <v>2</v>
      </c>
      <c r="H22" s="39"/>
    </row>
    <row r="23" spans="1:8" ht="15" customHeight="1">
      <c r="A23" s="43" t="s">
        <v>60</v>
      </c>
      <c r="B23" s="485" t="s">
        <v>572</v>
      </c>
      <c r="C23" s="486">
        <v>4010</v>
      </c>
      <c r="D23" s="486">
        <v>4010</v>
      </c>
      <c r="E23" s="486">
        <v>4255</v>
      </c>
      <c r="F23" s="486">
        <v>4255</v>
      </c>
      <c r="G23" s="98">
        <f t="shared" si="1"/>
        <v>1.0610972568578554</v>
      </c>
      <c r="H23" s="39"/>
    </row>
    <row r="24" spans="1:8" ht="15" customHeight="1">
      <c r="A24" s="43" t="s">
        <v>62</v>
      </c>
      <c r="B24" s="485" t="s">
        <v>573</v>
      </c>
      <c r="C24" s="486">
        <v>300</v>
      </c>
      <c r="D24" s="486">
        <v>300</v>
      </c>
      <c r="E24" s="486">
        <v>300</v>
      </c>
      <c r="F24" s="486">
        <v>300</v>
      </c>
      <c r="G24" s="98">
        <f t="shared" si="1"/>
        <v>1</v>
      </c>
      <c r="H24" s="39"/>
    </row>
    <row r="25" spans="1:8" ht="15" customHeight="1">
      <c r="A25" s="43" t="s">
        <v>63</v>
      </c>
      <c r="B25" s="485" t="s">
        <v>574</v>
      </c>
      <c r="C25" s="486">
        <v>100</v>
      </c>
      <c r="D25" s="486">
        <v>100</v>
      </c>
      <c r="E25" s="486">
        <v>100</v>
      </c>
      <c r="F25" s="486">
        <v>100</v>
      </c>
      <c r="G25" s="98">
        <f t="shared" si="1"/>
        <v>1</v>
      </c>
      <c r="H25" s="39"/>
    </row>
    <row r="26" spans="1:8" ht="15" customHeight="1">
      <c r="A26" s="43" t="s">
        <v>65</v>
      </c>
      <c r="B26" s="485" t="s">
        <v>575</v>
      </c>
      <c r="C26" s="486">
        <v>100</v>
      </c>
      <c r="D26" s="486">
        <v>100</v>
      </c>
      <c r="E26" s="486">
        <v>100</v>
      </c>
      <c r="F26" s="486">
        <v>100</v>
      </c>
      <c r="G26" s="98">
        <f t="shared" si="1"/>
        <v>1</v>
      </c>
      <c r="H26" s="39"/>
    </row>
    <row r="27" spans="1:8" ht="22.5">
      <c r="A27" s="43" t="s">
        <v>95</v>
      </c>
      <c r="B27" s="485" t="s">
        <v>576</v>
      </c>
      <c r="C27" s="497"/>
      <c r="D27" s="497">
        <v>100</v>
      </c>
      <c r="E27" s="497">
        <v>100</v>
      </c>
      <c r="F27" s="497">
        <v>100</v>
      </c>
      <c r="G27" s="98"/>
      <c r="H27" s="39"/>
    </row>
    <row r="28" spans="1:8" ht="15" customHeight="1" thickBot="1">
      <c r="A28" s="43" t="s">
        <v>98</v>
      </c>
      <c r="B28" s="485" t="s">
        <v>577</v>
      </c>
      <c r="C28" s="498">
        <v>100</v>
      </c>
      <c r="D28" s="499">
        <v>100</v>
      </c>
      <c r="E28" s="499">
        <v>100</v>
      </c>
      <c r="F28" s="499">
        <v>100</v>
      </c>
      <c r="G28" s="492">
        <f t="shared" si="1"/>
        <v>1</v>
      </c>
      <c r="H28" s="39"/>
    </row>
    <row r="29" spans="1:8" ht="15" customHeight="1" thickBot="1" thickTop="1">
      <c r="A29" s="838" t="s">
        <v>498</v>
      </c>
      <c r="B29" s="838"/>
      <c r="C29" s="493">
        <f>SUM(C20:C28)</f>
        <v>14290</v>
      </c>
      <c r="D29" s="493">
        <f>SUM(D20:D28)</f>
        <v>19621</v>
      </c>
      <c r="E29" s="493">
        <f>SUM(E20:E28)</f>
        <v>14305</v>
      </c>
      <c r="F29" s="493">
        <f>SUM(F20:F28)</f>
        <v>11305</v>
      </c>
      <c r="G29" s="494">
        <f>F29/C29</f>
        <v>0.79111266620014</v>
      </c>
      <c r="H29" s="39"/>
    </row>
    <row r="30" spans="1:8" ht="6" customHeight="1" thickTop="1">
      <c r="A30" s="39"/>
      <c r="B30" s="104"/>
      <c r="C30" s="42"/>
      <c r="D30" s="42"/>
      <c r="E30" s="42"/>
      <c r="F30" s="42"/>
      <c r="G30" s="495"/>
      <c r="H30" s="39"/>
    </row>
    <row r="31" spans="1:8" ht="15" customHeight="1" thickBot="1">
      <c r="A31" s="837" t="s">
        <v>578</v>
      </c>
      <c r="B31" s="837"/>
      <c r="C31" s="42"/>
      <c r="D31" s="42"/>
      <c r="E31" s="42"/>
      <c r="F31" s="42"/>
      <c r="G31" s="496"/>
      <c r="H31" s="39"/>
    </row>
    <row r="32" spans="1:8" ht="15" customHeight="1" thickTop="1">
      <c r="A32" s="484" t="s">
        <v>17</v>
      </c>
      <c r="B32" s="500" t="s">
        <v>579</v>
      </c>
      <c r="C32" s="501">
        <v>1860</v>
      </c>
      <c r="D32" s="501">
        <v>1860</v>
      </c>
      <c r="E32" s="501">
        <v>1860</v>
      </c>
      <c r="F32" s="501">
        <v>1971</v>
      </c>
      <c r="G32" s="98">
        <f>F32/C32</f>
        <v>1.0596774193548386</v>
      </c>
      <c r="H32" s="39"/>
    </row>
    <row r="33" spans="1:8" ht="15" customHeight="1" thickBot="1">
      <c r="A33" s="93" t="s">
        <v>18</v>
      </c>
      <c r="B33" s="502" t="s">
        <v>580</v>
      </c>
      <c r="C33" s="503"/>
      <c r="D33" s="498">
        <v>10277</v>
      </c>
      <c r="E33" s="498">
        <v>10277</v>
      </c>
      <c r="F33" s="498">
        <v>10277</v>
      </c>
      <c r="G33" s="504"/>
      <c r="H33" s="39"/>
    </row>
    <row r="34" spans="1:10" ht="15" customHeight="1" thickBot="1" thickTop="1">
      <c r="A34" s="838" t="s">
        <v>498</v>
      </c>
      <c r="B34" s="838"/>
      <c r="C34" s="493">
        <f>SUM(C32)</f>
        <v>1860</v>
      </c>
      <c r="D34" s="505">
        <f>SUM(D32:D33)</f>
        <v>12137</v>
      </c>
      <c r="E34" s="505">
        <f>SUM(E32:E33)</f>
        <v>12137</v>
      </c>
      <c r="F34" s="505">
        <f>SUM(F32:F33)</f>
        <v>12248</v>
      </c>
      <c r="G34" s="506">
        <f>F34/C34</f>
        <v>6.58494623655914</v>
      </c>
      <c r="J34" s="140"/>
    </row>
    <row r="35" ht="12.75" thickTop="1"/>
    <row r="36" spans="1:2" ht="14.25" customHeight="1">
      <c r="A36"/>
      <c r="B36"/>
    </row>
    <row r="37" spans="1:2" ht="14.25" customHeight="1">
      <c r="A37"/>
      <c r="B37"/>
    </row>
    <row r="38" spans="1:2" ht="14.25" customHeight="1">
      <c r="A38"/>
      <c r="B38"/>
    </row>
    <row r="39" spans="1:2" ht="14.25" customHeight="1">
      <c r="A39"/>
      <c r="B39"/>
    </row>
  </sheetData>
  <sheetProtection selectLockedCells="1" selectUnlockedCells="1"/>
  <mergeCells count="6">
    <mergeCell ref="A31:B31"/>
    <mergeCell ref="A34:B34"/>
    <mergeCell ref="A8:B8"/>
    <mergeCell ref="A17:B17"/>
    <mergeCell ref="A19:B19"/>
    <mergeCell ref="A29:B2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7109375" style="677" customWidth="1"/>
    <col min="2" max="2" width="38.7109375" style="677" customWidth="1"/>
    <col min="3" max="6" width="9.7109375" style="677" customWidth="1"/>
    <col min="7" max="9" width="9.140625" style="677" customWidth="1"/>
    <col min="10" max="16384" width="9.140625" style="426" customWidth="1"/>
  </cols>
  <sheetData>
    <row r="1" spans="2:6" s="538" customFormat="1" ht="15" customHeight="1">
      <c r="B1" s="424"/>
      <c r="C1" s="424"/>
      <c r="D1" s="424"/>
      <c r="E1" s="424"/>
      <c r="F1" s="425" t="s">
        <v>581</v>
      </c>
    </row>
    <row r="2" spans="1:6" s="538" customFormat="1" ht="15" customHeight="1">
      <c r="A2" s="424"/>
      <c r="B2" s="424"/>
      <c r="C2" s="424"/>
      <c r="D2" s="424"/>
      <c r="E2" s="424"/>
      <c r="F2" s="425" t="str">
        <f>'1.sz. mellékelet'!H2</f>
        <v>a    3/2015. (III. 4.) önkormányzati rendelethez</v>
      </c>
    </row>
    <row r="3" spans="1:6" s="538" customFormat="1" ht="15" customHeight="1">
      <c r="A3" s="540"/>
      <c r="B3" s="676"/>
      <c r="C3" s="676"/>
      <c r="D3" s="676"/>
      <c r="E3" s="676"/>
      <c r="F3" s="676"/>
    </row>
    <row r="4" spans="1:9" s="538" customFormat="1" ht="15" customHeight="1" thickBot="1">
      <c r="A4" s="540"/>
      <c r="B4" s="676"/>
      <c r="C4" s="676"/>
      <c r="D4" s="676"/>
      <c r="E4" s="676"/>
      <c r="F4" s="676"/>
      <c r="G4" s="676"/>
      <c r="H4" s="676"/>
      <c r="I4" s="676"/>
    </row>
    <row r="5" spans="1:9" s="538" customFormat="1" ht="34.5" thickTop="1">
      <c r="A5" s="108" t="s">
        <v>94</v>
      </c>
      <c r="B5" s="480" t="s">
        <v>119</v>
      </c>
      <c r="C5" s="9" t="s">
        <v>5</v>
      </c>
      <c r="D5" s="293" t="s">
        <v>390</v>
      </c>
      <c r="E5" s="293" t="s">
        <v>391</v>
      </c>
      <c r="F5" s="143" t="s">
        <v>6</v>
      </c>
      <c r="G5" s="676"/>
      <c r="H5" s="676"/>
      <c r="I5" s="676"/>
    </row>
    <row r="6" spans="1:9" s="538" customFormat="1" ht="15" customHeight="1" thickBot="1">
      <c r="A6" s="109" t="s">
        <v>7</v>
      </c>
      <c r="B6" s="482" t="s">
        <v>8</v>
      </c>
      <c r="C6" s="12" t="s">
        <v>9</v>
      </c>
      <c r="D6" s="12" t="s">
        <v>10</v>
      </c>
      <c r="E6" s="12" t="s">
        <v>10</v>
      </c>
      <c r="F6" s="91" t="s">
        <v>11</v>
      </c>
      <c r="G6" s="676"/>
      <c r="H6" s="676"/>
      <c r="I6" s="676"/>
    </row>
    <row r="7" spans="1:9" s="538" customFormat="1" ht="15" customHeight="1" thickTop="1">
      <c r="A7" s="39"/>
      <c r="B7" s="483"/>
      <c r="C7" s="481"/>
      <c r="D7" s="481"/>
      <c r="E7" s="481"/>
      <c r="F7" s="481"/>
      <c r="G7" s="676"/>
      <c r="H7" s="676"/>
      <c r="I7" s="676"/>
    </row>
    <row r="8" spans="1:9" s="538" customFormat="1" ht="15" customHeight="1" thickBot="1">
      <c r="A8" s="837" t="s">
        <v>657</v>
      </c>
      <c r="B8" s="837"/>
      <c r="C8" s="59"/>
      <c r="D8" s="59"/>
      <c r="E8" s="59"/>
      <c r="F8" s="59"/>
      <c r="G8" s="540"/>
      <c r="H8" s="540"/>
      <c r="I8" s="540"/>
    </row>
    <row r="9" spans="1:9" s="538" customFormat="1" ht="15" customHeight="1" thickBot="1" thickTop="1">
      <c r="A9" s="484" t="s">
        <v>17</v>
      </c>
      <c r="B9" s="485" t="s">
        <v>570</v>
      </c>
      <c r="C9" s="678">
        <v>0</v>
      </c>
      <c r="D9" s="679">
        <v>3661</v>
      </c>
      <c r="E9" s="764">
        <v>6661</v>
      </c>
      <c r="F9" s="680"/>
      <c r="G9" s="676"/>
      <c r="H9" s="676"/>
      <c r="I9" s="676"/>
    </row>
    <row r="10" spans="1:6" ht="15" customHeight="1" thickBot="1" thickTop="1">
      <c r="A10" s="838" t="s">
        <v>498</v>
      </c>
      <c r="B10" s="838"/>
      <c r="C10" s="493">
        <f>SUM(C9:C9)</f>
        <v>0</v>
      </c>
      <c r="D10" s="493">
        <f>SUM(D9:D9)</f>
        <v>3661</v>
      </c>
      <c r="E10" s="493">
        <f>SUM(E9:E9)</f>
        <v>6661</v>
      </c>
      <c r="F10" s="494"/>
    </row>
    <row r="11" ht="15" customHeight="1" thickTop="1"/>
    <row r="12" spans="1:6" ht="15" customHeight="1" thickBot="1">
      <c r="A12" s="837" t="s">
        <v>363</v>
      </c>
      <c r="B12" s="837"/>
      <c r="C12" s="59"/>
      <c r="D12" s="59"/>
      <c r="E12" s="59"/>
      <c r="F12" s="59"/>
    </row>
    <row r="13" spans="1:6" ht="15" customHeight="1" thickBot="1" thickTop="1">
      <c r="A13" s="484" t="s">
        <v>17</v>
      </c>
      <c r="B13" s="485" t="s">
        <v>685</v>
      </c>
      <c r="C13" s="678">
        <v>0</v>
      </c>
      <c r="D13" s="679">
        <v>200</v>
      </c>
      <c r="E13" s="764">
        <v>300</v>
      </c>
      <c r="F13" s="680"/>
    </row>
    <row r="14" spans="1:6" ht="15" customHeight="1" thickBot="1" thickTop="1">
      <c r="A14" s="838" t="s">
        <v>498</v>
      </c>
      <c r="B14" s="838"/>
      <c r="C14" s="493">
        <f>SUM(C13:C13)</f>
        <v>0</v>
      </c>
      <c r="D14" s="493">
        <f>SUM(D13:D13)</f>
        <v>200</v>
      </c>
      <c r="E14" s="493">
        <f>SUM(E13:E13)</f>
        <v>300</v>
      </c>
      <c r="F14" s="494"/>
    </row>
    <row r="15" ht="12.75" thickTop="1"/>
  </sheetData>
  <sheetProtection/>
  <mergeCells count="4">
    <mergeCell ref="A8:B8"/>
    <mergeCell ref="A10:B10"/>
    <mergeCell ref="A12:B12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5" width="10.7109375" style="1" customWidth="1"/>
    <col min="6" max="6" width="10.7109375" style="0" customWidth="1"/>
  </cols>
  <sheetData>
    <row r="1" spans="1:6" s="39" customFormat="1" ht="15" customHeight="1">
      <c r="A1" s="42"/>
      <c r="C1" s="3"/>
      <c r="D1" s="3"/>
      <c r="E1" s="3"/>
      <c r="F1" s="2" t="s">
        <v>596</v>
      </c>
    </row>
    <row r="2" spans="1:6" s="39" customFormat="1" ht="15" customHeight="1">
      <c r="A2" s="42"/>
      <c r="B2" s="3"/>
      <c r="C2" s="3"/>
      <c r="D2" s="3"/>
      <c r="F2" s="2" t="str">
        <f>'1.sz. mellékelet'!H2</f>
        <v>a    3/2015. (III. 4.) önkormányzati rendelethez</v>
      </c>
    </row>
    <row r="3" spans="1:5" s="39" customFormat="1" ht="15" customHeight="1">
      <c r="A3" s="42"/>
      <c r="B3" s="42"/>
      <c r="C3" s="42"/>
      <c r="D3" s="42"/>
      <c r="E3" s="42"/>
    </row>
    <row r="4" spans="1:6" s="39" customFormat="1" ht="15" customHeight="1">
      <c r="A4" s="804" t="s">
        <v>582</v>
      </c>
      <c r="B4" s="804"/>
      <c r="C4" s="804"/>
      <c r="D4" s="804"/>
      <c r="E4" s="804"/>
      <c r="F4" s="804"/>
    </row>
    <row r="5" spans="1:6" s="39" customFormat="1" ht="15" customHeight="1">
      <c r="A5" s="804" t="s">
        <v>583</v>
      </c>
      <c r="B5" s="804"/>
      <c r="C5" s="804"/>
      <c r="D5" s="804"/>
      <c r="E5" s="804"/>
      <c r="F5" s="804"/>
    </row>
    <row r="6" ht="15" customHeight="1"/>
    <row r="7" spans="1:5" s="39" customFormat="1" ht="15" customHeight="1">
      <c r="A7" s="42"/>
      <c r="B7" s="42" t="s">
        <v>584</v>
      </c>
      <c r="C7" s="42"/>
      <c r="D7" s="42"/>
      <c r="E7" s="42"/>
    </row>
    <row r="8" spans="1:5" s="39" customFormat="1" ht="7.5" customHeight="1" thickBot="1">
      <c r="A8" s="42"/>
      <c r="B8" s="42"/>
      <c r="C8" s="42"/>
      <c r="D8" s="42"/>
      <c r="E8" s="42"/>
    </row>
    <row r="9" spans="1:6" s="39" customFormat="1" ht="34.5" thickTop="1">
      <c r="A9" s="108" t="s">
        <v>118</v>
      </c>
      <c r="B9" s="9" t="s">
        <v>4</v>
      </c>
      <c r="C9" s="507" t="s">
        <v>163</v>
      </c>
      <c r="D9" s="280" t="s">
        <v>629</v>
      </c>
      <c r="E9" s="316" t="s">
        <v>630</v>
      </c>
      <c r="F9" s="261" t="s">
        <v>672</v>
      </c>
    </row>
    <row r="10" spans="1:6" s="39" customFormat="1" ht="12.75" thickBot="1">
      <c r="A10" s="508" t="s">
        <v>7</v>
      </c>
      <c r="B10" s="509" t="s">
        <v>8</v>
      </c>
      <c r="C10" s="453" t="s">
        <v>9</v>
      </c>
      <c r="D10" s="281" t="s">
        <v>10</v>
      </c>
      <c r="E10" s="637" t="s">
        <v>11</v>
      </c>
      <c r="F10" s="91" t="s">
        <v>12</v>
      </c>
    </row>
    <row r="11" spans="1:6" s="39" customFormat="1" ht="15" customHeight="1" thickBot="1" thickTop="1">
      <c r="A11" s="510" t="s">
        <v>17</v>
      </c>
      <c r="B11" s="511" t="s">
        <v>585</v>
      </c>
      <c r="C11" s="512">
        <v>0</v>
      </c>
      <c r="D11" s="622">
        <v>0</v>
      </c>
      <c r="E11" s="765">
        <v>0</v>
      </c>
      <c r="F11" s="620">
        <v>0</v>
      </c>
    </row>
    <row r="12" spans="1:6" s="39" customFormat="1" ht="15" customHeight="1" thickBot="1" thickTop="1">
      <c r="A12" s="513" t="s">
        <v>18</v>
      </c>
      <c r="B12" s="514" t="s">
        <v>498</v>
      </c>
      <c r="C12" s="286">
        <v>0</v>
      </c>
      <c r="D12" s="623">
        <v>0</v>
      </c>
      <c r="E12" s="766">
        <v>0</v>
      </c>
      <c r="F12" s="621">
        <v>0</v>
      </c>
    </row>
    <row r="13" spans="1:10" s="39" customFormat="1" ht="15" customHeight="1" thickTop="1">
      <c r="A13" s="42"/>
      <c r="B13" s="515"/>
      <c r="C13" s="42"/>
      <c r="J13" s="516"/>
    </row>
    <row r="14" spans="1:10" s="39" customFormat="1" ht="15" customHeight="1">
      <c r="A14" s="42"/>
      <c r="B14" s="42"/>
      <c r="C14" s="42"/>
      <c r="J14" s="516"/>
    </row>
    <row r="15" spans="1:10" s="39" customFormat="1" ht="15" customHeight="1">
      <c r="A15" s="42"/>
      <c r="B15" s="42" t="s">
        <v>586</v>
      </c>
      <c r="C15" s="42"/>
      <c r="J15" s="516"/>
    </row>
    <row r="16" spans="1:10" s="39" customFormat="1" ht="15" customHeight="1" thickBot="1">
      <c r="A16" s="42"/>
      <c r="B16" s="42"/>
      <c r="C16" s="42"/>
      <c r="J16" s="516"/>
    </row>
    <row r="17" spans="1:10" s="39" customFormat="1" ht="34.5" thickTop="1">
      <c r="A17" s="108" t="s">
        <v>118</v>
      </c>
      <c r="B17" s="9" t="s">
        <v>4</v>
      </c>
      <c r="C17" s="507" t="s">
        <v>163</v>
      </c>
      <c r="D17" s="280" t="s">
        <v>629</v>
      </c>
      <c r="E17" s="316" t="s">
        <v>630</v>
      </c>
      <c r="F17" s="261" t="s">
        <v>672</v>
      </c>
      <c r="J17" s="516"/>
    </row>
    <row r="18" spans="1:10" s="39" customFormat="1" ht="12.75" thickBot="1">
      <c r="A18" s="508" t="s">
        <v>7</v>
      </c>
      <c r="B18" s="509" t="s">
        <v>8</v>
      </c>
      <c r="C18" s="453" t="s">
        <v>9</v>
      </c>
      <c r="D18" s="281" t="s">
        <v>10</v>
      </c>
      <c r="E18" s="637" t="s">
        <v>11</v>
      </c>
      <c r="F18" s="91" t="s">
        <v>12</v>
      </c>
      <c r="J18" s="56"/>
    </row>
    <row r="19" spans="1:10" s="39" customFormat="1" ht="15" customHeight="1" thickTop="1">
      <c r="A19" s="517" t="s">
        <v>17</v>
      </c>
      <c r="B19" s="518" t="s">
        <v>587</v>
      </c>
      <c r="C19" s="519">
        <v>58000</v>
      </c>
      <c r="D19" s="624">
        <v>58500</v>
      </c>
      <c r="E19" s="767">
        <v>75890</v>
      </c>
      <c r="F19" s="520">
        <v>77471</v>
      </c>
      <c r="J19" s="56"/>
    </row>
    <row r="20" spans="1:10" s="39" customFormat="1" ht="22.5">
      <c r="A20" s="521" t="s">
        <v>18</v>
      </c>
      <c r="B20" s="522" t="s">
        <v>588</v>
      </c>
      <c r="C20" s="523"/>
      <c r="D20" s="625"/>
      <c r="E20" s="768"/>
      <c r="F20" s="524"/>
      <c r="J20" s="56"/>
    </row>
    <row r="21" spans="1:10" s="39" customFormat="1" ht="15" customHeight="1">
      <c r="A21" s="525" t="s">
        <v>59</v>
      </c>
      <c r="B21" s="522" t="s">
        <v>589</v>
      </c>
      <c r="C21" s="523"/>
      <c r="D21" s="625"/>
      <c r="E21" s="768"/>
      <c r="F21" s="524"/>
      <c r="J21" s="516"/>
    </row>
    <row r="22" spans="1:10" s="39" customFormat="1" ht="15" customHeight="1">
      <c r="A22" s="521" t="s">
        <v>60</v>
      </c>
      <c r="B22" s="522" t="s">
        <v>590</v>
      </c>
      <c r="C22" s="523"/>
      <c r="D22" s="625"/>
      <c r="E22" s="768"/>
      <c r="F22" s="524"/>
      <c r="J22" s="526"/>
    </row>
    <row r="23" spans="1:10" s="39" customFormat="1" ht="15" customHeight="1" thickBot="1">
      <c r="A23" s="527" t="s">
        <v>62</v>
      </c>
      <c r="B23" s="528" t="s">
        <v>591</v>
      </c>
      <c r="C23" s="529">
        <v>206</v>
      </c>
      <c r="D23" s="626">
        <v>279</v>
      </c>
      <c r="E23" s="769">
        <v>486</v>
      </c>
      <c r="F23" s="530">
        <v>481</v>
      </c>
      <c r="J23" s="526"/>
    </row>
    <row r="24" spans="1:10" s="39" customFormat="1" ht="15" customHeight="1" thickBot="1" thickTop="1">
      <c r="A24" s="513" t="s">
        <v>63</v>
      </c>
      <c r="B24" s="531" t="s">
        <v>498</v>
      </c>
      <c r="C24" s="532">
        <f>SUM(C19:C23)</f>
        <v>58206</v>
      </c>
      <c r="D24" s="627">
        <f>SUM(D19:D23)</f>
        <v>58779</v>
      </c>
      <c r="E24" s="770">
        <f>SUM(E19:E23)</f>
        <v>76376</v>
      </c>
      <c r="F24" s="533">
        <f>SUM(F19:F23)</f>
        <v>77952</v>
      </c>
      <c r="J24" s="526"/>
    </row>
    <row r="25" spans="1:10" s="39" customFormat="1" ht="15" customHeight="1" thickTop="1">
      <c r="A25" s="42"/>
      <c r="B25" s="104"/>
      <c r="C25" s="42"/>
      <c r="J25" s="526"/>
    </row>
    <row r="26" spans="1:10" s="39" customFormat="1" ht="15" customHeight="1">
      <c r="A26" s="42"/>
      <c r="B26" s="42" t="s">
        <v>592</v>
      </c>
      <c r="C26" s="42"/>
      <c r="J26" s="526"/>
    </row>
    <row r="27" spans="1:10" s="39" customFormat="1" ht="15" customHeight="1" thickBot="1">
      <c r="A27" s="42"/>
      <c r="B27" s="42"/>
      <c r="C27" s="42"/>
      <c r="J27" s="526"/>
    </row>
    <row r="28" spans="1:10" s="39" customFormat="1" ht="34.5" thickTop="1">
      <c r="A28" s="108" t="s">
        <v>118</v>
      </c>
      <c r="B28" s="9" t="s">
        <v>4</v>
      </c>
      <c r="C28" s="507" t="s">
        <v>163</v>
      </c>
      <c r="D28" s="280" t="s">
        <v>629</v>
      </c>
      <c r="E28" s="316" t="s">
        <v>630</v>
      </c>
      <c r="F28" s="261" t="s">
        <v>672</v>
      </c>
      <c r="J28" s="526"/>
    </row>
    <row r="29" spans="1:10" s="39" customFormat="1" ht="12.75" thickBot="1">
      <c r="A29" s="508" t="s">
        <v>7</v>
      </c>
      <c r="B29" s="509" t="s">
        <v>8</v>
      </c>
      <c r="C29" s="453" t="s">
        <v>9</v>
      </c>
      <c r="D29" s="281" t="s">
        <v>10</v>
      </c>
      <c r="E29" s="637" t="s">
        <v>11</v>
      </c>
      <c r="F29" s="91" t="s">
        <v>12</v>
      </c>
      <c r="J29" s="526"/>
    </row>
    <row r="30" spans="1:10" s="39" customFormat="1" ht="15" customHeight="1" thickTop="1">
      <c r="A30" s="517" t="s">
        <v>17</v>
      </c>
      <c r="B30" s="518" t="s">
        <v>593</v>
      </c>
      <c r="C30" s="534">
        <f>C19*0.5</f>
        <v>29000</v>
      </c>
      <c r="D30" s="519">
        <f>D19*0.5</f>
        <v>29250</v>
      </c>
      <c r="E30" s="771">
        <f>E19*0.5</f>
        <v>37945</v>
      </c>
      <c r="F30" s="628">
        <f>F19*0.5</f>
        <v>38735.5</v>
      </c>
      <c r="J30" s="56"/>
    </row>
    <row r="31" spans="1:10" s="39" customFormat="1" ht="23.25" thickBot="1">
      <c r="A31" s="527" t="s">
        <v>18</v>
      </c>
      <c r="B31" s="528" t="s">
        <v>594</v>
      </c>
      <c r="C31" s="535">
        <v>0</v>
      </c>
      <c r="D31" s="529">
        <v>0</v>
      </c>
      <c r="E31" s="769">
        <v>0</v>
      </c>
      <c r="F31" s="530">
        <v>0</v>
      </c>
      <c r="J31" s="56"/>
    </row>
    <row r="32" spans="1:10" s="39" customFormat="1" ht="35.25" thickBot="1" thickTop="1">
      <c r="A32" s="93" t="s">
        <v>59</v>
      </c>
      <c r="B32" s="536" t="s">
        <v>595</v>
      </c>
      <c r="C32" s="537">
        <f>SUM(C30:C31)</f>
        <v>29000</v>
      </c>
      <c r="D32" s="532">
        <f>SUM(D30:D31)</f>
        <v>29250</v>
      </c>
      <c r="E32" s="770">
        <f>SUM(E30:E31)</f>
        <v>37945</v>
      </c>
      <c r="F32" s="533">
        <f>SUM(F30:F31)</f>
        <v>38735.5</v>
      </c>
      <c r="J32" s="516"/>
    </row>
    <row r="33" ht="12.75" thickTop="1">
      <c r="J33" s="526"/>
    </row>
    <row r="34" ht="12">
      <c r="J34" s="526"/>
    </row>
    <row r="35" ht="12">
      <c r="J35" s="526"/>
    </row>
  </sheetData>
  <sheetProtection selectLockedCells="1" selectUnlockedCells="1"/>
  <mergeCells count="2">
    <mergeCell ref="A5:F5"/>
    <mergeCell ref="A4:F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5.00390625" style="1" customWidth="1"/>
    <col min="2" max="2" width="28.140625" style="1" customWidth="1"/>
    <col min="3" max="11" width="9.7109375" style="1" customWidth="1"/>
    <col min="12" max="15" width="9.140625" style="1" customWidth="1"/>
  </cols>
  <sheetData>
    <row r="1" spans="2:11" ht="15" customHeight="1">
      <c r="B1" s="3"/>
      <c r="C1" s="3"/>
      <c r="D1" s="3"/>
      <c r="E1" s="3"/>
      <c r="F1" s="3"/>
      <c r="G1" s="3"/>
      <c r="H1" s="3"/>
      <c r="I1" s="2" t="s">
        <v>658</v>
      </c>
      <c r="J1" s="3"/>
      <c r="K1" s="3"/>
    </row>
    <row r="2" spans="1:15" ht="15" customHeight="1">
      <c r="A2" s="3"/>
      <c r="B2" s="3"/>
      <c r="C2" s="3"/>
      <c r="D2" s="3"/>
      <c r="E2" s="3"/>
      <c r="F2" s="3"/>
      <c r="G2" s="3"/>
      <c r="H2" s="3"/>
      <c r="I2" s="2" t="str">
        <f>'1.sz. mellékelet'!H2</f>
        <v>a    3/2015. (III. 4.) önkormányzati rendelethez</v>
      </c>
      <c r="J2" s="3"/>
      <c r="L2" s="110"/>
      <c r="M2" s="110"/>
      <c r="N2" s="110"/>
      <c r="O2" s="110"/>
    </row>
    <row r="3" ht="15" customHeight="1">
      <c r="A3" s="61"/>
    </row>
    <row r="4" spans="1:11" ht="15" customHeight="1">
      <c r="A4" s="799" t="s">
        <v>124</v>
      </c>
      <c r="B4" s="799"/>
      <c r="C4" s="799"/>
      <c r="D4" s="799"/>
      <c r="E4" s="799"/>
      <c r="F4" s="799"/>
      <c r="G4" s="799"/>
      <c r="H4" s="799"/>
      <c r="I4" s="799"/>
      <c r="J4" s="3"/>
      <c r="K4" s="3"/>
    </row>
    <row r="5" ht="15" customHeight="1"/>
    <row r="6" spans="1:15" ht="15" customHeight="1" thickBot="1">
      <c r="A6" s="146"/>
      <c r="I6" s="6" t="s">
        <v>2</v>
      </c>
      <c r="N6"/>
      <c r="O6"/>
    </row>
    <row r="7" spans="1:13" s="39" customFormat="1" ht="34.5" thickTop="1">
      <c r="A7" s="108" t="s">
        <v>118</v>
      </c>
      <c r="B7" s="9" t="s">
        <v>4</v>
      </c>
      <c r="C7" s="9" t="s">
        <v>163</v>
      </c>
      <c r="D7" s="9" t="s">
        <v>390</v>
      </c>
      <c r="E7" s="9" t="s">
        <v>391</v>
      </c>
      <c r="F7" s="9" t="s">
        <v>628</v>
      </c>
      <c r="G7" s="9" t="s">
        <v>666</v>
      </c>
      <c r="H7" s="565" t="s">
        <v>165</v>
      </c>
      <c r="I7" s="772" t="s">
        <v>164</v>
      </c>
      <c r="J7" s="42"/>
      <c r="K7" s="42"/>
      <c r="L7" s="42"/>
      <c r="M7" s="42"/>
    </row>
    <row r="8" spans="1:13" s="39" customFormat="1" ht="15" customHeight="1">
      <c r="A8" s="773" t="s">
        <v>7</v>
      </c>
      <c r="B8" s="111" t="s">
        <v>8</v>
      </c>
      <c r="C8" s="112" t="s">
        <v>9</v>
      </c>
      <c r="D8" s="112" t="s">
        <v>10</v>
      </c>
      <c r="E8" s="112" t="s">
        <v>11</v>
      </c>
      <c r="F8" s="112" t="s">
        <v>12</v>
      </c>
      <c r="G8" s="112" t="s">
        <v>13</v>
      </c>
      <c r="H8" s="112" t="s">
        <v>76</v>
      </c>
      <c r="I8" s="774" t="s">
        <v>15</v>
      </c>
      <c r="J8" s="42"/>
      <c r="K8" s="42"/>
      <c r="L8" s="42"/>
      <c r="M8" s="42"/>
    </row>
    <row r="9" spans="1:13" s="39" customFormat="1" ht="15" customHeight="1">
      <c r="A9" s="843" t="s">
        <v>14</v>
      </c>
      <c r="B9" s="844"/>
      <c r="C9" s="844"/>
      <c r="D9" s="844"/>
      <c r="E9" s="844"/>
      <c r="F9" s="844"/>
      <c r="G9" s="844"/>
      <c r="H9" s="844"/>
      <c r="I9" s="845"/>
      <c r="J9" s="42"/>
      <c r="K9" s="42"/>
      <c r="L9" s="42"/>
      <c r="M9" s="42"/>
    </row>
    <row r="10" spans="1:13" s="39" customFormat="1" ht="15" customHeight="1">
      <c r="A10" s="775" t="s">
        <v>15</v>
      </c>
      <c r="B10" s="113" t="s">
        <v>334</v>
      </c>
      <c r="C10" s="92">
        <f>'7.sz. melléklet'!D62</f>
        <v>53468</v>
      </c>
      <c r="D10" s="92">
        <f>'7.sz. melléklet'!E62</f>
        <v>65162</v>
      </c>
      <c r="E10" s="92">
        <f>'7.sz. melléklet'!F62</f>
        <v>65556</v>
      </c>
      <c r="F10" s="92">
        <f>'7.sz. melléklet'!G62</f>
        <v>66037</v>
      </c>
      <c r="G10" s="92">
        <f>'7.sz. melléklet'!H62</f>
        <v>65929</v>
      </c>
      <c r="H10" s="92">
        <v>19000</v>
      </c>
      <c r="I10" s="776">
        <v>18500</v>
      </c>
      <c r="J10" s="42"/>
      <c r="K10" s="42"/>
      <c r="L10" s="42"/>
      <c r="M10" s="42"/>
    </row>
    <row r="11" spans="1:13" s="39" customFormat="1" ht="15" customHeight="1">
      <c r="A11" s="775" t="s">
        <v>22</v>
      </c>
      <c r="B11" s="113" t="s">
        <v>330</v>
      </c>
      <c r="C11" s="92">
        <f>'7.sz. melléklet'!D64+'7.sz. melléklet'!D88</f>
        <v>4919</v>
      </c>
      <c r="D11" s="92">
        <f>'7.sz. melléklet'!E64+'7.sz. melléklet'!E63+'7.sz. melléklet'!E87+'7.sz. melléklet'!E88</f>
        <v>9121</v>
      </c>
      <c r="E11" s="92">
        <f>'7.sz. melléklet'!F64+'7.sz. melléklet'!F63+'7.sz. melléklet'!F87+'7.sz. melléklet'!F88</f>
        <v>8727</v>
      </c>
      <c r="F11" s="92">
        <f>'7.sz. melléklet'!G64+'7.sz. melléklet'!G63+'7.sz. melléklet'!G87+'7.sz. melléklet'!G88</f>
        <v>10063</v>
      </c>
      <c r="G11" s="92">
        <f>'7.sz. melléklet'!H64+'7.sz. melléklet'!H63+'7.sz. melléklet'!H87+'7.sz. melléklet'!H88</f>
        <v>9179</v>
      </c>
      <c r="H11" s="92">
        <v>2500</v>
      </c>
      <c r="I11" s="776">
        <v>2500</v>
      </c>
      <c r="J11" s="42"/>
      <c r="K11" s="42"/>
      <c r="L11" s="42"/>
      <c r="M11" s="42"/>
    </row>
    <row r="12" spans="1:13" s="39" customFormat="1" ht="15" customHeight="1">
      <c r="A12" s="775" t="s">
        <v>24</v>
      </c>
      <c r="B12" s="113" t="s">
        <v>19</v>
      </c>
      <c r="C12" s="92">
        <f>'7.sz. melléklet'!D68</f>
        <v>59806</v>
      </c>
      <c r="D12" s="92">
        <f>'7.sz. melléklet'!E68</f>
        <v>60379</v>
      </c>
      <c r="E12" s="92">
        <f>'7.sz. melléklet'!F68</f>
        <v>60379</v>
      </c>
      <c r="F12" s="92">
        <f>'7.sz. melléklet'!G68</f>
        <v>77976</v>
      </c>
      <c r="G12" s="92">
        <f>'7.sz. melléklet'!H68</f>
        <v>79852</v>
      </c>
      <c r="H12" s="92">
        <v>82000</v>
      </c>
      <c r="I12" s="776">
        <v>88000</v>
      </c>
      <c r="J12" s="42"/>
      <c r="K12" s="42"/>
      <c r="L12" s="42"/>
      <c r="M12" s="42"/>
    </row>
    <row r="13" spans="1:13" s="39" customFormat="1" ht="15" customHeight="1">
      <c r="A13" s="775" t="s">
        <v>26</v>
      </c>
      <c r="B13" s="113" t="s">
        <v>16</v>
      </c>
      <c r="C13" s="92">
        <f>'7.sz. melléklet'!D75+'8.sz. melléklet'!D34</f>
        <v>52868</v>
      </c>
      <c r="D13" s="92">
        <f>'7.sz. melléklet'!E75+'8.sz. melléklet'!E34</f>
        <v>60666</v>
      </c>
      <c r="E13" s="92">
        <f>'7.sz. melléklet'!F75+'8.sz. melléklet'!E34</f>
        <v>60666</v>
      </c>
      <c r="F13" s="92">
        <f>'7.sz. melléklet'!G75+'8.sz. melléklet'!F34</f>
        <v>68582</v>
      </c>
      <c r="G13" s="92">
        <f>'7.sz. melléklet'!H75+'8.sz. melléklet'!G34</f>
        <v>68321</v>
      </c>
      <c r="H13" s="92">
        <v>47000</v>
      </c>
      <c r="I13" s="776">
        <v>46500</v>
      </c>
      <c r="J13" s="42"/>
      <c r="K13" s="42"/>
      <c r="L13" s="42"/>
      <c r="M13" s="42"/>
    </row>
    <row r="14" spans="1:13" s="39" customFormat="1" ht="15" customHeight="1">
      <c r="A14" s="775" t="s">
        <v>30</v>
      </c>
      <c r="B14" s="113" t="s">
        <v>25</v>
      </c>
      <c r="C14" s="92">
        <f>'7.sz. melléklet'!D85</f>
        <v>0</v>
      </c>
      <c r="D14" s="92">
        <f>'7.sz. melléklet'!E85</f>
        <v>2500</v>
      </c>
      <c r="E14" s="92">
        <f>'7.sz. melléklet'!F85</f>
        <v>2500</v>
      </c>
      <c r="F14" s="92">
        <f>'7.sz. melléklet'!G85</f>
        <v>2500</v>
      </c>
      <c r="G14" s="92">
        <f>'7.sz. melléklet'!H85</f>
        <v>2500</v>
      </c>
      <c r="H14" s="92">
        <v>0</v>
      </c>
      <c r="I14" s="776">
        <v>0</v>
      </c>
      <c r="J14" s="42"/>
      <c r="K14" s="42"/>
      <c r="L14" s="42"/>
      <c r="M14" s="42"/>
    </row>
    <row r="15" spans="1:13" s="39" customFormat="1" ht="15" customHeight="1">
      <c r="A15" s="775" t="s">
        <v>35</v>
      </c>
      <c r="B15" s="113" t="s">
        <v>344</v>
      </c>
      <c r="C15" s="92">
        <f>'7.sz. melléklet'!D66+'7.sz. melléklet'!D67+'7.sz. melléklet'!D90</f>
        <v>24091</v>
      </c>
      <c r="D15" s="92">
        <f>'7.sz. melléklet'!E66+'7.sz. melléklet'!E67+'7.sz. melléklet'!E90</f>
        <v>50216</v>
      </c>
      <c r="E15" s="92">
        <f>'7.sz. melléklet'!F66+'7.sz. melléklet'!F67+'7.sz. melléklet'!F90</f>
        <v>50216</v>
      </c>
      <c r="F15" s="92">
        <f>'7.sz. melléklet'!G66+'7.sz. melléklet'!G67+'7.sz. melléklet'!G90</f>
        <v>52675</v>
      </c>
      <c r="G15" s="92">
        <f>'7.sz. melléklet'!H66+'7.sz. melléklet'!H67+'7.sz. melléklet'!H90</f>
        <v>28412</v>
      </c>
      <c r="H15" s="92">
        <v>10000</v>
      </c>
      <c r="I15" s="776">
        <v>10000</v>
      </c>
      <c r="J15" s="42"/>
      <c r="K15" s="42"/>
      <c r="L15" s="42"/>
      <c r="M15" s="42"/>
    </row>
    <row r="16" spans="1:13" s="39" customFormat="1" ht="15" customHeight="1">
      <c r="A16" s="775" t="s">
        <v>38</v>
      </c>
      <c r="B16" s="113" t="s">
        <v>115</v>
      </c>
      <c r="C16" s="92">
        <v>184571</v>
      </c>
      <c r="D16" s="92">
        <v>184571</v>
      </c>
      <c r="E16" s="92">
        <v>184571</v>
      </c>
      <c r="F16" s="92">
        <v>184571</v>
      </c>
      <c r="G16" s="92">
        <f>'8.sz. melléklet'!G39+'7.sz. melléklet'!H92</f>
        <v>184571</v>
      </c>
      <c r="H16" s="92">
        <v>90000</v>
      </c>
      <c r="I16" s="776">
        <v>95000</v>
      </c>
      <c r="J16" s="42"/>
      <c r="K16" s="42"/>
      <c r="L16" s="42"/>
      <c r="M16" s="42"/>
    </row>
    <row r="17" spans="1:13" s="39" customFormat="1" ht="12">
      <c r="A17" s="775" t="s">
        <v>340</v>
      </c>
      <c r="B17" s="113" t="s">
        <v>676</v>
      </c>
      <c r="C17" s="92"/>
      <c r="D17" s="92"/>
      <c r="E17" s="92"/>
      <c r="F17" s="92"/>
      <c r="G17" s="92">
        <f>'7.sz. melléklet'!H93</f>
        <v>2172</v>
      </c>
      <c r="H17" s="92"/>
      <c r="I17" s="776"/>
      <c r="J17" s="42"/>
      <c r="K17" s="42"/>
      <c r="L17" s="42"/>
      <c r="M17" s="42"/>
    </row>
    <row r="18" spans="1:13" s="39" customFormat="1" ht="15" customHeight="1">
      <c r="A18" s="839" t="s">
        <v>125</v>
      </c>
      <c r="B18" s="840"/>
      <c r="C18" s="114">
        <f aca="true" t="shared" si="0" ref="C18:I18">SUM(C10:C17)</f>
        <v>379723</v>
      </c>
      <c r="D18" s="114">
        <f t="shared" si="0"/>
        <v>432615</v>
      </c>
      <c r="E18" s="114">
        <f t="shared" si="0"/>
        <v>432615</v>
      </c>
      <c r="F18" s="114">
        <f t="shared" si="0"/>
        <v>462404</v>
      </c>
      <c r="G18" s="114">
        <f t="shared" si="0"/>
        <v>440936</v>
      </c>
      <c r="H18" s="114">
        <f t="shared" si="0"/>
        <v>250500</v>
      </c>
      <c r="I18" s="777">
        <f t="shared" si="0"/>
        <v>260500</v>
      </c>
      <c r="J18" s="42"/>
      <c r="K18" s="42"/>
      <c r="L18" s="42"/>
      <c r="M18" s="42"/>
    </row>
    <row r="19" spans="1:13" s="39" customFormat="1" ht="15" customHeight="1">
      <c r="A19" s="843" t="s">
        <v>45</v>
      </c>
      <c r="B19" s="844"/>
      <c r="C19" s="844"/>
      <c r="D19" s="844"/>
      <c r="E19" s="844"/>
      <c r="F19" s="844"/>
      <c r="G19" s="844"/>
      <c r="H19" s="844"/>
      <c r="I19" s="845"/>
      <c r="J19" s="42"/>
      <c r="K19" s="42"/>
      <c r="L19" s="42"/>
      <c r="M19" s="42"/>
    </row>
    <row r="20" spans="1:13" s="39" customFormat="1" ht="15" customHeight="1">
      <c r="A20" s="775" t="s">
        <v>15</v>
      </c>
      <c r="B20" s="113" t="s">
        <v>46</v>
      </c>
      <c r="C20" s="92">
        <f>'7.sz. melléklet'!D9+'7.sz. melléklet'!D19+'7.sz. melléklet'!D20+'7.sz. melléklet'!D29+'7.sz. melléklet'!D30+'8.sz. melléklet'!D8+'8.sz. melléklet'!D18+'8.sz. melléklet'!D19-'7.sz. melléklet'!D35</f>
        <v>177144</v>
      </c>
      <c r="D20" s="92">
        <f>'7.sz. melléklet'!E9+'7.sz. melléklet'!E19+'7.sz. melléklet'!E20+'7.sz. melléklet'!E29+'7.sz. melléklet'!E30+'8.sz. melléklet'!E8+'8.sz. melléklet'!E18+'8.sz. melléklet'!E19-'7.sz. melléklet'!E35</f>
        <v>197063</v>
      </c>
      <c r="E20" s="92">
        <f>'7.sz. melléklet'!F9+'7.sz. melléklet'!F19+'7.sz. melléklet'!F20+'7.sz. melléklet'!F29+'7.sz. melléklet'!F30+'8.sz. melléklet'!E8+'8.sz. melléklet'!E18+'8.sz. melléklet'!E19-'7.sz. melléklet'!F35</f>
        <v>197063</v>
      </c>
      <c r="F20" s="92">
        <f>'7.sz. melléklet'!G9+'7.sz. melléklet'!G19+'7.sz. melléklet'!G20+'7.sz. melléklet'!G29+'7.sz. melléklet'!G30+'8.sz. melléklet'!F8+'8.sz. melléklet'!F18+'8.sz. melléklet'!F19-'7.sz. melléklet'!G35</f>
        <v>202892</v>
      </c>
      <c r="G20" s="92">
        <f>'7.sz. melléklet'!H9+'7.sz. melléklet'!H19+'7.sz. melléklet'!H20+'7.sz. melléklet'!H29+'7.sz. melléklet'!H30+'8.sz. melléklet'!G8+'8.sz. melléklet'!G18+'8.sz. melléklet'!G19-'7.sz. melléklet'!H35</f>
        <v>197265</v>
      </c>
      <c r="H20" s="92">
        <v>172900</v>
      </c>
      <c r="I20" s="776">
        <v>176400</v>
      </c>
      <c r="J20" s="42"/>
      <c r="K20" s="42"/>
      <c r="L20" s="42"/>
      <c r="M20" s="42"/>
    </row>
    <row r="21" spans="1:13" s="39" customFormat="1" ht="15" customHeight="1">
      <c r="A21" s="775" t="s">
        <v>22</v>
      </c>
      <c r="B21" s="113" t="s">
        <v>47</v>
      </c>
      <c r="C21" s="92">
        <f>'7.sz. melléklet'!D36+'7.sz. melléklet'!D43+'7.sz. melléklet'!D46+'8.sz. melléklet'!D26</f>
        <v>97578</v>
      </c>
      <c r="D21" s="92">
        <f>'7.sz. melléklet'!E36+'7.sz. melléklet'!E43+'7.sz. melléklet'!E46+'8.sz. melléklet'!E26</f>
        <v>141650</v>
      </c>
      <c r="E21" s="92">
        <f>'7.sz. melléklet'!F36+'7.sz. melléklet'!F43+'7.sz. melléklet'!F46+'8.sz. melléklet'!E26</f>
        <v>141650</v>
      </c>
      <c r="F21" s="92">
        <f>'7.sz. melléklet'!G36+'7.sz. melléklet'!G43+'7.sz. melléklet'!G46+'8.sz. melléklet'!F26</f>
        <v>148395</v>
      </c>
      <c r="G21" s="92">
        <f>'7.sz. melléklet'!H36+'7.sz. melléklet'!H43+'7.sz. melléklet'!H46+'8.sz. melléklet'!G26</f>
        <v>148863</v>
      </c>
      <c r="H21" s="92">
        <v>42200</v>
      </c>
      <c r="I21" s="776">
        <v>48700</v>
      </c>
      <c r="J21" s="42"/>
      <c r="K21" s="42"/>
      <c r="L21" s="42"/>
      <c r="M21" s="42"/>
    </row>
    <row r="22" spans="1:13" s="39" customFormat="1" ht="15" customHeight="1">
      <c r="A22" s="775" t="s">
        <v>24</v>
      </c>
      <c r="B22" s="113" t="s">
        <v>126</v>
      </c>
      <c r="C22" s="92">
        <f>'7.sz. melléklet'!D35</f>
        <v>105001</v>
      </c>
      <c r="D22" s="92">
        <f>'7.sz. melléklet'!E35</f>
        <v>93902</v>
      </c>
      <c r="E22" s="92">
        <f>'7.sz. melléklet'!F35</f>
        <v>93902</v>
      </c>
      <c r="F22" s="92">
        <f>'7.sz. melléklet'!G35</f>
        <v>111117</v>
      </c>
      <c r="G22" s="92">
        <f>'7.sz. melléklet'!H35</f>
        <v>94808</v>
      </c>
      <c r="H22" s="92">
        <v>35400</v>
      </c>
      <c r="I22" s="776">
        <v>35400</v>
      </c>
      <c r="J22" s="42"/>
      <c r="K22" s="42"/>
      <c r="L22" s="42"/>
      <c r="M22" s="42"/>
    </row>
    <row r="23" spans="1:13" s="39" customFormat="1" ht="15" customHeight="1" thickBot="1">
      <c r="A23" s="841" t="s">
        <v>127</v>
      </c>
      <c r="B23" s="842"/>
      <c r="C23" s="778">
        <f aca="true" t="shared" si="1" ref="C23:I23">SUM(C20:C22)</f>
        <v>379723</v>
      </c>
      <c r="D23" s="778">
        <f t="shared" si="1"/>
        <v>432615</v>
      </c>
      <c r="E23" s="778">
        <f t="shared" si="1"/>
        <v>432615</v>
      </c>
      <c r="F23" s="778">
        <f t="shared" si="1"/>
        <v>462404</v>
      </c>
      <c r="G23" s="778">
        <f t="shared" si="1"/>
        <v>440936</v>
      </c>
      <c r="H23" s="778">
        <f t="shared" si="1"/>
        <v>250500</v>
      </c>
      <c r="I23" s="779">
        <f t="shared" si="1"/>
        <v>260500</v>
      </c>
      <c r="J23" s="42"/>
      <c r="K23" s="42"/>
      <c r="L23" s="42"/>
      <c r="M23" s="42"/>
    </row>
    <row r="24" ht="12.75" thickTop="1"/>
  </sheetData>
  <sheetProtection selectLockedCells="1" selectUnlockedCells="1"/>
  <mergeCells count="5">
    <mergeCell ref="A4:I4"/>
    <mergeCell ref="A18:B18"/>
    <mergeCell ref="A23:B23"/>
    <mergeCell ref="A9:I9"/>
    <mergeCell ref="A19:I1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5.28125" style="1" customWidth="1"/>
    <col min="2" max="2" width="24.7109375" style="1" customWidth="1"/>
    <col min="3" max="15" width="7.7109375" style="1" customWidth="1"/>
  </cols>
  <sheetData>
    <row r="1" spans="1:15" ht="15" customHeight="1">
      <c r="A1" s="825" t="s">
        <v>597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mellékelet'!H2</f>
        <v>a    3/2015. (III. 4.) önkormányzati rendelethez</v>
      </c>
      <c r="Q2" s="110"/>
      <c r="R2" s="110"/>
      <c r="S2" s="110"/>
      <c r="T2" s="110"/>
      <c r="U2" s="110"/>
      <c r="V2" s="110"/>
    </row>
    <row r="3" ht="15" customHeight="1">
      <c r="A3" s="4"/>
    </row>
    <row r="4" spans="1:16" ht="15" customHeight="1">
      <c r="A4" s="799" t="s">
        <v>384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115"/>
    </row>
    <row r="5" spans="1:16" ht="1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4"/>
    </row>
    <row r="6" spans="13:16" ht="15" customHeight="1">
      <c r="M6" s="847" t="s">
        <v>2</v>
      </c>
      <c r="N6" s="847"/>
      <c r="O6" s="847"/>
      <c r="P6" s="14"/>
    </row>
    <row r="7" spans="1:16" s="39" customFormat="1" ht="15" customHeight="1">
      <c r="A7" s="89" t="s">
        <v>117</v>
      </c>
      <c r="B7" s="8" t="s">
        <v>4</v>
      </c>
      <c r="C7" s="8" t="s">
        <v>128</v>
      </c>
      <c r="D7" s="8" t="s">
        <v>129</v>
      </c>
      <c r="E7" s="8" t="s">
        <v>130</v>
      </c>
      <c r="F7" s="8" t="s">
        <v>131</v>
      </c>
      <c r="G7" s="8" t="s">
        <v>132</v>
      </c>
      <c r="H7" s="8" t="s">
        <v>133</v>
      </c>
      <c r="I7" s="8" t="s">
        <v>134</v>
      </c>
      <c r="J7" s="8" t="s">
        <v>135</v>
      </c>
      <c r="K7" s="8" t="s">
        <v>136</v>
      </c>
      <c r="L7" s="8" t="s">
        <v>137</v>
      </c>
      <c r="M7" s="8" t="s">
        <v>138</v>
      </c>
      <c r="N7" s="8" t="s">
        <v>139</v>
      </c>
      <c r="O7" s="117" t="s">
        <v>140</v>
      </c>
      <c r="P7" s="118"/>
    </row>
    <row r="8" spans="1:16" s="39" customFormat="1" ht="15" customHeight="1">
      <c r="A8" s="90" t="s">
        <v>7</v>
      </c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1" t="s">
        <v>76</v>
      </c>
      <c r="I8" s="11" t="s">
        <v>15</v>
      </c>
      <c r="J8" s="11" t="s">
        <v>141</v>
      </c>
      <c r="K8" s="11" t="s">
        <v>142</v>
      </c>
      <c r="L8" s="11" t="s">
        <v>143</v>
      </c>
      <c r="M8" s="11" t="s">
        <v>144</v>
      </c>
      <c r="N8" s="11" t="s">
        <v>145</v>
      </c>
      <c r="O8" s="119" t="s">
        <v>146</v>
      </c>
      <c r="P8" s="118"/>
    </row>
    <row r="9" spans="1:16" s="39" customFormat="1" ht="15" customHeight="1">
      <c r="A9" s="848" t="s">
        <v>147</v>
      </c>
      <c r="B9" s="848"/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38"/>
    </row>
    <row r="10" spans="1:21" s="39" customFormat="1" ht="15" customHeight="1">
      <c r="A10" s="16" t="s">
        <v>17</v>
      </c>
      <c r="B10" s="17" t="s">
        <v>148</v>
      </c>
      <c r="C10" s="18">
        <v>1289</v>
      </c>
      <c r="D10" s="18">
        <v>849</v>
      </c>
      <c r="E10" s="18">
        <v>7659</v>
      </c>
      <c r="F10" s="18">
        <v>8410</v>
      </c>
      <c r="G10" s="18">
        <v>6428</v>
      </c>
      <c r="H10" s="18">
        <v>10401</v>
      </c>
      <c r="I10" s="18">
        <v>15643</v>
      </c>
      <c r="J10" s="18">
        <v>18640</v>
      </c>
      <c r="K10" s="18">
        <v>6656</v>
      </c>
      <c r="L10" s="18">
        <v>14720</v>
      </c>
      <c r="M10" s="18">
        <v>27171</v>
      </c>
      <c r="N10" s="18">
        <v>28352</v>
      </c>
      <c r="O10" s="30">
        <f aca="true" t="shared" si="0" ref="O10:O15">SUM(C10:N10)</f>
        <v>146218</v>
      </c>
      <c r="P10" s="38"/>
      <c r="Q10" s="120"/>
      <c r="R10" s="120"/>
      <c r="S10" s="120"/>
      <c r="T10" s="120"/>
      <c r="U10" s="120"/>
    </row>
    <row r="11" spans="1:21" s="39" customFormat="1" ht="15" customHeight="1">
      <c r="A11" s="16" t="s">
        <v>18</v>
      </c>
      <c r="B11" s="17" t="s">
        <v>149</v>
      </c>
      <c r="C11" s="18">
        <v>389</v>
      </c>
      <c r="D11" s="18">
        <v>719</v>
      </c>
      <c r="E11" s="18">
        <v>2478</v>
      </c>
      <c r="F11" s="18">
        <v>390</v>
      </c>
      <c r="G11" s="18"/>
      <c r="H11" s="18">
        <v>280</v>
      </c>
      <c r="I11" s="18">
        <v>50</v>
      </c>
      <c r="J11" s="18">
        <v>50</v>
      </c>
      <c r="K11" s="18">
        <v>281</v>
      </c>
      <c r="L11" s="18">
        <v>141</v>
      </c>
      <c r="M11" s="18">
        <v>1477</v>
      </c>
      <c r="N11" s="18">
        <v>2924</v>
      </c>
      <c r="O11" s="30">
        <f t="shared" si="0"/>
        <v>9179</v>
      </c>
      <c r="P11" s="38"/>
      <c r="Q11" s="120"/>
      <c r="R11" s="120"/>
      <c r="S11" s="120"/>
      <c r="T11" s="120"/>
      <c r="U11" s="120"/>
    </row>
    <row r="12" spans="1:21" s="39" customFormat="1" ht="15" customHeight="1">
      <c r="A12" s="16" t="s">
        <v>59</v>
      </c>
      <c r="B12" s="17" t="s">
        <v>150</v>
      </c>
      <c r="C12" s="18">
        <v>4456</v>
      </c>
      <c r="D12" s="18">
        <v>4456</v>
      </c>
      <c r="E12" s="18">
        <v>4456</v>
      </c>
      <c r="F12" s="18">
        <v>14805</v>
      </c>
      <c r="G12" s="18">
        <v>4456</v>
      </c>
      <c r="H12" s="18">
        <v>4456</v>
      </c>
      <c r="I12" s="18">
        <v>4456</v>
      </c>
      <c r="J12" s="18">
        <v>4456</v>
      </c>
      <c r="K12" s="18">
        <v>4455</v>
      </c>
      <c r="L12" s="18">
        <v>4455</v>
      </c>
      <c r="M12" s="18">
        <v>4455</v>
      </c>
      <c r="N12" s="18">
        <v>6911</v>
      </c>
      <c r="O12" s="30">
        <f t="shared" si="0"/>
        <v>66273</v>
      </c>
      <c r="P12" s="38"/>
      <c r="Q12" s="120"/>
      <c r="R12" s="120"/>
      <c r="S12" s="120"/>
      <c r="T12" s="120"/>
      <c r="U12" s="120"/>
    </row>
    <row r="13" spans="1:21" s="39" customFormat="1" ht="15" customHeight="1">
      <c r="A13" s="16" t="s">
        <v>60</v>
      </c>
      <c r="B13" s="17" t="s">
        <v>151</v>
      </c>
      <c r="C13" s="18">
        <v>11</v>
      </c>
      <c r="D13" s="18">
        <v>11</v>
      </c>
      <c r="E13" s="18">
        <v>1261</v>
      </c>
      <c r="F13" s="18">
        <v>11</v>
      </c>
      <c r="G13" s="18">
        <v>4511</v>
      </c>
      <c r="H13" s="18">
        <v>1261</v>
      </c>
      <c r="I13" s="18">
        <v>11</v>
      </c>
      <c r="J13" s="18">
        <v>11</v>
      </c>
      <c r="K13" s="18">
        <v>1261</v>
      </c>
      <c r="L13" s="18">
        <v>10011</v>
      </c>
      <c r="M13" s="18">
        <v>2814</v>
      </c>
      <c r="N13" s="18">
        <v>9394</v>
      </c>
      <c r="O13" s="30">
        <f t="shared" si="0"/>
        <v>30568</v>
      </c>
      <c r="P13" s="38"/>
      <c r="Q13" s="120"/>
      <c r="R13" s="120"/>
      <c r="S13" s="120"/>
      <c r="T13" s="120"/>
      <c r="U13" s="120"/>
    </row>
    <row r="14" spans="1:21" s="39" customFormat="1" ht="15" customHeight="1">
      <c r="A14" s="16" t="s">
        <v>62</v>
      </c>
      <c r="B14" s="17" t="s">
        <v>152</v>
      </c>
      <c r="C14" s="18">
        <f>'7.sz. melléklet'!D91</f>
        <v>181110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0">
        <f t="shared" si="0"/>
        <v>181110</v>
      </c>
      <c r="P14" s="38"/>
      <c r="Q14" s="120"/>
      <c r="R14" s="120"/>
      <c r="S14" s="120"/>
      <c r="T14" s="120"/>
      <c r="U14" s="120"/>
    </row>
    <row r="15" spans="1:21" s="39" customFormat="1" ht="15" customHeight="1">
      <c r="A15" s="16" t="s">
        <v>63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>
        <v>2172</v>
      </c>
      <c r="O15" s="30">
        <f t="shared" si="0"/>
        <v>2172</v>
      </c>
      <c r="P15" s="38"/>
      <c r="Q15" s="120"/>
      <c r="R15" s="120"/>
      <c r="S15" s="120"/>
      <c r="T15" s="120"/>
      <c r="U15" s="120"/>
    </row>
    <row r="16" spans="1:21" s="39" customFormat="1" ht="15" customHeight="1">
      <c r="A16" s="31" t="s">
        <v>65</v>
      </c>
      <c r="B16" s="121" t="s">
        <v>153</v>
      </c>
      <c r="C16" s="32">
        <f aca="true" t="shared" si="1" ref="C16:M16">SUM(C10:C14)</f>
        <v>187255</v>
      </c>
      <c r="D16" s="32">
        <f t="shared" si="1"/>
        <v>6035</v>
      </c>
      <c r="E16" s="32">
        <f t="shared" si="1"/>
        <v>15854</v>
      </c>
      <c r="F16" s="32">
        <f t="shared" si="1"/>
        <v>23616</v>
      </c>
      <c r="G16" s="32">
        <f t="shared" si="1"/>
        <v>15395</v>
      </c>
      <c r="H16" s="32">
        <f t="shared" si="1"/>
        <v>16398</v>
      </c>
      <c r="I16" s="32">
        <f t="shared" si="1"/>
        <v>20160</v>
      </c>
      <c r="J16" s="32">
        <f t="shared" si="1"/>
        <v>23157</v>
      </c>
      <c r="K16" s="32">
        <f t="shared" si="1"/>
        <v>12653</v>
      </c>
      <c r="L16" s="32">
        <f t="shared" si="1"/>
        <v>29327</v>
      </c>
      <c r="M16" s="32">
        <f t="shared" si="1"/>
        <v>35917</v>
      </c>
      <c r="N16" s="32">
        <f>SUM(N10:N15)</f>
        <v>49753</v>
      </c>
      <c r="O16" s="780">
        <f>SUM(O10:O15)</f>
        <v>435520</v>
      </c>
      <c r="P16" s="38"/>
      <c r="Q16" s="120"/>
      <c r="R16" s="120"/>
      <c r="S16" s="120"/>
      <c r="T16" s="120"/>
      <c r="U16" s="120"/>
    </row>
    <row r="17" spans="1:21" s="39" customFormat="1" ht="15" customHeight="1">
      <c r="A17" s="846" t="s">
        <v>154</v>
      </c>
      <c r="B17" s="846"/>
      <c r="C17" s="846"/>
      <c r="D17" s="846"/>
      <c r="E17" s="846"/>
      <c r="F17" s="846"/>
      <c r="G17" s="846"/>
      <c r="H17" s="846"/>
      <c r="I17" s="846"/>
      <c r="J17" s="846"/>
      <c r="K17" s="846"/>
      <c r="L17" s="846"/>
      <c r="M17" s="846"/>
      <c r="N17" s="846"/>
      <c r="O17" s="846"/>
      <c r="P17" s="38"/>
      <c r="Q17" s="120"/>
      <c r="R17" s="120"/>
      <c r="S17" s="120"/>
      <c r="T17" s="120"/>
      <c r="U17" s="120"/>
    </row>
    <row r="18" spans="1:21" s="39" customFormat="1" ht="15" customHeight="1">
      <c r="A18" s="16" t="s">
        <v>95</v>
      </c>
      <c r="B18" s="17" t="s">
        <v>46</v>
      </c>
      <c r="C18" s="18">
        <v>10725</v>
      </c>
      <c r="D18" s="18">
        <v>10725</v>
      </c>
      <c r="E18" s="18">
        <v>10725</v>
      </c>
      <c r="F18" s="18">
        <v>10725</v>
      </c>
      <c r="G18" s="18">
        <v>21290</v>
      </c>
      <c r="H18" s="18">
        <v>21290</v>
      </c>
      <c r="I18" s="18">
        <v>21290</v>
      </c>
      <c r="J18" s="18">
        <v>21290</v>
      </c>
      <c r="K18" s="18">
        <v>10825</v>
      </c>
      <c r="L18" s="18">
        <v>10725</v>
      </c>
      <c r="M18" s="18">
        <v>17263</v>
      </c>
      <c r="N18" s="18">
        <v>24976</v>
      </c>
      <c r="O18" s="30">
        <f aca="true" t="shared" si="2" ref="O18:O23">SUM(C18:N18)</f>
        <v>191849</v>
      </c>
      <c r="P18" s="38"/>
      <c r="Q18" s="120"/>
      <c r="R18" s="120"/>
      <c r="S18" s="120"/>
      <c r="T18" s="120"/>
      <c r="U18" s="120"/>
    </row>
    <row r="19" spans="1:21" s="39" customFormat="1" ht="15" customHeight="1">
      <c r="A19" s="16" t="s">
        <v>98</v>
      </c>
      <c r="B19" s="17" t="s">
        <v>160</v>
      </c>
      <c r="C19" s="18">
        <v>2500</v>
      </c>
      <c r="D19" s="18">
        <v>2500</v>
      </c>
      <c r="E19" s="18">
        <v>2790</v>
      </c>
      <c r="F19" s="18"/>
      <c r="G19" s="18"/>
      <c r="H19" s="18"/>
      <c r="I19" s="18"/>
      <c r="J19" s="18"/>
      <c r="K19" s="18"/>
      <c r="L19" s="18"/>
      <c r="M19" s="18"/>
      <c r="N19" s="18">
        <v>3031</v>
      </c>
      <c r="O19" s="30">
        <f t="shared" si="2"/>
        <v>10821</v>
      </c>
      <c r="P19" s="38"/>
      <c r="Q19" s="120"/>
      <c r="R19" s="120"/>
      <c r="S19" s="120"/>
      <c r="T19" s="120"/>
      <c r="U19" s="120"/>
    </row>
    <row r="20" spans="1:21" s="39" customFormat="1" ht="15" customHeight="1">
      <c r="A20" s="16" t="s">
        <v>99</v>
      </c>
      <c r="B20" s="17" t="s">
        <v>155</v>
      </c>
      <c r="C20" s="18"/>
      <c r="D20" s="18">
        <v>795</v>
      </c>
      <c r="E20" s="18">
        <v>5000</v>
      </c>
      <c r="F20" s="18">
        <v>6350</v>
      </c>
      <c r="G20" s="18">
        <v>5650</v>
      </c>
      <c r="H20" s="18"/>
      <c r="I20" s="18"/>
      <c r="J20" s="18"/>
      <c r="K20" s="18">
        <v>5000</v>
      </c>
      <c r="L20" s="18"/>
      <c r="M20" s="18"/>
      <c r="N20" s="18">
        <v>24471</v>
      </c>
      <c r="O20" s="30">
        <f t="shared" si="2"/>
        <v>47266</v>
      </c>
      <c r="P20" s="38"/>
      <c r="Q20" s="120"/>
      <c r="R20" s="120"/>
      <c r="S20" s="120"/>
      <c r="T20" s="120"/>
      <c r="U20" s="120"/>
    </row>
    <row r="21" spans="1:21" s="39" customFormat="1" ht="15" customHeight="1">
      <c r="A21" s="16" t="s">
        <v>100</v>
      </c>
      <c r="B21" s="17" t="s">
        <v>336</v>
      </c>
      <c r="C21" s="18">
        <v>508</v>
      </c>
      <c r="D21" s="18"/>
      <c r="E21" s="18">
        <v>3192</v>
      </c>
      <c r="F21" s="18">
        <v>6127</v>
      </c>
      <c r="G21" s="18">
        <v>14500</v>
      </c>
      <c r="H21" s="18">
        <v>16721</v>
      </c>
      <c r="I21" s="18">
        <v>130</v>
      </c>
      <c r="J21" s="18"/>
      <c r="K21" s="18">
        <v>4799</v>
      </c>
      <c r="L21" s="18">
        <v>20000</v>
      </c>
      <c r="M21" s="18"/>
      <c r="N21" s="18">
        <v>24799</v>
      </c>
      <c r="O21" s="30">
        <f t="shared" si="2"/>
        <v>90776</v>
      </c>
      <c r="P21" s="38"/>
      <c r="Q21" s="120"/>
      <c r="R21" s="120"/>
      <c r="S21" s="120"/>
      <c r="T21" s="120"/>
      <c r="U21" s="120"/>
    </row>
    <row r="22" spans="1:21" s="39" customFormat="1" ht="15" customHeight="1">
      <c r="A22" s="16" t="s">
        <v>101</v>
      </c>
      <c r="B22" s="17" t="s">
        <v>156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0">
        <f t="shared" si="2"/>
        <v>0</v>
      </c>
      <c r="P22" s="38"/>
      <c r="Q22" s="120"/>
      <c r="R22" s="120"/>
      <c r="S22" s="120"/>
      <c r="T22" s="120"/>
      <c r="U22" s="120"/>
    </row>
    <row r="23" spans="1:21" s="39" customFormat="1" ht="15" customHeight="1">
      <c r="A23" s="31" t="s">
        <v>102</v>
      </c>
      <c r="B23" s="121" t="s">
        <v>157</v>
      </c>
      <c r="C23" s="32">
        <f aca="true" t="shared" si="3" ref="C23:N23">SUM(C18:C22)</f>
        <v>13733</v>
      </c>
      <c r="D23" s="32">
        <f t="shared" si="3"/>
        <v>14020</v>
      </c>
      <c r="E23" s="32">
        <f t="shared" si="3"/>
        <v>21707</v>
      </c>
      <c r="F23" s="32">
        <f t="shared" si="3"/>
        <v>23202</v>
      </c>
      <c r="G23" s="32">
        <f t="shared" si="3"/>
        <v>41440</v>
      </c>
      <c r="H23" s="32">
        <f t="shared" si="3"/>
        <v>38011</v>
      </c>
      <c r="I23" s="32">
        <f t="shared" si="3"/>
        <v>21420</v>
      </c>
      <c r="J23" s="32">
        <f t="shared" si="3"/>
        <v>21290</v>
      </c>
      <c r="K23" s="32">
        <f t="shared" si="3"/>
        <v>20624</v>
      </c>
      <c r="L23" s="32">
        <f t="shared" si="3"/>
        <v>30725</v>
      </c>
      <c r="M23" s="32">
        <f t="shared" si="3"/>
        <v>17263</v>
      </c>
      <c r="N23" s="32">
        <f t="shared" si="3"/>
        <v>77277</v>
      </c>
      <c r="O23" s="144">
        <f t="shared" si="2"/>
        <v>340712</v>
      </c>
      <c r="P23" s="38"/>
      <c r="Q23" s="120"/>
      <c r="R23" s="120"/>
      <c r="S23" s="120"/>
      <c r="T23" s="120"/>
      <c r="U23" s="120"/>
    </row>
    <row r="24" spans="1:21" s="39" customFormat="1" ht="15" customHeight="1">
      <c r="A24" s="16" t="s">
        <v>441</v>
      </c>
      <c r="B24" s="17" t="s">
        <v>158</v>
      </c>
      <c r="C24" s="18">
        <f aca="true" t="shared" si="4" ref="C24:O24">C16-C23</f>
        <v>173522</v>
      </c>
      <c r="D24" s="18">
        <f t="shared" si="4"/>
        <v>-7985</v>
      </c>
      <c r="E24" s="18">
        <f t="shared" si="4"/>
        <v>-5853</v>
      </c>
      <c r="F24" s="18">
        <f t="shared" si="4"/>
        <v>414</v>
      </c>
      <c r="G24" s="18">
        <f t="shared" si="4"/>
        <v>-26045</v>
      </c>
      <c r="H24" s="18">
        <f t="shared" si="4"/>
        <v>-21613</v>
      </c>
      <c r="I24" s="18">
        <f t="shared" si="4"/>
        <v>-1260</v>
      </c>
      <c r="J24" s="18">
        <f t="shared" si="4"/>
        <v>1867</v>
      </c>
      <c r="K24" s="18">
        <f t="shared" si="4"/>
        <v>-7971</v>
      </c>
      <c r="L24" s="18">
        <f t="shared" si="4"/>
        <v>-1398</v>
      </c>
      <c r="M24" s="18">
        <f t="shared" si="4"/>
        <v>18654</v>
      </c>
      <c r="N24" s="18">
        <f t="shared" si="4"/>
        <v>-27524</v>
      </c>
      <c r="O24" s="30">
        <f t="shared" si="4"/>
        <v>94808</v>
      </c>
      <c r="P24" s="38"/>
      <c r="Q24" s="120"/>
      <c r="R24" s="120"/>
      <c r="S24" s="120"/>
      <c r="T24" s="120"/>
      <c r="U24" s="120"/>
    </row>
    <row r="25" spans="1:16" s="39" customFormat="1" ht="15" customHeight="1">
      <c r="A25" s="122"/>
      <c r="B25" s="55" t="s">
        <v>159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123"/>
      <c r="P25" s="38"/>
    </row>
    <row r="32" ht="12">
      <c r="E32" s="282"/>
    </row>
    <row r="33" ht="12">
      <c r="E33" s="282"/>
    </row>
    <row r="34" ht="12">
      <c r="E34" s="282"/>
    </row>
    <row r="35" ht="12">
      <c r="E35" s="282"/>
    </row>
    <row r="36" ht="12">
      <c r="E36" s="282"/>
    </row>
    <row r="37" ht="12">
      <c r="E37" s="282"/>
    </row>
    <row r="39" ht="12">
      <c r="E39" s="282"/>
    </row>
    <row r="40" ht="12">
      <c r="E40" s="282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colBreaks count="1" manualBreakCount="1">
    <brk id="1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5.421875" style="423" customWidth="1"/>
    <col min="2" max="2" width="24.7109375" style="423" customWidth="1"/>
    <col min="3" max="15" width="7.7109375" style="423" customWidth="1"/>
    <col min="16" max="16384" width="9.140625" style="426" customWidth="1"/>
  </cols>
  <sheetData>
    <row r="1" spans="1:15" s="538" customFormat="1" ht="15" customHeight="1">
      <c r="A1" s="852" t="s">
        <v>602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</row>
    <row r="2" spans="1:15" s="538" customFormat="1" ht="15" customHeigh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5" t="str">
        <f>'1.sz. mellékelet'!H2</f>
        <v>a    3/2015. (III. 4.) önkormányzati rendelethez</v>
      </c>
    </row>
    <row r="3" spans="1:15" s="538" customFormat="1" ht="15" customHeight="1">
      <c r="A3" s="539"/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</row>
    <row r="4" spans="1:15" s="538" customFormat="1" ht="15" customHeight="1">
      <c r="A4" s="539"/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</row>
    <row r="5" spans="1:15" s="538" customFormat="1" ht="15" customHeight="1">
      <c r="A5" s="853" t="s">
        <v>598</v>
      </c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</row>
    <row r="6" spans="1:15" s="538" customFormat="1" ht="15" customHeight="1">
      <c r="A6" s="541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</row>
    <row r="7" spans="1:15" s="538" customFormat="1" ht="15" customHeight="1" thickBot="1">
      <c r="A7" s="540"/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854" t="s">
        <v>2</v>
      </c>
      <c r="N7" s="854"/>
      <c r="O7" s="854"/>
    </row>
    <row r="8" spans="1:15" s="538" customFormat="1" ht="15" customHeight="1" thickTop="1">
      <c r="A8" s="542" t="s">
        <v>117</v>
      </c>
      <c r="B8" s="543" t="s">
        <v>4</v>
      </c>
      <c r="C8" s="543" t="s">
        <v>128</v>
      </c>
      <c r="D8" s="543" t="s">
        <v>129</v>
      </c>
      <c r="E8" s="543" t="s">
        <v>130</v>
      </c>
      <c r="F8" s="543" t="s">
        <v>131</v>
      </c>
      <c r="G8" s="543" t="s">
        <v>132</v>
      </c>
      <c r="H8" s="543" t="s">
        <v>133</v>
      </c>
      <c r="I8" s="543" t="s">
        <v>134</v>
      </c>
      <c r="J8" s="543" t="s">
        <v>135</v>
      </c>
      <c r="K8" s="543" t="s">
        <v>136</v>
      </c>
      <c r="L8" s="543" t="s">
        <v>137</v>
      </c>
      <c r="M8" s="543" t="s">
        <v>138</v>
      </c>
      <c r="N8" s="543" t="s">
        <v>139</v>
      </c>
      <c r="O8" s="544" t="s">
        <v>516</v>
      </c>
    </row>
    <row r="9" spans="1:15" s="538" customFormat="1" ht="15" customHeight="1" thickBot="1">
      <c r="A9" s="545" t="s">
        <v>7</v>
      </c>
      <c r="B9" s="546" t="s">
        <v>8</v>
      </c>
      <c r="C9" s="546" t="s">
        <v>9</v>
      </c>
      <c r="D9" s="546" t="s">
        <v>10</v>
      </c>
      <c r="E9" s="546" t="s">
        <v>11</v>
      </c>
      <c r="F9" s="546" t="s">
        <v>12</v>
      </c>
      <c r="G9" s="546" t="s">
        <v>13</v>
      </c>
      <c r="H9" s="546" t="s">
        <v>76</v>
      </c>
      <c r="I9" s="546" t="s">
        <v>15</v>
      </c>
      <c r="J9" s="546" t="s">
        <v>141</v>
      </c>
      <c r="K9" s="546" t="s">
        <v>142</v>
      </c>
      <c r="L9" s="546" t="s">
        <v>143</v>
      </c>
      <c r="M9" s="546" t="s">
        <v>144</v>
      </c>
      <c r="N9" s="546" t="s">
        <v>145</v>
      </c>
      <c r="O9" s="547" t="s">
        <v>599</v>
      </c>
    </row>
    <row r="10" spans="1:15" s="538" customFormat="1" ht="15" customHeight="1" thickTop="1">
      <c r="A10" s="849" t="s">
        <v>147</v>
      </c>
      <c r="B10" s="850"/>
      <c r="C10" s="850"/>
      <c r="D10" s="850"/>
      <c r="E10" s="850"/>
      <c r="F10" s="850"/>
      <c r="G10" s="850"/>
      <c r="H10" s="850"/>
      <c r="I10" s="850"/>
      <c r="J10" s="850"/>
      <c r="K10" s="850"/>
      <c r="L10" s="850"/>
      <c r="M10" s="850"/>
      <c r="N10" s="850"/>
      <c r="O10" s="851"/>
    </row>
    <row r="11" spans="1:17" s="538" customFormat="1" ht="15" customHeight="1">
      <c r="A11" s="548" t="s">
        <v>17</v>
      </c>
      <c r="B11" s="549" t="s">
        <v>148</v>
      </c>
      <c r="C11" s="550">
        <v>175</v>
      </c>
      <c r="D11" s="550">
        <v>175</v>
      </c>
      <c r="E11" s="550">
        <v>175</v>
      </c>
      <c r="F11" s="550">
        <v>175</v>
      </c>
      <c r="G11" s="550">
        <v>175</v>
      </c>
      <c r="H11" s="550">
        <v>176</v>
      </c>
      <c r="I11" s="550">
        <v>176</v>
      </c>
      <c r="J11" s="550">
        <v>176</v>
      </c>
      <c r="K11" s="550">
        <v>176</v>
      </c>
      <c r="L11" s="550">
        <v>176</v>
      </c>
      <c r="M11" s="550">
        <v>176</v>
      </c>
      <c r="N11" s="550">
        <v>24</v>
      </c>
      <c r="O11" s="551">
        <f>SUM(C11:N11)</f>
        <v>1955</v>
      </c>
      <c r="Q11" s="702"/>
    </row>
    <row r="12" spans="1:15" s="538" customFormat="1" ht="15" customHeight="1">
      <c r="A12" s="548" t="s">
        <v>18</v>
      </c>
      <c r="B12" s="549" t="s">
        <v>149</v>
      </c>
      <c r="C12" s="550">
        <v>1298</v>
      </c>
      <c r="D12" s="550">
        <v>1298</v>
      </c>
      <c r="E12" s="550">
        <v>1298</v>
      </c>
      <c r="F12" s="550">
        <v>1298</v>
      </c>
      <c r="G12" s="550">
        <v>1299</v>
      </c>
      <c r="H12" s="550">
        <v>1299</v>
      </c>
      <c r="I12" s="550">
        <v>1299</v>
      </c>
      <c r="J12" s="550">
        <v>1299</v>
      </c>
      <c r="K12" s="550">
        <v>1299</v>
      </c>
      <c r="L12" s="550">
        <v>1299</v>
      </c>
      <c r="M12" s="550">
        <v>1299</v>
      </c>
      <c r="N12" s="550">
        <v>428</v>
      </c>
      <c r="O12" s="551">
        <v>15196</v>
      </c>
    </row>
    <row r="13" spans="1:15" s="538" customFormat="1" ht="15" customHeight="1">
      <c r="A13" s="548" t="s">
        <v>59</v>
      </c>
      <c r="B13" s="549" t="s">
        <v>150</v>
      </c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1"/>
    </row>
    <row r="14" spans="1:15" s="538" customFormat="1" ht="15" customHeight="1">
      <c r="A14" s="548" t="s">
        <v>60</v>
      </c>
      <c r="B14" s="549" t="s">
        <v>151</v>
      </c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1"/>
    </row>
    <row r="15" spans="1:15" s="538" customFormat="1" ht="15" customHeight="1">
      <c r="A15" s="548" t="s">
        <v>62</v>
      </c>
      <c r="B15" s="549" t="s">
        <v>152</v>
      </c>
      <c r="C15" s="550">
        <v>3461</v>
      </c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1">
        <f>SUM(C15:N15)</f>
        <v>3461</v>
      </c>
    </row>
    <row r="16" spans="1:15" s="538" customFormat="1" ht="15" customHeight="1">
      <c r="A16" s="552" t="s">
        <v>63</v>
      </c>
      <c r="B16" s="553" t="s">
        <v>153</v>
      </c>
      <c r="C16" s="554">
        <f>SUM(C11:C15)</f>
        <v>4934</v>
      </c>
      <c r="D16" s="554">
        <f aca="true" t="shared" si="0" ref="D16:O16">SUM(D11:D15)</f>
        <v>1473</v>
      </c>
      <c r="E16" s="554">
        <f t="shared" si="0"/>
        <v>1473</v>
      </c>
      <c r="F16" s="554">
        <f t="shared" si="0"/>
        <v>1473</v>
      </c>
      <c r="G16" s="554">
        <f t="shared" si="0"/>
        <v>1474</v>
      </c>
      <c r="H16" s="554">
        <f t="shared" si="0"/>
        <v>1475</v>
      </c>
      <c r="I16" s="554">
        <f t="shared" si="0"/>
        <v>1475</v>
      </c>
      <c r="J16" s="554">
        <f t="shared" si="0"/>
        <v>1475</v>
      </c>
      <c r="K16" s="554">
        <f t="shared" si="0"/>
        <v>1475</v>
      </c>
      <c r="L16" s="554">
        <f t="shared" si="0"/>
        <v>1475</v>
      </c>
      <c r="M16" s="554">
        <f t="shared" si="0"/>
        <v>1475</v>
      </c>
      <c r="N16" s="554">
        <f t="shared" si="0"/>
        <v>452</v>
      </c>
      <c r="O16" s="555">
        <f t="shared" si="0"/>
        <v>20612</v>
      </c>
    </row>
    <row r="17" spans="1:15" s="538" customFormat="1" ht="15" customHeight="1">
      <c r="A17" s="849" t="s">
        <v>154</v>
      </c>
      <c r="B17" s="850"/>
      <c r="C17" s="850"/>
      <c r="D17" s="850"/>
      <c r="E17" s="850"/>
      <c r="F17" s="850"/>
      <c r="G17" s="850"/>
      <c r="H17" s="850"/>
      <c r="I17" s="850"/>
      <c r="J17" s="850"/>
      <c r="K17" s="850"/>
      <c r="L17" s="850"/>
      <c r="M17" s="850"/>
      <c r="N17" s="850"/>
      <c r="O17" s="851"/>
    </row>
    <row r="18" spans="1:17" s="538" customFormat="1" ht="15" customHeight="1">
      <c r="A18" s="548" t="s">
        <v>65</v>
      </c>
      <c r="B18" s="549" t="s">
        <v>46</v>
      </c>
      <c r="C18" s="550">
        <v>1702</v>
      </c>
      <c r="D18" s="550">
        <v>1702</v>
      </c>
      <c r="E18" s="550">
        <v>1702</v>
      </c>
      <c r="F18" s="550">
        <v>1702</v>
      </c>
      <c r="G18" s="550">
        <v>1702</v>
      </c>
      <c r="H18" s="550">
        <v>1702</v>
      </c>
      <c r="I18" s="550">
        <v>1702</v>
      </c>
      <c r="J18" s="550">
        <v>1702</v>
      </c>
      <c r="K18" s="550">
        <v>1702</v>
      </c>
      <c r="L18" s="550">
        <v>1702</v>
      </c>
      <c r="M18" s="550">
        <v>2000</v>
      </c>
      <c r="N18" s="550">
        <v>1592</v>
      </c>
      <c r="O18" s="551">
        <f>SUM(C18:N18)</f>
        <v>20612</v>
      </c>
      <c r="Q18" s="703"/>
    </row>
    <row r="19" spans="1:15" s="538" customFormat="1" ht="15" customHeight="1">
      <c r="A19" s="548" t="s">
        <v>95</v>
      </c>
      <c r="B19" s="549" t="s">
        <v>600</v>
      </c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1"/>
    </row>
    <row r="20" spans="1:15" s="538" customFormat="1" ht="15" customHeight="1">
      <c r="A20" s="548" t="s">
        <v>98</v>
      </c>
      <c r="B20" s="549" t="s">
        <v>155</v>
      </c>
      <c r="C20" s="550"/>
      <c r="D20" s="550"/>
      <c r="E20" s="550"/>
      <c r="F20" s="550"/>
      <c r="G20" s="550"/>
      <c r="H20" s="556"/>
      <c r="I20" s="550"/>
      <c r="J20" s="550"/>
      <c r="K20" s="550"/>
      <c r="L20" s="550"/>
      <c r="M20" s="550"/>
      <c r="N20" s="550"/>
      <c r="O20" s="551"/>
    </row>
    <row r="21" spans="1:15" s="538" customFormat="1" ht="15" customHeight="1">
      <c r="A21" s="548" t="s">
        <v>99</v>
      </c>
      <c r="B21" s="549" t="s">
        <v>601</v>
      </c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>
        <v>0</v>
      </c>
      <c r="O21" s="551">
        <f>SUM(C21:N21)</f>
        <v>0</v>
      </c>
    </row>
    <row r="22" spans="1:15" s="538" customFormat="1" ht="15" customHeight="1">
      <c r="A22" s="548" t="s">
        <v>100</v>
      </c>
      <c r="B22" s="549" t="s">
        <v>156</v>
      </c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1"/>
    </row>
    <row r="23" spans="1:15" s="538" customFormat="1" ht="15" customHeight="1">
      <c r="A23" s="552" t="s">
        <v>101</v>
      </c>
      <c r="B23" s="553" t="s">
        <v>157</v>
      </c>
      <c r="C23" s="554">
        <f>SUM(C18:C22)</f>
        <v>1702</v>
      </c>
      <c r="D23" s="554">
        <f aca="true" t="shared" si="1" ref="D23:N23">SUM(D18:D22)</f>
        <v>1702</v>
      </c>
      <c r="E23" s="554">
        <f t="shared" si="1"/>
        <v>1702</v>
      </c>
      <c r="F23" s="554">
        <f t="shared" si="1"/>
        <v>1702</v>
      </c>
      <c r="G23" s="554">
        <f t="shared" si="1"/>
        <v>1702</v>
      </c>
      <c r="H23" s="554">
        <f t="shared" si="1"/>
        <v>1702</v>
      </c>
      <c r="I23" s="554">
        <f t="shared" si="1"/>
        <v>1702</v>
      </c>
      <c r="J23" s="554">
        <f t="shared" si="1"/>
        <v>1702</v>
      </c>
      <c r="K23" s="554">
        <f t="shared" si="1"/>
        <v>1702</v>
      </c>
      <c r="L23" s="554">
        <f t="shared" si="1"/>
        <v>1702</v>
      </c>
      <c r="M23" s="554">
        <f t="shared" si="1"/>
        <v>2000</v>
      </c>
      <c r="N23" s="554">
        <f t="shared" si="1"/>
        <v>1592</v>
      </c>
      <c r="O23" s="555">
        <f>SUM(O18:O22)</f>
        <v>20612</v>
      </c>
    </row>
    <row r="24" spans="1:15" s="538" customFormat="1" ht="15" customHeight="1">
      <c r="A24" s="557" t="s">
        <v>102</v>
      </c>
      <c r="B24" s="558" t="s">
        <v>158</v>
      </c>
      <c r="C24" s="559">
        <f>C16-C23</f>
        <v>3232</v>
      </c>
      <c r="D24" s="559">
        <f aca="true" t="shared" si="2" ref="D24:O24">D16-D23</f>
        <v>-229</v>
      </c>
      <c r="E24" s="559">
        <f t="shared" si="2"/>
        <v>-229</v>
      </c>
      <c r="F24" s="559">
        <f t="shared" si="2"/>
        <v>-229</v>
      </c>
      <c r="G24" s="559">
        <f t="shared" si="2"/>
        <v>-228</v>
      </c>
      <c r="H24" s="559">
        <f t="shared" si="2"/>
        <v>-227</v>
      </c>
      <c r="I24" s="559">
        <f t="shared" si="2"/>
        <v>-227</v>
      </c>
      <c r="J24" s="559">
        <f t="shared" si="2"/>
        <v>-227</v>
      </c>
      <c r="K24" s="559">
        <f t="shared" si="2"/>
        <v>-227</v>
      </c>
      <c r="L24" s="559">
        <f t="shared" si="2"/>
        <v>-227</v>
      </c>
      <c r="M24" s="559">
        <f t="shared" si="2"/>
        <v>-525</v>
      </c>
      <c r="N24" s="559">
        <f t="shared" si="2"/>
        <v>-1140</v>
      </c>
      <c r="O24" s="560">
        <f t="shared" si="2"/>
        <v>0</v>
      </c>
    </row>
    <row r="25" spans="1:15" s="538" customFormat="1" ht="15" customHeight="1" thickBot="1">
      <c r="A25" s="561"/>
      <c r="B25" s="562" t="s">
        <v>159</v>
      </c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4"/>
    </row>
    <row r="26" ht="12.75" thickTop="1"/>
  </sheetData>
  <sheetProtection/>
  <mergeCells count="5">
    <mergeCell ref="A17:O17"/>
    <mergeCell ref="A1:O1"/>
    <mergeCell ref="A5:O5"/>
    <mergeCell ref="M7:O7"/>
    <mergeCell ref="A10:O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B1">
      <selection activeCell="F30" sqref="F30"/>
    </sheetView>
  </sheetViews>
  <sheetFormatPr defaultColWidth="9.140625" defaultRowHeight="12.75"/>
  <cols>
    <col min="1" max="1" width="5.7109375" style="1" customWidth="1"/>
    <col min="2" max="2" width="28.7109375" style="1" customWidth="1"/>
    <col min="3" max="3" width="22.7109375" style="1" customWidth="1"/>
    <col min="4" max="8" width="9.7109375" style="1" customWidth="1"/>
  </cols>
  <sheetData>
    <row r="1" spans="3:9" ht="15" customHeight="1">
      <c r="C1" s="3"/>
      <c r="D1" s="3"/>
      <c r="H1" s="2" t="s">
        <v>623</v>
      </c>
      <c r="I1" s="110"/>
    </row>
    <row r="2" spans="2:12" ht="15" customHeight="1">
      <c r="B2" s="3"/>
      <c r="C2" s="3"/>
      <c r="D2" s="3"/>
      <c r="H2" s="2" t="str">
        <f>'1.sz. mellékelet'!H2</f>
        <v>a    3/2015. (III. 4.) önkormányzati rendelethez</v>
      </c>
      <c r="J2" s="110"/>
      <c r="K2" s="110"/>
      <c r="L2" s="110"/>
    </row>
    <row r="3" spans="2:9" ht="15" customHeight="1">
      <c r="B3" s="110"/>
      <c r="C3" s="110"/>
      <c r="D3" s="110"/>
      <c r="E3" s="110"/>
      <c r="F3" s="110"/>
      <c r="G3" s="110"/>
      <c r="H3" s="110"/>
      <c r="I3" s="409"/>
    </row>
    <row r="4" spans="1:9" ht="15" customHeight="1">
      <c r="A4" s="799" t="s">
        <v>603</v>
      </c>
      <c r="B4" s="799"/>
      <c r="C4" s="799"/>
      <c r="D4" s="799"/>
      <c r="E4" s="799"/>
      <c r="F4" s="3"/>
      <c r="G4" s="3"/>
      <c r="H4" s="3"/>
      <c r="I4" s="110"/>
    </row>
    <row r="5" spans="1:9" ht="15" customHeight="1">
      <c r="A5" s="799" t="s">
        <v>604</v>
      </c>
      <c r="B5" s="799"/>
      <c r="C5" s="799"/>
      <c r="D5" s="799"/>
      <c r="E5" s="799"/>
      <c r="F5" s="3"/>
      <c r="G5" s="3"/>
      <c r="H5" s="3"/>
      <c r="I5" s="110"/>
    </row>
    <row r="6" spans="2:8" ht="15" customHeight="1" thickBot="1">
      <c r="B6" s="4"/>
      <c r="C6" s="4"/>
      <c r="D6" s="4"/>
      <c r="E6" s="6"/>
      <c r="G6"/>
      <c r="H6" s="6" t="s">
        <v>2</v>
      </c>
    </row>
    <row r="7" spans="1:8" s="39" customFormat="1" ht="15" customHeight="1" thickTop="1">
      <c r="A7" s="517" t="s">
        <v>605</v>
      </c>
      <c r="B7" s="565" t="s">
        <v>606</v>
      </c>
      <c r="C7" s="9" t="s">
        <v>607</v>
      </c>
      <c r="D7" s="566" t="s">
        <v>608</v>
      </c>
      <c r="E7" s="316" t="s">
        <v>608</v>
      </c>
      <c r="F7" s="316" t="s">
        <v>608</v>
      </c>
      <c r="G7" s="316" t="s">
        <v>608</v>
      </c>
      <c r="H7" s="629" t="s">
        <v>608</v>
      </c>
    </row>
    <row r="8" spans="1:8" s="39" customFormat="1" ht="21">
      <c r="A8" s="525" t="s">
        <v>609</v>
      </c>
      <c r="B8" s="567" t="s">
        <v>610</v>
      </c>
      <c r="C8" s="568" t="s">
        <v>611</v>
      </c>
      <c r="D8" s="569" t="s">
        <v>612</v>
      </c>
      <c r="E8" s="636" t="s">
        <v>631</v>
      </c>
      <c r="F8" s="636" t="s">
        <v>632</v>
      </c>
      <c r="G8" s="636" t="s">
        <v>673</v>
      </c>
      <c r="H8" s="630" t="s">
        <v>686</v>
      </c>
    </row>
    <row r="9" spans="1:8" s="39" customFormat="1" ht="15" customHeight="1" thickBot="1">
      <c r="A9" s="570" t="s">
        <v>7</v>
      </c>
      <c r="B9" s="571" t="s">
        <v>8</v>
      </c>
      <c r="C9" s="12" t="s">
        <v>9</v>
      </c>
      <c r="D9" s="572" t="s">
        <v>10</v>
      </c>
      <c r="E9" s="637" t="s">
        <v>11</v>
      </c>
      <c r="F9" s="637" t="s">
        <v>12</v>
      </c>
      <c r="G9" s="637" t="s">
        <v>13</v>
      </c>
      <c r="H9" s="631" t="s">
        <v>13</v>
      </c>
    </row>
    <row r="10" spans="1:8" s="39" customFormat="1" ht="15" customHeight="1" thickTop="1">
      <c r="A10" s="878" t="s">
        <v>17</v>
      </c>
      <c r="B10" s="879" t="s">
        <v>427</v>
      </c>
      <c r="C10" s="325" t="s">
        <v>613</v>
      </c>
      <c r="D10" s="573">
        <v>1350</v>
      </c>
      <c r="E10" s="587">
        <v>1625</v>
      </c>
      <c r="F10" s="587">
        <v>1625</v>
      </c>
      <c r="G10" s="587">
        <v>1625</v>
      </c>
      <c r="H10" s="632">
        <v>1625</v>
      </c>
    </row>
    <row r="11" spans="1:8" s="39" customFormat="1" ht="15" customHeight="1">
      <c r="A11" s="873"/>
      <c r="B11" s="876"/>
      <c r="C11" s="325" t="s">
        <v>160</v>
      </c>
      <c r="D11" s="573">
        <v>0</v>
      </c>
      <c r="E11" s="587">
        <v>10277</v>
      </c>
      <c r="F11" s="587">
        <v>10277</v>
      </c>
      <c r="G11" s="587">
        <v>10277</v>
      </c>
      <c r="H11" s="632">
        <v>10277</v>
      </c>
    </row>
    <row r="12" spans="1:8" s="39" customFormat="1" ht="15" customHeight="1">
      <c r="A12" s="874"/>
      <c r="B12" s="877"/>
      <c r="C12" s="342" t="s">
        <v>516</v>
      </c>
      <c r="D12" s="574">
        <f>SUM(D10:D10)</f>
        <v>1350</v>
      </c>
      <c r="E12" s="600">
        <f>SUM(E10:E11)</f>
        <v>11902</v>
      </c>
      <c r="F12" s="600">
        <f>SUM(F10:F11)</f>
        <v>11902</v>
      </c>
      <c r="G12" s="600">
        <f>SUM(G10:G11)</f>
        <v>11902</v>
      </c>
      <c r="H12" s="633">
        <f>SUM(H10:H11)</f>
        <v>11902</v>
      </c>
    </row>
    <row r="13" spans="1:8" s="39" customFormat="1" ht="15" customHeight="1">
      <c r="A13" s="872" t="s">
        <v>18</v>
      </c>
      <c r="B13" s="875" t="s">
        <v>429</v>
      </c>
      <c r="C13" s="325" t="s">
        <v>613</v>
      </c>
      <c r="D13" s="573">
        <v>1905</v>
      </c>
      <c r="E13" s="587">
        <v>1905</v>
      </c>
      <c r="F13" s="587">
        <v>1270</v>
      </c>
      <c r="G13" s="587">
        <v>1270</v>
      </c>
      <c r="H13" s="632">
        <v>1270</v>
      </c>
    </row>
    <row r="14" spans="1:8" s="39" customFormat="1" ht="15" customHeight="1">
      <c r="A14" s="874"/>
      <c r="B14" s="877"/>
      <c r="C14" s="342" t="s">
        <v>516</v>
      </c>
      <c r="D14" s="574">
        <f>SUM(D13)</f>
        <v>1905</v>
      </c>
      <c r="E14" s="600">
        <f>SUM(E13)</f>
        <v>1905</v>
      </c>
      <c r="F14" s="600">
        <f>SUM(F13)</f>
        <v>1270</v>
      </c>
      <c r="G14" s="600">
        <f>SUM(G13)</f>
        <v>1270</v>
      </c>
      <c r="H14" s="633">
        <f>SUM(H13)</f>
        <v>1270</v>
      </c>
    </row>
    <row r="15" spans="1:8" s="39" customFormat="1" ht="15" customHeight="1">
      <c r="A15" s="872" t="s">
        <v>59</v>
      </c>
      <c r="B15" s="875" t="s">
        <v>430</v>
      </c>
      <c r="C15" s="325" t="s">
        <v>613</v>
      </c>
      <c r="D15" s="573">
        <v>7125</v>
      </c>
      <c r="E15" s="587">
        <v>6245</v>
      </c>
      <c r="F15" s="587">
        <v>4135</v>
      </c>
      <c r="G15" s="587">
        <v>4135</v>
      </c>
      <c r="H15" s="632">
        <v>3525</v>
      </c>
    </row>
    <row r="16" spans="1:8" s="39" customFormat="1" ht="15" customHeight="1">
      <c r="A16" s="873"/>
      <c r="B16" s="876"/>
      <c r="C16" s="325" t="s">
        <v>525</v>
      </c>
      <c r="D16" s="573">
        <v>20130</v>
      </c>
      <c r="E16" s="587">
        <v>25085</v>
      </c>
      <c r="F16" s="587">
        <v>32940</v>
      </c>
      <c r="G16" s="587">
        <v>32940</v>
      </c>
      <c r="H16" s="632">
        <v>32940</v>
      </c>
    </row>
    <row r="17" spans="1:8" s="39" customFormat="1" ht="15" customHeight="1">
      <c r="A17" s="874"/>
      <c r="B17" s="877"/>
      <c r="C17" s="342" t="s">
        <v>516</v>
      </c>
      <c r="D17" s="574">
        <f>SUM(D15:D16)</f>
        <v>27255</v>
      </c>
      <c r="E17" s="600">
        <f>SUM(E15:E16)</f>
        <v>31330</v>
      </c>
      <c r="F17" s="600">
        <f>SUM(F15:F16)</f>
        <v>37075</v>
      </c>
      <c r="G17" s="600">
        <f>SUM(G15:G16)</f>
        <v>37075</v>
      </c>
      <c r="H17" s="633">
        <f>SUM(H15:H16)</f>
        <v>36465</v>
      </c>
    </row>
    <row r="18" spans="1:8" s="39" customFormat="1" ht="15" customHeight="1">
      <c r="A18" s="872" t="s">
        <v>60</v>
      </c>
      <c r="B18" s="875" t="s">
        <v>431</v>
      </c>
      <c r="C18" s="325" t="s">
        <v>613</v>
      </c>
      <c r="D18" s="573">
        <v>413</v>
      </c>
      <c r="E18" s="587">
        <v>413</v>
      </c>
      <c r="F18" s="587">
        <v>413</v>
      </c>
      <c r="G18" s="587">
        <v>413</v>
      </c>
      <c r="H18" s="632">
        <v>413</v>
      </c>
    </row>
    <row r="19" spans="1:8" s="39" customFormat="1" ht="15" customHeight="1">
      <c r="A19" s="874"/>
      <c r="B19" s="877"/>
      <c r="C19" s="342" t="s">
        <v>516</v>
      </c>
      <c r="D19" s="574">
        <f>SUM(D18:D18)</f>
        <v>413</v>
      </c>
      <c r="E19" s="600">
        <f>SUM(E18:E18)</f>
        <v>413</v>
      </c>
      <c r="F19" s="600">
        <f>SUM(F18:F18)</f>
        <v>413</v>
      </c>
      <c r="G19" s="600">
        <f>SUM(G18:G18)</f>
        <v>413</v>
      </c>
      <c r="H19" s="633">
        <f>SUM(H18:H18)</f>
        <v>413</v>
      </c>
    </row>
    <row r="20" spans="1:8" s="39" customFormat="1" ht="15" customHeight="1">
      <c r="A20" s="872" t="s">
        <v>62</v>
      </c>
      <c r="B20" s="875" t="s">
        <v>433</v>
      </c>
      <c r="C20" s="325" t="s">
        <v>613</v>
      </c>
      <c r="D20" s="573">
        <v>406</v>
      </c>
      <c r="E20" s="587">
        <v>1149</v>
      </c>
      <c r="F20" s="587">
        <v>1213</v>
      </c>
      <c r="G20" s="587">
        <v>1213</v>
      </c>
      <c r="H20" s="632">
        <v>1213</v>
      </c>
    </row>
    <row r="21" spans="1:8" s="39" customFormat="1" ht="15" customHeight="1">
      <c r="A21" s="874"/>
      <c r="B21" s="877"/>
      <c r="C21" s="342" t="s">
        <v>516</v>
      </c>
      <c r="D21" s="574">
        <f>SUM(D20)</f>
        <v>406</v>
      </c>
      <c r="E21" s="600">
        <f>SUM(E20)</f>
        <v>1149</v>
      </c>
      <c r="F21" s="600">
        <f>SUM(F20)</f>
        <v>1213</v>
      </c>
      <c r="G21" s="600">
        <f>SUM(G20)</f>
        <v>1213</v>
      </c>
      <c r="H21" s="633">
        <f>SUM(H20)</f>
        <v>1213</v>
      </c>
    </row>
    <row r="22" spans="1:9" s="39" customFormat="1" ht="15" customHeight="1">
      <c r="A22" s="872" t="s">
        <v>63</v>
      </c>
      <c r="B22" s="875" t="s">
        <v>434</v>
      </c>
      <c r="C22" s="325" t="s">
        <v>613</v>
      </c>
      <c r="D22" s="573">
        <v>5462</v>
      </c>
      <c r="E22" s="587">
        <v>6596</v>
      </c>
      <c r="F22" s="587">
        <v>6517</v>
      </c>
      <c r="G22" s="587">
        <v>6517</v>
      </c>
      <c r="H22" s="632">
        <v>5763</v>
      </c>
      <c r="I22" s="120"/>
    </row>
    <row r="23" spans="1:8" s="39" customFormat="1" ht="15" customHeight="1">
      <c r="A23" s="873"/>
      <c r="B23" s="876"/>
      <c r="C23" s="325" t="s">
        <v>519</v>
      </c>
      <c r="D23" s="573">
        <v>5795</v>
      </c>
      <c r="E23" s="587">
        <v>5795</v>
      </c>
      <c r="F23" s="587">
        <v>5795</v>
      </c>
      <c r="G23" s="587">
        <v>5795</v>
      </c>
      <c r="H23" s="632">
        <v>5795</v>
      </c>
    </row>
    <row r="24" spans="1:8" s="39" customFormat="1" ht="15" customHeight="1">
      <c r="A24" s="873"/>
      <c r="B24" s="876"/>
      <c r="C24" s="325" t="s">
        <v>525</v>
      </c>
      <c r="D24" s="573">
        <v>14885</v>
      </c>
      <c r="E24" s="587">
        <v>15901</v>
      </c>
      <c r="F24" s="587">
        <v>15929</v>
      </c>
      <c r="G24" s="587">
        <v>15929</v>
      </c>
      <c r="H24" s="632">
        <v>15990</v>
      </c>
    </row>
    <row r="25" spans="1:8" s="39" customFormat="1" ht="15" customHeight="1">
      <c r="A25" s="874"/>
      <c r="B25" s="877"/>
      <c r="C25" s="342" t="s">
        <v>516</v>
      </c>
      <c r="D25" s="574">
        <f>SUM(D22:D24)</f>
        <v>26142</v>
      </c>
      <c r="E25" s="600">
        <f>SUM(E22:E24)</f>
        <v>28292</v>
      </c>
      <c r="F25" s="600">
        <f>SUM(F22:F24)</f>
        <v>28241</v>
      </c>
      <c r="G25" s="600">
        <f>SUM(G22:G24)</f>
        <v>28241</v>
      </c>
      <c r="H25" s="633">
        <f>SUM(H22:H24)</f>
        <v>27548</v>
      </c>
    </row>
    <row r="26" spans="1:8" s="39" customFormat="1" ht="15" customHeight="1">
      <c r="A26" s="872" t="s">
        <v>65</v>
      </c>
      <c r="B26" s="875" t="s">
        <v>435</v>
      </c>
      <c r="C26" s="325" t="s">
        <v>614</v>
      </c>
      <c r="D26" s="573">
        <v>9283</v>
      </c>
      <c r="E26" s="587">
        <v>9283</v>
      </c>
      <c r="F26" s="587">
        <v>9525</v>
      </c>
      <c r="G26" s="587">
        <v>9525</v>
      </c>
      <c r="H26" s="632">
        <v>8632</v>
      </c>
    </row>
    <row r="27" spans="1:8" s="39" customFormat="1" ht="15" customHeight="1">
      <c r="A27" s="873"/>
      <c r="B27" s="876"/>
      <c r="C27" s="325" t="s">
        <v>161</v>
      </c>
      <c r="D27" s="573">
        <v>2130</v>
      </c>
      <c r="E27" s="587">
        <v>2478</v>
      </c>
      <c r="F27" s="587">
        <v>2727</v>
      </c>
      <c r="G27" s="587">
        <v>2727</v>
      </c>
      <c r="H27" s="632">
        <v>2065</v>
      </c>
    </row>
    <row r="28" spans="1:8" s="39" customFormat="1" ht="15" customHeight="1">
      <c r="A28" s="873"/>
      <c r="B28" s="876"/>
      <c r="C28" s="325" t="s">
        <v>613</v>
      </c>
      <c r="D28" s="573">
        <v>14345</v>
      </c>
      <c r="E28" s="587">
        <v>14155</v>
      </c>
      <c r="F28" s="587">
        <v>13124</v>
      </c>
      <c r="G28" s="587">
        <v>13124</v>
      </c>
      <c r="H28" s="632">
        <v>12772</v>
      </c>
    </row>
    <row r="29" spans="1:8" s="39" customFormat="1" ht="15" customHeight="1">
      <c r="A29" s="873"/>
      <c r="B29" s="876"/>
      <c r="C29" s="325" t="s">
        <v>162</v>
      </c>
      <c r="D29" s="573"/>
      <c r="E29" s="587"/>
      <c r="F29" s="587">
        <v>866</v>
      </c>
      <c r="G29" s="587">
        <v>866</v>
      </c>
      <c r="H29" s="632">
        <v>866</v>
      </c>
    </row>
    <row r="30" spans="1:8" s="39" customFormat="1" ht="15" customHeight="1">
      <c r="A30" s="873"/>
      <c r="B30" s="876"/>
      <c r="C30" s="325" t="s">
        <v>516</v>
      </c>
      <c r="D30" s="573">
        <f>SUM(D26:D28)</f>
        <v>25758</v>
      </c>
      <c r="E30" s="587">
        <f>SUM(E26:E28)</f>
        <v>25916</v>
      </c>
      <c r="F30" s="587">
        <f>SUM(F26:F29)</f>
        <v>26242</v>
      </c>
      <c r="G30" s="587">
        <f>SUM(G26:G29)</f>
        <v>26242</v>
      </c>
      <c r="H30" s="632">
        <f>SUM(H26:H29)</f>
        <v>24335</v>
      </c>
    </row>
    <row r="31" spans="1:8" s="39" customFormat="1" ht="15" customHeight="1">
      <c r="A31" s="874"/>
      <c r="B31" s="877"/>
      <c r="C31" s="342" t="s">
        <v>615</v>
      </c>
      <c r="D31" s="574">
        <v>5</v>
      </c>
      <c r="E31" s="600">
        <v>5</v>
      </c>
      <c r="F31" s="600">
        <v>5</v>
      </c>
      <c r="G31" s="600">
        <v>5</v>
      </c>
      <c r="H31" s="633">
        <v>5</v>
      </c>
    </row>
    <row r="32" spans="1:8" s="39" customFormat="1" ht="15" customHeight="1">
      <c r="A32" s="872" t="s">
        <v>95</v>
      </c>
      <c r="B32" s="875" t="s">
        <v>436</v>
      </c>
      <c r="C32" s="575" t="s">
        <v>614</v>
      </c>
      <c r="D32" s="576">
        <v>6382</v>
      </c>
      <c r="E32" s="602">
        <v>6587</v>
      </c>
      <c r="F32" s="602">
        <v>6923</v>
      </c>
      <c r="G32" s="602">
        <v>6923</v>
      </c>
      <c r="H32" s="634">
        <v>7120</v>
      </c>
    </row>
    <row r="33" spans="1:8" s="39" customFormat="1" ht="15" customHeight="1">
      <c r="A33" s="873"/>
      <c r="B33" s="876"/>
      <c r="C33" s="325" t="s">
        <v>161</v>
      </c>
      <c r="D33" s="577">
        <v>1955</v>
      </c>
      <c r="E33" s="587">
        <v>2005</v>
      </c>
      <c r="F33" s="587">
        <v>2485</v>
      </c>
      <c r="G33" s="587">
        <v>2485</v>
      </c>
      <c r="H33" s="635">
        <v>2207</v>
      </c>
    </row>
    <row r="34" spans="1:8" s="39" customFormat="1" ht="15" customHeight="1">
      <c r="A34" s="873"/>
      <c r="B34" s="876"/>
      <c r="C34" s="325" t="s">
        <v>613</v>
      </c>
      <c r="D34" s="577">
        <v>11503</v>
      </c>
      <c r="E34" s="587">
        <v>11963</v>
      </c>
      <c r="F34" s="587">
        <v>11969</v>
      </c>
      <c r="G34" s="587">
        <v>11969</v>
      </c>
      <c r="H34" s="635">
        <v>10706</v>
      </c>
    </row>
    <row r="35" spans="1:8" s="39" customFormat="1" ht="15" customHeight="1">
      <c r="A35" s="873"/>
      <c r="B35" s="876"/>
      <c r="C35" s="325" t="s">
        <v>162</v>
      </c>
      <c r="D35" s="577">
        <v>670</v>
      </c>
      <c r="E35" s="587">
        <v>690</v>
      </c>
      <c r="F35" s="587">
        <v>760</v>
      </c>
      <c r="G35" s="587">
        <v>760</v>
      </c>
      <c r="H35" s="635">
        <v>730</v>
      </c>
    </row>
    <row r="36" spans="1:8" s="39" customFormat="1" ht="15" customHeight="1">
      <c r="A36" s="873"/>
      <c r="B36" s="876"/>
      <c r="C36" s="325" t="s">
        <v>516</v>
      </c>
      <c r="D36" s="577">
        <f>SUM(D32:D35)</f>
        <v>20510</v>
      </c>
      <c r="E36" s="587">
        <f>SUM(E32:E35)</f>
        <v>21245</v>
      </c>
      <c r="F36" s="587">
        <f>SUM(F32:F35)</f>
        <v>22137</v>
      </c>
      <c r="G36" s="587">
        <f>SUM(G32:G35)</f>
        <v>22137</v>
      </c>
      <c r="H36" s="635">
        <f>SUM(H32:H35)</f>
        <v>20763</v>
      </c>
    </row>
    <row r="37" spans="1:8" s="39" customFormat="1" ht="15" customHeight="1">
      <c r="A37" s="874"/>
      <c r="B37" s="877"/>
      <c r="C37" s="342" t="s">
        <v>615</v>
      </c>
      <c r="D37" s="574">
        <v>1</v>
      </c>
      <c r="E37" s="600">
        <v>1</v>
      </c>
      <c r="F37" s="600">
        <v>1</v>
      </c>
      <c r="G37" s="600">
        <v>1</v>
      </c>
      <c r="H37" s="633">
        <v>1</v>
      </c>
    </row>
    <row r="38" spans="1:8" s="39" customFormat="1" ht="15" customHeight="1">
      <c r="A38" s="872" t="s">
        <v>98</v>
      </c>
      <c r="B38" s="875" t="s">
        <v>437</v>
      </c>
      <c r="C38" s="575" t="s">
        <v>616</v>
      </c>
      <c r="D38" s="576">
        <v>222</v>
      </c>
      <c r="E38" s="602">
        <v>222</v>
      </c>
      <c r="F38" s="602">
        <v>222</v>
      </c>
      <c r="G38" s="602">
        <v>222</v>
      </c>
      <c r="H38" s="634">
        <v>222</v>
      </c>
    </row>
    <row r="39" spans="1:8" s="39" customFormat="1" ht="15" customHeight="1">
      <c r="A39" s="873"/>
      <c r="B39" s="876"/>
      <c r="C39" s="325" t="s">
        <v>162</v>
      </c>
      <c r="D39" s="577">
        <v>3430</v>
      </c>
      <c r="E39" s="587">
        <v>3830</v>
      </c>
      <c r="F39" s="587">
        <v>4430</v>
      </c>
      <c r="G39" s="587">
        <v>4430</v>
      </c>
      <c r="H39" s="635">
        <v>4430</v>
      </c>
    </row>
    <row r="40" spans="1:8" s="39" customFormat="1" ht="15" customHeight="1">
      <c r="A40" s="873"/>
      <c r="B40" s="876"/>
      <c r="C40" s="325" t="s">
        <v>613</v>
      </c>
      <c r="D40" s="577">
        <v>6100</v>
      </c>
      <c r="E40" s="587">
        <v>7075</v>
      </c>
      <c r="F40" s="587">
        <v>7100</v>
      </c>
      <c r="G40" s="587">
        <v>7100</v>
      </c>
      <c r="H40" s="635">
        <v>6375</v>
      </c>
    </row>
    <row r="41" spans="1:8" s="39" customFormat="1" ht="15" customHeight="1">
      <c r="A41" s="873"/>
      <c r="B41" s="876"/>
      <c r="C41" s="325" t="s">
        <v>617</v>
      </c>
      <c r="D41" s="577">
        <v>70001</v>
      </c>
      <c r="E41" s="587">
        <v>93902</v>
      </c>
      <c r="F41" s="587">
        <v>111117</v>
      </c>
      <c r="G41" s="587">
        <v>111117</v>
      </c>
      <c r="H41" s="635">
        <v>94808</v>
      </c>
    </row>
    <row r="42" spans="1:8" s="39" customFormat="1" ht="15" customHeight="1">
      <c r="A42" s="873"/>
      <c r="B42" s="876"/>
      <c r="C42" s="325" t="s">
        <v>618</v>
      </c>
      <c r="D42" s="577">
        <v>35000</v>
      </c>
      <c r="E42" s="587"/>
      <c r="F42" s="587"/>
      <c r="G42" s="587"/>
      <c r="H42" s="635"/>
    </row>
    <row r="43" spans="1:8" s="39" customFormat="1" ht="15" customHeight="1">
      <c r="A43" s="874"/>
      <c r="B43" s="877"/>
      <c r="C43" s="342" t="s">
        <v>516</v>
      </c>
      <c r="D43" s="735">
        <f>SUM(D38:D42)</f>
        <v>114753</v>
      </c>
      <c r="E43" s="600">
        <f>SUM(E38:E42)</f>
        <v>105029</v>
      </c>
      <c r="F43" s="600">
        <f>SUM(F38:F42)</f>
        <v>122869</v>
      </c>
      <c r="G43" s="600">
        <f>SUM(G38:G42)</f>
        <v>122869</v>
      </c>
      <c r="H43" s="781">
        <f>SUM(H38:H42)</f>
        <v>105835</v>
      </c>
    </row>
    <row r="44" spans="1:8" s="39" customFormat="1" ht="15" customHeight="1">
      <c r="A44" s="867" t="s">
        <v>99</v>
      </c>
      <c r="B44" s="876" t="s">
        <v>438</v>
      </c>
      <c r="C44" s="325" t="s">
        <v>614</v>
      </c>
      <c r="D44" s="573">
        <v>1100</v>
      </c>
      <c r="E44" s="587">
        <v>1319</v>
      </c>
      <c r="F44" s="587">
        <v>1078</v>
      </c>
      <c r="G44" s="587">
        <v>1078</v>
      </c>
      <c r="H44" s="632">
        <v>919</v>
      </c>
    </row>
    <row r="45" spans="1:8" s="39" customFormat="1" ht="15" customHeight="1">
      <c r="A45" s="867"/>
      <c r="B45" s="876"/>
      <c r="C45" s="325" t="s">
        <v>161</v>
      </c>
      <c r="D45" s="573">
        <v>310</v>
      </c>
      <c r="E45" s="587">
        <v>342</v>
      </c>
      <c r="F45" s="587">
        <v>394</v>
      </c>
      <c r="G45" s="587">
        <v>394</v>
      </c>
      <c r="H45" s="632">
        <v>176</v>
      </c>
    </row>
    <row r="46" spans="1:8" s="39" customFormat="1" ht="15" customHeight="1">
      <c r="A46" s="867"/>
      <c r="B46" s="876"/>
      <c r="C46" s="325" t="s">
        <v>613</v>
      </c>
      <c r="D46" s="573">
        <v>8065</v>
      </c>
      <c r="E46" s="587">
        <v>8360</v>
      </c>
      <c r="F46" s="587">
        <v>10795</v>
      </c>
      <c r="G46" s="587">
        <v>10795</v>
      </c>
      <c r="H46" s="632">
        <v>10795</v>
      </c>
    </row>
    <row r="47" spans="1:10" s="39" customFormat="1" ht="15" customHeight="1">
      <c r="A47" s="864"/>
      <c r="B47" s="877"/>
      <c r="C47" s="342" t="s">
        <v>516</v>
      </c>
      <c r="D47" s="574">
        <f>SUM(D44:D46)</f>
        <v>9475</v>
      </c>
      <c r="E47" s="600">
        <f>SUM(E44:E46)</f>
        <v>10021</v>
      </c>
      <c r="F47" s="600">
        <f>SUM(F44:F46)</f>
        <v>12267</v>
      </c>
      <c r="G47" s="600">
        <f>SUM(G44:G46)</f>
        <v>12267</v>
      </c>
      <c r="H47" s="633">
        <f>SUM(H44:H46)</f>
        <v>11890</v>
      </c>
      <c r="I47" s="120"/>
      <c r="J47" s="120"/>
    </row>
    <row r="48" spans="1:8" s="39" customFormat="1" ht="15" customHeight="1">
      <c r="A48" s="863" t="s">
        <v>100</v>
      </c>
      <c r="B48" s="869" t="s">
        <v>440</v>
      </c>
      <c r="C48" s="575" t="s">
        <v>519</v>
      </c>
      <c r="D48" s="583">
        <v>10650</v>
      </c>
      <c r="E48" s="602">
        <v>36271</v>
      </c>
      <c r="F48" s="602">
        <v>36271</v>
      </c>
      <c r="G48" s="602">
        <v>36271</v>
      </c>
      <c r="H48" s="639">
        <v>36271</v>
      </c>
    </row>
    <row r="49" spans="1:8" s="39" customFormat="1" ht="15" customHeight="1">
      <c r="A49" s="867"/>
      <c r="B49" s="871"/>
      <c r="C49" s="325" t="s">
        <v>525</v>
      </c>
      <c r="D49" s="573">
        <v>18912</v>
      </c>
      <c r="E49" s="587">
        <v>26543</v>
      </c>
      <c r="F49" s="587">
        <v>26543</v>
      </c>
      <c r="G49" s="587">
        <v>26543</v>
      </c>
      <c r="H49" s="632">
        <v>26543</v>
      </c>
    </row>
    <row r="50" spans="1:8" s="39" customFormat="1" ht="15" customHeight="1">
      <c r="A50" s="867"/>
      <c r="B50" s="871"/>
      <c r="C50" s="325" t="s">
        <v>619</v>
      </c>
      <c r="D50" s="573">
        <v>1163</v>
      </c>
      <c r="E50" s="587">
        <v>2705</v>
      </c>
      <c r="F50" s="587">
        <v>2840</v>
      </c>
      <c r="G50" s="587">
        <v>2840</v>
      </c>
      <c r="H50" s="632">
        <v>2840</v>
      </c>
    </row>
    <row r="51" spans="1:8" s="39" customFormat="1" ht="15" customHeight="1">
      <c r="A51" s="864"/>
      <c r="B51" s="870"/>
      <c r="C51" s="342" t="s">
        <v>516</v>
      </c>
      <c r="D51" s="574">
        <f>SUM(D48:D50)</f>
        <v>30725</v>
      </c>
      <c r="E51" s="600">
        <f>SUM(E48:E50)</f>
        <v>65519</v>
      </c>
      <c r="F51" s="600">
        <f>SUM(F48:F50)</f>
        <v>65654</v>
      </c>
      <c r="G51" s="600">
        <f>SUM(G48:G50)</f>
        <v>65654</v>
      </c>
      <c r="H51" s="633">
        <f>SUM(H48:H50)</f>
        <v>65654</v>
      </c>
    </row>
    <row r="52" spans="1:8" s="39" customFormat="1" ht="15" customHeight="1">
      <c r="A52" s="863" t="s">
        <v>101</v>
      </c>
      <c r="B52" s="869" t="s">
        <v>442</v>
      </c>
      <c r="C52" s="325" t="s">
        <v>613</v>
      </c>
      <c r="D52" s="573">
        <v>3810</v>
      </c>
      <c r="E52" s="587">
        <v>3365</v>
      </c>
      <c r="F52" s="587">
        <v>5437</v>
      </c>
      <c r="G52" s="587">
        <v>5437</v>
      </c>
      <c r="H52" s="632">
        <v>5095</v>
      </c>
    </row>
    <row r="53" spans="1:8" s="39" customFormat="1" ht="15" customHeight="1">
      <c r="A53" s="867"/>
      <c r="B53" s="871"/>
      <c r="C53" s="325" t="s">
        <v>525</v>
      </c>
      <c r="D53" s="573">
        <v>4799</v>
      </c>
      <c r="E53" s="587">
        <v>5244</v>
      </c>
      <c r="F53" s="587">
        <v>4354</v>
      </c>
      <c r="G53" s="587">
        <v>4354</v>
      </c>
      <c r="H53" s="632">
        <v>4354</v>
      </c>
    </row>
    <row r="54" spans="1:8" s="39" customFormat="1" ht="15" customHeight="1">
      <c r="A54" s="867"/>
      <c r="B54" s="870"/>
      <c r="C54" s="342" t="s">
        <v>516</v>
      </c>
      <c r="D54" s="574">
        <f>SUM(D52:D53)</f>
        <v>8609</v>
      </c>
      <c r="E54" s="600">
        <f>SUM(E52:E53)</f>
        <v>8609</v>
      </c>
      <c r="F54" s="600">
        <f>SUM(F52:F53)</f>
        <v>9791</v>
      </c>
      <c r="G54" s="600">
        <f>SUM(G52:G53)</f>
        <v>9791</v>
      </c>
      <c r="H54" s="633">
        <f>SUM(H52:H53)</f>
        <v>9449</v>
      </c>
    </row>
    <row r="55" spans="1:8" s="39" customFormat="1" ht="15" customHeight="1">
      <c r="A55" s="867" t="s">
        <v>102</v>
      </c>
      <c r="B55" s="869" t="s">
        <v>444</v>
      </c>
      <c r="C55" s="325" t="s">
        <v>350</v>
      </c>
      <c r="D55" s="573">
        <v>0</v>
      </c>
      <c r="E55" s="587">
        <v>384</v>
      </c>
      <c r="F55" s="587">
        <v>384</v>
      </c>
      <c r="G55" s="587">
        <v>384</v>
      </c>
      <c r="H55" s="632">
        <v>732</v>
      </c>
    </row>
    <row r="56" spans="1:8" s="39" customFormat="1" ht="15" customHeight="1" thickBot="1">
      <c r="A56" s="864"/>
      <c r="B56" s="870"/>
      <c r="C56" s="342" t="s">
        <v>516</v>
      </c>
      <c r="D56" s="574">
        <f>SUM(D55)</f>
        <v>0</v>
      </c>
      <c r="E56" s="600">
        <f>SUM(E55)</f>
        <v>384</v>
      </c>
      <c r="F56" s="600">
        <f>SUM(F55)</f>
        <v>384</v>
      </c>
      <c r="G56" s="603">
        <f>SUM(G55)</f>
        <v>384</v>
      </c>
      <c r="H56" s="633">
        <f>SUM(H55)</f>
        <v>732</v>
      </c>
    </row>
    <row r="57" spans="1:8" s="39" customFormat="1" ht="7.5" customHeight="1" thickTop="1">
      <c r="A57" s="782"/>
      <c r="B57" s="579"/>
      <c r="C57" s="580"/>
      <c r="D57" s="581"/>
      <c r="E57" s="581"/>
      <c r="F57" s="581"/>
      <c r="G57" s="581"/>
      <c r="H57" s="581"/>
    </row>
    <row r="58" spans="1:8" s="39" customFormat="1" ht="7.5" customHeight="1" thickBot="1">
      <c r="A58" s="591"/>
      <c r="B58" s="582"/>
      <c r="C58" s="59"/>
      <c r="D58" s="59"/>
      <c r="E58" s="59"/>
      <c r="F58" s="59"/>
      <c r="G58" s="59"/>
      <c r="H58" s="59"/>
    </row>
    <row r="59" spans="1:8" s="39" customFormat="1" ht="15" customHeight="1" thickTop="1">
      <c r="A59" s="863" t="s">
        <v>441</v>
      </c>
      <c r="B59" s="869" t="s">
        <v>446</v>
      </c>
      <c r="C59" s="325" t="s">
        <v>160</v>
      </c>
      <c r="D59" s="573">
        <v>25501</v>
      </c>
      <c r="E59" s="587">
        <v>25025</v>
      </c>
      <c r="F59" s="587">
        <v>26453</v>
      </c>
      <c r="G59" s="141">
        <v>26453</v>
      </c>
      <c r="H59" s="632">
        <v>26359</v>
      </c>
    </row>
    <row r="60" spans="1:8" s="39" customFormat="1" ht="15" customHeight="1">
      <c r="A60" s="864"/>
      <c r="B60" s="870"/>
      <c r="C60" s="342" t="s">
        <v>516</v>
      </c>
      <c r="D60" s="574">
        <f>SUM(D59)</f>
        <v>25501</v>
      </c>
      <c r="E60" s="600">
        <f>SUM(E59)</f>
        <v>25025</v>
      </c>
      <c r="F60" s="600">
        <f>SUM(F59)</f>
        <v>26453</v>
      </c>
      <c r="G60" s="600">
        <f>SUM(G59)</f>
        <v>26453</v>
      </c>
      <c r="H60" s="633">
        <f>SUM(H59)</f>
        <v>26359</v>
      </c>
    </row>
    <row r="61" spans="1:8" s="39" customFormat="1" ht="15" customHeight="1">
      <c r="A61" s="863" t="s">
        <v>443</v>
      </c>
      <c r="B61" s="869" t="s">
        <v>448</v>
      </c>
      <c r="C61" s="325" t="s">
        <v>613</v>
      </c>
      <c r="D61" s="573">
        <v>976</v>
      </c>
      <c r="E61" s="587">
        <v>976</v>
      </c>
      <c r="F61" s="587">
        <v>534</v>
      </c>
      <c r="G61" s="587">
        <v>534</v>
      </c>
      <c r="H61" s="632">
        <v>601</v>
      </c>
    </row>
    <row r="62" spans="1:8" s="39" customFormat="1" ht="15" customHeight="1">
      <c r="A62" s="867"/>
      <c r="B62" s="871"/>
      <c r="C62" s="325" t="s">
        <v>614</v>
      </c>
      <c r="D62" s="573"/>
      <c r="E62" s="587"/>
      <c r="F62" s="587"/>
      <c r="G62" s="587"/>
      <c r="H62" s="632">
        <v>123</v>
      </c>
    </row>
    <row r="63" spans="1:8" s="39" customFormat="1" ht="15" customHeight="1">
      <c r="A63" s="864"/>
      <c r="B63" s="870"/>
      <c r="C63" s="342" t="s">
        <v>516</v>
      </c>
      <c r="D63" s="574">
        <f>SUM(D61:D62)</f>
        <v>976</v>
      </c>
      <c r="E63" s="600">
        <f>SUM(E61:E62)</f>
        <v>976</v>
      </c>
      <c r="F63" s="600">
        <f>SUM(F61:F62)</f>
        <v>534</v>
      </c>
      <c r="G63" s="600">
        <f>SUM(G61:G62)</f>
        <v>534</v>
      </c>
      <c r="H63" s="633">
        <f>SUM(H61:H62)</f>
        <v>724</v>
      </c>
    </row>
    <row r="64" spans="1:8" s="39" customFormat="1" ht="15" customHeight="1">
      <c r="A64" s="863" t="s">
        <v>445</v>
      </c>
      <c r="B64" s="869" t="s">
        <v>450</v>
      </c>
      <c r="C64" s="325" t="s">
        <v>613</v>
      </c>
      <c r="D64" s="573">
        <v>248</v>
      </c>
      <c r="E64" s="587">
        <v>451</v>
      </c>
      <c r="F64" s="587">
        <v>451</v>
      </c>
      <c r="G64" s="587">
        <v>451</v>
      </c>
      <c r="H64" s="632">
        <v>408</v>
      </c>
    </row>
    <row r="65" spans="1:8" s="39" customFormat="1" ht="15" customHeight="1">
      <c r="A65" s="864"/>
      <c r="B65" s="870"/>
      <c r="C65" s="342" t="s">
        <v>516</v>
      </c>
      <c r="D65" s="574">
        <f>SUM(D64)</f>
        <v>248</v>
      </c>
      <c r="E65" s="600">
        <f>SUM(E64)</f>
        <v>451</v>
      </c>
      <c r="F65" s="600">
        <f>SUM(F64)</f>
        <v>451</v>
      </c>
      <c r="G65" s="600">
        <f>SUM(G64)</f>
        <v>451</v>
      </c>
      <c r="H65" s="633">
        <f>SUM(H64)</f>
        <v>408</v>
      </c>
    </row>
    <row r="66" spans="1:8" s="39" customFormat="1" ht="15" customHeight="1">
      <c r="A66" s="863" t="s">
        <v>447</v>
      </c>
      <c r="B66" s="865" t="s">
        <v>452</v>
      </c>
      <c r="C66" s="584" t="s">
        <v>160</v>
      </c>
      <c r="D66" s="573">
        <v>500</v>
      </c>
      <c r="E66" s="587">
        <v>500</v>
      </c>
      <c r="F66" s="587">
        <v>500</v>
      </c>
      <c r="G66" s="587">
        <v>500</v>
      </c>
      <c r="H66" s="632">
        <v>500</v>
      </c>
    </row>
    <row r="67" spans="1:8" s="39" customFormat="1" ht="15" customHeight="1">
      <c r="A67" s="864"/>
      <c r="B67" s="866"/>
      <c r="C67" s="585" t="s">
        <v>516</v>
      </c>
      <c r="D67" s="574">
        <f>SUM(D66)</f>
        <v>500</v>
      </c>
      <c r="E67" s="600">
        <f>SUM(E66)</f>
        <v>500</v>
      </c>
      <c r="F67" s="600">
        <f>SUM(F66)</f>
        <v>500</v>
      </c>
      <c r="G67" s="600">
        <f>SUM(G66)</f>
        <v>500</v>
      </c>
      <c r="H67" s="633">
        <f>SUM(H66)</f>
        <v>500</v>
      </c>
    </row>
    <row r="68" spans="1:8" s="39" customFormat="1" ht="15" customHeight="1">
      <c r="A68" s="863" t="s">
        <v>449</v>
      </c>
      <c r="B68" s="865" t="s">
        <v>458</v>
      </c>
      <c r="C68" s="584" t="s">
        <v>613</v>
      </c>
      <c r="D68" s="573">
        <v>927</v>
      </c>
      <c r="E68" s="587">
        <v>927</v>
      </c>
      <c r="F68" s="587">
        <v>942</v>
      </c>
      <c r="G68" s="587">
        <v>942</v>
      </c>
      <c r="H68" s="632">
        <v>897</v>
      </c>
    </row>
    <row r="69" spans="1:8" s="39" customFormat="1" ht="15" customHeight="1">
      <c r="A69" s="864"/>
      <c r="B69" s="866"/>
      <c r="C69" s="585" t="s">
        <v>516</v>
      </c>
      <c r="D69" s="574">
        <f>SUM(D68)</f>
        <v>927</v>
      </c>
      <c r="E69" s="600">
        <f>SUM(E68)</f>
        <v>927</v>
      </c>
      <c r="F69" s="600">
        <f>SUM(F68)</f>
        <v>942</v>
      </c>
      <c r="G69" s="600">
        <f>SUM(G68)</f>
        <v>942</v>
      </c>
      <c r="H69" s="633">
        <f>SUM(H68)</f>
        <v>897</v>
      </c>
    </row>
    <row r="70" spans="1:8" s="39" customFormat="1" ht="15" customHeight="1">
      <c r="A70" s="863" t="s">
        <v>451</v>
      </c>
      <c r="B70" s="865" t="s">
        <v>460</v>
      </c>
      <c r="C70" s="584" t="s">
        <v>160</v>
      </c>
      <c r="D70" s="573">
        <v>800</v>
      </c>
      <c r="E70" s="587">
        <v>800</v>
      </c>
      <c r="F70" s="587">
        <v>805</v>
      </c>
      <c r="G70" s="587">
        <v>805</v>
      </c>
      <c r="H70" s="632">
        <v>805</v>
      </c>
    </row>
    <row r="71" spans="1:8" s="39" customFormat="1" ht="15" customHeight="1">
      <c r="A71" s="864"/>
      <c r="B71" s="866"/>
      <c r="C71" s="585" t="s">
        <v>516</v>
      </c>
      <c r="D71" s="574">
        <f>SUM(D70)</f>
        <v>800</v>
      </c>
      <c r="E71" s="600">
        <f>SUM(E70)</f>
        <v>800</v>
      </c>
      <c r="F71" s="600">
        <f>SUM(F70)</f>
        <v>805</v>
      </c>
      <c r="G71" s="600">
        <f>SUM(G70)</f>
        <v>805</v>
      </c>
      <c r="H71" s="633">
        <f>SUM(H70)</f>
        <v>805</v>
      </c>
    </row>
    <row r="72" spans="1:8" s="39" customFormat="1" ht="15" customHeight="1">
      <c r="A72" s="863" t="s">
        <v>453</v>
      </c>
      <c r="B72" s="865" t="s">
        <v>462</v>
      </c>
      <c r="C72" s="584" t="s">
        <v>613</v>
      </c>
      <c r="D72" s="573">
        <v>150</v>
      </c>
      <c r="E72" s="587">
        <v>150</v>
      </c>
      <c r="F72" s="587">
        <v>150</v>
      </c>
      <c r="G72" s="587">
        <v>150</v>
      </c>
      <c r="H72" s="632">
        <v>150</v>
      </c>
    </row>
    <row r="73" spans="1:8" s="39" customFormat="1" ht="15" customHeight="1">
      <c r="A73" s="864"/>
      <c r="B73" s="866"/>
      <c r="C73" s="585" t="s">
        <v>516</v>
      </c>
      <c r="D73" s="574">
        <f>SUM(D72)</f>
        <v>150</v>
      </c>
      <c r="E73" s="600">
        <f>SUM(E72)</f>
        <v>150</v>
      </c>
      <c r="F73" s="600">
        <f>SUM(F72)</f>
        <v>150</v>
      </c>
      <c r="G73" s="600">
        <f>SUM(G72)</f>
        <v>150</v>
      </c>
      <c r="H73" s="633">
        <f>SUM(H72)</f>
        <v>150</v>
      </c>
    </row>
    <row r="74" spans="1:8" s="39" customFormat="1" ht="15" customHeight="1">
      <c r="A74" s="863" t="s">
        <v>455</v>
      </c>
      <c r="B74" s="865" t="s">
        <v>464</v>
      </c>
      <c r="C74" s="584" t="s">
        <v>613</v>
      </c>
      <c r="D74" s="573">
        <v>883</v>
      </c>
      <c r="E74" s="587">
        <v>1041</v>
      </c>
      <c r="F74" s="587">
        <v>1041</v>
      </c>
      <c r="G74" s="587">
        <v>1041</v>
      </c>
      <c r="H74" s="632">
        <v>1013</v>
      </c>
    </row>
    <row r="75" spans="1:8" s="39" customFormat="1" ht="15" customHeight="1">
      <c r="A75" s="864"/>
      <c r="B75" s="866"/>
      <c r="C75" s="585" t="s">
        <v>516</v>
      </c>
      <c r="D75" s="574">
        <f>SUM(D74)</f>
        <v>883</v>
      </c>
      <c r="E75" s="600">
        <f>SUM(E74)</f>
        <v>1041</v>
      </c>
      <c r="F75" s="600">
        <f>SUM(F74)</f>
        <v>1041</v>
      </c>
      <c r="G75" s="600">
        <f>SUM(G74)</f>
        <v>1041</v>
      </c>
      <c r="H75" s="633">
        <f>SUM(H74)</f>
        <v>1013</v>
      </c>
    </row>
    <row r="76" spans="1:8" s="39" customFormat="1" ht="15" customHeight="1">
      <c r="A76" s="863" t="s">
        <v>547</v>
      </c>
      <c r="B76" s="865" t="s">
        <v>466</v>
      </c>
      <c r="C76" s="584" t="s">
        <v>613</v>
      </c>
      <c r="D76" s="573">
        <v>127</v>
      </c>
      <c r="E76" s="587">
        <v>127</v>
      </c>
      <c r="F76" s="587">
        <v>127</v>
      </c>
      <c r="G76" s="587">
        <v>127</v>
      </c>
      <c r="H76" s="632">
        <v>127</v>
      </c>
    </row>
    <row r="77" spans="1:8" s="39" customFormat="1" ht="15" customHeight="1">
      <c r="A77" s="867"/>
      <c r="B77" s="868"/>
      <c r="C77" s="584" t="s">
        <v>160</v>
      </c>
      <c r="D77" s="573">
        <v>1860</v>
      </c>
      <c r="E77" s="587">
        <v>1860</v>
      </c>
      <c r="F77" s="587">
        <v>1860</v>
      </c>
      <c r="G77" s="587">
        <v>1860</v>
      </c>
      <c r="H77" s="632">
        <v>1971</v>
      </c>
    </row>
    <row r="78" spans="1:8" s="39" customFormat="1" ht="15" customHeight="1">
      <c r="A78" s="864"/>
      <c r="B78" s="866"/>
      <c r="C78" s="585" t="s">
        <v>516</v>
      </c>
      <c r="D78" s="574">
        <f>SUM(D76:D77)</f>
        <v>1987</v>
      </c>
      <c r="E78" s="600">
        <f>SUM(E76:E77)</f>
        <v>1987</v>
      </c>
      <c r="F78" s="600">
        <f>SUM(F76:F77)</f>
        <v>1987</v>
      </c>
      <c r="G78" s="600">
        <f>SUM(G76:G77)</f>
        <v>1987</v>
      </c>
      <c r="H78" s="633">
        <f>SUM(H76:H77)</f>
        <v>2098</v>
      </c>
    </row>
    <row r="79" spans="1:8" s="39" customFormat="1" ht="15" customHeight="1">
      <c r="A79" s="863" t="s">
        <v>549</v>
      </c>
      <c r="B79" s="865" t="s">
        <v>468</v>
      </c>
      <c r="C79" s="584" t="s">
        <v>160</v>
      </c>
      <c r="D79" s="573">
        <v>100</v>
      </c>
      <c r="E79" s="587">
        <v>100</v>
      </c>
      <c r="F79" s="587">
        <v>100</v>
      </c>
      <c r="G79" s="587">
        <v>100</v>
      </c>
      <c r="H79" s="632">
        <v>100</v>
      </c>
    </row>
    <row r="80" spans="1:8" s="39" customFormat="1" ht="15" customHeight="1">
      <c r="A80" s="867"/>
      <c r="B80" s="866"/>
      <c r="C80" s="585" t="s">
        <v>516</v>
      </c>
      <c r="D80" s="574">
        <f>SUM(D79)</f>
        <v>100</v>
      </c>
      <c r="E80" s="600">
        <f>SUM(E79)</f>
        <v>100</v>
      </c>
      <c r="F80" s="600">
        <f>SUM(F79)</f>
        <v>100</v>
      </c>
      <c r="G80" s="600">
        <f>SUM(G79)</f>
        <v>100</v>
      </c>
      <c r="H80" s="633">
        <f>SUM(H79)</f>
        <v>100</v>
      </c>
    </row>
    <row r="81" spans="1:8" s="39" customFormat="1" ht="15" customHeight="1">
      <c r="A81" s="863" t="s">
        <v>457</v>
      </c>
      <c r="B81" s="865" t="s">
        <v>470</v>
      </c>
      <c r="C81" s="584" t="s">
        <v>620</v>
      </c>
      <c r="D81" s="573">
        <v>500</v>
      </c>
      <c r="E81" s="587">
        <v>500</v>
      </c>
      <c r="F81" s="587">
        <v>500</v>
      </c>
      <c r="G81" s="587">
        <v>500</v>
      </c>
      <c r="H81" s="632">
        <v>500</v>
      </c>
    </row>
    <row r="82" spans="1:8" s="39" customFormat="1" ht="15" customHeight="1">
      <c r="A82" s="864"/>
      <c r="B82" s="866"/>
      <c r="C82" s="585" t="s">
        <v>516</v>
      </c>
      <c r="D82" s="574">
        <f>SUM(D81)</f>
        <v>500</v>
      </c>
      <c r="E82" s="600">
        <f>SUM(E81)</f>
        <v>500</v>
      </c>
      <c r="F82" s="600">
        <f>SUM(F81)</f>
        <v>500</v>
      </c>
      <c r="G82" s="600">
        <f>SUM(G81)</f>
        <v>500</v>
      </c>
      <c r="H82" s="633">
        <f>SUM(H81)</f>
        <v>500</v>
      </c>
    </row>
    <row r="83" spans="1:8" s="39" customFormat="1" ht="15" customHeight="1">
      <c r="A83" s="863" t="s">
        <v>459</v>
      </c>
      <c r="B83" s="865" t="s">
        <v>472</v>
      </c>
      <c r="C83" s="584" t="s">
        <v>620</v>
      </c>
      <c r="D83" s="573">
        <v>600</v>
      </c>
      <c r="E83" s="587">
        <v>600</v>
      </c>
      <c r="F83" s="587">
        <v>600</v>
      </c>
      <c r="G83" s="587">
        <v>600</v>
      </c>
      <c r="H83" s="632">
        <v>600</v>
      </c>
    </row>
    <row r="84" spans="1:8" s="39" customFormat="1" ht="15" customHeight="1">
      <c r="A84" s="864"/>
      <c r="B84" s="866"/>
      <c r="C84" s="585" t="s">
        <v>516</v>
      </c>
      <c r="D84" s="574">
        <f>SUM(D83)</f>
        <v>600</v>
      </c>
      <c r="E84" s="600">
        <f>SUM(E83)</f>
        <v>600</v>
      </c>
      <c r="F84" s="600">
        <f>SUM(F83)</f>
        <v>600</v>
      </c>
      <c r="G84" s="600">
        <f>SUM(G83)</f>
        <v>600</v>
      </c>
      <c r="H84" s="633">
        <f>SUM(H83)</f>
        <v>600</v>
      </c>
    </row>
    <row r="85" spans="1:8" s="39" customFormat="1" ht="15" customHeight="1">
      <c r="A85" s="867" t="s">
        <v>461</v>
      </c>
      <c r="B85" s="865" t="s">
        <v>621</v>
      </c>
      <c r="C85" s="584" t="s">
        <v>620</v>
      </c>
      <c r="D85" s="573">
        <v>150</v>
      </c>
      <c r="E85" s="587">
        <v>150</v>
      </c>
      <c r="F85" s="587">
        <v>150</v>
      </c>
      <c r="G85" s="587">
        <v>150</v>
      </c>
      <c r="H85" s="632">
        <v>150</v>
      </c>
    </row>
    <row r="86" spans="1:8" s="39" customFormat="1" ht="15" customHeight="1">
      <c r="A86" s="867"/>
      <c r="B86" s="866"/>
      <c r="C86" s="585" t="s">
        <v>516</v>
      </c>
      <c r="D86" s="574">
        <f>SUM(D85)</f>
        <v>150</v>
      </c>
      <c r="E86" s="600">
        <f>SUM(E85)</f>
        <v>150</v>
      </c>
      <c r="F86" s="600">
        <f>SUM(F85)</f>
        <v>150</v>
      </c>
      <c r="G86" s="600">
        <f>SUM(G85)</f>
        <v>150</v>
      </c>
      <c r="H86" s="633">
        <f>SUM(H85)</f>
        <v>150</v>
      </c>
    </row>
    <row r="87" spans="1:8" s="39" customFormat="1" ht="15" customHeight="1">
      <c r="A87" s="863" t="s">
        <v>463</v>
      </c>
      <c r="B87" s="865" t="s">
        <v>475</v>
      </c>
      <c r="C87" s="584" t="s">
        <v>620</v>
      </c>
      <c r="D87" s="573">
        <v>4320</v>
      </c>
      <c r="E87" s="587">
        <v>4520</v>
      </c>
      <c r="F87" s="587">
        <v>4420</v>
      </c>
      <c r="G87" s="587">
        <v>4420</v>
      </c>
      <c r="H87" s="632">
        <v>3196</v>
      </c>
    </row>
    <row r="88" spans="1:8" s="39" customFormat="1" ht="15" customHeight="1">
      <c r="A88" s="867"/>
      <c r="B88" s="868"/>
      <c r="C88" s="584" t="s">
        <v>619</v>
      </c>
      <c r="D88" s="573">
        <v>250</v>
      </c>
      <c r="E88" s="587">
        <v>250</v>
      </c>
      <c r="F88" s="587">
        <v>250</v>
      </c>
      <c r="G88" s="587">
        <v>250</v>
      </c>
      <c r="H88" s="632">
        <v>250</v>
      </c>
    </row>
    <row r="89" spans="1:8" s="39" customFormat="1" ht="15" customHeight="1">
      <c r="A89" s="867"/>
      <c r="B89" s="868"/>
      <c r="C89" s="584" t="s">
        <v>614</v>
      </c>
      <c r="D89" s="573"/>
      <c r="E89" s="587"/>
      <c r="F89" s="587"/>
      <c r="G89" s="587"/>
      <c r="H89" s="632">
        <v>340</v>
      </c>
    </row>
    <row r="90" spans="1:8" s="39" customFormat="1" ht="15" customHeight="1">
      <c r="A90" s="867"/>
      <c r="B90" s="868"/>
      <c r="C90" s="584" t="s">
        <v>161</v>
      </c>
      <c r="D90" s="573"/>
      <c r="E90" s="587">
        <v>835</v>
      </c>
      <c r="F90" s="587">
        <v>835</v>
      </c>
      <c r="G90" s="587">
        <v>835</v>
      </c>
      <c r="H90" s="632">
        <v>174</v>
      </c>
    </row>
    <row r="91" spans="1:8" s="39" customFormat="1" ht="15" customHeight="1">
      <c r="A91" s="864"/>
      <c r="B91" s="866"/>
      <c r="C91" s="585" t="s">
        <v>516</v>
      </c>
      <c r="D91" s="574">
        <f>SUM(D87:D90)</f>
        <v>4570</v>
      </c>
      <c r="E91" s="600">
        <f>SUM(E87:E90)</f>
        <v>5605</v>
      </c>
      <c r="F91" s="600">
        <f>SUM(F87:F90)</f>
        <v>5505</v>
      </c>
      <c r="G91" s="600">
        <f>SUM(G87:G90)</f>
        <v>5505</v>
      </c>
      <c r="H91" s="633">
        <f>SUM(H87:H90)</f>
        <v>3960</v>
      </c>
    </row>
    <row r="92" spans="1:8" s="39" customFormat="1" ht="15" customHeight="1">
      <c r="A92" s="863" t="s">
        <v>465</v>
      </c>
      <c r="B92" s="865" t="s">
        <v>477</v>
      </c>
      <c r="C92" s="586" t="s">
        <v>620</v>
      </c>
      <c r="D92" s="583">
        <v>50</v>
      </c>
      <c r="E92" s="602">
        <v>50</v>
      </c>
      <c r="F92" s="602">
        <v>50</v>
      </c>
      <c r="G92" s="602">
        <v>50</v>
      </c>
      <c r="H92" s="639">
        <v>50</v>
      </c>
    </row>
    <row r="93" spans="1:8" s="39" customFormat="1" ht="15" customHeight="1">
      <c r="A93" s="864"/>
      <c r="B93" s="866"/>
      <c r="C93" s="585" t="s">
        <v>516</v>
      </c>
      <c r="D93" s="574">
        <f>SUM(D92)</f>
        <v>50</v>
      </c>
      <c r="E93" s="600">
        <f>SUM(E92)</f>
        <v>50</v>
      </c>
      <c r="F93" s="600">
        <f>SUM(F92)</f>
        <v>50</v>
      </c>
      <c r="G93" s="600">
        <f>SUM(G92)</f>
        <v>50</v>
      </c>
      <c r="H93" s="633">
        <f>SUM(H92)</f>
        <v>50</v>
      </c>
    </row>
    <row r="94" spans="1:8" s="39" customFormat="1" ht="15" customHeight="1">
      <c r="A94" s="859" t="s">
        <v>467</v>
      </c>
      <c r="B94" s="861" t="s">
        <v>479</v>
      </c>
      <c r="C94" s="783" t="s">
        <v>614</v>
      </c>
      <c r="D94" s="602">
        <v>276</v>
      </c>
      <c r="E94" s="602">
        <v>276</v>
      </c>
      <c r="F94" s="602">
        <v>276</v>
      </c>
      <c r="G94" s="602">
        <v>276</v>
      </c>
      <c r="H94" s="639">
        <v>276</v>
      </c>
    </row>
    <row r="95" spans="1:8" s="39" customFormat="1" ht="15" customHeight="1">
      <c r="A95" s="855"/>
      <c r="B95" s="857"/>
      <c r="C95" s="328" t="s">
        <v>622</v>
      </c>
      <c r="D95" s="587">
        <v>67</v>
      </c>
      <c r="E95" s="587">
        <v>67</v>
      </c>
      <c r="F95" s="587">
        <v>67</v>
      </c>
      <c r="G95" s="587">
        <v>67</v>
      </c>
      <c r="H95" s="632">
        <v>67</v>
      </c>
    </row>
    <row r="96" spans="1:8" s="39" customFormat="1" ht="15" customHeight="1">
      <c r="A96" s="855"/>
      <c r="B96" s="857"/>
      <c r="C96" s="328" t="s">
        <v>619</v>
      </c>
      <c r="D96" s="587">
        <v>127</v>
      </c>
      <c r="E96" s="587">
        <v>127</v>
      </c>
      <c r="F96" s="587">
        <v>0</v>
      </c>
      <c r="G96" s="587">
        <v>0</v>
      </c>
      <c r="H96" s="632">
        <v>0</v>
      </c>
    </row>
    <row r="97" spans="1:8" s="39" customFormat="1" ht="15" customHeight="1">
      <c r="A97" s="860"/>
      <c r="B97" s="862"/>
      <c r="C97" s="784" t="s">
        <v>516</v>
      </c>
      <c r="D97" s="600">
        <f>SUM(D94:D96)</f>
        <v>470</v>
      </c>
      <c r="E97" s="600">
        <f>SUM(E94:E96)</f>
        <v>470</v>
      </c>
      <c r="F97" s="600">
        <f>SUM(F94:F96)</f>
        <v>343</v>
      </c>
      <c r="G97" s="600">
        <f>SUM(G94:G96)</f>
        <v>343</v>
      </c>
      <c r="H97" s="633">
        <f>SUM(H94:H96)</f>
        <v>343</v>
      </c>
    </row>
    <row r="98" spans="1:8" s="39" customFormat="1" ht="15" customHeight="1">
      <c r="A98" s="855" t="s">
        <v>469</v>
      </c>
      <c r="B98" s="857" t="s">
        <v>481</v>
      </c>
      <c r="C98" s="584" t="s">
        <v>620</v>
      </c>
      <c r="D98" s="573">
        <v>400</v>
      </c>
      <c r="E98" s="587">
        <v>400</v>
      </c>
      <c r="F98" s="587">
        <v>415</v>
      </c>
      <c r="G98" s="587">
        <v>415</v>
      </c>
      <c r="H98" s="632">
        <v>415</v>
      </c>
    </row>
    <row r="99" spans="1:8" s="39" customFormat="1" ht="15" customHeight="1">
      <c r="A99" s="855"/>
      <c r="B99" s="857"/>
      <c r="C99" s="584" t="s">
        <v>150</v>
      </c>
      <c r="D99" s="573">
        <v>590</v>
      </c>
      <c r="E99" s="587">
        <v>590</v>
      </c>
      <c r="F99" s="587">
        <v>575</v>
      </c>
      <c r="G99" s="587">
        <v>575</v>
      </c>
      <c r="H99" s="632">
        <v>575</v>
      </c>
    </row>
    <row r="100" spans="1:8" s="39" customFormat="1" ht="15" customHeight="1">
      <c r="A100" s="860"/>
      <c r="B100" s="862"/>
      <c r="C100" s="585" t="s">
        <v>516</v>
      </c>
      <c r="D100" s="574">
        <f>SUM(D98:D99)</f>
        <v>990</v>
      </c>
      <c r="E100" s="600">
        <f>SUM(E98:E99)</f>
        <v>990</v>
      </c>
      <c r="F100" s="600">
        <f>SUM(F98:F99)</f>
        <v>990</v>
      </c>
      <c r="G100" s="600">
        <f>SUM(G98:G99)</f>
        <v>990</v>
      </c>
      <c r="H100" s="633">
        <f>SUM(H98:H99)</f>
        <v>990</v>
      </c>
    </row>
    <row r="101" spans="1:8" s="39" customFormat="1" ht="15" customHeight="1">
      <c r="A101" s="859" t="s">
        <v>471</v>
      </c>
      <c r="B101" s="861" t="s">
        <v>483</v>
      </c>
      <c r="C101" s="584" t="s">
        <v>160</v>
      </c>
      <c r="D101" s="573">
        <v>14210</v>
      </c>
      <c r="E101" s="587">
        <v>19541</v>
      </c>
      <c r="F101" s="587">
        <v>17886</v>
      </c>
      <c r="G101" s="587">
        <v>17886</v>
      </c>
      <c r="H101" s="632">
        <v>17886</v>
      </c>
    </row>
    <row r="102" spans="1:8" s="39" customFormat="1" ht="15" customHeight="1">
      <c r="A102" s="860"/>
      <c r="B102" s="862"/>
      <c r="C102" s="585" t="s">
        <v>516</v>
      </c>
      <c r="D102" s="574">
        <f>SUM(D101)</f>
        <v>14210</v>
      </c>
      <c r="E102" s="600">
        <f>SUM(E101)</f>
        <v>19541</v>
      </c>
      <c r="F102" s="600">
        <f>SUM(F101)</f>
        <v>17886</v>
      </c>
      <c r="G102" s="600">
        <f>SUM(G101)</f>
        <v>17886</v>
      </c>
      <c r="H102" s="633">
        <f>SUM(H101)</f>
        <v>17886</v>
      </c>
    </row>
    <row r="103" spans="1:8" s="39" customFormat="1" ht="15" customHeight="1">
      <c r="A103" s="859" t="s">
        <v>473</v>
      </c>
      <c r="B103" s="861" t="s">
        <v>485</v>
      </c>
      <c r="C103" s="584" t="s">
        <v>614</v>
      </c>
      <c r="D103" s="573">
        <v>1237</v>
      </c>
      <c r="E103" s="587">
        <v>1966</v>
      </c>
      <c r="F103" s="587">
        <v>1966</v>
      </c>
      <c r="G103" s="587">
        <v>1966</v>
      </c>
      <c r="H103" s="632">
        <v>1965</v>
      </c>
    </row>
    <row r="104" spans="1:8" s="39" customFormat="1" ht="15" customHeight="1">
      <c r="A104" s="855"/>
      <c r="B104" s="857"/>
      <c r="C104" s="584" t="s">
        <v>161</v>
      </c>
      <c r="D104" s="573">
        <v>344</v>
      </c>
      <c r="E104" s="587">
        <v>273</v>
      </c>
      <c r="F104" s="587">
        <v>273</v>
      </c>
      <c r="G104" s="587">
        <v>273</v>
      </c>
      <c r="H104" s="632">
        <v>273</v>
      </c>
    </row>
    <row r="105" spans="1:8" s="39" customFormat="1" ht="15" customHeight="1">
      <c r="A105" s="855"/>
      <c r="B105" s="857"/>
      <c r="C105" s="584" t="s">
        <v>613</v>
      </c>
      <c r="D105" s="573"/>
      <c r="E105" s="587">
        <v>105</v>
      </c>
      <c r="F105" s="587">
        <v>105</v>
      </c>
      <c r="G105" s="587">
        <v>105</v>
      </c>
      <c r="H105" s="632">
        <v>105</v>
      </c>
    </row>
    <row r="106" spans="1:8" s="39" customFormat="1" ht="15" customHeight="1">
      <c r="A106" s="855"/>
      <c r="B106" s="857"/>
      <c r="C106" s="584" t="s">
        <v>516</v>
      </c>
      <c r="D106" s="573">
        <f>SUM(D103:D105)</f>
        <v>1581</v>
      </c>
      <c r="E106" s="587">
        <f>SUM(E103:E105)</f>
        <v>2344</v>
      </c>
      <c r="F106" s="587">
        <f>SUM(F103:F105)</f>
        <v>2344</v>
      </c>
      <c r="G106" s="587">
        <f>SUM(G103:G105)</f>
        <v>2344</v>
      </c>
      <c r="H106" s="632">
        <f>SUM(H103:H105)</f>
        <v>2343</v>
      </c>
    </row>
    <row r="107" spans="1:8" s="39" customFormat="1" ht="15" customHeight="1">
      <c r="A107" s="860"/>
      <c r="B107" s="862"/>
      <c r="C107" s="585" t="s">
        <v>615</v>
      </c>
      <c r="D107" s="574">
        <v>10</v>
      </c>
      <c r="E107" s="600">
        <v>10</v>
      </c>
      <c r="F107" s="600">
        <v>10</v>
      </c>
      <c r="G107" s="600">
        <v>10</v>
      </c>
      <c r="H107" s="633">
        <v>10</v>
      </c>
    </row>
    <row r="108" spans="1:8" s="39" customFormat="1" ht="15" customHeight="1">
      <c r="A108" s="859" t="s">
        <v>474</v>
      </c>
      <c r="B108" s="861" t="s">
        <v>487</v>
      </c>
      <c r="C108" s="584" t="s">
        <v>614</v>
      </c>
      <c r="D108" s="573"/>
      <c r="E108" s="587">
        <v>956</v>
      </c>
      <c r="F108" s="587">
        <v>1586</v>
      </c>
      <c r="G108" s="587">
        <v>1586</v>
      </c>
      <c r="H108" s="632">
        <v>1274</v>
      </c>
    </row>
    <row r="109" spans="1:8" s="39" customFormat="1" ht="15" customHeight="1">
      <c r="A109" s="855"/>
      <c r="B109" s="857"/>
      <c r="C109" s="584" t="s">
        <v>161</v>
      </c>
      <c r="D109" s="573"/>
      <c r="E109" s="587">
        <v>144</v>
      </c>
      <c r="F109" s="587">
        <v>219</v>
      </c>
      <c r="G109" s="587">
        <v>219</v>
      </c>
      <c r="H109" s="632">
        <v>175</v>
      </c>
    </row>
    <row r="110" spans="1:8" s="39" customFormat="1" ht="15" customHeight="1">
      <c r="A110" s="860"/>
      <c r="B110" s="862"/>
      <c r="C110" s="585" t="s">
        <v>516</v>
      </c>
      <c r="D110" s="574">
        <f>SUM(D108:D109)</f>
        <v>0</v>
      </c>
      <c r="E110" s="600">
        <f>SUM(E108:E109)</f>
        <v>1100</v>
      </c>
      <c r="F110" s="600">
        <f>SUM(F108:F109)</f>
        <v>1805</v>
      </c>
      <c r="G110" s="600">
        <f>SUM(G108:G109)</f>
        <v>1805</v>
      </c>
      <c r="H110" s="633">
        <f>SUM(H108:H109)</f>
        <v>1449</v>
      </c>
    </row>
    <row r="111" spans="1:8" s="39" customFormat="1" ht="15" customHeight="1">
      <c r="A111" s="859" t="s">
        <v>476</v>
      </c>
      <c r="B111" s="861" t="s">
        <v>489</v>
      </c>
      <c r="C111" s="584" t="s">
        <v>614</v>
      </c>
      <c r="D111" s="573">
        <v>280</v>
      </c>
      <c r="E111" s="587">
        <v>280</v>
      </c>
      <c r="F111" s="587">
        <v>280</v>
      </c>
      <c r="G111" s="587">
        <v>280</v>
      </c>
      <c r="H111" s="632">
        <v>280</v>
      </c>
    </row>
    <row r="112" spans="1:8" s="39" customFormat="1" ht="15" customHeight="1">
      <c r="A112" s="855"/>
      <c r="B112" s="857"/>
      <c r="C112" s="584" t="s">
        <v>161</v>
      </c>
      <c r="D112" s="573">
        <v>68</v>
      </c>
      <c r="E112" s="587">
        <v>68</v>
      </c>
      <c r="F112" s="587">
        <v>68</v>
      </c>
      <c r="G112" s="587">
        <v>68</v>
      </c>
      <c r="H112" s="632">
        <v>68</v>
      </c>
    </row>
    <row r="113" spans="1:8" s="39" customFormat="1" ht="15" customHeight="1">
      <c r="A113" s="855"/>
      <c r="B113" s="857"/>
      <c r="C113" s="584" t="s">
        <v>613</v>
      </c>
      <c r="D113" s="573">
        <v>250</v>
      </c>
      <c r="E113" s="587">
        <v>250</v>
      </c>
      <c r="F113" s="587">
        <v>165</v>
      </c>
      <c r="G113" s="587">
        <v>165</v>
      </c>
      <c r="H113" s="632">
        <v>165</v>
      </c>
    </row>
    <row r="114" spans="1:8" s="39" customFormat="1" ht="15" customHeight="1" thickBot="1">
      <c r="A114" s="855"/>
      <c r="B114" s="857"/>
      <c r="C114" s="584" t="s">
        <v>516</v>
      </c>
      <c r="D114" s="573">
        <f>SUM(D111:D113)</f>
        <v>598</v>
      </c>
      <c r="E114" s="587">
        <f>SUM(E111:E113)</f>
        <v>598</v>
      </c>
      <c r="F114" s="587">
        <f>SUM(F111:F113)</f>
        <v>513</v>
      </c>
      <c r="G114" s="588">
        <f>SUM(G111:G113)</f>
        <v>513</v>
      </c>
      <c r="H114" s="632">
        <f>SUM(H111:H113)</f>
        <v>513</v>
      </c>
    </row>
    <row r="115" spans="1:8" s="39" customFormat="1" ht="7.5" customHeight="1" thickTop="1">
      <c r="A115" s="782"/>
      <c r="B115" s="785"/>
      <c r="C115" s="782"/>
      <c r="D115" s="786"/>
      <c r="E115" s="786"/>
      <c r="F115" s="786"/>
      <c r="G115" s="786"/>
      <c r="H115" s="786"/>
    </row>
    <row r="116" spans="1:8" s="39" customFormat="1" ht="7.5" customHeight="1" thickBot="1">
      <c r="A116" s="591"/>
      <c r="B116" s="590"/>
      <c r="C116" s="591"/>
      <c r="D116" s="592"/>
      <c r="E116" s="592"/>
      <c r="F116" s="592"/>
      <c r="G116" s="592"/>
      <c r="H116" s="592"/>
    </row>
    <row r="117" spans="1:8" s="39" customFormat="1" ht="15" customHeight="1" thickTop="1">
      <c r="A117" s="855" t="s">
        <v>478</v>
      </c>
      <c r="B117" s="857" t="s">
        <v>491</v>
      </c>
      <c r="C117" s="584" t="s">
        <v>614</v>
      </c>
      <c r="D117" s="573">
        <v>4169</v>
      </c>
      <c r="E117" s="587">
        <v>4169</v>
      </c>
      <c r="F117" s="587">
        <v>4401</v>
      </c>
      <c r="G117" s="641">
        <v>4401</v>
      </c>
      <c r="H117" s="632">
        <v>4237</v>
      </c>
    </row>
    <row r="118" spans="1:8" s="39" customFormat="1" ht="15" customHeight="1">
      <c r="A118" s="855"/>
      <c r="B118" s="857"/>
      <c r="C118" s="584" t="s">
        <v>161</v>
      </c>
      <c r="D118" s="573">
        <v>1105</v>
      </c>
      <c r="E118" s="587">
        <v>1105</v>
      </c>
      <c r="F118" s="587">
        <v>1259</v>
      </c>
      <c r="G118" s="587">
        <v>1259</v>
      </c>
      <c r="H118" s="632">
        <v>1186</v>
      </c>
    </row>
    <row r="119" spans="1:8" s="39" customFormat="1" ht="15" customHeight="1">
      <c r="A119" s="855"/>
      <c r="B119" s="857"/>
      <c r="C119" s="584" t="s">
        <v>613</v>
      </c>
      <c r="D119" s="573">
        <v>3140</v>
      </c>
      <c r="E119" s="587">
        <v>3300</v>
      </c>
      <c r="F119" s="587">
        <v>3367</v>
      </c>
      <c r="G119" s="587">
        <v>3367</v>
      </c>
      <c r="H119" s="632">
        <v>3099</v>
      </c>
    </row>
    <row r="120" spans="1:8" s="39" customFormat="1" ht="15" customHeight="1">
      <c r="A120" s="855"/>
      <c r="B120" s="857"/>
      <c r="C120" s="584" t="s">
        <v>525</v>
      </c>
      <c r="D120" s="573"/>
      <c r="E120" s="587">
        <v>292</v>
      </c>
      <c r="F120" s="587">
        <v>292</v>
      </c>
      <c r="G120" s="587">
        <v>292</v>
      </c>
      <c r="H120" s="632">
        <v>292</v>
      </c>
    </row>
    <row r="121" spans="1:8" s="39" customFormat="1" ht="15" customHeight="1">
      <c r="A121" s="855"/>
      <c r="B121" s="857"/>
      <c r="C121" s="584" t="s">
        <v>516</v>
      </c>
      <c r="D121" s="573">
        <f>SUM(D117:D119)</f>
        <v>8414</v>
      </c>
      <c r="E121" s="587">
        <f>SUM(E117:E120)</f>
        <v>8866</v>
      </c>
      <c r="F121" s="587">
        <f>SUM(F117:F120)</f>
        <v>9319</v>
      </c>
      <c r="G121" s="587">
        <f>SUM(G117:G120)</f>
        <v>9319</v>
      </c>
      <c r="H121" s="632">
        <f>SUM(H117:H120)</f>
        <v>8814</v>
      </c>
    </row>
    <row r="122" spans="1:8" s="39" customFormat="1" ht="15" customHeight="1">
      <c r="A122" s="860"/>
      <c r="B122" s="862"/>
      <c r="C122" s="585" t="s">
        <v>615</v>
      </c>
      <c r="D122" s="574">
        <v>2</v>
      </c>
      <c r="E122" s="600">
        <v>2</v>
      </c>
      <c r="F122" s="600">
        <v>2</v>
      </c>
      <c r="G122" s="600">
        <v>2</v>
      </c>
      <c r="H122" s="633">
        <v>2</v>
      </c>
    </row>
    <row r="123" spans="1:8" s="39" customFormat="1" ht="15" customHeight="1">
      <c r="A123" s="859" t="s">
        <v>480</v>
      </c>
      <c r="B123" s="861" t="s">
        <v>493</v>
      </c>
      <c r="C123" s="584" t="s">
        <v>614</v>
      </c>
      <c r="D123" s="573">
        <v>300</v>
      </c>
      <c r="E123" s="587">
        <v>300</v>
      </c>
      <c r="F123" s="587">
        <v>300</v>
      </c>
      <c r="G123" s="587">
        <v>300</v>
      </c>
      <c r="H123" s="632">
        <v>116</v>
      </c>
    </row>
    <row r="124" spans="1:8" s="39" customFormat="1" ht="15" customHeight="1">
      <c r="A124" s="855"/>
      <c r="B124" s="857"/>
      <c r="C124" s="584" t="s">
        <v>161</v>
      </c>
      <c r="D124" s="573">
        <v>81</v>
      </c>
      <c r="E124" s="587">
        <v>81</v>
      </c>
      <c r="F124" s="587">
        <v>81</v>
      </c>
      <c r="G124" s="587">
        <v>81</v>
      </c>
      <c r="H124" s="632">
        <v>28</v>
      </c>
    </row>
    <row r="125" spans="1:8" s="39" customFormat="1" ht="15" customHeight="1">
      <c r="A125" s="855"/>
      <c r="B125" s="857"/>
      <c r="C125" s="584" t="s">
        <v>613</v>
      </c>
      <c r="D125" s="573"/>
      <c r="E125" s="587"/>
      <c r="F125" s="587"/>
      <c r="G125" s="587"/>
      <c r="H125" s="632">
        <v>127</v>
      </c>
    </row>
    <row r="126" spans="1:8" s="39" customFormat="1" ht="15" customHeight="1">
      <c r="A126" s="860"/>
      <c r="B126" s="862"/>
      <c r="C126" s="585" t="s">
        <v>516</v>
      </c>
      <c r="D126" s="574">
        <v>381</v>
      </c>
      <c r="E126" s="600">
        <v>381</v>
      </c>
      <c r="F126" s="600">
        <v>381</v>
      </c>
      <c r="G126" s="600">
        <v>381</v>
      </c>
      <c r="H126" s="633">
        <f>SUM(H123:H125)</f>
        <v>271</v>
      </c>
    </row>
    <row r="127" spans="1:8" s="39" customFormat="1" ht="15" customHeight="1">
      <c r="A127" s="859" t="s">
        <v>482</v>
      </c>
      <c r="B127" s="861" t="s">
        <v>495</v>
      </c>
      <c r="C127" s="584" t="s">
        <v>614</v>
      </c>
      <c r="D127" s="573">
        <v>5444</v>
      </c>
      <c r="E127" s="587">
        <v>4734</v>
      </c>
      <c r="F127" s="587">
        <v>4840</v>
      </c>
      <c r="G127" s="587">
        <v>4840</v>
      </c>
      <c r="H127" s="632">
        <v>4416</v>
      </c>
    </row>
    <row r="128" spans="1:8" s="39" customFormat="1" ht="15" customHeight="1">
      <c r="A128" s="855"/>
      <c r="B128" s="857"/>
      <c r="C128" s="584" t="s">
        <v>161</v>
      </c>
      <c r="D128" s="573">
        <v>1467</v>
      </c>
      <c r="E128" s="587">
        <v>1330</v>
      </c>
      <c r="F128" s="587">
        <v>1383</v>
      </c>
      <c r="G128" s="587">
        <v>1383</v>
      </c>
      <c r="H128" s="632">
        <v>1230</v>
      </c>
    </row>
    <row r="129" spans="1:8" s="39" customFormat="1" ht="15" customHeight="1">
      <c r="A129" s="855"/>
      <c r="B129" s="857"/>
      <c r="C129" s="584" t="s">
        <v>613</v>
      </c>
      <c r="D129" s="573">
        <v>24632</v>
      </c>
      <c r="E129" s="587">
        <v>25535</v>
      </c>
      <c r="F129" s="587">
        <v>27161</v>
      </c>
      <c r="G129" s="587">
        <v>27161</v>
      </c>
      <c r="H129" s="632">
        <v>30750</v>
      </c>
    </row>
    <row r="130" spans="1:8" s="39" customFormat="1" ht="15" customHeight="1">
      <c r="A130" s="855"/>
      <c r="B130" s="857"/>
      <c r="C130" s="584" t="s">
        <v>160</v>
      </c>
      <c r="D130" s="573">
        <v>80</v>
      </c>
      <c r="E130" s="587">
        <v>80</v>
      </c>
      <c r="F130" s="587">
        <v>80</v>
      </c>
      <c r="G130" s="587">
        <v>80</v>
      </c>
      <c r="H130" s="632">
        <v>80</v>
      </c>
    </row>
    <row r="131" spans="1:8" s="39" customFormat="1" ht="15" customHeight="1">
      <c r="A131" s="855"/>
      <c r="B131" s="857"/>
      <c r="C131" s="584" t="s">
        <v>519</v>
      </c>
      <c r="D131" s="573">
        <v>6350</v>
      </c>
      <c r="E131" s="587">
        <v>6350</v>
      </c>
      <c r="F131" s="587">
        <v>5200</v>
      </c>
      <c r="G131" s="587">
        <v>5200</v>
      </c>
      <c r="H131" s="632">
        <v>5200</v>
      </c>
    </row>
    <row r="132" spans="1:8" s="39" customFormat="1" ht="15" customHeight="1">
      <c r="A132" s="855"/>
      <c r="B132" s="857"/>
      <c r="C132" s="584" t="s">
        <v>525</v>
      </c>
      <c r="D132" s="573">
        <v>3030</v>
      </c>
      <c r="E132" s="587">
        <v>2887</v>
      </c>
      <c r="F132" s="587">
        <v>4037</v>
      </c>
      <c r="G132" s="587">
        <v>4037</v>
      </c>
      <c r="H132" s="632">
        <v>4510</v>
      </c>
    </row>
    <row r="133" spans="1:8" s="39" customFormat="1" ht="15" customHeight="1">
      <c r="A133" s="855"/>
      <c r="B133" s="857"/>
      <c r="C133" s="584" t="s">
        <v>516</v>
      </c>
      <c r="D133" s="573">
        <f>SUM(D127:D132)</f>
        <v>41003</v>
      </c>
      <c r="E133" s="587">
        <f>SUM(E127:E132)</f>
        <v>40916</v>
      </c>
      <c r="F133" s="587">
        <f>SUM(F127:F132)</f>
        <v>42701</v>
      </c>
      <c r="G133" s="587">
        <f>SUM(G127:G132)</f>
        <v>42701</v>
      </c>
      <c r="H133" s="632">
        <f>SUM(H127:H132)</f>
        <v>46186</v>
      </c>
    </row>
    <row r="134" spans="1:8" s="39" customFormat="1" ht="15" customHeight="1">
      <c r="A134" s="860"/>
      <c r="B134" s="862"/>
      <c r="C134" s="585" t="s">
        <v>615</v>
      </c>
      <c r="D134" s="574">
        <v>3</v>
      </c>
      <c r="E134" s="600">
        <v>3</v>
      </c>
      <c r="F134" s="600">
        <v>3</v>
      </c>
      <c r="G134" s="600">
        <v>3</v>
      </c>
      <c r="H134" s="633">
        <v>3</v>
      </c>
    </row>
    <row r="135" spans="1:8" s="39" customFormat="1" ht="15" customHeight="1">
      <c r="A135" s="859" t="s">
        <v>484</v>
      </c>
      <c r="B135" s="861" t="s">
        <v>432</v>
      </c>
      <c r="C135" s="586" t="s">
        <v>613</v>
      </c>
      <c r="D135" s="583"/>
      <c r="E135" s="602"/>
      <c r="F135" s="602">
        <v>180</v>
      </c>
      <c r="G135" s="602">
        <v>180</v>
      </c>
      <c r="H135" s="639">
        <v>210</v>
      </c>
    </row>
    <row r="136" spans="1:8" s="39" customFormat="1" ht="15" customHeight="1">
      <c r="A136" s="860"/>
      <c r="B136" s="862"/>
      <c r="C136" s="585" t="s">
        <v>516</v>
      </c>
      <c r="D136" s="574">
        <f>SUM(D135:D135)</f>
        <v>0</v>
      </c>
      <c r="E136" s="600">
        <f>SUM(E135:E135)</f>
        <v>0</v>
      </c>
      <c r="F136" s="600">
        <f>SUM(F135:F135)</f>
        <v>180</v>
      </c>
      <c r="G136" s="600">
        <f>SUM(G135:G135)</f>
        <v>180</v>
      </c>
      <c r="H136" s="633">
        <f>SUM(H135:H135)</f>
        <v>210</v>
      </c>
    </row>
    <row r="137" spans="1:8" s="39" customFormat="1" ht="15" customHeight="1">
      <c r="A137" s="855" t="s">
        <v>486</v>
      </c>
      <c r="B137" s="857" t="s">
        <v>497</v>
      </c>
      <c r="C137" s="584" t="s">
        <v>614</v>
      </c>
      <c r="D137" s="573">
        <v>280</v>
      </c>
      <c r="E137" s="587">
        <v>280</v>
      </c>
      <c r="F137" s="587">
        <v>280</v>
      </c>
      <c r="G137" s="587">
        <v>280</v>
      </c>
      <c r="H137" s="632">
        <v>280</v>
      </c>
    </row>
    <row r="138" spans="1:8" s="39" customFormat="1" ht="15" customHeight="1">
      <c r="A138" s="855"/>
      <c r="B138" s="857"/>
      <c r="C138" s="584" t="s">
        <v>161</v>
      </c>
      <c r="D138" s="573">
        <v>68</v>
      </c>
      <c r="E138" s="587">
        <v>68</v>
      </c>
      <c r="F138" s="587">
        <v>68</v>
      </c>
      <c r="G138" s="587">
        <v>68</v>
      </c>
      <c r="H138" s="632">
        <v>68</v>
      </c>
    </row>
    <row r="139" spans="1:8" s="39" customFormat="1" ht="15" customHeight="1">
      <c r="A139" s="855"/>
      <c r="B139" s="857"/>
      <c r="C139" s="584" t="s">
        <v>613</v>
      </c>
      <c r="D139" s="573">
        <v>527</v>
      </c>
      <c r="E139" s="587">
        <v>527</v>
      </c>
      <c r="F139" s="587">
        <v>502</v>
      </c>
      <c r="G139" s="587">
        <v>502</v>
      </c>
      <c r="H139" s="632">
        <v>384</v>
      </c>
    </row>
    <row r="140" spans="1:8" s="39" customFormat="1" ht="15" customHeight="1" thickBot="1">
      <c r="A140" s="856"/>
      <c r="B140" s="858"/>
      <c r="C140" s="594" t="s">
        <v>516</v>
      </c>
      <c r="D140" s="595">
        <f>SUM(D137:D139)</f>
        <v>875</v>
      </c>
      <c r="E140" s="603">
        <f>SUM(E137:E139)</f>
        <v>875</v>
      </c>
      <c r="F140" s="603">
        <f>SUM(F137:F139)</f>
        <v>850</v>
      </c>
      <c r="G140" s="603">
        <f>SUM(G137:G139)</f>
        <v>850</v>
      </c>
      <c r="H140" s="640">
        <f>SUM(H137:H139)</f>
        <v>732</v>
      </c>
    </row>
    <row r="141" spans="2:8" ht="15" customHeight="1" thickTop="1">
      <c r="B141" s="596"/>
      <c r="D141" s="597">
        <f>D12+D14+D17+D19+D21+D25+D30+D36+D43+D47+D51+D54+D60+D63+D65+D67+D69+D71+D73+D75+D78+D80+D82+D84+D86+D91+D93+D97+D100+D102+D56+D106+D110+D114+D121+D126+D133+D140</f>
        <v>373765</v>
      </c>
      <c r="E141" s="597">
        <f>E12+E14+E17+E19+E21+E25+E30+E36+E43+E47+E51+E54+E60+E63+E65+E67+E69+E71+E73+E75+E78+E80+E82+E84+E86+E91+E93+E97+E100+E102+E56+E106+E110+E114+E121+E126+E133+E140</f>
        <v>426657</v>
      </c>
      <c r="F141" s="597">
        <f>F12+F14+F17+F19+F21+F25+F30+F36+F43+F47+F51+F54+F60+F63+F65+F67+F69+F71+F73+F75+F78+F80+F82+F84+F86+F91+F93+F97+F100+F102+F56+F106+F110+F114+F121+F126+F136+F133+F140</f>
        <v>456538</v>
      </c>
      <c r="G141" s="597">
        <f>G12+G14+G17+G19+G21+G25+G30+G36+G43+G47+G51+G54+G60+G63+G65+G67+G69+G71+G73+G75+G78+G80+G82+G84+G86+G91+G93+G97+G100+G102+G56+G106+G110+G114+G121+G126+G136+G133+G140</f>
        <v>456538</v>
      </c>
      <c r="H141" s="597">
        <f>H12+H14+H17+H19+H21+H25+H30+H36+H43+H47+H51+H54+H60+H63+H65+H67+H69+H71+H73+H75+H78+H80+H82+H84+H86+H91+H93+H97+H100+H102+H56+H106+H110+H114+H121+H126+H136+H133+H140</f>
        <v>435520</v>
      </c>
    </row>
    <row r="142" spans="4:8" ht="12">
      <c r="D142" s="597"/>
      <c r="E142" s="597"/>
      <c r="F142" s="597"/>
      <c r="G142" s="597"/>
      <c r="H142" s="597"/>
    </row>
  </sheetData>
  <sheetProtection selectLockedCells="1" selectUnlockedCells="1"/>
  <mergeCells count="80">
    <mergeCell ref="A15:A17"/>
    <mergeCell ref="B15:B17"/>
    <mergeCell ref="A4:E4"/>
    <mergeCell ref="A5:E5"/>
    <mergeCell ref="A10:A12"/>
    <mergeCell ref="B10:B12"/>
    <mergeCell ref="A13:A14"/>
    <mergeCell ref="B13:B14"/>
    <mergeCell ref="A48:A51"/>
    <mergeCell ref="B48:B51"/>
    <mergeCell ref="A22:A25"/>
    <mergeCell ref="B22:B25"/>
    <mergeCell ref="A26:A31"/>
    <mergeCell ref="B26:B31"/>
    <mergeCell ref="A32:A37"/>
    <mergeCell ref="B32:B37"/>
    <mergeCell ref="A38:A43"/>
    <mergeCell ref="B38:B43"/>
    <mergeCell ref="A44:A47"/>
    <mergeCell ref="B44:B47"/>
    <mergeCell ref="A18:A19"/>
    <mergeCell ref="B18:B19"/>
    <mergeCell ref="A20:A21"/>
    <mergeCell ref="B20:B21"/>
    <mergeCell ref="A66:A67"/>
    <mergeCell ref="B66:B67"/>
    <mergeCell ref="A52:A54"/>
    <mergeCell ref="B52:B54"/>
    <mergeCell ref="A55:A56"/>
    <mergeCell ref="B55:B56"/>
    <mergeCell ref="A59:A60"/>
    <mergeCell ref="B59:B60"/>
    <mergeCell ref="A61:A63"/>
    <mergeCell ref="B61:B63"/>
    <mergeCell ref="A64:A65"/>
    <mergeCell ref="B64:B65"/>
    <mergeCell ref="A79:A80"/>
    <mergeCell ref="B79:B80"/>
    <mergeCell ref="A68:A69"/>
    <mergeCell ref="B68:B69"/>
    <mergeCell ref="A70:A71"/>
    <mergeCell ref="B70:B71"/>
    <mergeCell ref="A72:A73"/>
    <mergeCell ref="B72:B73"/>
    <mergeCell ref="A87:A91"/>
    <mergeCell ref="B87:B91"/>
    <mergeCell ref="A74:A75"/>
    <mergeCell ref="B74:B75"/>
    <mergeCell ref="A76:A78"/>
    <mergeCell ref="B76:B78"/>
    <mergeCell ref="A81:A82"/>
    <mergeCell ref="B81:B82"/>
    <mergeCell ref="A83:A84"/>
    <mergeCell ref="B83:B84"/>
    <mergeCell ref="A85:A86"/>
    <mergeCell ref="B85:B86"/>
    <mergeCell ref="A117:A122"/>
    <mergeCell ref="B117:B122"/>
    <mergeCell ref="A98:A100"/>
    <mergeCell ref="B98:B100"/>
    <mergeCell ref="A101:A102"/>
    <mergeCell ref="B101:B102"/>
    <mergeCell ref="A103:A107"/>
    <mergeCell ref="B103:B107"/>
    <mergeCell ref="A108:A110"/>
    <mergeCell ref="B108:B110"/>
    <mergeCell ref="A111:A114"/>
    <mergeCell ref="B111:B114"/>
    <mergeCell ref="A92:A93"/>
    <mergeCell ref="B92:B93"/>
    <mergeCell ref="A94:A97"/>
    <mergeCell ref="B94:B97"/>
    <mergeCell ref="A137:A140"/>
    <mergeCell ref="B137:B140"/>
    <mergeCell ref="A123:A126"/>
    <mergeCell ref="B123:B126"/>
    <mergeCell ref="A127:A134"/>
    <mergeCell ref="B127:B134"/>
    <mergeCell ref="A135:A136"/>
    <mergeCell ref="B135:B1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rowBreaks count="2" manualBreakCount="2">
    <brk id="57" max="7" man="1"/>
    <brk id="115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C14" sqref="C14"/>
    </sheetView>
  </sheetViews>
  <sheetFormatPr defaultColWidth="9.140625" defaultRowHeight="12.75"/>
  <cols>
    <col min="1" max="1" width="5.7109375" style="604" customWidth="1"/>
    <col min="2" max="2" width="28.7109375" style="1" customWidth="1"/>
    <col min="3" max="3" width="22.7109375" style="1" customWidth="1"/>
    <col min="4" max="7" width="9.7109375" style="1" customWidth="1"/>
    <col min="8" max="10" width="9.140625" style="1" customWidth="1"/>
  </cols>
  <sheetData>
    <row r="1" spans="1:10" s="39" customFormat="1" ht="15" customHeight="1">
      <c r="A1" s="598"/>
      <c r="C1" s="3"/>
      <c r="D1" s="3"/>
      <c r="G1" s="2" t="s">
        <v>659</v>
      </c>
      <c r="H1" s="42"/>
      <c r="I1" s="42"/>
      <c r="J1" s="42"/>
    </row>
    <row r="2" spans="1:10" s="39" customFormat="1" ht="15" customHeight="1">
      <c r="A2" s="598"/>
      <c r="B2" s="3"/>
      <c r="C2" s="3"/>
      <c r="D2" s="3"/>
      <c r="G2" s="2" t="str">
        <f>'1.sz. mellékelet'!H2</f>
        <v>a    3/2015. (III. 4.) önkormányzati rendelethez</v>
      </c>
      <c r="H2" s="42"/>
      <c r="I2" s="42"/>
      <c r="J2" s="42"/>
    </row>
    <row r="3" spans="1:10" s="39" customFormat="1" ht="15" customHeight="1">
      <c r="A3" s="598"/>
      <c r="B3" s="41"/>
      <c r="C3" s="42"/>
      <c r="D3" s="42"/>
      <c r="E3" s="42"/>
      <c r="F3" s="42"/>
      <c r="G3" s="42"/>
      <c r="H3" s="42"/>
      <c r="I3" s="42"/>
      <c r="J3" s="42"/>
    </row>
    <row r="4" spans="1:10" s="39" customFormat="1" ht="15" customHeight="1">
      <c r="A4" s="598"/>
      <c r="B4" s="41"/>
      <c r="C4" s="42"/>
      <c r="D4" s="42"/>
      <c r="E4" s="42"/>
      <c r="F4" s="42"/>
      <c r="G4" s="42"/>
      <c r="H4" s="42"/>
      <c r="I4" s="56"/>
      <c r="J4" s="42"/>
    </row>
    <row r="5" spans="1:10" s="39" customFormat="1" ht="15" customHeight="1">
      <c r="A5" s="804" t="s">
        <v>624</v>
      </c>
      <c r="B5" s="804"/>
      <c r="C5" s="804"/>
      <c r="D5" s="804"/>
      <c r="E5" s="804"/>
      <c r="F5" s="42"/>
      <c r="G5" s="42"/>
      <c r="H5" s="42"/>
      <c r="I5" s="42"/>
      <c r="J5" s="42"/>
    </row>
    <row r="6" spans="1:10" s="39" customFormat="1" ht="15" customHeight="1">
      <c r="A6" s="804" t="s">
        <v>604</v>
      </c>
      <c r="B6" s="804"/>
      <c r="C6" s="804"/>
      <c r="D6" s="804"/>
      <c r="E6" s="804"/>
      <c r="F6" s="42"/>
      <c r="G6" s="42"/>
      <c r="H6" s="42"/>
      <c r="I6" s="42"/>
      <c r="J6" s="42"/>
    </row>
    <row r="7" spans="1:10" s="39" customFormat="1" ht="15" customHeight="1" thickBot="1">
      <c r="A7" s="598"/>
      <c r="B7" s="41"/>
      <c r="C7" s="41"/>
      <c r="D7" s="41"/>
      <c r="E7" s="6"/>
      <c r="G7" s="6" t="s">
        <v>2</v>
      </c>
      <c r="H7" s="42"/>
      <c r="I7" s="42"/>
      <c r="J7" s="42"/>
    </row>
    <row r="8" spans="1:10" s="39" customFormat="1" ht="15" customHeight="1" thickTop="1">
      <c r="A8" s="517" t="s">
        <v>605</v>
      </c>
      <c r="B8" s="565" t="s">
        <v>606</v>
      </c>
      <c r="C8" s="9" t="s">
        <v>607</v>
      </c>
      <c r="D8" s="566" t="s">
        <v>608</v>
      </c>
      <c r="E8" s="316" t="s">
        <v>608</v>
      </c>
      <c r="F8" s="316" t="s">
        <v>608</v>
      </c>
      <c r="G8" s="629" t="s">
        <v>608</v>
      </c>
      <c r="H8" s="42"/>
      <c r="I8" s="42"/>
      <c r="J8" s="42"/>
    </row>
    <row r="9" spans="1:10" s="39" customFormat="1" ht="21">
      <c r="A9" s="525" t="s">
        <v>609</v>
      </c>
      <c r="B9" s="567" t="s">
        <v>610</v>
      </c>
      <c r="C9" s="568" t="s">
        <v>611</v>
      </c>
      <c r="D9" s="569" t="s">
        <v>612</v>
      </c>
      <c r="E9" s="636" t="s">
        <v>631</v>
      </c>
      <c r="F9" s="636" t="s">
        <v>632</v>
      </c>
      <c r="G9" s="630" t="s">
        <v>673</v>
      </c>
      <c r="H9" s="42"/>
      <c r="I9" s="42"/>
      <c r="J9" s="42"/>
    </row>
    <row r="10" spans="1:10" s="39" customFormat="1" ht="15" customHeight="1" thickBot="1">
      <c r="A10" s="570" t="s">
        <v>7</v>
      </c>
      <c r="B10" s="571" t="s">
        <v>8</v>
      </c>
      <c r="C10" s="12" t="s">
        <v>9</v>
      </c>
      <c r="D10" s="572" t="s">
        <v>10</v>
      </c>
      <c r="E10" s="637" t="s">
        <v>11</v>
      </c>
      <c r="F10" s="637" t="s">
        <v>12</v>
      </c>
      <c r="G10" s="631" t="s">
        <v>13</v>
      </c>
      <c r="H10" s="42"/>
      <c r="I10" s="42"/>
      <c r="J10" s="42"/>
    </row>
    <row r="11" spans="1:10" s="39" customFormat="1" ht="15" customHeight="1" thickTop="1">
      <c r="A11" s="882" t="s">
        <v>17</v>
      </c>
      <c r="B11" s="883" t="s">
        <v>432</v>
      </c>
      <c r="C11" s="580" t="s">
        <v>613</v>
      </c>
      <c r="D11" s="141">
        <v>1597</v>
      </c>
      <c r="E11" s="141">
        <v>1597</v>
      </c>
      <c r="F11" s="141">
        <v>1200</v>
      </c>
      <c r="G11" s="638">
        <v>1312</v>
      </c>
      <c r="H11" s="42"/>
      <c r="I11" s="42"/>
      <c r="J11" s="42"/>
    </row>
    <row r="12" spans="1:10" s="39" customFormat="1" ht="15" customHeight="1">
      <c r="A12" s="864"/>
      <c r="B12" s="884"/>
      <c r="C12" s="599" t="s">
        <v>516</v>
      </c>
      <c r="D12" s="600">
        <f>SUM(D11)</f>
        <v>1597</v>
      </c>
      <c r="E12" s="600">
        <f>SUM(E11)</f>
        <v>1597</v>
      </c>
      <c r="F12" s="600">
        <f>SUM(F11)</f>
        <v>1200</v>
      </c>
      <c r="G12" s="633">
        <f>SUM(G11)</f>
        <v>1312</v>
      </c>
      <c r="H12" s="42"/>
      <c r="I12" s="42"/>
      <c r="J12" s="42"/>
    </row>
    <row r="13" spans="1:10" s="39" customFormat="1" ht="15" customHeight="1">
      <c r="A13" s="863" t="s">
        <v>18</v>
      </c>
      <c r="B13" s="869" t="s">
        <v>454</v>
      </c>
      <c r="C13" s="601" t="s">
        <v>625</v>
      </c>
      <c r="D13" s="602">
        <v>9572</v>
      </c>
      <c r="E13" s="602">
        <v>9694</v>
      </c>
      <c r="F13" s="602">
        <v>10505</v>
      </c>
      <c r="G13" s="639">
        <v>10232</v>
      </c>
      <c r="H13" s="42"/>
      <c r="I13" s="42"/>
      <c r="J13" s="42"/>
    </row>
    <row r="14" spans="1:10" s="39" customFormat="1" ht="15" customHeight="1">
      <c r="A14" s="867"/>
      <c r="B14" s="871"/>
      <c r="C14" s="56" t="s">
        <v>626</v>
      </c>
      <c r="D14" s="587">
        <v>2528</v>
      </c>
      <c r="E14" s="587">
        <v>2551</v>
      </c>
      <c r="F14" s="587">
        <v>2851</v>
      </c>
      <c r="G14" s="632">
        <v>2719</v>
      </c>
      <c r="H14" s="42"/>
      <c r="I14" s="42"/>
      <c r="J14" s="42"/>
    </row>
    <row r="15" spans="1:10" s="39" customFormat="1" ht="15" customHeight="1">
      <c r="A15" s="864"/>
      <c r="B15" s="870"/>
      <c r="C15" s="599" t="s">
        <v>516</v>
      </c>
      <c r="D15" s="600">
        <f>SUM(D13:D14)</f>
        <v>12100</v>
      </c>
      <c r="E15" s="600">
        <f>SUM(E13:E14)</f>
        <v>12245</v>
      </c>
      <c r="F15" s="600">
        <f>SUM(F13:F14)</f>
        <v>13356</v>
      </c>
      <c r="G15" s="633">
        <f>SUM(G13:G14)</f>
        <v>12951</v>
      </c>
      <c r="H15" s="42"/>
      <c r="I15" s="42"/>
      <c r="J15" s="42"/>
    </row>
    <row r="16" spans="1:7" ht="15" customHeight="1">
      <c r="A16" s="863" t="s">
        <v>59</v>
      </c>
      <c r="B16" s="871" t="s">
        <v>456</v>
      </c>
      <c r="C16" s="56" t="s">
        <v>613</v>
      </c>
      <c r="D16" s="587">
        <v>6725</v>
      </c>
      <c r="E16" s="587">
        <v>6725</v>
      </c>
      <c r="F16" s="587">
        <v>6540</v>
      </c>
      <c r="G16" s="632">
        <v>6349</v>
      </c>
    </row>
    <row r="17" spans="1:7" ht="15" customHeight="1">
      <c r="A17" s="867"/>
      <c r="B17" s="871"/>
      <c r="C17" s="56" t="s">
        <v>525</v>
      </c>
      <c r="D17" s="587">
        <v>1016</v>
      </c>
      <c r="E17" s="587">
        <v>0</v>
      </c>
      <c r="F17" s="587">
        <v>66</v>
      </c>
      <c r="G17" s="632">
        <v>0</v>
      </c>
    </row>
    <row r="18" spans="1:8" ht="15" customHeight="1" thickBot="1">
      <c r="A18" s="880"/>
      <c r="B18" s="881"/>
      <c r="C18" s="59" t="s">
        <v>516</v>
      </c>
      <c r="D18" s="603">
        <f>SUM(D16:D17)</f>
        <v>7741</v>
      </c>
      <c r="E18" s="603">
        <f>SUM(E16:E17)</f>
        <v>6725</v>
      </c>
      <c r="F18" s="603">
        <f>SUM(F16:F17)</f>
        <v>6606</v>
      </c>
      <c r="G18" s="640">
        <f>SUM(G16:G17)</f>
        <v>6349</v>
      </c>
      <c r="H18" s="597"/>
    </row>
    <row r="19" ht="13.5" thickTop="1"/>
  </sheetData>
  <sheetProtection selectLockedCells="1" selectUnlockedCells="1"/>
  <mergeCells count="8">
    <mergeCell ref="A16:A18"/>
    <mergeCell ref="B16:B18"/>
    <mergeCell ref="A5:E5"/>
    <mergeCell ref="A6:E6"/>
    <mergeCell ref="A11:A12"/>
    <mergeCell ref="B11:B12"/>
    <mergeCell ref="A13:A15"/>
    <mergeCell ref="B13:B1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1" customWidth="1"/>
    <col min="2" max="2" width="30.7109375" style="1" customWidth="1"/>
    <col min="3" max="7" width="9.7109375" style="1" customWidth="1"/>
    <col min="8" max="8" width="4.7109375" style="1" customWidth="1"/>
    <col min="9" max="9" width="30.7109375" style="1" customWidth="1"/>
    <col min="10" max="10" width="10.7109375" style="1" customWidth="1"/>
    <col min="11" max="14" width="10.7109375" style="0" customWidth="1"/>
    <col min="15" max="252" width="9.140625" style="0" customWidth="1"/>
  </cols>
  <sheetData>
    <row r="1" spans="2:14" s="39" customFormat="1" ht="15" customHeight="1">
      <c r="B1" s="56"/>
      <c r="C1" s="56"/>
      <c r="D1" s="56"/>
      <c r="E1" s="56"/>
      <c r="F1" s="56"/>
      <c r="G1" s="56"/>
      <c r="H1" s="56"/>
      <c r="I1" s="56"/>
      <c r="N1" s="40" t="s">
        <v>55</v>
      </c>
    </row>
    <row r="2" spans="1:14" s="39" customFormat="1" ht="15" customHeight="1">
      <c r="A2" s="3"/>
      <c r="B2" s="3"/>
      <c r="C2" s="3"/>
      <c r="D2" s="3"/>
      <c r="E2" s="3"/>
      <c r="F2" s="3"/>
      <c r="G2" s="3"/>
      <c r="H2" s="3"/>
      <c r="I2" s="3"/>
      <c r="N2" s="2" t="str">
        <f>'1.sz. mellékelet'!H2</f>
        <v>a    3/2015. (III. 4.) önkormányzati rendelethez</v>
      </c>
    </row>
    <row r="3" spans="1:10" s="39" customFormat="1" ht="15" customHeight="1">
      <c r="A3" s="41"/>
      <c r="B3" s="42"/>
      <c r="C3" s="42"/>
      <c r="D3" s="42"/>
      <c r="E3" s="42"/>
      <c r="F3" s="42"/>
      <c r="G3" s="42"/>
      <c r="H3" s="42"/>
      <c r="I3" s="42"/>
      <c r="J3" s="42"/>
    </row>
    <row r="4" spans="1:14" s="39" customFormat="1" ht="15" customHeight="1">
      <c r="A4" s="804" t="s">
        <v>56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</row>
    <row r="5" spans="1:10" s="39" customFormat="1" ht="15" customHeight="1">
      <c r="A5" s="41"/>
      <c r="B5" s="42"/>
      <c r="C5" s="42"/>
      <c r="D5" s="42"/>
      <c r="E5" s="42"/>
      <c r="F5" s="42"/>
      <c r="G5" s="42"/>
      <c r="H5" s="41"/>
      <c r="I5" s="41"/>
      <c r="J5" s="42"/>
    </row>
    <row r="6" spans="1:14" s="39" customFormat="1" ht="15" customHeight="1" thickBot="1">
      <c r="A6" s="41"/>
      <c r="B6" s="42"/>
      <c r="C6" s="42"/>
      <c r="D6" s="42"/>
      <c r="E6" s="42"/>
      <c r="F6" s="42"/>
      <c r="G6" s="42"/>
      <c r="H6" s="41"/>
      <c r="I6" s="142"/>
      <c r="N6" s="259" t="s">
        <v>2</v>
      </c>
    </row>
    <row r="7" spans="1:14" s="39" customFormat="1" ht="37.5" customHeight="1" thickTop="1">
      <c r="A7" s="7" t="s">
        <v>3</v>
      </c>
      <c r="B7" s="287" t="s">
        <v>16</v>
      </c>
      <c r="C7" s="9" t="s">
        <v>5</v>
      </c>
      <c r="D7" s="280" t="s">
        <v>390</v>
      </c>
      <c r="E7" s="316" t="s">
        <v>391</v>
      </c>
      <c r="F7" s="293" t="s">
        <v>628</v>
      </c>
      <c r="G7" s="261" t="s">
        <v>666</v>
      </c>
      <c r="H7" s="7" t="s">
        <v>3</v>
      </c>
      <c r="I7" s="287" t="s">
        <v>46</v>
      </c>
      <c r="J7" s="9" t="s">
        <v>5</v>
      </c>
      <c r="K7" s="280" t="s">
        <v>390</v>
      </c>
      <c r="L7" s="316" t="s">
        <v>391</v>
      </c>
      <c r="M7" s="293" t="s">
        <v>628</v>
      </c>
      <c r="N7" s="261" t="s">
        <v>666</v>
      </c>
    </row>
    <row r="8" spans="1:14" s="39" customFormat="1" ht="16.5" customHeight="1" thickBot="1">
      <c r="A8" s="10" t="s">
        <v>7</v>
      </c>
      <c r="B8" s="288" t="s">
        <v>8</v>
      </c>
      <c r="C8" s="286" t="s">
        <v>9</v>
      </c>
      <c r="D8" s="281" t="s">
        <v>10</v>
      </c>
      <c r="E8" s="637" t="s">
        <v>11</v>
      </c>
      <c r="F8" s="705" t="s">
        <v>12</v>
      </c>
      <c r="G8" s="91" t="s">
        <v>13</v>
      </c>
      <c r="H8" s="10" t="s">
        <v>667</v>
      </c>
      <c r="I8" s="288" t="s">
        <v>15</v>
      </c>
      <c r="J8" s="286" t="s">
        <v>141</v>
      </c>
      <c r="K8" s="281" t="s">
        <v>142</v>
      </c>
      <c r="L8" s="637" t="s">
        <v>143</v>
      </c>
      <c r="M8" s="705" t="s">
        <v>144</v>
      </c>
      <c r="N8" s="91" t="s">
        <v>145</v>
      </c>
    </row>
    <row r="9" spans="1:15" s="39" customFormat="1" ht="15" customHeight="1" thickTop="1">
      <c r="A9" s="43" t="s">
        <v>17</v>
      </c>
      <c r="B9" s="44" t="s">
        <v>16</v>
      </c>
      <c r="C9" s="224">
        <f>'7.sz. melléklet'!D75+'8.sz. melléklet'!D34</f>
        <v>52868</v>
      </c>
      <c r="D9" s="224">
        <f>'7.sz. melléklet'!E75+'8.sz. melléklet'!E34</f>
        <v>60666</v>
      </c>
      <c r="E9" s="311">
        <f>'7.sz. melléklet'!F75+'8.sz. melléklet'!E34</f>
        <v>60666</v>
      </c>
      <c r="F9" s="320">
        <f>'7.sz. melléklet'!G75+'8.sz. melléklet'!F34</f>
        <v>68582</v>
      </c>
      <c r="G9" s="739">
        <f>'7.sz. melléklet'!H75+'8.sz. melléklet'!G34</f>
        <v>68321</v>
      </c>
      <c r="H9" s="52" t="s">
        <v>17</v>
      </c>
      <c r="I9" s="44" t="s">
        <v>57</v>
      </c>
      <c r="J9" s="224">
        <f>'7.sz. melléklet'!D9+'8.sz. melléklet'!D8</f>
        <v>38823</v>
      </c>
      <c r="K9" s="224">
        <f>'7.sz. melléklet'!E9+'8.sz. melléklet'!E8</f>
        <v>40244</v>
      </c>
      <c r="L9" s="660">
        <f>'7.sz. melléklet'!F9+'8.sz. melléklet'!E8</f>
        <v>40244</v>
      </c>
      <c r="M9" s="708">
        <f>'7.sz. melléklet'!G9+'8.sz. melléklet'!F8</f>
        <v>42941</v>
      </c>
      <c r="N9" s="739">
        <f>'7.sz. melléklet'!H9+'8.sz. melléklet'!G8</f>
        <v>40210</v>
      </c>
      <c r="O9" s="120"/>
    </row>
    <row r="10" spans="1:15" s="39" customFormat="1" ht="15" customHeight="1">
      <c r="A10" s="16" t="s">
        <v>18</v>
      </c>
      <c r="B10" s="226" t="s">
        <v>286</v>
      </c>
      <c r="C10" s="137">
        <f>'7.sz. melléklet'!D69</f>
        <v>45000</v>
      </c>
      <c r="D10" s="137">
        <f>'7.sz. melléklet'!E69</f>
        <v>45000</v>
      </c>
      <c r="E10" s="308">
        <f>'7.sz. melléklet'!F69</f>
        <v>45000</v>
      </c>
      <c r="F10" s="244">
        <f>'7.sz. melléklet'!G69</f>
        <v>48000</v>
      </c>
      <c r="G10" s="740">
        <f>'7.sz. melléklet'!H69</f>
        <v>49008</v>
      </c>
      <c r="H10" s="133" t="s">
        <v>18</v>
      </c>
      <c r="I10" s="17" t="s">
        <v>58</v>
      </c>
      <c r="J10" s="137">
        <f>'7.sz. melléklet'!D19+'8.sz. melléklet'!D18</f>
        <v>10624</v>
      </c>
      <c r="K10" s="137">
        <f>'7.sz. melléklet'!E19+'8.sz. melléklet'!E18</f>
        <v>11793</v>
      </c>
      <c r="L10" s="308">
        <f>'7.sz. melléklet'!F19+'8.sz. melléklet'!E18</f>
        <v>11793</v>
      </c>
      <c r="M10" s="244">
        <f>'7.sz. melléklet'!G19+'8.sz. melléklet'!F18</f>
        <v>12825</v>
      </c>
      <c r="N10" s="740">
        <f>'7.sz. melléklet'!H19+'8.sz. melléklet'!G18</f>
        <v>10436</v>
      </c>
      <c r="O10" s="120"/>
    </row>
    <row r="11" spans="1:15" s="39" customFormat="1" ht="15" customHeight="1">
      <c r="A11" s="16" t="s">
        <v>59</v>
      </c>
      <c r="B11" s="226" t="s">
        <v>287</v>
      </c>
      <c r="C11" s="137">
        <f>'7.sz. melléklet'!D70</f>
        <v>14701</v>
      </c>
      <c r="D11" s="137">
        <f>'7.sz. melléklet'!E70</f>
        <v>15274</v>
      </c>
      <c r="E11" s="308">
        <f>'7.sz. melléklet'!F70</f>
        <v>15274</v>
      </c>
      <c r="F11" s="244">
        <f>'7.sz. melléklet'!G70</f>
        <v>29664</v>
      </c>
      <c r="G11" s="740">
        <f>'7.sz. melléklet'!H70</f>
        <v>30416</v>
      </c>
      <c r="H11" s="133" t="s">
        <v>59</v>
      </c>
      <c r="I11" s="17" t="s">
        <v>111</v>
      </c>
      <c r="J11" s="137">
        <f>'7.sz. melléklet'!D20+'8.sz. melléklet'!D19</f>
        <v>101188</v>
      </c>
      <c r="K11" s="137">
        <f>'7.sz. melléklet'!E20+'8.sz. melléklet'!E19</f>
        <v>106658</v>
      </c>
      <c r="L11" s="308">
        <f>'7.sz. melléklet'!F20+'8.sz. melléklet'!E19</f>
        <v>106658</v>
      </c>
      <c r="M11" s="244">
        <f>'7.sz. melléklet'!G20+'8.sz. melléklet'!F19</f>
        <v>108058</v>
      </c>
      <c r="N11" s="740">
        <f>'7.sz. melléklet'!H20+'8.sz. melléklet'!G19</f>
        <v>107927</v>
      </c>
      <c r="O11" s="120"/>
    </row>
    <row r="12" spans="1:15" s="39" customFormat="1" ht="15" customHeight="1">
      <c r="A12" s="16" t="s">
        <v>60</v>
      </c>
      <c r="B12" s="226" t="s">
        <v>297</v>
      </c>
      <c r="C12" s="137">
        <f>'7.sz. melléklet'!D74</f>
        <v>105</v>
      </c>
      <c r="D12" s="137">
        <f>'7.sz. melléklet'!E74</f>
        <v>105</v>
      </c>
      <c r="E12" s="308">
        <f>'7.sz. melléklet'!F74</f>
        <v>105</v>
      </c>
      <c r="F12" s="244">
        <f>'7.sz. melléklet'!G74</f>
        <v>312</v>
      </c>
      <c r="G12" s="740">
        <f>'7.sz. melléklet'!H74</f>
        <v>428</v>
      </c>
      <c r="H12" s="133" t="s">
        <v>60</v>
      </c>
      <c r="I12" s="17" t="s">
        <v>64</v>
      </c>
      <c r="J12" s="137">
        <f>'7.sz. melléklet'!D29</f>
        <v>6020</v>
      </c>
      <c r="K12" s="137">
        <f>'7.sz. melléklet'!E29</f>
        <v>6020</v>
      </c>
      <c r="L12" s="308">
        <f>'7.sz. melléklet'!F29</f>
        <v>6020</v>
      </c>
      <c r="M12" s="244">
        <f>'7.sz. melléklet'!G29</f>
        <v>5935</v>
      </c>
      <c r="N12" s="740">
        <f>'7.sz. melléklet'!H29</f>
        <v>4611</v>
      </c>
      <c r="O12" s="120"/>
    </row>
    <row r="13" spans="1:15" s="39" customFormat="1" ht="15" customHeight="1">
      <c r="A13" s="16" t="s">
        <v>62</v>
      </c>
      <c r="B13" s="48" t="s">
        <v>334</v>
      </c>
      <c r="C13" s="137">
        <f>'7.sz. melléklet'!D62</f>
        <v>53468</v>
      </c>
      <c r="D13" s="137">
        <f>'7.sz. melléklet'!E62</f>
        <v>65162</v>
      </c>
      <c r="E13" s="308">
        <f>'7.sz. melléklet'!F62</f>
        <v>65556</v>
      </c>
      <c r="F13" s="244">
        <f>'7.sz. melléklet'!G62</f>
        <v>66037</v>
      </c>
      <c r="G13" s="740">
        <f>'7.sz. melléklet'!H62</f>
        <v>65929</v>
      </c>
      <c r="H13" s="133" t="s">
        <v>62</v>
      </c>
      <c r="I13" s="17" t="s">
        <v>387</v>
      </c>
      <c r="J13" s="137"/>
      <c r="K13" s="137">
        <f>'7.sz. melléklet'!E31</f>
        <v>384</v>
      </c>
      <c r="L13" s="308">
        <f>'7.sz. melléklet'!F31</f>
        <v>384</v>
      </c>
      <c r="M13" s="244">
        <f>'7.sz. melléklet'!G31</f>
        <v>384</v>
      </c>
      <c r="N13" s="740">
        <f>'7.sz. melléklet'!H31</f>
        <v>732</v>
      </c>
      <c r="O13" s="120"/>
    </row>
    <row r="14" spans="1:15" s="39" customFormat="1" ht="15" customHeight="1">
      <c r="A14" s="16" t="s">
        <v>63</v>
      </c>
      <c r="B14" s="48" t="s">
        <v>355</v>
      </c>
      <c r="C14" s="244"/>
      <c r="D14" s="244">
        <f>'3. sz. melléklet'!D32</f>
        <v>72</v>
      </c>
      <c r="E14" s="308">
        <f>'3. sz. melléklet'!E32</f>
        <v>0</v>
      </c>
      <c r="F14" s="244">
        <f>'3. sz. melléklet'!F32</f>
        <v>0</v>
      </c>
      <c r="G14" s="740">
        <f>'3. sz. melléklet'!G32</f>
        <v>0</v>
      </c>
      <c r="H14" s="133" t="s">
        <v>63</v>
      </c>
      <c r="I14" s="17" t="s">
        <v>366</v>
      </c>
      <c r="J14" s="137">
        <f>'7.sz. melléklet'!D32</f>
        <v>12129</v>
      </c>
      <c r="K14" s="137">
        <f>'7.sz. melléklet'!E32</f>
        <v>12727</v>
      </c>
      <c r="L14" s="308">
        <f>'7.sz. melléklet'!F32</f>
        <v>12727</v>
      </c>
      <c r="M14" s="244">
        <f>'7.sz. melléklet'!G32</f>
        <v>13267</v>
      </c>
      <c r="N14" s="740">
        <f>'7.sz. melléklet'!H32</f>
        <v>13568</v>
      </c>
      <c r="O14" s="120"/>
    </row>
    <row r="15" spans="1:15" s="39" customFormat="1" ht="15" customHeight="1">
      <c r="A15" s="16" t="s">
        <v>65</v>
      </c>
      <c r="B15" s="17" t="s">
        <v>27</v>
      </c>
      <c r="C15" s="244">
        <f>'7.sz. melléklet'!D64+'7.sz. melléklet'!D63</f>
        <v>4689</v>
      </c>
      <c r="D15" s="244">
        <f>'7.sz. melléklet'!E64</f>
        <v>7749</v>
      </c>
      <c r="E15" s="308">
        <f>'7.sz. melléklet'!F64</f>
        <v>7427</v>
      </c>
      <c r="F15" s="244">
        <f>'7.sz. melléklet'!G64</f>
        <v>8758</v>
      </c>
      <c r="G15" s="740">
        <f>'7.sz. melléklet'!H64</f>
        <v>7999</v>
      </c>
      <c r="H15" s="133" t="s">
        <v>65</v>
      </c>
      <c r="I15" s="17" t="s">
        <v>389</v>
      </c>
      <c r="J15" s="137"/>
      <c r="K15" s="137">
        <f>'7.sz. melléklet'!E33</f>
        <v>200</v>
      </c>
      <c r="L15" s="308">
        <f>'7.sz. melléklet'!F33</f>
        <v>200</v>
      </c>
      <c r="M15" s="244">
        <f>'7.sz. melléklet'!G33</f>
        <v>200</v>
      </c>
      <c r="N15" s="740">
        <f>'7.sz. melléklet'!H33</f>
        <v>300</v>
      </c>
      <c r="O15" s="120"/>
    </row>
    <row r="16" spans="1:15" s="39" customFormat="1" ht="15" customHeight="1">
      <c r="A16" s="16" t="s">
        <v>95</v>
      </c>
      <c r="B16" s="17" t="s">
        <v>149</v>
      </c>
      <c r="C16" s="244">
        <f>'7.sz. melléklet'!D86</f>
        <v>230</v>
      </c>
      <c r="D16" s="244">
        <f>'7.sz. melléklet'!E86</f>
        <v>1300</v>
      </c>
      <c r="E16" s="308">
        <f>'7.sz. melléklet'!F86</f>
        <v>1300</v>
      </c>
      <c r="F16" s="244">
        <f>'7.sz. melléklet'!G86</f>
        <v>1305</v>
      </c>
      <c r="G16" s="740">
        <f>'7.sz. melléklet'!H86</f>
        <v>1180</v>
      </c>
      <c r="H16" s="133" t="s">
        <v>95</v>
      </c>
      <c r="I16" s="17" t="s">
        <v>61</v>
      </c>
      <c r="J16" s="137">
        <f>'7.sz. melléklet'!D34</f>
        <v>8360</v>
      </c>
      <c r="K16" s="137">
        <f>'7.sz. melléklet'!E34</f>
        <v>19037</v>
      </c>
      <c r="L16" s="308">
        <f>'7.sz. melléklet'!F34</f>
        <v>19037</v>
      </c>
      <c r="M16" s="244">
        <f>'7.sz. melléklet'!G34</f>
        <v>19282</v>
      </c>
      <c r="N16" s="740">
        <f>'7.sz. melléklet'!H34</f>
        <v>19481</v>
      </c>
      <c r="O16" s="120"/>
    </row>
    <row r="17" spans="1:14" s="39" customFormat="1" ht="15" customHeight="1">
      <c r="A17" s="248"/>
      <c r="B17" s="56"/>
      <c r="C17" s="56"/>
      <c r="D17" s="56"/>
      <c r="E17" s="315"/>
      <c r="F17" s="315"/>
      <c r="G17" s="307"/>
      <c r="H17" s="133" t="s">
        <v>98</v>
      </c>
      <c r="I17" s="17" t="s">
        <v>48</v>
      </c>
      <c r="J17" s="137">
        <f>SUM(J18:J18)</f>
        <v>70001</v>
      </c>
      <c r="K17" s="244">
        <f>SUM(K18:K18)</f>
        <v>93902</v>
      </c>
      <c r="L17" s="308">
        <f>SUM(L18:L18)</f>
        <v>93902</v>
      </c>
      <c r="M17" s="244">
        <f>SUM(M18:M18)</f>
        <v>111117</v>
      </c>
      <c r="N17" s="740">
        <f>SUM(N18:N18)</f>
        <v>94808</v>
      </c>
    </row>
    <row r="18" spans="1:14" s="39" customFormat="1" ht="15" customHeight="1">
      <c r="A18" s="50"/>
      <c r="B18" s="51"/>
      <c r="C18" s="51"/>
      <c r="D18" s="51"/>
      <c r="E18" s="51"/>
      <c r="F18" s="51"/>
      <c r="G18" s="134"/>
      <c r="H18" s="251"/>
      <c r="I18" s="49" t="s">
        <v>388</v>
      </c>
      <c r="J18" s="137">
        <v>70001</v>
      </c>
      <c r="K18" s="137">
        <f>'7.sz. melléklet'!E35</f>
        <v>93902</v>
      </c>
      <c r="L18" s="308">
        <f>'7.sz. melléklet'!F35</f>
        <v>93902</v>
      </c>
      <c r="M18" s="244">
        <f>'7.sz. melléklet'!G35</f>
        <v>111117</v>
      </c>
      <c r="N18" s="740">
        <f>'7.sz. melléklet'!H35</f>
        <v>94808</v>
      </c>
    </row>
    <row r="19" spans="1:14" s="39" customFormat="1" ht="15" customHeight="1">
      <c r="A19" s="809" t="s">
        <v>66</v>
      </c>
      <c r="B19" s="809"/>
      <c r="C19" s="137">
        <f>SUM(C9:C16)</f>
        <v>171061</v>
      </c>
      <c r="D19" s="308">
        <f>SUM(D9:D16)</f>
        <v>195328</v>
      </c>
      <c r="E19" s="308">
        <f>SUM(E9:E16)</f>
        <v>195328</v>
      </c>
      <c r="F19" s="244">
        <f>SUM(F9:F16)</f>
        <v>222658</v>
      </c>
      <c r="G19" s="244">
        <f>SUM(G9:G16)</f>
        <v>223281</v>
      </c>
      <c r="H19" s="810"/>
      <c r="I19" s="811"/>
      <c r="J19" s="292"/>
      <c r="K19" s="292"/>
      <c r="L19" s="292"/>
      <c r="M19" s="292"/>
      <c r="N19" s="135"/>
    </row>
    <row r="20" spans="1:14" s="39" customFormat="1" ht="15" customHeight="1" thickBot="1">
      <c r="A20" s="813" t="s">
        <v>39</v>
      </c>
      <c r="B20" s="813"/>
      <c r="C20" s="245">
        <f>J21-C19</f>
        <v>76084</v>
      </c>
      <c r="D20" s="309">
        <f>K21-D19</f>
        <v>95637</v>
      </c>
      <c r="E20" s="309">
        <f>L21-E19</f>
        <v>95637</v>
      </c>
      <c r="F20" s="706">
        <f>M21-F19</f>
        <v>91351</v>
      </c>
      <c r="G20" s="706">
        <f>N21-G19</f>
        <v>68792</v>
      </c>
      <c r="H20" s="250"/>
      <c r="I20" s="59"/>
      <c r="J20" s="59"/>
      <c r="K20" s="59"/>
      <c r="L20" s="59"/>
      <c r="M20" s="59"/>
      <c r="N20" s="337"/>
    </row>
    <row r="21" spans="1:14" s="39" customFormat="1" ht="15" customHeight="1" thickBot="1" thickTop="1">
      <c r="A21" s="814" t="s">
        <v>68</v>
      </c>
      <c r="B21" s="814"/>
      <c r="C21" s="246">
        <f>SUM(C19:C20)</f>
        <v>247145</v>
      </c>
      <c r="D21" s="310">
        <f>SUM(D19:D20)</f>
        <v>290965</v>
      </c>
      <c r="E21" s="310">
        <f>SUM(E19:E20)</f>
        <v>290965</v>
      </c>
      <c r="F21" s="317">
        <f>SUM(F19:F20)</f>
        <v>314009</v>
      </c>
      <c r="G21" s="317">
        <f>SUM(G19:G20)</f>
        <v>292073</v>
      </c>
      <c r="H21" s="805" t="s">
        <v>67</v>
      </c>
      <c r="I21" s="806"/>
      <c r="J21" s="246">
        <f>SUM(J9:J17)</f>
        <v>247145</v>
      </c>
      <c r="K21" s="310">
        <f>SUM(K9:K17)</f>
        <v>290965</v>
      </c>
      <c r="L21" s="317">
        <f>SUM(L9:L17)</f>
        <v>290965</v>
      </c>
      <c r="M21" s="317">
        <f>SUM(M9:M17)</f>
        <v>314009</v>
      </c>
      <c r="N21" s="242">
        <f>SUM(N9:N17)</f>
        <v>292073</v>
      </c>
    </row>
    <row r="22" spans="1:15" s="39" customFormat="1" ht="15" customHeight="1" thickTop="1">
      <c r="A22" s="43" t="s">
        <v>17</v>
      </c>
      <c r="B22" s="44" t="s">
        <v>25</v>
      </c>
      <c r="C22" s="224">
        <f>'7.sz. melléklet'!D84</f>
        <v>0</v>
      </c>
      <c r="D22" s="311">
        <f>'7.sz. melléklet'!E84</f>
        <v>2500</v>
      </c>
      <c r="E22" s="311">
        <f>'7.sz. melléklet'!F84</f>
        <v>2500</v>
      </c>
      <c r="F22" s="320">
        <f>'7.sz. melléklet'!G84</f>
        <v>2500</v>
      </c>
      <c r="G22" s="320">
        <f>'7.sz. melléklet'!H84</f>
        <v>2500</v>
      </c>
      <c r="H22" s="252" t="s">
        <v>17</v>
      </c>
      <c r="I22" s="253" t="s">
        <v>162</v>
      </c>
      <c r="J22" s="254">
        <f>'7.sz. melléklet'!D36+'8.sz. melléklet'!D26</f>
        <v>66993</v>
      </c>
      <c r="K22" s="141">
        <f>'7.sz. melléklet'!E36</f>
        <v>80513</v>
      </c>
      <c r="L22" s="318">
        <f>'7.sz. melléklet'!F36</f>
        <v>80513</v>
      </c>
      <c r="M22" s="318">
        <f>'7.sz. melléklet'!G36+'8.sz. melléklet'!F26</f>
        <v>90308</v>
      </c>
      <c r="N22" s="741">
        <f>'7.sz. melléklet'!H36+'8.sz. melléklet'!G26</f>
        <v>90776</v>
      </c>
      <c r="O22" s="120"/>
    </row>
    <row r="23" spans="1:15" s="39" customFormat="1" ht="15" customHeight="1">
      <c r="A23" s="43" t="s">
        <v>18</v>
      </c>
      <c r="B23" s="17" t="s">
        <v>338</v>
      </c>
      <c r="C23" s="137">
        <f>'7.sz. melléklet'!D89</f>
        <v>4632</v>
      </c>
      <c r="D23" s="308">
        <f>'7.sz. melléklet'!E89</f>
        <v>5032</v>
      </c>
      <c r="E23" s="308">
        <f>'7.sz. melléklet'!F89</f>
        <v>5032</v>
      </c>
      <c r="F23" s="244">
        <f>'7.sz. melléklet'!G89</f>
        <v>7147</v>
      </c>
      <c r="G23" s="244">
        <f>'7.sz. melléklet'!H89</f>
        <v>7147</v>
      </c>
      <c r="H23" s="255" t="s">
        <v>18</v>
      </c>
      <c r="I23" s="256" t="s">
        <v>263</v>
      </c>
      <c r="J23" s="257">
        <f>'7.sz. melléklet'!D43</f>
        <v>22795</v>
      </c>
      <c r="K23" s="126">
        <f>'7.sz. melléklet'!E43</f>
        <v>48416</v>
      </c>
      <c r="L23" s="319">
        <f>'7.sz. melléklet'!F43</f>
        <v>48416</v>
      </c>
      <c r="M23" s="319">
        <f>'7.sz. melléklet'!G43</f>
        <v>47266</v>
      </c>
      <c r="N23" s="742">
        <f>'7.sz. melléklet'!H43</f>
        <v>47266</v>
      </c>
      <c r="O23" s="120"/>
    </row>
    <row r="24" spans="1:15" s="39" customFormat="1" ht="15" customHeight="1">
      <c r="A24" s="43" t="s">
        <v>59</v>
      </c>
      <c r="B24" s="17" t="s">
        <v>339</v>
      </c>
      <c r="C24" s="137">
        <f>'7.sz. melléklet'!D67</f>
        <v>19459</v>
      </c>
      <c r="D24" s="308">
        <f>'7.sz. melléklet'!E67</f>
        <v>45184</v>
      </c>
      <c r="E24" s="308">
        <f>'7.sz. melléklet'!F67</f>
        <v>44840</v>
      </c>
      <c r="F24" s="244">
        <f>'7.sz. melléklet'!G67</f>
        <v>45184</v>
      </c>
      <c r="G24" s="244">
        <f>'7.sz. melléklet'!H67</f>
        <v>20921</v>
      </c>
      <c r="H24" s="681" t="s">
        <v>59</v>
      </c>
      <c r="I24" s="44" t="s">
        <v>661</v>
      </c>
      <c r="J24" s="224">
        <f>'7.sz. melléklet'!D46</f>
        <v>7790</v>
      </c>
      <c r="K24" s="311">
        <f>'7.sz. melléklet'!E46</f>
        <v>12721</v>
      </c>
      <c r="L24" s="320">
        <f>'7.sz. melléklet'!F46</f>
        <v>12721</v>
      </c>
      <c r="M24" s="320">
        <f>'7.sz. melléklet'!G46</f>
        <v>10821</v>
      </c>
      <c r="N24" s="743">
        <f>'7.sz. melléklet'!H46</f>
        <v>10821</v>
      </c>
      <c r="O24" s="120"/>
    </row>
    <row r="25" spans="1:14" s="39" customFormat="1" ht="15" customHeight="1">
      <c r="A25" s="43" t="s">
        <v>60</v>
      </c>
      <c r="B25" s="48" t="s">
        <v>337</v>
      </c>
      <c r="C25" s="314">
        <f>'7.sz. melléklet'!D66</f>
        <v>0</v>
      </c>
      <c r="D25" s="227">
        <f>'7.sz. melléklet'!E66</f>
        <v>0</v>
      </c>
      <c r="E25" s="227">
        <f>'7.sz. melléklet'!F66</f>
        <v>344</v>
      </c>
      <c r="F25" s="314">
        <f>'7.sz. melléklet'!G66</f>
        <v>344</v>
      </c>
      <c r="G25" s="314">
        <f>'7.sz. melléklet'!H66</f>
        <v>344</v>
      </c>
      <c r="H25" s="255" t="s">
        <v>60</v>
      </c>
      <c r="I25" s="44" t="s">
        <v>660</v>
      </c>
      <c r="J25" s="137">
        <v>35000</v>
      </c>
      <c r="K25" s="308"/>
      <c r="L25" s="244"/>
      <c r="M25" s="244"/>
      <c r="N25" s="740"/>
    </row>
    <row r="26" spans="1:14" s="39" customFormat="1" ht="15" customHeight="1">
      <c r="A26" s="57" t="s">
        <v>69</v>
      </c>
      <c r="B26" s="49"/>
      <c r="C26" s="137">
        <f>SUM(C22:C25)</f>
        <v>24091</v>
      </c>
      <c r="D26" s="308">
        <f>SUM(D22:D25)</f>
        <v>52716</v>
      </c>
      <c r="E26" s="308">
        <f>SUM(E22:E25)</f>
        <v>52716</v>
      </c>
      <c r="F26" s="244">
        <f>SUM(F22:F25)</f>
        <v>55175</v>
      </c>
      <c r="G26" s="244">
        <f>SUM(G22:G25)</f>
        <v>30912</v>
      </c>
      <c r="H26" s="682"/>
      <c r="I26" s="315"/>
      <c r="J26" s="589"/>
      <c r="K26" s="589"/>
      <c r="L26" s="589"/>
      <c r="M26" s="710"/>
      <c r="N26" s="635"/>
    </row>
    <row r="27" spans="1:14" s="39" customFormat="1" ht="15" customHeight="1" thickBot="1">
      <c r="A27" s="58" t="s">
        <v>39</v>
      </c>
      <c r="B27" s="54"/>
      <c r="C27" s="245">
        <f>J28-C26</f>
        <v>108487</v>
      </c>
      <c r="D27" s="312">
        <f>K28-D26</f>
        <v>88934</v>
      </c>
      <c r="E27" s="312">
        <f>L28-E26</f>
        <v>88934</v>
      </c>
      <c r="F27" s="245">
        <f>M28-F26</f>
        <v>93220</v>
      </c>
      <c r="G27" s="245">
        <f>N28-G26</f>
        <v>117951</v>
      </c>
      <c r="H27" s="250"/>
      <c r="I27" s="59"/>
      <c r="J27" s="59"/>
      <c r="K27" s="59"/>
      <c r="L27" s="59"/>
      <c r="M27" s="709"/>
      <c r="N27" s="337"/>
    </row>
    <row r="28" spans="1:14" s="39" customFormat="1" ht="15" customHeight="1" thickBot="1" thickTop="1">
      <c r="A28" s="814" t="s">
        <v>70</v>
      </c>
      <c r="B28" s="814"/>
      <c r="C28" s="246">
        <f>SUM(C26:C27)</f>
        <v>132578</v>
      </c>
      <c r="D28" s="310">
        <f>SUM(D26:D27)</f>
        <v>141650</v>
      </c>
      <c r="E28" s="310">
        <f>SUM(E26:E27)</f>
        <v>141650</v>
      </c>
      <c r="F28" s="317">
        <f>SUM(F26:F27)</f>
        <v>148395</v>
      </c>
      <c r="G28" s="242">
        <f>SUM(G26:G27)</f>
        <v>148863</v>
      </c>
      <c r="H28" s="805" t="s">
        <v>71</v>
      </c>
      <c r="I28" s="806"/>
      <c r="J28" s="246">
        <f>SUM(J22:J25)</f>
        <v>132578</v>
      </c>
      <c r="K28" s="310">
        <f>SUM(K22:K25)</f>
        <v>141650</v>
      </c>
      <c r="L28" s="310">
        <f>SUM(L22:L25)</f>
        <v>141650</v>
      </c>
      <c r="M28" s="317">
        <f>SUM(M22:M25)</f>
        <v>148395</v>
      </c>
      <c r="N28" s="242">
        <f>SUM(N22:N25)</f>
        <v>148863</v>
      </c>
    </row>
    <row r="29" spans="1:14" s="39" customFormat="1" ht="15" customHeight="1" thickBot="1" thickTop="1">
      <c r="A29" s="812" t="s">
        <v>72</v>
      </c>
      <c r="B29" s="812"/>
      <c r="C29" s="139">
        <f>C21+C28</f>
        <v>379723</v>
      </c>
      <c r="D29" s="313">
        <f>D21+D28</f>
        <v>432615</v>
      </c>
      <c r="E29" s="313">
        <f>E21+E28</f>
        <v>432615</v>
      </c>
      <c r="F29" s="707">
        <f>F21+F28</f>
        <v>462404</v>
      </c>
      <c r="G29" s="243">
        <f>G21+G28</f>
        <v>440936</v>
      </c>
      <c r="H29" s="807" t="s">
        <v>73</v>
      </c>
      <c r="I29" s="808"/>
      <c r="J29" s="139">
        <f>J21+J28</f>
        <v>379723</v>
      </c>
      <c r="K29" s="313">
        <f>K21+K28</f>
        <v>432615</v>
      </c>
      <c r="L29" s="313">
        <f>L21+L28</f>
        <v>432615</v>
      </c>
      <c r="M29" s="707">
        <f>M21+M28</f>
        <v>462404</v>
      </c>
      <c r="N29" s="243">
        <f>N21+N28</f>
        <v>440936</v>
      </c>
    </row>
    <row r="30" spans="1:9" ht="12.75" thickTop="1">
      <c r="A30" s="61"/>
      <c r="B30" s="61"/>
      <c r="H30" s="61"/>
      <c r="I30" s="61"/>
    </row>
  </sheetData>
  <sheetProtection selectLockedCells="1" selectUnlockedCells="1"/>
  <mergeCells count="10">
    <mergeCell ref="A4:N4"/>
    <mergeCell ref="H28:I28"/>
    <mergeCell ref="H29:I29"/>
    <mergeCell ref="A19:B19"/>
    <mergeCell ref="H19:I19"/>
    <mergeCell ref="H21:I21"/>
    <mergeCell ref="A29:B29"/>
    <mergeCell ref="A20:B20"/>
    <mergeCell ref="A21:B21"/>
    <mergeCell ref="A28:B2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3">
      <selection activeCell="L38" sqref="L38"/>
    </sheetView>
  </sheetViews>
  <sheetFormatPr defaultColWidth="9.140625" defaultRowHeight="12.75"/>
  <cols>
    <col min="1" max="1" width="5.7109375" style="1" customWidth="1"/>
    <col min="2" max="2" width="36.7109375" style="1" customWidth="1"/>
    <col min="3" max="8" width="9.7109375" style="1" customWidth="1"/>
  </cols>
  <sheetData>
    <row r="1" spans="1:9" s="39" customFormat="1" ht="15" customHeight="1">
      <c r="A1" s="816" t="s">
        <v>74</v>
      </c>
      <c r="B1" s="816"/>
      <c r="C1" s="816"/>
      <c r="D1" s="816"/>
      <c r="E1" s="816"/>
      <c r="F1" s="816"/>
      <c r="G1" s="816"/>
      <c r="H1" s="816"/>
      <c r="I1" s="62"/>
    </row>
    <row r="2" spans="2:9" s="39" customFormat="1" ht="15" customHeight="1">
      <c r="B2" s="3"/>
      <c r="C2" s="2"/>
      <c r="D2" s="2"/>
      <c r="E2" s="2"/>
      <c r="F2" s="2"/>
      <c r="G2" s="2"/>
      <c r="H2" s="2" t="str">
        <f>'1.sz. mellékelet'!H2</f>
        <v>a    3/2015. (III. 4.) önkormányzati rendelethez</v>
      </c>
      <c r="I2" s="62"/>
    </row>
    <row r="3" spans="1:8" s="39" customFormat="1" ht="15" customHeight="1">
      <c r="A3" s="41"/>
      <c r="B3" s="42"/>
      <c r="C3" s="42"/>
      <c r="D3" s="42"/>
      <c r="E3" s="42"/>
      <c r="F3" s="42"/>
      <c r="G3" s="42"/>
      <c r="H3" s="42"/>
    </row>
    <row r="4" spans="1:9" s="39" customFormat="1" ht="15" customHeight="1">
      <c r="A4" s="817" t="s">
        <v>75</v>
      </c>
      <c r="B4" s="817"/>
      <c r="C4" s="817"/>
      <c r="D4" s="817"/>
      <c r="E4" s="817"/>
      <c r="F4" s="817"/>
      <c r="G4" s="817"/>
      <c r="H4" s="817"/>
      <c r="I4" s="38"/>
    </row>
    <row r="5" spans="1:9" s="39" customFormat="1" ht="15" customHeight="1">
      <c r="A5" s="63"/>
      <c r="B5" s="63"/>
      <c r="C5" s="63"/>
      <c r="D5" s="63"/>
      <c r="E5" s="63"/>
      <c r="F5" s="63"/>
      <c r="G5" s="63"/>
      <c r="H5" s="63"/>
      <c r="I5" s="38"/>
    </row>
    <row r="6" spans="1:9" s="39" customFormat="1" ht="15" customHeight="1" thickBot="1">
      <c r="A6" s="64"/>
      <c r="B6" s="64"/>
      <c r="C6" s="818"/>
      <c r="D6" s="818"/>
      <c r="E6" s="818"/>
      <c r="F6" s="818"/>
      <c r="G6" s="818"/>
      <c r="H6" s="818"/>
      <c r="I6" s="38"/>
    </row>
    <row r="7" spans="1:9" s="39" customFormat="1" ht="34.5" thickTop="1">
      <c r="A7" s="7" t="s">
        <v>3</v>
      </c>
      <c r="B7" s="8" t="s">
        <v>4</v>
      </c>
      <c r="C7" s="9" t="s">
        <v>5</v>
      </c>
      <c r="D7" s="9" t="s">
        <v>390</v>
      </c>
      <c r="E7" s="9" t="s">
        <v>391</v>
      </c>
      <c r="F7" s="9" t="s">
        <v>628</v>
      </c>
      <c r="G7" s="9" t="s">
        <v>666</v>
      </c>
      <c r="H7" s="143" t="s">
        <v>6</v>
      </c>
      <c r="I7" s="38"/>
    </row>
    <row r="8" spans="1:9" s="39" customFormat="1" ht="15" customHeight="1" thickBot="1">
      <c r="A8" s="10" t="s">
        <v>7</v>
      </c>
      <c r="B8" s="11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91" t="s">
        <v>76</v>
      </c>
      <c r="I8" s="38"/>
    </row>
    <row r="9" spans="1:9" s="39" customFormat="1" ht="15" customHeight="1" thickTop="1">
      <c r="A9" s="819" t="s">
        <v>14</v>
      </c>
      <c r="B9" s="819"/>
      <c r="C9" s="819"/>
      <c r="D9" s="819"/>
      <c r="E9" s="819"/>
      <c r="F9" s="819"/>
      <c r="G9" s="819"/>
      <c r="H9" s="819"/>
      <c r="I9" s="38"/>
    </row>
    <row r="10" spans="1:9" s="213" customFormat="1" ht="15" customHeight="1">
      <c r="A10" s="202" t="s">
        <v>77</v>
      </c>
      <c r="B10" s="203" t="s">
        <v>16</v>
      </c>
      <c r="C10" s="129">
        <f>'7.sz. melléklet'!D75+'8.sz. melléklet'!D34</f>
        <v>52868</v>
      </c>
      <c r="D10" s="129">
        <f>'7.sz. melléklet'!E75+'8.sz. melléklet'!E34</f>
        <v>60666</v>
      </c>
      <c r="E10" s="129">
        <f>'7.sz. melléklet'!F75+'8.sz. melléklet'!E34</f>
        <v>60666</v>
      </c>
      <c r="F10" s="129">
        <f>'7.sz. melléklet'!G75+'8.sz. melléklet'!F34</f>
        <v>68582</v>
      </c>
      <c r="G10" s="129">
        <f>'7.sz. melléklet'!H75+'8.sz. melléklet'!G34</f>
        <v>68321</v>
      </c>
      <c r="H10" s="67">
        <f>G10/C10</f>
        <v>1.2922940152833473</v>
      </c>
      <c r="I10" s="212"/>
    </row>
    <row r="11" spans="1:9" s="39" customFormat="1" ht="15" customHeight="1">
      <c r="A11" s="214" t="s">
        <v>22</v>
      </c>
      <c r="B11" s="215" t="s">
        <v>19</v>
      </c>
      <c r="C11" s="216">
        <f>SUM(C12:C14)</f>
        <v>59806</v>
      </c>
      <c r="D11" s="216">
        <f>SUM(D12:D14)</f>
        <v>60379</v>
      </c>
      <c r="E11" s="216">
        <f>SUM(E12:E14)</f>
        <v>60379</v>
      </c>
      <c r="F11" s="216">
        <f>SUM(F12:F14)</f>
        <v>77976</v>
      </c>
      <c r="G11" s="216">
        <f>SUM(G12:G14)</f>
        <v>79852</v>
      </c>
      <c r="H11" s="67">
        <f>G11/C11</f>
        <v>1.335183760826673</v>
      </c>
      <c r="I11" s="38"/>
    </row>
    <row r="12" spans="1:9" s="39" customFormat="1" ht="15" customHeight="1">
      <c r="A12" s="71"/>
      <c r="B12" s="77" t="s">
        <v>329</v>
      </c>
      <c r="C12" s="205">
        <f>'7.sz. melléklet'!D69</f>
        <v>45000</v>
      </c>
      <c r="D12" s="205">
        <f>'7.sz. melléklet'!E69</f>
        <v>45000</v>
      </c>
      <c r="E12" s="205">
        <f>'7.sz. melléklet'!F69</f>
        <v>45000</v>
      </c>
      <c r="F12" s="205">
        <f>'7.sz. melléklet'!G69</f>
        <v>48000</v>
      </c>
      <c r="G12" s="205">
        <f>'7.sz. melléklet'!H69</f>
        <v>49008</v>
      </c>
      <c r="H12" s="204"/>
      <c r="I12" s="38"/>
    </row>
    <row r="13" spans="1:9" s="39" customFormat="1" ht="15" customHeight="1">
      <c r="A13" s="71"/>
      <c r="B13" s="77" t="s">
        <v>328</v>
      </c>
      <c r="C13" s="205">
        <f>'7.sz. melléklet'!D70</f>
        <v>14701</v>
      </c>
      <c r="D13" s="205">
        <f>'7.sz. melléklet'!E70</f>
        <v>15274</v>
      </c>
      <c r="E13" s="205">
        <f>'7.sz. melléklet'!F70</f>
        <v>15274</v>
      </c>
      <c r="F13" s="205">
        <f>'7.sz. melléklet'!G70</f>
        <v>29664</v>
      </c>
      <c r="G13" s="205">
        <f>'7.sz. melléklet'!H70</f>
        <v>30416</v>
      </c>
      <c r="H13" s="204"/>
      <c r="I13" s="38"/>
    </row>
    <row r="14" spans="1:9" s="39" customFormat="1" ht="15" customHeight="1">
      <c r="A14" s="50"/>
      <c r="B14" s="82" t="s">
        <v>327</v>
      </c>
      <c r="C14" s="83">
        <f>'7.sz. melléklet'!D74</f>
        <v>105</v>
      </c>
      <c r="D14" s="83">
        <f>'7.sz. melléklet'!E74</f>
        <v>105</v>
      </c>
      <c r="E14" s="83">
        <f>'7.sz. melléklet'!F74</f>
        <v>105</v>
      </c>
      <c r="F14" s="83">
        <f>'7.sz. melléklet'!G74</f>
        <v>312</v>
      </c>
      <c r="G14" s="83">
        <f>'7.sz. melléklet'!H74</f>
        <v>428</v>
      </c>
      <c r="H14" s="204"/>
      <c r="I14" s="38"/>
    </row>
    <row r="15" spans="1:9" s="39" customFormat="1" ht="15" customHeight="1">
      <c r="A15" s="73" t="s">
        <v>87</v>
      </c>
      <c r="B15" s="74" t="s">
        <v>276</v>
      </c>
      <c r="C15" s="75">
        <f>C16+C33</f>
        <v>58157</v>
      </c>
      <c r="D15" s="75">
        <f>D16+D33+D32</f>
        <v>72983</v>
      </c>
      <c r="E15" s="75">
        <f>E16+E33+E32</f>
        <v>72983</v>
      </c>
      <c r="F15" s="75">
        <f>F16+F33+F32</f>
        <v>74795</v>
      </c>
      <c r="G15" s="75">
        <f>G16+G33+G32</f>
        <v>73928</v>
      </c>
      <c r="H15" s="67">
        <f>G15/C15</f>
        <v>1.271179737606823</v>
      </c>
      <c r="I15" s="38"/>
    </row>
    <row r="16" spans="1:9" s="39" customFormat="1" ht="15" customHeight="1">
      <c r="A16" s="68"/>
      <c r="B16" s="69" t="s">
        <v>331</v>
      </c>
      <c r="C16" s="132">
        <f>SUM(C17:C31)</f>
        <v>53468</v>
      </c>
      <c r="D16" s="132">
        <f>SUM(D17:D31)</f>
        <v>65162</v>
      </c>
      <c r="E16" s="132">
        <f>SUM(E17:E31)</f>
        <v>65556</v>
      </c>
      <c r="F16" s="132">
        <f>SUM(F17:F31)</f>
        <v>66037</v>
      </c>
      <c r="G16" s="132">
        <f>SUM(G17:G31)</f>
        <v>65929</v>
      </c>
      <c r="H16" s="70">
        <f>G16/C16</f>
        <v>1.233055285404354</v>
      </c>
      <c r="I16" s="38"/>
    </row>
    <row r="17" spans="1:9" s="39" customFormat="1" ht="15" customHeight="1">
      <c r="A17" s="71"/>
      <c r="B17" s="77" t="s">
        <v>367</v>
      </c>
      <c r="C17" s="278"/>
      <c r="D17" s="278"/>
      <c r="E17" s="278"/>
      <c r="F17" s="278"/>
      <c r="G17" s="278"/>
      <c r="H17" s="204"/>
      <c r="I17" s="38"/>
    </row>
    <row r="18" spans="1:9" s="39" customFormat="1" ht="15" customHeight="1">
      <c r="A18" s="71"/>
      <c r="B18" s="77" t="s">
        <v>78</v>
      </c>
      <c r="C18" s="207">
        <v>14996</v>
      </c>
      <c r="D18" s="207">
        <v>14996</v>
      </c>
      <c r="E18" s="207">
        <v>14996</v>
      </c>
      <c r="F18" s="207">
        <v>14996</v>
      </c>
      <c r="G18" s="207">
        <v>14996</v>
      </c>
      <c r="H18" s="204"/>
      <c r="I18" s="38"/>
    </row>
    <row r="19" spans="1:9" s="39" customFormat="1" ht="15" customHeight="1">
      <c r="A19" s="71"/>
      <c r="B19" s="77" t="s">
        <v>79</v>
      </c>
      <c r="C19" s="207">
        <v>3775</v>
      </c>
      <c r="D19" s="207">
        <v>3775</v>
      </c>
      <c r="E19" s="207">
        <v>3775</v>
      </c>
      <c r="F19" s="207">
        <v>3775</v>
      </c>
      <c r="G19" s="207">
        <v>3775</v>
      </c>
      <c r="H19" s="204"/>
      <c r="I19" s="38"/>
    </row>
    <row r="20" spans="1:9" s="39" customFormat="1" ht="15" customHeight="1">
      <c r="A20" s="71"/>
      <c r="B20" s="77" t="s">
        <v>80</v>
      </c>
      <c r="C20" s="278"/>
      <c r="D20" s="278">
        <v>412</v>
      </c>
      <c r="E20" s="278">
        <v>412</v>
      </c>
      <c r="F20" s="278">
        <v>601</v>
      </c>
      <c r="G20" s="278">
        <v>664</v>
      </c>
      <c r="H20" s="204"/>
      <c r="I20" s="38"/>
    </row>
    <row r="21" spans="1:9" s="39" customFormat="1" ht="15" customHeight="1">
      <c r="A21" s="71"/>
      <c r="B21" s="77" t="s">
        <v>81</v>
      </c>
      <c r="C21" s="207">
        <v>1058</v>
      </c>
      <c r="D21" s="207">
        <v>1058</v>
      </c>
      <c r="E21" s="207">
        <v>1058</v>
      </c>
      <c r="F21" s="207">
        <v>1058</v>
      </c>
      <c r="G21" s="207">
        <v>1095</v>
      </c>
      <c r="H21" s="204"/>
      <c r="I21" s="38"/>
    </row>
    <row r="22" spans="1:9" s="39" customFormat="1" ht="15" customHeight="1">
      <c r="A22" s="71"/>
      <c r="B22" s="77" t="s">
        <v>82</v>
      </c>
      <c r="C22" s="207">
        <v>277</v>
      </c>
      <c r="D22" s="207">
        <v>277</v>
      </c>
      <c r="E22" s="207">
        <v>277</v>
      </c>
      <c r="F22" s="207">
        <v>277</v>
      </c>
      <c r="G22" s="207">
        <v>277</v>
      </c>
      <c r="H22" s="204"/>
      <c r="I22" s="38"/>
    </row>
    <row r="23" spans="1:9" s="39" customFormat="1" ht="22.5">
      <c r="A23" s="71"/>
      <c r="B23" s="208" t="s">
        <v>380</v>
      </c>
      <c r="C23" s="207">
        <v>11511</v>
      </c>
      <c r="D23" s="207">
        <v>11511</v>
      </c>
      <c r="E23" s="207">
        <v>11511</v>
      </c>
      <c r="F23" s="207">
        <v>11511</v>
      </c>
      <c r="G23" s="207">
        <v>11374</v>
      </c>
      <c r="H23" s="204"/>
      <c r="I23" s="38"/>
    </row>
    <row r="24" spans="1:9" s="39" customFormat="1" ht="15" customHeight="1">
      <c r="A24" s="71"/>
      <c r="B24" s="77" t="s">
        <v>381</v>
      </c>
      <c r="C24" s="207">
        <v>1232</v>
      </c>
      <c r="D24" s="207">
        <v>1232</v>
      </c>
      <c r="E24" s="207">
        <v>1232</v>
      </c>
      <c r="F24" s="207">
        <v>1232</v>
      </c>
      <c r="G24" s="207">
        <v>1214</v>
      </c>
      <c r="H24" s="204"/>
      <c r="I24" s="38"/>
    </row>
    <row r="25" spans="1:9" s="39" customFormat="1" ht="15" customHeight="1">
      <c r="A25" s="71"/>
      <c r="B25" s="77" t="s">
        <v>83</v>
      </c>
      <c r="C25" s="207">
        <v>1436</v>
      </c>
      <c r="D25" s="207">
        <v>1436</v>
      </c>
      <c r="E25" s="207">
        <v>1436</v>
      </c>
      <c r="F25" s="207">
        <v>1436</v>
      </c>
      <c r="G25" s="207">
        <v>1371</v>
      </c>
      <c r="H25" s="204"/>
      <c r="I25" s="38"/>
    </row>
    <row r="26" spans="1:9" s="39" customFormat="1" ht="15" customHeight="1">
      <c r="A26" s="71"/>
      <c r="B26" s="77" t="s">
        <v>84</v>
      </c>
      <c r="C26" s="207">
        <v>799</v>
      </c>
      <c r="D26" s="207">
        <v>799</v>
      </c>
      <c r="E26" s="207">
        <v>799</v>
      </c>
      <c r="F26" s="207">
        <v>799</v>
      </c>
      <c r="G26" s="207">
        <v>799</v>
      </c>
      <c r="H26" s="204"/>
      <c r="I26" s="38"/>
    </row>
    <row r="27" spans="1:9" s="39" customFormat="1" ht="15" customHeight="1">
      <c r="A27" s="71"/>
      <c r="B27" s="77" t="s">
        <v>85</v>
      </c>
      <c r="C27" s="207">
        <v>18271</v>
      </c>
      <c r="D27" s="207">
        <v>18271</v>
      </c>
      <c r="E27" s="207">
        <v>18271</v>
      </c>
      <c r="F27" s="207">
        <v>18271</v>
      </c>
      <c r="G27" s="207">
        <v>18271</v>
      </c>
      <c r="H27" s="204"/>
      <c r="I27" s="38"/>
    </row>
    <row r="28" spans="1:9" s="39" customFormat="1" ht="22.5">
      <c r="A28" s="71"/>
      <c r="B28" s="711" t="s">
        <v>86</v>
      </c>
      <c r="C28" s="207">
        <v>113</v>
      </c>
      <c r="D28" s="207">
        <v>113</v>
      </c>
      <c r="E28" s="207">
        <v>113</v>
      </c>
      <c r="F28" s="207">
        <v>113</v>
      </c>
      <c r="G28" s="207">
        <v>113</v>
      </c>
      <c r="H28" s="204"/>
      <c r="I28" s="38"/>
    </row>
    <row r="29" spans="1:9" s="39" customFormat="1" ht="22.5">
      <c r="A29" s="71"/>
      <c r="B29" s="711" t="s">
        <v>382</v>
      </c>
      <c r="C29" s="278"/>
      <c r="D29" s="279">
        <v>10277</v>
      </c>
      <c r="E29" s="279">
        <v>10277</v>
      </c>
      <c r="F29" s="279">
        <v>10277</v>
      </c>
      <c r="G29" s="279">
        <v>10277</v>
      </c>
      <c r="H29" s="204"/>
      <c r="I29" s="38"/>
    </row>
    <row r="30" spans="1:9" s="39" customFormat="1" ht="15" customHeight="1">
      <c r="A30" s="71"/>
      <c r="B30" s="209" t="s">
        <v>646</v>
      </c>
      <c r="C30" s="278"/>
      <c r="D30" s="279">
        <v>344</v>
      </c>
      <c r="E30" s="279">
        <v>344</v>
      </c>
      <c r="F30" s="279">
        <v>59</v>
      </c>
      <c r="G30" s="279">
        <v>59</v>
      </c>
      <c r="H30" s="204"/>
      <c r="I30" s="38"/>
    </row>
    <row r="31" spans="1:9" s="39" customFormat="1" ht="15" customHeight="1">
      <c r="A31" s="71"/>
      <c r="B31" s="209" t="s">
        <v>383</v>
      </c>
      <c r="C31" s="278"/>
      <c r="D31" s="279">
        <v>661</v>
      </c>
      <c r="E31" s="279">
        <v>1055</v>
      </c>
      <c r="F31" s="279">
        <v>1632</v>
      </c>
      <c r="G31" s="279">
        <v>1644</v>
      </c>
      <c r="H31" s="204"/>
      <c r="I31" s="38"/>
    </row>
    <row r="32" spans="1:9" s="39" customFormat="1" ht="15" customHeight="1">
      <c r="A32" s="71"/>
      <c r="B32" s="290" t="s">
        <v>385</v>
      </c>
      <c r="C32" s="289"/>
      <c r="D32" s="291">
        <f>'7.sz. melléklet'!E63</f>
        <v>72</v>
      </c>
      <c r="E32" s="291">
        <f>'7.sz. melléklet'!F63</f>
        <v>0</v>
      </c>
      <c r="F32" s="291">
        <f>'7.sz. melléklet'!G63</f>
        <v>0</v>
      </c>
      <c r="G32" s="291">
        <f>'7.sz. melléklet'!I63</f>
        <v>0</v>
      </c>
      <c r="H32" s="204"/>
      <c r="I32" s="38"/>
    </row>
    <row r="33" spans="1:9" s="39" customFormat="1" ht="15" customHeight="1">
      <c r="A33" s="50"/>
      <c r="B33" s="44" t="s">
        <v>386</v>
      </c>
      <c r="C33" s="72">
        <f>'7.sz. melléklet'!D64+'7.sz. melléklet'!D63</f>
        <v>4689</v>
      </c>
      <c r="D33" s="72">
        <f>'7.sz. melléklet'!E64</f>
        <v>7749</v>
      </c>
      <c r="E33" s="72">
        <f>'7.sz. melléklet'!F64</f>
        <v>7427</v>
      </c>
      <c r="F33" s="72">
        <f>'7.sz. melléklet'!G64</f>
        <v>8758</v>
      </c>
      <c r="G33" s="72">
        <f>'7.sz. melléklet'!H64</f>
        <v>7999</v>
      </c>
      <c r="H33" s="98">
        <f>G33/C33</f>
        <v>1.7059074429515888</v>
      </c>
      <c r="I33" s="38"/>
    </row>
    <row r="34" spans="1:9" s="206" customFormat="1" ht="15" customHeight="1">
      <c r="A34" s="78" t="s">
        <v>88</v>
      </c>
      <c r="B34" s="25" t="s">
        <v>319</v>
      </c>
      <c r="C34" s="26">
        <f>'7.sz. melléklet'!D86</f>
        <v>230</v>
      </c>
      <c r="D34" s="26">
        <f>'7.sz. melléklet'!E86</f>
        <v>1300</v>
      </c>
      <c r="E34" s="26">
        <f>'7.sz. melléklet'!F86</f>
        <v>1300</v>
      </c>
      <c r="F34" s="26">
        <f>'7.sz. melléklet'!G86</f>
        <v>1305</v>
      </c>
      <c r="G34" s="26">
        <f>'7.sz. melléklet'!H86</f>
        <v>1180</v>
      </c>
      <c r="H34" s="79">
        <f>G34/C34</f>
        <v>5.130434782608695</v>
      </c>
      <c r="I34" s="38"/>
    </row>
    <row r="35" spans="1:9" s="39" customFormat="1" ht="15" customHeight="1">
      <c r="A35" s="788" t="s">
        <v>89</v>
      </c>
      <c r="B35" s="788"/>
      <c r="C35" s="28">
        <f>C10+C11+C15+C34</f>
        <v>171061</v>
      </c>
      <c r="D35" s="28">
        <f>D10+D11+D15+D34</f>
        <v>195328</v>
      </c>
      <c r="E35" s="28">
        <f>E10+E11+E15+E34</f>
        <v>195328</v>
      </c>
      <c r="F35" s="28">
        <f>F10+F11+F15+F34</f>
        <v>222658</v>
      </c>
      <c r="G35" s="28">
        <f>G10+G11+G15+G34</f>
        <v>223281</v>
      </c>
      <c r="H35" s="80">
        <f>G35/C35</f>
        <v>1.3052712190388225</v>
      </c>
      <c r="I35" s="38"/>
    </row>
    <row r="36" spans="1:9" s="39" customFormat="1" ht="15" customHeight="1">
      <c r="A36" s="68" t="s">
        <v>30</v>
      </c>
      <c r="B36" s="69" t="s">
        <v>90</v>
      </c>
      <c r="C36" s="53">
        <f>SUM(C37)</f>
        <v>76084</v>
      </c>
      <c r="D36" s="53">
        <f>SUM(D37)</f>
        <v>95637</v>
      </c>
      <c r="E36" s="53">
        <f>SUM(E37)</f>
        <v>95637</v>
      </c>
      <c r="F36" s="53">
        <f>SUM(F37)</f>
        <v>91351</v>
      </c>
      <c r="G36" s="53">
        <f>SUM(G37)</f>
        <v>68792</v>
      </c>
      <c r="H36" s="81">
        <f>G36/C36</f>
        <v>0.9041585615898218</v>
      </c>
      <c r="I36" s="38"/>
    </row>
    <row r="37" spans="1:9" s="39" customFormat="1" ht="15" customHeight="1" thickBot="1">
      <c r="A37" s="217"/>
      <c r="B37" s="218" t="s">
        <v>91</v>
      </c>
      <c r="C37" s="219">
        <f>'2.sz. melléklet'!C20</f>
        <v>76084</v>
      </c>
      <c r="D37" s="219">
        <f>'2.sz. melléklet'!D20</f>
        <v>95637</v>
      </c>
      <c r="E37" s="219">
        <f>'2.sz. melléklet'!E20</f>
        <v>95637</v>
      </c>
      <c r="F37" s="219">
        <f>'2.sz. melléklet'!F20</f>
        <v>91351</v>
      </c>
      <c r="G37" s="219">
        <f>'2.sz. melléklet'!G20</f>
        <v>68792</v>
      </c>
      <c r="H37" s="220"/>
      <c r="I37" s="38"/>
    </row>
    <row r="38" spans="1:9" s="39" customFormat="1" ht="15" customHeight="1" thickBot="1" thickTop="1">
      <c r="A38" s="815" t="s">
        <v>92</v>
      </c>
      <c r="B38" s="815"/>
      <c r="C38" s="60">
        <f>C36+C35</f>
        <v>247145</v>
      </c>
      <c r="D38" s="60">
        <f>D36+D35</f>
        <v>290965</v>
      </c>
      <c r="E38" s="60">
        <f>E36+E35</f>
        <v>290965</v>
      </c>
      <c r="F38" s="60">
        <f>F36+F35</f>
        <v>314009</v>
      </c>
      <c r="G38" s="60">
        <f>G36+G35</f>
        <v>292073</v>
      </c>
      <c r="H38" s="86">
        <f>G38/C38</f>
        <v>1.1817880191790244</v>
      </c>
      <c r="I38" s="38"/>
    </row>
  </sheetData>
  <sheetProtection selectLockedCells="1" selectUnlockedCells="1"/>
  <mergeCells count="6">
    <mergeCell ref="A35:B35"/>
    <mergeCell ref="A38:B38"/>
    <mergeCell ref="A1:H1"/>
    <mergeCell ref="A4:H4"/>
    <mergeCell ref="C6:H6"/>
    <mergeCell ref="A9:H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5.7109375" style="0" customWidth="1"/>
    <col min="4" max="9" width="9.7109375" style="0" customWidth="1"/>
  </cols>
  <sheetData>
    <row r="1" spans="1:9" s="39" customFormat="1" ht="15" customHeight="1">
      <c r="A1" s="816" t="s">
        <v>93</v>
      </c>
      <c r="B1" s="816"/>
      <c r="C1" s="816"/>
      <c r="D1" s="816"/>
      <c r="E1" s="816"/>
      <c r="F1" s="816"/>
      <c r="G1" s="816"/>
      <c r="H1" s="816"/>
      <c r="I1" s="816"/>
    </row>
    <row r="2" spans="1:9" s="39" customFormat="1" ht="15" customHeight="1">
      <c r="A2" s="3"/>
      <c r="B2" s="3"/>
      <c r="C2" s="3"/>
      <c r="D2" s="3"/>
      <c r="E2" s="3"/>
      <c r="F2" s="3"/>
      <c r="G2" s="3"/>
      <c r="H2" s="3"/>
      <c r="I2" s="2" t="str">
        <f>'1.sz. mellékelet'!H2</f>
        <v>a    3/2015. (III. 4.) önkormányzati rendelethez</v>
      </c>
    </row>
    <row r="3" spans="1:9" s="39" customFormat="1" ht="15" customHeight="1">
      <c r="A3" s="41"/>
      <c r="B3" s="42"/>
      <c r="C3" s="42"/>
      <c r="D3" s="42"/>
      <c r="E3" s="42"/>
      <c r="F3" s="42"/>
      <c r="G3" s="42"/>
      <c r="H3" s="42"/>
      <c r="I3" s="42"/>
    </row>
    <row r="4" spans="1:9" s="39" customFormat="1" ht="15" customHeight="1">
      <c r="A4" s="817" t="s">
        <v>396</v>
      </c>
      <c r="B4" s="817"/>
      <c r="C4" s="817"/>
      <c r="D4" s="817"/>
      <c r="E4" s="817"/>
      <c r="F4" s="817"/>
      <c r="G4" s="817"/>
      <c r="H4" s="817"/>
      <c r="I4" s="817"/>
    </row>
    <row r="5" spans="1:9" s="39" customFormat="1" ht="15" customHeight="1">
      <c r="A5" s="817" t="s">
        <v>397</v>
      </c>
      <c r="B5" s="817"/>
      <c r="C5" s="817"/>
      <c r="D5" s="817"/>
      <c r="E5" s="817"/>
      <c r="F5" s="817"/>
      <c r="G5" s="817"/>
      <c r="H5" s="817"/>
      <c r="I5" s="817"/>
    </row>
    <row r="6" spans="1:9" s="39" customFormat="1" ht="15" customHeight="1">
      <c r="A6" s="42"/>
      <c r="B6" s="64"/>
      <c r="C6" s="64"/>
      <c r="D6" s="64"/>
      <c r="E6" s="64"/>
      <c r="F6" s="64"/>
      <c r="G6" s="64"/>
      <c r="H6" s="64"/>
      <c r="I6" s="64"/>
    </row>
    <row r="7" spans="1:9" s="39" customFormat="1" ht="15" customHeight="1" thickBot="1">
      <c r="A7" s="42"/>
      <c r="B7" s="42"/>
      <c r="C7" s="42"/>
      <c r="D7" s="42"/>
      <c r="E7" s="42"/>
      <c r="F7" s="42"/>
      <c r="G7" s="42"/>
      <c r="H7" s="42"/>
      <c r="I7" s="322" t="s">
        <v>2</v>
      </c>
    </row>
    <row r="8" spans="1:9" s="39" customFormat="1" ht="34.5" thickTop="1">
      <c r="A8" s="7" t="s">
        <v>94</v>
      </c>
      <c r="B8" s="9" t="s">
        <v>104</v>
      </c>
      <c r="C8" s="9" t="s">
        <v>199</v>
      </c>
      <c r="D8" s="9" t="s">
        <v>5</v>
      </c>
      <c r="E8" s="9" t="s">
        <v>390</v>
      </c>
      <c r="F8" s="9" t="s">
        <v>391</v>
      </c>
      <c r="G8" s="9" t="s">
        <v>628</v>
      </c>
      <c r="H8" s="9" t="s">
        <v>666</v>
      </c>
      <c r="I8" s="143" t="s">
        <v>6</v>
      </c>
    </row>
    <row r="9" spans="1:9" s="39" customFormat="1" ht="15" customHeight="1" thickBot="1">
      <c r="A9" s="93" t="s">
        <v>7</v>
      </c>
      <c r="B9" s="12" t="s">
        <v>8</v>
      </c>
      <c r="C9" s="12" t="s">
        <v>9</v>
      </c>
      <c r="D9" s="12" t="s">
        <v>10</v>
      </c>
      <c r="E9" s="12" t="s">
        <v>11</v>
      </c>
      <c r="F9" s="12" t="s">
        <v>12</v>
      </c>
      <c r="G9" s="12" t="s">
        <v>13</v>
      </c>
      <c r="H9" s="12" t="s">
        <v>76</v>
      </c>
      <c r="I9" s="91" t="s">
        <v>15</v>
      </c>
    </row>
    <row r="10" spans="1:9" s="39" customFormat="1" ht="15" customHeight="1" thickTop="1">
      <c r="A10" s="821" t="s">
        <v>45</v>
      </c>
      <c r="B10" s="821"/>
      <c r="C10" s="821"/>
      <c r="D10" s="821"/>
      <c r="E10" s="821"/>
      <c r="F10" s="821"/>
      <c r="G10" s="821"/>
      <c r="H10" s="821"/>
      <c r="I10" s="821"/>
    </row>
    <row r="11" spans="1:10" s="39" customFormat="1" ht="15" customHeight="1">
      <c r="A11" s="71" t="s">
        <v>17</v>
      </c>
      <c r="B11" s="323" t="s">
        <v>105</v>
      </c>
      <c r="C11" s="323" t="s">
        <v>200</v>
      </c>
      <c r="D11" s="324">
        <f>'7.sz. melléklet'!D9+'8.sz. melléklet'!D8</f>
        <v>38823</v>
      </c>
      <c r="E11" s="324">
        <f>'7.sz. melléklet'!E9+'8.sz. melléklet'!E8</f>
        <v>40244</v>
      </c>
      <c r="F11" s="324">
        <f>'7.sz. melléklet'!F9+'8.sz. melléklet'!E8</f>
        <v>40244</v>
      </c>
      <c r="G11" s="324">
        <f>'7.sz. melléklet'!G9+'8.sz. melléklet'!F8</f>
        <v>42941</v>
      </c>
      <c r="H11" s="324">
        <f>'7.sz. melléklet'!H9+'8.sz. melléklet'!G8</f>
        <v>40210</v>
      </c>
      <c r="I11" s="70">
        <f>H11/D11</f>
        <v>1.0357262447518223</v>
      </c>
      <c r="J11" s="120"/>
    </row>
    <row r="12" spans="1:9" s="39" customFormat="1" ht="15" customHeight="1">
      <c r="A12" s="71" t="s">
        <v>18</v>
      </c>
      <c r="B12" s="323" t="s">
        <v>58</v>
      </c>
      <c r="C12" s="323" t="s">
        <v>210</v>
      </c>
      <c r="D12" s="227">
        <f>'7.sz. melléklet'!D19+'8.sz. melléklet'!D18</f>
        <v>10624</v>
      </c>
      <c r="E12" s="227">
        <f>'7.sz. melléklet'!E19+'8.sz. melléklet'!E18</f>
        <v>11793</v>
      </c>
      <c r="F12" s="227">
        <f>'7.sz. melléklet'!F19+'8.sz. melléklet'!E18</f>
        <v>11793</v>
      </c>
      <c r="G12" s="227">
        <f>'7.sz. melléklet'!G19+'8.sz. melléklet'!F18</f>
        <v>12825</v>
      </c>
      <c r="H12" s="227">
        <f>'7.sz. melléklet'!H19+'8.sz. melléklet'!G18</f>
        <v>10436</v>
      </c>
      <c r="I12" s="70">
        <f aca="true" t="shared" si="0" ref="I12:I18">H12/D12</f>
        <v>0.9823042168674698</v>
      </c>
    </row>
    <row r="13" spans="1:9" s="39" customFormat="1" ht="15" customHeight="1">
      <c r="A13" s="71" t="s">
        <v>59</v>
      </c>
      <c r="B13" s="323" t="s">
        <v>111</v>
      </c>
      <c r="C13" s="323" t="s">
        <v>211</v>
      </c>
      <c r="D13" s="227">
        <f>'7.sz. melléklet'!D20+'8.sz. melléklet'!D19</f>
        <v>101188</v>
      </c>
      <c r="E13" s="227">
        <f>'7.sz. melléklet'!E20+'8.sz. melléklet'!E19</f>
        <v>106658</v>
      </c>
      <c r="F13" s="227">
        <f>'7.sz. melléklet'!F20+'8.sz. melléklet'!E19</f>
        <v>106658</v>
      </c>
      <c r="G13" s="227">
        <f>'7.sz. melléklet'!G20+'8.sz. melléklet'!F19</f>
        <v>108058</v>
      </c>
      <c r="H13" s="227">
        <f>'7.sz. melléklet'!H20+'8.sz. melléklet'!G19</f>
        <v>107927</v>
      </c>
      <c r="I13" s="70">
        <f t="shared" si="0"/>
        <v>1.0665988061825513</v>
      </c>
    </row>
    <row r="14" spans="1:9" s="39" customFormat="1" ht="15" customHeight="1">
      <c r="A14" s="71" t="s">
        <v>60</v>
      </c>
      <c r="B14" s="323" t="s">
        <v>398</v>
      </c>
      <c r="C14" s="323" t="s">
        <v>235</v>
      </c>
      <c r="D14" s="227">
        <f>'7.sz. melléklet'!D29</f>
        <v>6020</v>
      </c>
      <c r="E14" s="227">
        <f>'7.sz. melléklet'!E29</f>
        <v>6020</v>
      </c>
      <c r="F14" s="227">
        <f>'7.sz. melléklet'!F29</f>
        <v>6020</v>
      </c>
      <c r="G14" s="227">
        <f>'7.sz. melléklet'!G29</f>
        <v>5935</v>
      </c>
      <c r="H14" s="227">
        <f>'7.sz. melléklet'!H29</f>
        <v>4611</v>
      </c>
      <c r="I14" s="70">
        <f t="shared" si="0"/>
        <v>0.7659468438538206</v>
      </c>
    </row>
    <row r="15" spans="1:9" s="39" customFormat="1" ht="15" customHeight="1">
      <c r="A15" s="71" t="s">
        <v>62</v>
      </c>
      <c r="B15" s="325" t="s">
        <v>387</v>
      </c>
      <c r="C15" s="326" t="s">
        <v>351</v>
      </c>
      <c r="D15" s="327"/>
      <c r="E15" s="327">
        <f>'7.sz. melléklet'!E31</f>
        <v>384</v>
      </c>
      <c r="F15" s="327">
        <f>'7.sz. melléklet'!F31</f>
        <v>384</v>
      </c>
      <c r="G15" s="327">
        <f>'7.sz. melléklet'!G31</f>
        <v>384</v>
      </c>
      <c r="H15" s="327">
        <f>'7.sz. melléklet'!H31</f>
        <v>732</v>
      </c>
      <c r="I15" s="70"/>
    </row>
    <row r="16" spans="1:9" s="39" customFormat="1" ht="15" customHeight="1">
      <c r="A16" s="71" t="s">
        <v>63</v>
      </c>
      <c r="B16" s="323" t="s">
        <v>399</v>
      </c>
      <c r="C16" s="323" t="s">
        <v>240</v>
      </c>
      <c r="D16" s="327">
        <f>'7.sz. melléklet'!D32</f>
        <v>12129</v>
      </c>
      <c r="E16" s="327">
        <f>'7.sz. melléklet'!E32</f>
        <v>12727</v>
      </c>
      <c r="F16" s="327">
        <f>'7.sz. melléklet'!F32</f>
        <v>12727</v>
      </c>
      <c r="G16" s="327">
        <f>'7.sz. melléklet'!G32</f>
        <v>13267</v>
      </c>
      <c r="H16" s="327">
        <f>'7.sz. melléklet'!H32</f>
        <v>13568</v>
      </c>
      <c r="I16" s="70">
        <f t="shared" si="0"/>
        <v>1.118641272982109</v>
      </c>
    </row>
    <row r="17" spans="1:9" s="39" customFormat="1" ht="15" customHeight="1">
      <c r="A17" s="71" t="s">
        <v>65</v>
      </c>
      <c r="B17" s="328" t="s">
        <v>389</v>
      </c>
      <c r="C17" s="56" t="s">
        <v>354</v>
      </c>
      <c r="D17" s="327"/>
      <c r="E17" s="327">
        <f>'7.sz. melléklet'!E33</f>
        <v>200</v>
      </c>
      <c r="F17" s="327">
        <f>'7.sz. melléklet'!F33</f>
        <v>200</v>
      </c>
      <c r="G17" s="327">
        <f>'7.sz. melléklet'!G33</f>
        <v>200</v>
      </c>
      <c r="H17" s="327">
        <f>'7.sz. melléklet'!H33</f>
        <v>300</v>
      </c>
      <c r="I17" s="70"/>
    </row>
    <row r="18" spans="1:9" s="39" customFormat="1" ht="15" customHeight="1">
      <c r="A18" s="71" t="s">
        <v>95</v>
      </c>
      <c r="B18" s="323" t="s">
        <v>400</v>
      </c>
      <c r="C18" s="323" t="s">
        <v>241</v>
      </c>
      <c r="D18" s="327">
        <f>'7.sz. melléklet'!D34</f>
        <v>8360</v>
      </c>
      <c r="E18" s="327">
        <f>'7.sz. melléklet'!E34</f>
        <v>19037</v>
      </c>
      <c r="F18" s="327">
        <f>'7.sz. melléklet'!F34</f>
        <v>19037</v>
      </c>
      <c r="G18" s="327">
        <f>'7.sz. melléklet'!G34</f>
        <v>19282</v>
      </c>
      <c r="H18" s="327">
        <f>'7.sz. melléklet'!H34</f>
        <v>19481</v>
      </c>
      <c r="I18" s="70">
        <f t="shared" si="0"/>
        <v>2.330263157894737</v>
      </c>
    </row>
    <row r="19" spans="1:9" s="39" customFormat="1" ht="15" customHeight="1">
      <c r="A19" s="800" t="s">
        <v>401</v>
      </c>
      <c r="B19" s="800"/>
      <c r="C19" s="329"/>
      <c r="D19" s="330">
        <f>SUM(D11:D18)</f>
        <v>177144</v>
      </c>
      <c r="E19" s="330">
        <f>SUM(E11:E18)</f>
        <v>197063</v>
      </c>
      <c r="F19" s="330">
        <f>SUM(F11:F18)</f>
        <v>197063</v>
      </c>
      <c r="G19" s="330">
        <f>SUM(G11:G18)</f>
        <v>202892</v>
      </c>
      <c r="H19" s="330">
        <f>SUM(H11:H18)</f>
        <v>197265</v>
      </c>
      <c r="I19" s="746">
        <f>H19/D19</f>
        <v>1.1135855575125322</v>
      </c>
    </row>
    <row r="20" spans="1:9" s="39" customFormat="1" ht="15" customHeight="1">
      <c r="A20" s="71" t="s">
        <v>98</v>
      </c>
      <c r="B20" s="323" t="s">
        <v>49</v>
      </c>
      <c r="C20" s="323"/>
      <c r="D20" s="331">
        <v>70001</v>
      </c>
      <c r="E20" s="331">
        <f>'7.sz. melléklet'!E35</f>
        <v>93902</v>
      </c>
      <c r="F20" s="331">
        <f>'7.sz. melléklet'!F35</f>
        <v>93902</v>
      </c>
      <c r="G20" s="331">
        <f>'7.sz. melléklet'!G35</f>
        <v>111117</v>
      </c>
      <c r="H20" s="331">
        <f>'7.sz. melléklet'!H35</f>
        <v>94808</v>
      </c>
      <c r="I20" s="70">
        <f>H20/D20</f>
        <v>1.3543806517049757</v>
      </c>
    </row>
    <row r="21" spans="1:9" s="39" customFormat="1" ht="15" customHeight="1">
      <c r="A21" s="50"/>
      <c r="B21" s="332" t="s">
        <v>402</v>
      </c>
      <c r="C21" s="332"/>
      <c r="D21" s="333"/>
      <c r="E21" s="333"/>
      <c r="F21" s="333"/>
      <c r="G21" s="333"/>
      <c r="H21" s="333"/>
      <c r="I21" s="334"/>
    </row>
    <row r="22" spans="1:9" s="39" customFormat="1" ht="15" customHeight="1" thickBot="1">
      <c r="A22" s="335" t="s">
        <v>99</v>
      </c>
      <c r="B22" s="59" t="s">
        <v>403</v>
      </c>
      <c r="C22" s="59"/>
      <c r="D22" s="336">
        <v>22</v>
      </c>
      <c r="E22" s="336">
        <v>22</v>
      </c>
      <c r="F22" s="336">
        <v>22</v>
      </c>
      <c r="G22" s="336">
        <v>22</v>
      </c>
      <c r="H22" s="336">
        <v>22</v>
      </c>
      <c r="I22" s="337"/>
    </row>
    <row r="23" spans="1:9" s="39" customFormat="1" ht="15" customHeight="1" thickBot="1" thickTop="1">
      <c r="A23" s="820" t="s">
        <v>404</v>
      </c>
      <c r="B23" s="820"/>
      <c r="C23" s="338"/>
      <c r="D23" s="339">
        <f>SUM(D19:D20)</f>
        <v>247145</v>
      </c>
      <c r="E23" s="339">
        <f>SUM(E19:E20)</f>
        <v>290965</v>
      </c>
      <c r="F23" s="339">
        <f>SUM(F19:F20)</f>
        <v>290965</v>
      </c>
      <c r="G23" s="339">
        <f>SUM(G19:G20)</f>
        <v>314009</v>
      </c>
      <c r="H23" s="339">
        <f>SUM(H19:H20)</f>
        <v>292073</v>
      </c>
      <c r="I23" s="340">
        <f>H23/D23</f>
        <v>1.1817880191790244</v>
      </c>
    </row>
    <row r="24" ht="12.75" thickTop="1"/>
  </sheetData>
  <sheetProtection selectLockedCells="1" selectUnlockedCells="1"/>
  <mergeCells count="6">
    <mergeCell ref="A19:B19"/>
    <mergeCell ref="A23:B23"/>
    <mergeCell ref="A1:I1"/>
    <mergeCell ref="A4:I4"/>
    <mergeCell ref="A5:I5"/>
    <mergeCell ref="A10:I1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5.7109375" style="0" customWidth="1"/>
    <col min="4" max="8" width="10.7109375" style="0" customWidth="1"/>
  </cols>
  <sheetData>
    <row r="1" spans="1:8" s="39" customFormat="1" ht="15" customHeight="1">
      <c r="A1" s="816" t="s">
        <v>96</v>
      </c>
      <c r="B1" s="816"/>
      <c r="C1" s="816"/>
      <c r="D1" s="816"/>
      <c r="E1" s="816"/>
      <c r="F1" s="816"/>
      <c r="G1" s="816"/>
      <c r="H1" s="816"/>
    </row>
    <row r="2" spans="1:8" s="39" customFormat="1" ht="15" customHeight="1">
      <c r="A2" s="3"/>
      <c r="B2" s="3"/>
      <c r="C2" s="3"/>
      <c r="D2" s="3"/>
      <c r="E2" s="3"/>
      <c r="F2" s="3"/>
      <c r="G2" s="3"/>
      <c r="H2" s="2" t="str">
        <f>'1.sz. mellékelet'!H2</f>
        <v>a    3/2015. (III. 4.) önkormányzati rendelethez</v>
      </c>
    </row>
    <row r="3" spans="1:8" s="39" customFormat="1" ht="15" customHeight="1">
      <c r="A3" s="41"/>
      <c r="B3" s="42"/>
      <c r="C3" s="42"/>
      <c r="D3" s="42"/>
      <c r="E3" s="42"/>
      <c r="F3" s="42"/>
      <c r="G3" s="42"/>
      <c r="H3" s="42"/>
    </row>
    <row r="4" spans="1:8" s="39" customFormat="1" ht="15" customHeight="1">
      <c r="A4" s="804" t="s">
        <v>405</v>
      </c>
      <c r="B4" s="804"/>
      <c r="C4" s="804"/>
      <c r="D4" s="804"/>
      <c r="E4" s="804"/>
      <c r="F4" s="804"/>
      <c r="G4" s="804"/>
      <c r="H4" s="804"/>
    </row>
    <row r="5" spans="1:8" s="39" customFormat="1" ht="15" customHeight="1">
      <c r="A5" s="804" t="s">
        <v>406</v>
      </c>
      <c r="B5" s="804"/>
      <c r="C5" s="804"/>
      <c r="D5" s="804"/>
      <c r="E5" s="804"/>
      <c r="F5" s="804"/>
      <c r="G5" s="804"/>
      <c r="H5" s="804"/>
    </row>
    <row r="6" spans="1:8" s="39" customFormat="1" ht="15" customHeight="1">
      <c r="A6" s="42"/>
      <c r="B6" s="42"/>
      <c r="C6" s="42"/>
      <c r="D6" s="42"/>
      <c r="E6" s="42"/>
      <c r="F6" s="42"/>
      <c r="G6" s="42"/>
      <c r="H6" s="42"/>
    </row>
    <row r="7" spans="1:8" s="39" customFormat="1" ht="15" customHeight="1" thickBot="1">
      <c r="A7" s="41"/>
      <c r="B7" s="41"/>
      <c r="C7" s="41"/>
      <c r="D7" s="87"/>
      <c r="E7" s="87"/>
      <c r="F7" s="87"/>
      <c r="G7" s="87"/>
      <c r="H7" s="322" t="s">
        <v>2</v>
      </c>
    </row>
    <row r="8" spans="1:8" s="39" customFormat="1" ht="34.5" thickTop="1">
      <c r="A8" s="7" t="s">
        <v>94</v>
      </c>
      <c r="B8" s="9" t="s">
        <v>104</v>
      </c>
      <c r="C8" s="9" t="s">
        <v>199</v>
      </c>
      <c r="D8" s="9" t="s">
        <v>5</v>
      </c>
      <c r="E8" s="9" t="s">
        <v>629</v>
      </c>
      <c r="F8" s="9" t="s">
        <v>630</v>
      </c>
      <c r="G8" s="9" t="s">
        <v>672</v>
      </c>
      <c r="H8" s="143" t="s">
        <v>6</v>
      </c>
    </row>
    <row r="9" spans="1:8" s="39" customFormat="1" ht="15" customHeight="1" thickBot="1">
      <c r="A9" s="93" t="s">
        <v>7</v>
      </c>
      <c r="B9" s="12" t="s">
        <v>8</v>
      </c>
      <c r="C9" s="12" t="s">
        <v>9</v>
      </c>
      <c r="D9" s="12" t="s">
        <v>10</v>
      </c>
      <c r="E9" s="12" t="s">
        <v>11</v>
      </c>
      <c r="F9" s="12" t="s">
        <v>12</v>
      </c>
      <c r="G9" s="12" t="s">
        <v>13</v>
      </c>
      <c r="H9" s="91" t="s">
        <v>76</v>
      </c>
    </row>
    <row r="10" spans="1:10" s="39" customFormat="1" ht="15" customHeight="1" thickTop="1">
      <c r="A10" s="321" t="s">
        <v>17</v>
      </c>
      <c r="B10" s="228" t="s">
        <v>162</v>
      </c>
      <c r="C10" s="228" t="s">
        <v>244</v>
      </c>
      <c r="D10" s="229">
        <f>'7.sz. melléklet'!D36+'8.sz. melléklet'!D26</f>
        <v>66993</v>
      </c>
      <c r="E10" s="229">
        <f>'7.sz. melléklet'!E36+'8.sz. melléklet'!E26</f>
        <v>80513</v>
      </c>
      <c r="F10" s="229">
        <f>'7.sz. melléklet'!G36+'8.sz. melléklet'!F26</f>
        <v>90308</v>
      </c>
      <c r="G10" s="229">
        <f>'7.sz. melléklet'!H36+'8.sz. melléklet'!G26</f>
        <v>90776</v>
      </c>
      <c r="H10" s="19">
        <f>G10/D10</f>
        <v>1.3550072395623423</v>
      </c>
      <c r="J10" s="120"/>
    </row>
    <row r="11" spans="1:9" s="39" customFormat="1" ht="15" customHeight="1">
      <c r="A11" s="341" t="s">
        <v>18</v>
      </c>
      <c r="B11" s="44" t="s">
        <v>263</v>
      </c>
      <c r="C11" s="44" t="s">
        <v>264</v>
      </c>
      <c r="D11" s="45">
        <f>'7.sz. melléklet'!D43</f>
        <v>22795</v>
      </c>
      <c r="E11" s="45">
        <f>'7.sz. melléklet'!E43</f>
        <v>48416</v>
      </c>
      <c r="F11" s="45">
        <f>'7.sz. melléklet'!G43</f>
        <v>47266</v>
      </c>
      <c r="G11" s="45">
        <f>'7.sz. melléklet'!H43</f>
        <v>47266</v>
      </c>
      <c r="H11" s="19">
        <f>G11/D11</f>
        <v>2.073524895810485</v>
      </c>
      <c r="I11" s="120"/>
    </row>
    <row r="12" spans="1:9" s="39" customFormat="1" ht="15" customHeight="1">
      <c r="A12" s="321" t="s">
        <v>59</v>
      </c>
      <c r="B12" s="44" t="s">
        <v>661</v>
      </c>
      <c r="C12" s="342" t="s">
        <v>271</v>
      </c>
      <c r="D12" s="343">
        <f>'7.sz. melléklet'!D46</f>
        <v>7790</v>
      </c>
      <c r="E12" s="343">
        <f>'7.sz. melléklet'!E46</f>
        <v>12721</v>
      </c>
      <c r="F12" s="343">
        <f>'7.sz. melléklet'!G46</f>
        <v>10821</v>
      </c>
      <c r="G12" s="343">
        <f>'7.sz. melléklet'!H46</f>
        <v>10821</v>
      </c>
      <c r="H12" s="19">
        <f>G12/D12</f>
        <v>1.3890885750962774</v>
      </c>
      <c r="I12" s="120"/>
    </row>
    <row r="13" spans="1:8" s="39" customFormat="1" ht="15" customHeight="1" thickBot="1">
      <c r="A13" s="341" t="s">
        <v>60</v>
      </c>
      <c r="B13" s="44" t="s">
        <v>407</v>
      </c>
      <c r="C13" s="325"/>
      <c r="D13" s="344">
        <v>35000</v>
      </c>
      <c r="E13" s="344"/>
      <c r="F13" s="344"/>
      <c r="G13" s="344"/>
      <c r="H13" s="345"/>
    </row>
    <row r="14" spans="1:8" s="39" customFormat="1" ht="15" customHeight="1" thickBot="1" thickTop="1">
      <c r="A14" s="820" t="s">
        <v>408</v>
      </c>
      <c r="B14" s="820"/>
      <c r="C14" s="186"/>
      <c r="D14" s="60">
        <f>SUM(D10:D13)</f>
        <v>132578</v>
      </c>
      <c r="E14" s="60">
        <f>SUM(E10:E13)</f>
        <v>141650</v>
      </c>
      <c r="F14" s="60">
        <f>SUM(F10:F13)</f>
        <v>148395</v>
      </c>
      <c r="G14" s="60">
        <f>SUM(G10:G13)</f>
        <v>148863</v>
      </c>
      <c r="H14" s="346">
        <f>G14/D14</f>
        <v>1.1228333509330357</v>
      </c>
    </row>
    <row r="15" ht="12.75" thickTop="1"/>
  </sheetData>
  <sheetProtection selectLockedCells="1" selectUnlockedCells="1"/>
  <mergeCells count="4">
    <mergeCell ref="A1:H1"/>
    <mergeCell ref="A4:H4"/>
    <mergeCell ref="A5:H5"/>
    <mergeCell ref="A14:B1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4"/>
  <sheetViews>
    <sheetView zoomScaleSheetLayoutView="75" zoomScalePageLayoutView="0" workbookViewId="0" topLeftCell="A1">
      <selection activeCell="H58" sqref="H58"/>
    </sheetView>
  </sheetViews>
  <sheetFormatPr defaultColWidth="9.140625" defaultRowHeight="12.75"/>
  <cols>
    <col min="1" max="1" width="5.7109375" style="0" customWidth="1"/>
    <col min="2" max="2" width="35.28125" style="0" customWidth="1"/>
    <col min="3" max="6" width="8.140625" style="0" customWidth="1"/>
    <col min="7" max="7" width="8.7109375" style="0" customWidth="1"/>
    <col min="8" max="11" width="8.140625" style="0" customWidth="1"/>
    <col min="12" max="12" width="8.7109375" style="0" customWidth="1"/>
    <col min="13" max="14" width="8.140625" style="0" customWidth="1"/>
    <col min="15" max="16" width="7.7109375" style="0" customWidth="1"/>
  </cols>
  <sheetData>
    <row r="1" spans="2:16" s="42" customFormat="1" ht="11.2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N1" s="40" t="s">
        <v>97</v>
      </c>
      <c r="P1" s="40"/>
    </row>
    <row r="2" spans="1:16" s="42" customFormat="1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N2" s="2" t="str">
        <f>'1.sz. mellékelet'!H2</f>
        <v>a    3/2015. (III. 4.) önkormányzati rendelethez</v>
      </c>
      <c r="P2" s="2"/>
    </row>
    <row r="3" s="42" customFormat="1" ht="11.25">
      <c r="A3" s="41"/>
    </row>
    <row r="4" spans="1:14" s="42" customFormat="1" ht="11.25">
      <c r="A4" s="804" t="s">
        <v>409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</row>
    <row r="5" spans="14:16" s="42" customFormat="1" ht="12" thickBot="1">
      <c r="N5" s="6" t="s">
        <v>2</v>
      </c>
      <c r="P5" s="6"/>
    </row>
    <row r="6" spans="1:14" s="42" customFormat="1" ht="31.5" thickTop="1">
      <c r="A6" s="347" t="s">
        <v>410</v>
      </c>
      <c r="B6" s="348" t="s">
        <v>411</v>
      </c>
      <c r="C6" s="349" t="s">
        <v>412</v>
      </c>
      <c r="D6" s="642" t="s">
        <v>633</v>
      </c>
      <c r="E6" s="642" t="s">
        <v>634</v>
      </c>
      <c r="F6" s="350" t="s">
        <v>668</v>
      </c>
      <c r="G6" s="351" t="s">
        <v>413</v>
      </c>
      <c r="H6" s="352" t="s">
        <v>414</v>
      </c>
      <c r="I6" s="352" t="s">
        <v>635</v>
      </c>
      <c r="J6" s="352" t="s">
        <v>636</v>
      </c>
      <c r="K6" s="352" t="s">
        <v>669</v>
      </c>
      <c r="L6" s="351" t="s">
        <v>413</v>
      </c>
      <c r="M6" s="353" t="s">
        <v>415</v>
      </c>
      <c r="N6" s="351" t="s">
        <v>416</v>
      </c>
    </row>
    <row r="7" spans="1:14" s="42" customFormat="1" ht="12" thickBot="1">
      <c r="A7" s="354" t="s">
        <v>417</v>
      </c>
      <c r="B7" s="355" t="s">
        <v>418</v>
      </c>
      <c r="C7" s="356" t="s">
        <v>419</v>
      </c>
      <c r="D7" s="356" t="s">
        <v>420</v>
      </c>
      <c r="E7" s="356" t="s">
        <v>421</v>
      </c>
      <c r="F7" s="356" t="s">
        <v>422</v>
      </c>
      <c r="G7" s="357" t="s">
        <v>423</v>
      </c>
      <c r="H7" s="356" t="s">
        <v>424</v>
      </c>
      <c r="I7" s="358" t="s">
        <v>425</v>
      </c>
      <c r="J7" s="358" t="s">
        <v>426</v>
      </c>
      <c r="K7" s="358" t="s">
        <v>637</v>
      </c>
      <c r="L7" s="359" t="s">
        <v>638</v>
      </c>
      <c r="M7" s="360" t="s">
        <v>670</v>
      </c>
      <c r="N7" s="361" t="s">
        <v>671</v>
      </c>
    </row>
    <row r="8" spans="1:14" s="42" customFormat="1" ht="21" thickTop="1">
      <c r="A8" s="362" t="s">
        <v>17</v>
      </c>
      <c r="B8" s="363" t="s">
        <v>436</v>
      </c>
      <c r="C8" s="383"/>
      <c r="D8" s="383"/>
      <c r="E8" s="383"/>
      <c r="F8" s="383"/>
      <c r="G8" s="364"/>
      <c r="H8" s="365">
        <v>20510</v>
      </c>
      <c r="I8" s="366">
        <v>21245</v>
      </c>
      <c r="J8" s="366">
        <v>22137</v>
      </c>
      <c r="K8" s="366">
        <v>20763</v>
      </c>
      <c r="L8" s="643">
        <f>K8/H8</f>
        <v>1.012335446123842</v>
      </c>
      <c r="M8" s="367" t="s">
        <v>428</v>
      </c>
      <c r="N8" s="368"/>
    </row>
    <row r="9" spans="1:14" s="42" customFormat="1" ht="11.25">
      <c r="A9" s="369" t="s">
        <v>18</v>
      </c>
      <c r="B9" s="388" t="s">
        <v>497</v>
      </c>
      <c r="C9" s="92">
        <v>64</v>
      </c>
      <c r="D9" s="92">
        <v>76</v>
      </c>
      <c r="E9" s="92">
        <v>76</v>
      </c>
      <c r="F9" s="92">
        <v>76</v>
      </c>
      <c r="G9" s="376">
        <f>F9/C9</f>
        <v>1.1875</v>
      </c>
      <c r="H9" s="371">
        <v>875</v>
      </c>
      <c r="I9" s="92">
        <v>875</v>
      </c>
      <c r="J9" s="92">
        <v>850</v>
      </c>
      <c r="K9" s="92">
        <v>732</v>
      </c>
      <c r="L9" s="644">
        <f>K9/H9</f>
        <v>0.8365714285714285</v>
      </c>
      <c r="M9" s="372" t="s">
        <v>428</v>
      </c>
      <c r="N9" s="373"/>
    </row>
    <row r="10" spans="1:14" s="42" customFormat="1" ht="21">
      <c r="A10" s="369" t="s">
        <v>59</v>
      </c>
      <c r="B10" s="370" t="s">
        <v>434</v>
      </c>
      <c r="C10" s="92">
        <v>3367</v>
      </c>
      <c r="D10" s="92">
        <v>6542</v>
      </c>
      <c r="E10" s="92">
        <v>6542</v>
      </c>
      <c r="F10" s="92">
        <v>6177</v>
      </c>
      <c r="G10" s="376">
        <f aca="true" t="shared" si="0" ref="G10:G23">F10/C10</f>
        <v>1.8345708345708345</v>
      </c>
      <c r="H10" s="371">
        <v>26142</v>
      </c>
      <c r="I10" s="92">
        <v>28292</v>
      </c>
      <c r="J10" s="92">
        <v>28241</v>
      </c>
      <c r="K10" s="92">
        <v>27548</v>
      </c>
      <c r="L10" s="644">
        <f aca="true" t="shared" si="1" ref="L10:L27">K10/H10</f>
        <v>1.0537831841481142</v>
      </c>
      <c r="M10" s="372" t="s">
        <v>428</v>
      </c>
      <c r="N10" s="373"/>
    </row>
    <row r="11" spans="1:14" s="42" customFormat="1" ht="12.75" customHeight="1">
      <c r="A11" s="369" t="s">
        <v>60</v>
      </c>
      <c r="B11" s="370" t="s">
        <v>437</v>
      </c>
      <c r="C11" s="92">
        <v>8404</v>
      </c>
      <c r="D11" s="92">
        <v>12602</v>
      </c>
      <c r="E11" s="92">
        <v>11396</v>
      </c>
      <c r="F11" s="92">
        <v>11431</v>
      </c>
      <c r="G11" s="376">
        <f t="shared" si="0"/>
        <v>1.360185625892432</v>
      </c>
      <c r="H11" s="371">
        <v>9752</v>
      </c>
      <c r="I11" s="92">
        <v>11127</v>
      </c>
      <c r="J11" s="92">
        <v>11752</v>
      </c>
      <c r="K11" s="92">
        <v>11027</v>
      </c>
      <c r="L11" s="644">
        <f t="shared" si="1"/>
        <v>1.1307424118129614</v>
      </c>
      <c r="M11" s="372" t="s">
        <v>428</v>
      </c>
      <c r="N11" s="373"/>
    </row>
    <row r="12" spans="1:14" s="42" customFormat="1" ht="11.25">
      <c r="A12" s="369" t="s">
        <v>62</v>
      </c>
      <c r="B12" s="370" t="s">
        <v>438</v>
      </c>
      <c r="C12" s="92">
        <v>1450</v>
      </c>
      <c r="D12" s="92">
        <v>2619</v>
      </c>
      <c r="E12" s="92">
        <v>4004</v>
      </c>
      <c r="F12" s="92">
        <v>3975</v>
      </c>
      <c r="G12" s="376">
        <f t="shared" si="0"/>
        <v>2.7413793103448274</v>
      </c>
      <c r="H12" s="371">
        <v>9475</v>
      </c>
      <c r="I12" s="92">
        <v>10021</v>
      </c>
      <c r="J12" s="92">
        <v>12267</v>
      </c>
      <c r="K12" s="92">
        <v>11890</v>
      </c>
      <c r="L12" s="644">
        <f t="shared" si="1"/>
        <v>1.2548812664907651</v>
      </c>
      <c r="M12" s="372" t="s">
        <v>428</v>
      </c>
      <c r="N12" s="373"/>
    </row>
    <row r="13" spans="1:14" s="42" customFormat="1" ht="21">
      <c r="A13" s="369" t="s">
        <v>63</v>
      </c>
      <c r="B13" s="375" t="s">
        <v>444</v>
      </c>
      <c r="C13" s="92">
        <v>113274</v>
      </c>
      <c r="D13" s="92">
        <v>125663</v>
      </c>
      <c r="E13" s="92">
        <v>144407</v>
      </c>
      <c r="F13" s="92">
        <v>148347</v>
      </c>
      <c r="G13" s="376">
        <f t="shared" si="0"/>
        <v>1.3096297473383125</v>
      </c>
      <c r="H13" s="371"/>
      <c r="I13" s="92">
        <v>384</v>
      </c>
      <c r="J13" s="92">
        <v>384</v>
      </c>
      <c r="K13" s="92">
        <v>732</v>
      </c>
      <c r="L13" s="644"/>
      <c r="M13" s="372" t="s">
        <v>428</v>
      </c>
      <c r="N13" s="373"/>
    </row>
    <row r="14" spans="1:14" s="42" customFormat="1" ht="11.25">
      <c r="A14" s="369" t="s">
        <v>65</v>
      </c>
      <c r="B14" s="375" t="s">
        <v>446</v>
      </c>
      <c r="C14" s="92"/>
      <c r="D14" s="92">
        <v>378</v>
      </c>
      <c r="E14" s="92">
        <v>378</v>
      </c>
      <c r="F14" s="92">
        <v>378</v>
      </c>
      <c r="G14" s="376"/>
      <c r="H14" s="371">
        <v>9917</v>
      </c>
      <c r="I14" s="92">
        <v>10312</v>
      </c>
      <c r="J14" s="92">
        <v>10862</v>
      </c>
      <c r="K14" s="92">
        <v>11163</v>
      </c>
      <c r="L14" s="644">
        <f t="shared" si="1"/>
        <v>1.12564283553494</v>
      </c>
      <c r="M14" s="372" t="s">
        <v>428</v>
      </c>
      <c r="N14" s="373"/>
    </row>
    <row r="15" spans="1:14" s="42" customFormat="1" ht="12.75" customHeight="1">
      <c r="A15" s="369" t="s">
        <v>95</v>
      </c>
      <c r="B15" s="375" t="s">
        <v>450</v>
      </c>
      <c r="C15" s="92"/>
      <c r="D15" s="92"/>
      <c r="E15" s="92"/>
      <c r="F15" s="92"/>
      <c r="G15" s="376"/>
      <c r="H15" s="371">
        <v>248</v>
      </c>
      <c r="I15" s="92">
        <v>451</v>
      </c>
      <c r="J15" s="92">
        <v>451</v>
      </c>
      <c r="K15" s="92">
        <v>408</v>
      </c>
      <c r="L15" s="644">
        <f t="shared" si="1"/>
        <v>1.6451612903225807</v>
      </c>
      <c r="M15" s="372" t="s">
        <v>428</v>
      </c>
      <c r="N15" s="373"/>
    </row>
    <row r="16" spans="1:14" s="42" customFormat="1" ht="12.75" customHeight="1">
      <c r="A16" s="369" t="s">
        <v>98</v>
      </c>
      <c r="B16" s="375" t="s">
        <v>452</v>
      </c>
      <c r="C16" s="92"/>
      <c r="D16" s="92"/>
      <c r="E16" s="92"/>
      <c r="F16" s="92"/>
      <c r="G16" s="376"/>
      <c r="H16" s="371">
        <v>500</v>
      </c>
      <c r="I16" s="92">
        <v>500</v>
      </c>
      <c r="J16" s="92">
        <v>500</v>
      </c>
      <c r="K16" s="92">
        <v>500</v>
      </c>
      <c r="L16" s="644">
        <f t="shared" si="1"/>
        <v>1</v>
      </c>
      <c r="M16" s="372" t="s">
        <v>428</v>
      </c>
      <c r="N16" s="373"/>
    </row>
    <row r="17" spans="1:14" s="42" customFormat="1" ht="12.75" customHeight="1">
      <c r="A17" s="369" t="s">
        <v>99</v>
      </c>
      <c r="B17" s="375" t="s">
        <v>440</v>
      </c>
      <c r="C17" s="92">
        <v>19459</v>
      </c>
      <c r="D17" s="92">
        <v>43359</v>
      </c>
      <c r="E17" s="92">
        <v>43359</v>
      </c>
      <c r="F17" s="92">
        <v>19096</v>
      </c>
      <c r="G17" s="376">
        <f t="shared" si="0"/>
        <v>0.9813453928773318</v>
      </c>
      <c r="H17" s="371">
        <v>30725</v>
      </c>
      <c r="I17" s="92">
        <v>65519</v>
      </c>
      <c r="J17" s="92">
        <v>65654</v>
      </c>
      <c r="K17" s="92">
        <v>65654</v>
      </c>
      <c r="L17" s="644">
        <f t="shared" si="1"/>
        <v>2.136826688364524</v>
      </c>
      <c r="M17" s="372"/>
      <c r="N17" s="373" t="s">
        <v>428</v>
      </c>
    </row>
    <row r="18" spans="1:14" s="42" customFormat="1" ht="11.25">
      <c r="A18" s="369" t="s">
        <v>100</v>
      </c>
      <c r="B18" s="388" t="s">
        <v>485</v>
      </c>
      <c r="C18" s="92">
        <v>1559</v>
      </c>
      <c r="D18" s="92">
        <v>2109</v>
      </c>
      <c r="E18" s="92">
        <v>2109</v>
      </c>
      <c r="F18" s="92">
        <v>2109</v>
      </c>
      <c r="G18" s="376">
        <f t="shared" si="0"/>
        <v>1.3527902501603593</v>
      </c>
      <c r="H18" s="371">
        <v>1581</v>
      </c>
      <c r="I18" s="92">
        <v>2344</v>
      </c>
      <c r="J18" s="92">
        <v>2344</v>
      </c>
      <c r="K18" s="92">
        <v>2343</v>
      </c>
      <c r="L18" s="644">
        <f t="shared" si="1"/>
        <v>1.4819734345351043</v>
      </c>
      <c r="M18" s="372" t="s">
        <v>428</v>
      </c>
      <c r="N18" s="373"/>
    </row>
    <row r="19" spans="1:14" s="42" customFormat="1" ht="11.25">
      <c r="A19" s="369" t="s">
        <v>101</v>
      </c>
      <c r="B19" s="388" t="s">
        <v>487</v>
      </c>
      <c r="C19" s="92"/>
      <c r="D19" s="92">
        <v>963</v>
      </c>
      <c r="E19" s="92">
        <v>1678</v>
      </c>
      <c r="F19" s="92">
        <v>1511</v>
      </c>
      <c r="G19" s="376"/>
      <c r="H19" s="371"/>
      <c r="I19" s="92">
        <v>1100</v>
      </c>
      <c r="J19" s="92">
        <v>1805</v>
      </c>
      <c r="K19" s="92">
        <v>1449</v>
      </c>
      <c r="L19" s="644"/>
      <c r="M19" s="372" t="s">
        <v>428</v>
      </c>
      <c r="N19" s="373"/>
    </row>
    <row r="20" spans="1:14" s="42" customFormat="1" ht="11.25">
      <c r="A20" s="369" t="s">
        <v>102</v>
      </c>
      <c r="B20" s="370" t="s">
        <v>430</v>
      </c>
      <c r="C20" s="92"/>
      <c r="D20" s="92">
        <v>620</v>
      </c>
      <c r="E20" s="92">
        <v>4235</v>
      </c>
      <c r="F20" s="92">
        <v>4235</v>
      </c>
      <c r="G20" s="376"/>
      <c r="H20" s="371">
        <v>27255</v>
      </c>
      <c r="I20" s="92">
        <v>31330</v>
      </c>
      <c r="J20" s="92">
        <v>37075</v>
      </c>
      <c r="K20" s="92">
        <v>36465</v>
      </c>
      <c r="L20" s="644">
        <f t="shared" si="1"/>
        <v>1.337919647771051</v>
      </c>
      <c r="M20" s="372" t="s">
        <v>428</v>
      </c>
      <c r="N20" s="373"/>
    </row>
    <row r="21" spans="1:14" s="42" customFormat="1" ht="11.25">
      <c r="A21" s="369" t="s">
        <v>441</v>
      </c>
      <c r="B21" s="370" t="s">
        <v>439</v>
      </c>
      <c r="C21" s="92">
        <v>2238</v>
      </c>
      <c r="D21" s="92">
        <v>2238</v>
      </c>
      <c r="E21" s="92">
        <v>2238</v>
      </c>
      <c r="F21" s="92">
        <v>2238</v>
      </c>
      <c r="G21" s="376">
        <f t="shared" si="0"/>
        <v>1</v>
      </c>
      <c r="H21" s="371"/>
      <c r="I21" s="92"/>
      <c r="J21" s="92"/>
      <c r="K21" s="744"/>
      <c r="L21" s="644"/>
      <c r="M21" s="372"/>
      <c r="N21" s="373" t="s">
        <v>428</v>
      </c>
    </row>
    <row r="22" spans="1:14" s="42" customFormat="1" ht="21">
      <c r="A22" s="369" t="s">
        <v>443</v>
      </c>
      <c r="B22" s="370" t="s">
        <v>429</v>
      </c>
      <c r="C22" s="92"/>
      <c r="D22" s="92"/>
      <c r="E22" s="92"/>
      <c r="F22" s="92"/>
      <c r="G22" s="376"/>
      <c r="H22" s="371">
        <v>1905</v>
      </c>
      <c r="I22" s="92">
        <v>1905</v>
      </c>
      <c r="J22" s="92">
        <v>1270</v>
      </c>
      <c r="K22" s="92">
        <v>1270</v>
      </c>
      <c r="L22" s="644">
        <f t="shared" si="1"/>
        <v>0.6666666666666666</v>
      </c>
      <c r="M22" s="372" t="s">
        <v>428</v>
      </c>
      <c r="N22" s="373"/>
    </row>
    <row r="23" spans="1:14" s="42" customFormat="1" ht="12.75" customHeight="1">
      <c r="A23" s="369" t="s">
        <v>445</v>
      </c>
      <c r="B23" s="370" t="s">
        <v>427</v>
      </c>
      <c r="C23" s="674">
        <v>6350</v>
      </c>
      <c r="D23" s="674">
        <v>7622</v>
      </c>
      <c r="E23" s="674">
        <v>7622</v>
      </c>
      <c r="F23" s="674">
        <v>7622</v>
      </c>
      <c r="G23" s="376">
        <f t="shared" si="0"/>
        <v>1.2003149606299213</v>
      </c>
      <c r="H23" s="371">
        <v>1350</v>
      </c>
      <c r="I23" s="92">
        <v>11902</v>
      </c>
      <c r="J23" s="92">
        <v>11902</v>
      </c>
      <c r="K23" s="92">
        <v>11902</v>
      </c>
      <c r="L23" s="644">
        <f t="shared" si="1"/>
        <v>8.816296296296295</v>
      </c>
      <c r="M23" s="372" t="s">
        <v>428</v>
      </c>
      <c r="N23" s="373"/>
    </row>
    <row r="24" spans="1:14" s="42" customFormat="1" ht="12.75" customHeight="1">
      <c r="A24" s="369" t="s">
        <v>447</v>
      </c>
      <c r="B24" s="375" t="s">
        <v>442</v>
      </c>
      <c r="C24" s="92"/>
      <c r="D24" s="92"/>
      <c r="E24" s="92"/>
      <c r="F24" s="92"/>
      <c r="G24" s="376"/>
      <c r="H24" s="371">
        <v>8609</v>
      </c>
      <c r="I24" s="92">
        <v>8609</v>
      </c>
      <c r="J24" s="92">
        <v>9791</v>
      </c>
      <c r="K24" s="92">
        <v>9449</v>
      </c>
      <c r="L24" s="644">
        <f t="shared" si="1"/>
        <v>1.0975723080497155</v>
      </c>
      <c r="M24" s="372" t="s">
        <v>428</v>
      </c>
      <c r="N24" s="373"/>
    </row>
    <row r="25" spans="1:14" s="42" customFormat="1" ht="12.75" customHeight="1">
      <c r="A25" s="369" t="s">
        <v>449</v>
      </c>
      <c r="B25" s="370" t="s">
        <v>435</v>
      </c>
      <c r="C25" s="92"/>
      <c r="D25" s="92">
        <v>80</v>
      </c>
      <c r="E25" s="92">
        <v>85</v>
      </c>
      <c r="F25" s="92">
        <v>85</v>
      </c>
      <c r="G25" s="376"/>
      <c r="H25" s="371">
        <v>25758</v>
      </c>
      <c r="I25" s="92">
        <v>25916</v>
      </c>
      <c r="J25" s="92">
        <v>26242</v>
      </c>
      <c r="K25" s="92">
        <v>24335</v>
      </c>
      <c r="L25" s="644">
        <f t="shared" si="1"/>
        <v>0.9447550275642519</v>
      </c>
      <c r="M25" s="372" t="s">
        <v>428</v>
      </c>
      <c r="N25" s="373"/>
    </row>
    <row r="26" spans="1:14" s="42" customFormat="1" ht="12.75" customHeight="1">
      <c r="A26" s="369" t="s">
        <v>451</v>
      </c>
      <c r="B26" s="375" t="s">
        <v>458</v>
      </c>
      <c r="C26" s="92"/>
      <c r="D26" s="92"/>
      <c r="E26" s="92"/>
      <c r="F26" s="92"/>
      <c r="G26" s="376"/>
      <c r="H26" s="371">
        <v>927</v>
      </c>
      <c r="I26" s="92">
        <v>927</v>
      </c>
      <c r="J26" s="92">
        <v>942</v>
      </c>
      <c r="K26" s="92">
        <v>897</v>
      </c>
      <c r="L26" s="644">
        <f t="shared" si="1"/>
        <v>0.9676375404530745</v>
      </c>
      <c r="M26" s="372" t="s">
        <v>428</v>
      </c>
      <c r="N26" s="373"/>
    </row>
    <row r="27" spans="1:14" s="42" customFormat="1" ht="12.75" customHeight="1" thickBot="1">
      <c r="A27" s="646" t="s">
        <v>453</v>
      </c>
      <c r="B27" s="647" t="s">
        <v>460</v>
      </c>
      <c r="C27" s="390"/>
      <c r="D27" s="390"/>
      <c r="E27" s="390"/>
      <c r="F27" s="390"/>
      <c r="G27" s="645"/>
      <c r="H27" s="648">
        <v>800</v>
      </c>
      <c r="I27" s="390">
        <v>800</v>
      </c>
      <c r="J27" s="390">
        <v>805</v>
      </c>
      <c r="K27" s="390">
        <v>805</v>
      </c>
      <c r="L27" s="644">
        <f t="shared" si="1"/>
        <v>1.00625</v>
      </c>
      <c r="M27" s="593" t="s">
        <v>428</v>
      </c>
      <c r="N27" s="649"/>
    </row>
    <row r="28" spans="1:14" s="42" customFormat="1" ht="6.75" customHeight="1" thickTop="1">
      <c r="A28" s="605"/>
      <c r="B28" s="651"/>
      <c r="C28" s="652"/>
      <c r="D28" s="652"/>
      <c r="E28" s="652"/>
      <c r="F28" s="652"/>
      <c r="G28" s="653"/>
      <c r="H28" s="652"/>
      <c r="I28" s="652"/>
      <c r="J28" s="652"/>
      <c r="K28" s="652"/>
      <c r="L28" s="654"/>
      <c r="M28" s="655"/>
      <c r="N28" s="655"/>
    </row>
    <row r="29" spans="1:14" s="42" customFormat="1" ht="6.75" customHeight="1" thickBot="1">
      <c r="A29" s="453"/>
      <c r="B29" s="656"/>
      <c r="C29" s="606"/>
      <c r="D29" s="606"/>
      <c r="E29" s="606"/>
      <c r="F29" s="606"/>
      <c r="G29" s="657"/>
      <c r="H29" s="606"/>
      <c r="I29" s="606"/>
      <c r="J29" s="606"/>
      <c r="K29" s="606"/>
      <c r="L29" s="658"/>
      <c r="M29" s="659"/>
      <c r="N29" s="659"/>
    </row>
    <row r="30" spans="1:14" s="42" customFormat="1" ht="12" thickTop="1">
      <c r="A30" s="381" t="s">
        <v>455</v>
      </c>
      <c r="B30" s="382" t="s">
        <v>464</v>
      </c>
      <c r="C30" s="383"/>
      <c r="D30" s="383"/>
      <c r="E30" s="383"/>
      <c r="F30" s="383"/>
      <c r="G30" s="379"/>
      <c r="H30" s="384">
        <v>883</v>
      </c>
      <c r="I30" s="383">
        <v>1041</v>
      </c>
      <c r="J30" s="383">
        <v>1041</v>
      </c>
      <c r="K30" s="383">
        <v>1013</v>
      </c>
      <c r="L30" s="650">
        <f>K30/H30</f>
        <v>1.1472253680634201</v>
      </c>
      <c r="M30" s="385" t="s">
        <v>428</v>
      </c>
      <c r="N30" s="386"/>
    </row>
    <row r="31" spans="1:14" s="42" customFormat="1" ht="12.75" customHeight="1">
      <c r="A31" s="369" t="s">
        <v>457</v>
      </c>
      <c r="B31" s="375" t="s">
        <v>466</v>
      </c>
      <c r="C31" s="92">
        <v>563</v>
      </c>
      <c r="D31" s="92">
        <v>563</v>
      </c>
      <c r="E31" s="92">
        <v>563</v>
      </c>
      <c r="F31" s="92">
        <v>0</v>
      </c>
      <c r="G31" s="376">
        <f>F31/C31</f>
        <v>0</v>
      </c>
      <c r="H31" s="371">
        <v>1987</v>
      </c>
      <c r="I31" s="92">
        <v>1987</v>
      </c>
      <c r="J31" s="92">
        <v>1987</v>
      </c>
      <c r="K31" s="92">
        <v>2098</v>
      </c>
      <c r="L31" s="644">
        <f>K31/H31</f>
        <v>1.0558631102164067</v>
      </c>
      <c r="M31" s="372" t="s">
        <v>428</v>
      </c>
      <c r="N31" s="373"/>
    </row>
    <row r="32" spans="1:14" s="42" customFormat="1" ht="12.75" customHeight="1">
      <c r="A32" s="369" t="s">
        <v>459</v>
      </c>
      <c r="B32" s="375" t="s">
        <v>462</v>
      </c>
      <c r="C32" s="92"/>
      <c r="D32" s="92"/>
      <c r="E32" s="92"/>
      <c r="F32" s="92"/>
      <c r="G32" s="376"/>
      <c r="H32" s="371">
        <v>150</v>
      </c>
      <c r="I32" s="92">
        <v>150</v>
      </c>
      <c r="J32" s="92">
        <v>150</v>
      </c>
      <c r="K32" s="92">
        <v>150</v>
      </c>
      <c r="L32" s="644">
        <f aca="true" t="shared" si="2" ref="L32:L51">K32/H32</f>
        <v>1</v>
      </c>
      <c r="M32" s="372" t="s">
        <v>428</v>
      </c>
      <c r="N32" s="373"/>
    </row>
    <row r="33" spans="1:14" s="42" customFormat="1" ht="12.75" customHeight="1">
      <c r="A33" s="369" t="s">
        <v>461</v>
      </c>
      <c r="B33" s="375" t="s">
        <v>468</v>
      </c>
      <c r="C33" s="92"/>
      <c r="D33" s="92"/>
      <c r="E33" s="92"/>
      <c r="F33" s="92"/>
      <c r="G33" s="376"/>
      <c r="H33" s="371">
        <v>100</v>
      </c>
      <c r="I33" s="92">
        <v>100</v>
      </c>
      <c r="J33" s="92">
        <v>100</v>
      </c>
      <c r="K33" s="92">
        <v>100</v>
      </c>
      <c r="L33" s="644">
        <f t="shared" si="2"/>
        <v>1</v>
      </c>
      <c r="M33" s="372" t="s">
        <v>428</v>
      </c>
      <c r="N33" s="373"/>
    </row>
    <row r="34" spans="1:14" s="42" customFormat="1" ht="12.75" customHeight="1">
      <c r="A34" s="369" t="s">
        <v>463</v>
      </c>
      <c r="B34" s="388" t="s">
        <v>493</v>
      </c>
      <c r="C34" s="92"/>
      <c r="D34" s="92"/>
      <c r="E34" s="92"/>
      <c r="F34" s="92"/>
      <c r="G34" s="376"/>
      <c r="H34" s="371">
        <v>381</v>
      </c>
      <c r="I34" s="92">
        <v>381</v>
      </c>
      <c r="J34" s="92">
        <v>381</v>
      </c>
      <c r="K34" s="92">
        <v>271</v>
      </c>
      <c r="L34" s="644">
        <f t="shared" si="2"/>
        <v>0.7112860892388452</v>
      </c>
      <c r="M34" s="372" t="s">
        <v>428</v>
      </c>
      <c r="N34" s="373"/>
    </row>
    <row r="35" spans="1:14" s="42" customFormat="1" ht="12.75" customHeight="1">
      <c r="A35" s="377" t="s">
        <v>465</v>
      </c>
      <c r="B35" s="672" t="s">
        <v>495</v>
      </c>
      <c r="C35" s="378">
        <v>35665</v>
      </c>
      <c r="D35" s="378">
        <v>38334</v>
      </c>
      <c r="E35" s="378">
        <v>44931</v>
      </c>
      <c r="F35" s="378">
        <v>45105</v>
      </c>
      <c r="G35" s="376">
        <f>F35/C35</f>
        <v>1.2646852656666199</v>
      </c>
      <c r="H35" s="380">
        <v>41003</v>
      </c>
      <c r="I35" s="378">
        <v>40916</v>
      </c>
      <c r="J35" s="378">
        <v>42701</v>
      </c>
      <c r="K35" s="378">
        <v>46186</v>
      </c>
      <c r="L35" s="644">
        <f t="shared" si="2"/>
        <v>1.1264053849718314</v>
      </c>
      <c r="M35" s="372"/>
      <c r="N35" s="373" t="s">
        <v>428</v>
      </c>
    </row>
    <row r="36" spans="1:14" s="42" customFormat="1" ht="12.75" customHeight="1">
      <c r="A36" s="381" t="s">
        <v>467</v>
      </c>
      <c r="B36" s="387" t="s">
        <v>431</v>
      </c>
      <c r="C36" s="383">
        <v>236</v>
      </c>
      <c r="D36" s="383">
        <v>670</v>
      </c>
      <c r="E36" s="383">
        <v>854</v>
      </c>
      <c r="F36" s="383">
        <v>854</v>
      </c>
      <c r="G36" s="376">
        <f>F36/C36</f>
        <v>3.6186440677966103</v>
      </c>
      <c r="H36" s="384">
        <v>413</v>
      </c>
      <c r="I36" s="383">
        <v>413</v>
      </c>
      <c r="J36" s="383">
        <v>413</v>
      </c>
      <c r="K36" s="383">
        <v>413</v>
      </c>
      <c r="L36" s="644">
        <f t="shared" si="2"/>
        <v>1</v>
      </c>
      <c r="M36" s="385"/>
      <c r="N36" s="386" t="s">
        <v>428</v>
      </c>
    </row>
    <row r="37" spans="1:14" s="42" customFormat="1" ht="12.75" customHeight="1">
      <c r="A37" s="369" t="s">
        <v>469</v>
      </c>
      <c r="B37" s="672" t="s">
        <v>489</v>
      </c>
      <c r="C37" s="378"/>
      <c r="D37" s="378"/>
      <c r="E37" s="378"/>
      <c r="F37" s="378"/>
      <c r="G37" s="376"/>
      <c r="H37" s="380">
        <v>598</v>
      </c>
      <c r="I37" s="378">
        <v>598</v>
      </c>
      <c r="J37" s="378">
        <v>513</v>
      </c>
      <c r="K37" s="378">
        <v>513</v>
      </c>
      <c r="L37" s="644">
        <f t="shared" si="2"/>
        <v>0.8578595317725752</v>
      </c>
      <c r="M37" s="372" t="s">
        <v>428</v>
      </c>
      <c r="N37" s="373"/>
    </row>
    <row r="38" spans="1:14" s="42" customFormat="1" ht="11.25">
      <c r="A38" s="369" t="s">
        <v>471</v>
      </c>
      <c r="B38" s="389" t="s">
        <v>491</v>
      </c>
      <c r="C38" s="383">
        <v>130</v>
      </c>
      <c r="D38" s="383">
        <v>130</v>
      </c>
      <c r="E38" s="383">
        <v>140</v>
      </c>
      <c r="F38" s="383">
        <v>140</v>
      </c>
      <c r="G38" s="376">
        <f>F38/C38</f>
        <v>1.0769230769230769</v>
      </c>
      <c r="H38" s="384">
        <v>8414</v>
      </c>
      <c r="I38" s="383">
        <v>8866</v>
      </c>
      <c r="J38" s="383">
        <v>9319</v>
      </c>
      <c r="K38" s="383">
        <v>8814</v>
      </c>
      <c r="L38" s="644">
        <f t="shared" si="2"/>
        <v>1.047539814594723</v>
      </c>
      <c r="M38" s="372" t="s">
        <v>428</v>
      </c>
      <c r="N38" s="386"/>
    </row>
    <row r="39" spans="1:14" s="42" customFormat="1" ht="11.25">
      <c r="A39" s="369" t="s">
        <v>473</v>
      </c>
      <c r="B39" s="382" t="s">
        <v>433</v>
      </c>
      <c r="C39" s="383"/>
      <c r="D39" s="383">
        <v>635</v>
      </c>
      <c r="E39" s="383">
        <v>658</v>
      </c>
      <c r="F39" s="383">
        <v>658</v>
      </c>
      <c r="G39" s="376"/>
      <c r="H39" s="384">
        <v>406</v>
      </c>
      <c r="I39" s="383">
        <v>1149</v>
      </c>
      <c r="J39" s="383">
        <v>1213</v>
      </c>
      <c r="K39" s="383">
        <v>1213</v>
      </c>
      <c r="L39" s="644">
        <f t="shared" si="2"/>
        <v>2.9876847290640396</v>
      </c>
      <c r="M39" s="372"/>
      <c r="N39" s="386" t="s">
        <v>428</v>
      </c>
    </row>
    <row r="40" spans="1:14" s="42" customFormat="1" ht="11.25">
      <c r="A40" s="369" t="s">
        <v>474</v>
      </c>
      <c r="B40" s="388" t="s">
        <v>483</v>
      </c>
      <c r="C40" s="17"/>
      <c r="D40" s="17"/>
      <c r="E40" s="17"/>
      <c r="F40" s="17"/>
      <c r="G40" s="376"/>
      <c r="H40" s="371">
        <v>14210</v>
      </c>
      <c r="I40" s="92">
        <v>19541</v>
      </c>
      <c r="J40" s="92">
        <v>17886</v>
      </c>
      <c r="K40" s="92">
        <v>17886</v>
      </c>
      <c r="L40" s="644">
        <f t="shared" si="2"/>
        <v>1.2586910626319494</v>
      </c>
      <c r="M40" s="372"/>
      <c r="N40" s="386" t="s">
        <v>428</v>
      </c>
    </row>
    <row r="41" spans="1:14" s="42" customFormat="1" ht="12.75" customHeight="1">
      <c r="A41" s="369" t="s">
        <v>476</v>
      </c>
      <c r="B41" s="375" t="s">
        <v>448</v>
      </c>
      <c r="C41" s="92"/>
      <c r="D41" s="92">
        <v>248</v>
      </c>
      <c r="E41" s="92">
        <v>248</v>
      </c>
      <c r="F41" s="92">
        <v>248</v>
      </c>
      <c r="G41" s="376"/>
      <c r="H41" s="371">
        <v>1080</v>
      </c>
      <c r="I41" s="92">
        <v>1080</v>
      </c>
      <c r="J41" s="92">
        <v>829</v>
      </c>
      <c r="K41" s="92">
        <v>724</v>
      </c>
      <c r="L41" s="644">
        <f t="shared" si="2"/>
        <v>0.6703703703703704</v>
      </c>
      <c r="M41" s="372"/>
      <c r="N41" s="373" t="s">
        <v>428</v>
      </c>
    </row>
    <row r="42" spans="1:14" s="42" customFormat="1" ht="12.75" customHeight="1">
      <c r="A42" s="369" t="s">
        <v>478</v>
      </c>
      <c r="B42" s="375" t="s">
        <v>454</v>
      </c>
      <c r="C42" s="92"/>
      <c r="D42" s="92"/>
      <c r="E42" s="92"/>
      <c r="F42" s="92"/>
      <c r="G42" s="376"/>
      <c r="H42" s="371">
        <v>12100</v>
      </c>
      <c r="I42" s="92">
        <v>12245</v>
      </c>
      <c r="J42" s="92">
        <v>13356</v>
      </c>
      <c r="K42" s="92">
        <v>12951</v>
      </c>
      <c r="L42" s="644">
        <f t="shared" si="2"/>
        <v>1.0703305785123967</v>
      </c>
      <c r="M42" s="372" t="s">
        <v>428</v>
      </c>
      <c r="N42" s="373"/>
    </row>
    <row r="43" spans="1:14" s="42" customFormat="1" ht="11.25">
      <c r="A43" s="369" t="s">
        <v>480</v>
      </c>
      <c r="B43" s="370" t="s">
        <v>456</v>
      </c>
      <c r="C43" s="92">
        <v>1010</v>
      </c>
      <c r="D43" s="92">
        <v>1010</v>
      </c>
      <c r="E43" s="92">
        <v>1010</v>
      </c>
      <c r="F43" s="92">
        <v>1002</v>
      </c>
      <c r="G43" s="376">
        <f>F43/C43</f>
        <v>0.9920792079207921</v>
      </c>
      <c r="H43" s="371">
        <v>7741</v>
      </c>
      <c r="I43" s="92">
        <v>6725</v>
      </c>
      <c r="J43" s="92">
        <v>6606</v>
      </c>
      <c r="K43" s="92">
        <v>6349</v>
      </c>
      <c r="L43" s="644">
        <f t="shared" si="2"/>
        <v>0.8201782715411445</v>
      </c>
      <c r="M43" s="372" t="s">
        <v>428</v>
      </c>
      <c r="N43" s="373"/>
    </row>
    <row r="44" spans="1:14" s="42" customFormat="1" ht="12.75" customHeight="1">
      <c r="A44" s="369" t="s">
        <v>482</v>
      </c>
      <c r="B44" s="375" t="s">
        <v>432</v>
      </c>
      <c r="C44" s="92">
        <v>1383</v>
      </c>
      <c r="D44" s="92">
        <v>1383</v>
      </c>
      <c r="E44" s="92">
        <v>1100</v>
      </c>
      <c r="F44" s="92">
        <v>953</v>
      </c>
      <c r="G44" s="376">
        <f>F44/C44</f>
        <v>0.6890817064352857</v>
      </c>
      <c r="H44" s="371">
        <v>1597</v>
      </c>
      <c r="I44" s="92">
        <v>1597</v>
      </c>
      <c r="J44" s="92">
        <v>1380</v>
      </c>
      <c r="K44" s="92">
        <v>1522</v>
      </c>
      <c r="L44" s="644">
        <f t="shared" si="2"/>
        <v>0.9530369442705072</v>
      </c>
      <c r="M44" s="372" t="s">
        <v>428</v>
      </c>
      <c r="N44" s="373"/>
    </row>
    <row r="45" spans="1:14" s="42" customFormat="1" ht="11.25">
      <c r="A45" s="369" t="s">
        <v>484</v>
      </c>
      <c r="B45" s="375" t="s">
        <v>477</v>
      </c>
      <c r="C45" s="92"/>
      <c r="D45" s="92"/>
      <c r="E45" s="92"/>
      <c r="F45" s="92"/>
      <c r="G45" s="374"/>
      <c r="H45" s="371">
        <v>50</v>
      </c>
      <c r="I45" s="92">
        <v>50</v>
      </c>
      <c r="J45" s="92">
        <v>50</v>
      </c>
      <c r="K45" s="92">
        <v>50</v>
      </c>
      <c r="L45" s="644">
        <f t="shared" si="2"/>
        <v>1</v>
      </c>
      <c r="M45" s="372" t="s">
        <v>428</v>
      </c>
      <c r="N45" s="373"/>
    </row>
    <row r="46" spans="1:14" s="42" customFormat="1" ht="21">
      <c r="A46" s="369" t="s">
        <v>486</v>
      </c>
      <c r="B46" s="370" t="s">
        <v>621</v>
      </c>
      <c r="C46" s="92"/>
      <c r="D46" s="92"/>
      <c r="E46" s="92"/>
      <c r="F46" s="92"/>
      <c r="G46" s="364"/>
      <c r="H46" s="371">
        <v>150</v>
      </c>
      <c r="I46" s="92">
        <v>150</v>
      </c>
      <c r="J46" s="92">
        <v>150</v>
      </c>
      <c r="K46" s="92">
        <v>150</v>
      </c>
      <c r="L46" s="644">
        <f t="shared" si="2"/>
        <v>1</v>
      </c>
      <c r="M46" s="372" t="s">
        <v>428</v>
      </c>
      <c r="N46" s="373"/>
    </row>
    <row r="47" spans="1:14" s="42" customFormat="1" ht="12.75" customHeight="1">
      <c r="A47" s="369" t="s">
        <v>488</v>
      </c>
      <c r="B47" s="375" t="s">
        <v>479</v>
      </c>
      <c r="C47" s="17"/>
      <c r="D47" s="17"/>
      <c r="E47" s="17"/>
      <c r="F47" s="17"/>
      <c r="G47" s="376"/>
      <c r="H47" s="371">
        <v>470</v>
      </c>
      <c r="I47" s="92">
        <v>470</v>
      </c>
      <c r="J47" s="92">
        <v>343</v>
      </c>
      <c r="K47" s="92">
        <v>343</v>
      </c>
      <c r="L47" s="644">
        <f t="shared" si="2"/>
        <v>0.7297872340425532</v>
      </c>
      <c r="M47" s="372" t="s">
        <v>428</v>
      </c>
      <c r="N47" s="373"/>
    </row>
    <row r="48" spans="1:14" s="42" customFormat="1" ht="11.25">
      <c r="A48" s="369" t="s">
        <v>490</v>
      </c>
      <c r="B48" s="375" t="s">
        <v>470</v>
      </c>
      <c r="C48" s="92"/>
      <c r="D48" s="92"/>
      <c r="E48" s="92"/>
      <c r="F48" s="92"/>
      <c r="G48" s="364"/>
      <c r="H48" s="371">
        <v>500</v>
      </c>
      <c r="I48" s="92">
        <v>500</v>
      </c>
      <c r="J48" s="92">
        <v>500</v>
      </c>
      <c r="K48" s="92">
        <v>500</v>
      </c>
      <c r="L48" s="644">
        <f t="shared" si="2"/>
        <v>1</v>
      </c>
      <c r="M48" s="372" t="s">
        <v>428</v>
      </c>
      <c r="N48" s="373"/>
    </row>
    <row r="49" spans="1:14" s="42" customFormat="1" ht="11.25">
      <c r="A49" s="369" t="s">
        <v>492</v>
      </c>
      <c r="B49" s="370" t="s">
        <v>472</v>
      </c>
      <c r="C49" s="92"/>
      <c r="D49" s="92"/>
      <c r="E49" s="92"/>
      <c r="F49" s="92"/>
      <c r="G49" s="376"/>
      <c r="H49" s="371">
        <v>600</v>
      </c>
      <c r="I49" s="92">
        <v>600</v>
      </c>
      <c r="J49" s="92">
        <v>600</v>
      </c>
      <c r="K49" s="92">
        <v>600</v>
      </c>
      <c r="L49" s="644">
        <f t="shared" si="2"/>
        <v>1</v>
      </c>
      <c r="M49" s="372" t="s">
        <v>428</v>
      </c>
      <c r="N49" s="373"/>
    </row>
    <row r="50" spans="1:14" s="42" customFormat="1" ht="12.75" customHeight="1">
      <c r="A50" s="369" t="s">
        <v>494</v>
      </c>
      <c r="B50" s="382" t="s">
        <v>481</v>
      </c>
      <c r="C50" s="17"/>
      <c r="D50" s="17"/>
      <c r="E50" s="17"/>
      <c r="F50" s="17"/>
      <c r="G50" s="376"/>
      <c r="H50" s="384">
        <v>990</v>
      </c>
      <c r="I50" s="383">
        <v>990</v>
      </c>
      <c r="J50" s="383">
        <v>990</v>
      </c>
      <c r="K50" s="383">
        <v>990</v>
      </c>
      <c r="L50" s="644">
        <f t="shared" si="2"/>
        <v>1</v>
      </c>
      <c r="M50" s="372" t="s">
        <v>428</v>
      </c>
      <c r="N50" s="373"/>
    </row>
    <row r="51" spans="1:14" s="42" customFormat="1" ht="12" thickBot="1">
      <c r="A51" s="369" t="s">
        <v>496</v>
      </c>
      <c r="B51" s="673" t="s">
        <v>475</v>
      </c>
      <c r="C51" s="390"/>
      <c r="D51" s="390">
        <v>200</v>
      </c>
      <c r="E51" s="390">
        <v>200</v>
      </c>
      <c r="F51" s="390">
        <v>125</v>
      </c>
      <c r="G51" s="376"/>
      <c r="H51" s="391">
        <v>4570</v>
      </c>
      <c r="I51" s="392">
        <v>5605</v>
      </c>
      <c r="J51" s="392">
        <v>5505</v>
      </c>
      <c r="K51" s="392">
        <v>3960</v>
      </c>
      <c r="L51" s="644">
        <f t="shared" si="2"/>
        <v>0.8665207877461707</v>
      </c>
      <c r="M51" s="393" t="s">
        <v>428</v>
      </c>
      <c r="N51" s="394"/>
    </row>
    <row r="52" spans="1:14" s="42" customFormat="1" ht="12.75" customHeight="1" thickTop="1">
      <c r="A52" s="822" t="s">
        <v>498</v>
      </c>
      <c r="B52" s="822"/>
      <c r="C52" s="395">
        <f>SUM(C8:C51)</f>
        <v>195152</v>
      </c>
      <c r="D52" s="395">
        <f>SUM(D8:D51)</f>
        <v>248044</v>
      </c>
      <c r="E52" s="395">
        <f>SUM(E8:E51)</f>
        <v>277833</v>
      </c>
      <c r="F52" s="395">
        <f>SUM(F8:F51)</f>
        <v>256365</v>
      </c>
      <c r="G52" s="396">
        <f>F52/C52</f>
        <v>1.3136683200787078</v>
      </c>
      <c r="H52" s="397">
        <f>SUM(H8:H51)</f>
        <v>274722</v>
      </c>
      <c r="I52" s="395">
        <f>SUM(I8:I51)</f>
        <v>338713</v>
      </c>
      <c r="J52" s="395">
        <f>SUM(J8:J51)</f>
        <v>351287</v>
      </c>
      <c r="K52" s="395">
        <f>SUM(K8:K51)</f>
        <v>346128</v>
      </c>
      <c r="L52" s="398">
        <f>K52/H52</f>
        <v>1.259920938257584</v>
      </c>
      <c r="M52" s="385"/>
      <c r="N52" s="386"/>
    </row>
    <row r="53" spans="1:14" s="42" customFormat="1" ht="12.75" customHeight="1" thickBot="1">
      <c r="A53" s="823" t="s">
        <v>499</v>
      </c>
      <c r="B53" s="823"/>
      <c r="C53" s="399">
        <v>184571</v>
      </c>
      <c r="D53" s="399">
        <v>184571</v>
      </c>
      <c r="E53" s="399">
        <v>184571</v>
      </c>
      <c r="F53" s="399">
        <v>184571</v>
      </c>
      <c r="G53" s="400">
        <f>F53/C53</f>
        <v>1</v>
      </c>
      <c r="H53" s="401">
        <f>'7.sz. melléklet'!D35</f>
        <v>105001</v>
      </c>
      <c r="I53" s="401">
        <f>'7.sz. melléklet'!F35</f>
        <v>93902</v>
      </c>
      <c r="J53" s="401">
        <f>'7.sz. melléklet'!G35</f>
        <v>111117</v>
      </c>
      <c r="K53" s="401">
        <f>'7.sz. melléklet'!H35</f>
        <v>94808</v>
      </c>
      <c r="L53" s="402">
        <f>K53/H53</f>
        <v>0.902924734050152</v>
      </c>
      <c r="M53" s="393"/>
      <c r="N53" s="394"/>
    </row>
    <row r="54" spans="1:14" s="42" customFormat="1" ht="12.75" customHeight="1" thickBot="1" thickTop="1">
      <c r="A54" s="824" t="s">
        <v>500</v>
      </c>
      <c r="B54" s="824"/>
      <c r="C54" s="403">
        <f>SUM(C52:C53)</f>
        <v>379723</v>
      </c>
      <c r="D54" s="403">
        <f>SUM(D52:D53)</f>
        <v>432615</v>
      </c>
      <c r="E54" s="403">
        <f>SUM(E52:E53)</f>
        <v>462404</v>
      </c>
      <c r="F54" s="403">
        <f>SUM(F52:F53)</f>
        <v>440936</v>
      </c>
      <c r="G54" s="404">
        <f>F54/C54</f>
        <v>1.161204351593135</v>
      </c>
      <c r="H54" s="405">
        <f>SUM(H52:H53)</f>
        <v>379723</v>
      </c>
      <c r="I54" s="403">
        <f>SUM(I52:I53)</f>
        <v>432615</v>
      </c>
      <c r="J54" s="403">
        <f>SUM(J52:J53)</f>
        <v>462404</v>
      </c>
      <c r="K54" s="403">
        <f>SUM(K52:K53)</f>
        <v>440936</v>
      </c>
      <c r="L54" s="406">
        <f>K54/H54</f>
        <v>1.161204351593135</v>
      </c>
      <c r="M54" s="407"/>
      <c r="N54" s="408"/>
    </row>
    <row r="55" s="39" customFormat="1" ht="12.75" thickTop="1">
      <c r="K55" s="745"/>
    </row>
    <row r="56" s="39" customFormat="1" ht="12">
      <c r="K56" s="745"/>
    </row>
    <row r="57" s="39" customFormat="1" ht="12">
      <c r="K57" s="745"/>
    </row>
    <row r="58" s="39" customFormat="1" ht="12">
      <c r="K58" s="745"/>
    </row>
    <row r="59" s="39" customFormat="1" ht="12">
      <c r="K59" s="745"/>
    </row>
    <row r="60" s="39" customFormat="1" ht="12">
      <c r="K60" s="745"/>
    </row>
    <row r="61" s="39" customFormat="1" ht="12">
      <c r="K61" s="745"/>
    </row>
    <row r="62" s="39" customFormat="1" ht="12">
      <c r="K62" s="745"/>
    </row>
    <row r="63" s="39" customFormat="1" ht="12">
      <c r="K63" s="745"/>
    </row>
    <row r="64" s="39" customFormat="1" ht="12">
      <c r="K64" s="745"/>
    </row>
    <row r="65" s="39" customFormat="1" ht="12">
      <c r="K65" s="745"/>
    </row>
    <row r="66" s="39" customFormat="1" ht="12">
      <c r="K66" s="745"/>
    </row>
    <row r="67" s="39" customFormat="1" ht="12">
      <c r="K67" s="745"/>
    </row>
    <row r="68" s="39" customFormat="1" ht="12">
      <c r="K68" s="745"/>
    </row>
    <row r="69" s="39" customFormat="1" ht="12">
      <c r="K69" s="745"/>
    </row>
    <row r="70" s="39" customFormat="1" ht="12">
      <c r="K70" s="745"/>
    </row>
    <row r="71" s="39" customFormat="1" ht="12">
      <c r="K71" s="745"/>
    </row>
    <row r="72" s="39" customFormat="1" ht="12">
      <c r="K72" s="745"/>
    </row>
    <row r="73" s="39" customFormat="1" ht="12">
      <c r="K73" s="745"/>
    </row>
    <row r="74" s="39" customFormat="1" ht="12">
      <c r="K74" s="745"/>
    </row>
    <row r="75" s="39" customFormat="1" ht="12">
      <c r="K75" s="745"/>
    </row>
    <row r="76" s="39" customFormat="1" ht="12">
      <c r="K76" s="745"/>
    </row>
    <row r="77" s="39" customFormat="1" ht="12">
      <c r="K77" s="745"/>
    </row>
    <row r="78" s="39" customFormat="1" ht="12">
      <c r="K78" s="745"/>
    </row>
    <row r="79" s="39" customFormat="1" ht="12">
      <c r="K79" s="745"/>
    </row>
    <row r="80" s="39" customFormat="1" ht="12">
      <c r="K80" s="745"/>
    </row>
    <row r="81" s="39" customFormat="1" ht="12">
      <c r="K81" s="745"/>
    </row>
    <row r="82" s="39" customFormat="1" ht="12">
      <c r="K82" s="745"/>
    </row>
    <row r="83" s="39" customFormat="1" ht="12">
      <c r="K83" s="745"/>
    </row>
    <row r="84" s="39" customFormat="1" ht="12">
      <c r="K84" s="745"/>
    </row>
    <row r="85" s="39" customFormat="1" ht="12">
      <c r="K85" s="745"/>
    </row>
    <row r="86" s="39" customFormat="1" ht="12">
      <c r="K86" s="745"/>
    </row>
    <row r="87" s="39" customFormat="1" ht="12">
      <c r="K87" s="745"/>
    </row>
    <row r="88" s="39" customFormat="1" ht="12">
      <c r="K88" s="745"/>
    </row>
    <row r="89" s="39" customFormat="1" ht="12">
      <c r="K89" s="745"/>
    </row>
    <row r="90" s="39" customFormat="1" ht="12">
      <c r="K90" s="745"/>
    </row>
    <row r="91" s="39" customFormat="1" ht="12">
      <c r="K91" s="745"/>
    </row>
    <row r="92" s="39" customFormat="1" ht="12">
      <c r="K92" s="745"/>
    </row>
    <row r="93" s="39" customFormat="1" ht="12">
      <c r="K93" s="745"/>
    </row>
    <row r="94" s="39" customFormat="1" ht="12">
      <c r="K94" s="745"/>
    </row>
    <row r="95" s="39" customFormat="1" ht="12"/>
    <row r="96" s="39" customFormat="1" ht="12"/>
    <row r="97" s="39" customFormat="1" ht="12"/>
    <row r="98" s="39" customFormat="1" ht="12"/>
    <row r="99" s="39" customFormat="1" ht="12"/>
    <row r="100" s="39" customFormat="1" ht="12"/>
    <row r="101" s="39" customFormat="1" ht="12"/>
    <row r="102" s="39" customFormat="1" ht="12"/>
    <row r="103" s="39" customFormat="1" ht="12"/>
    <row r="104" s="39" customFormat="1" ht="12"/>
  </sheetData>
  <sheetProtection selectLockedCells="1" selectUnlockedCells="1"/>
  <mergeCells count="4">
    <mergeCell ref="A4:N4"/>
    <mergeCell ref="A52:B52"/>
    <mergeCell ref="A53:B53"/>
    <mergeCell ref="A54:B5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4" r:id="rId1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K43" sqref="K43"/>
    </sheetView>
  </sheetViews>
  <sheetFormatPr defaultColWidth="9.140625" defaultRowHeight="15" customHeight="1"/>
  <cols>
    <col min="1" max="1" width="5.7109375" style="1" customWidth="1"/>
    <col min="2" max="2" width="35.7109375" style="1" customWidth="1"/>
    <col min="3" max="3" width="5.7109375" style="1" customWidth="1"/>
    <col min="4" max="8" width="9.7109375" style="1" customWidth="1"/>
    <col min="9" max="9" width="9.7109375" style="0" customWidth="1"/>
  </cols>
  <sheetData>
    <row r="1" spans="1:9" ht="15" customHeight="1">
      <c r="A1" s="825" t="s">
        <v>198</v>
      </c>
      <c r="B1" s="825"/>
      <c r="C1" s="825"/>
      <c r="D1" s="825"/>
      <c r="E1" s="825"/>
      <c r="F1" s="825"/>
      <c r="G1" s="825"/>
      <c r="H1" s="825"/>
      <c r="I1" s="825"/>
    </row>
    <row r="2" spans="1:9" ht="15" customHeight="1">
      <c r="A2" s="3"/>
      <c r="B2" s="3"/>
      <c r="C2" s="3"/>
      <c r="D2" s="3"/>
      <c r="E2" s="3"/>
      <c r="F2" s="3"/>
      <c r="G2" s="3"/>
      <c r="H2" s="3"/>
      <c r="I2" s="2" t="str">
        <f>'1.sz. mellékelet'!H2</f>
        <v>a    3/2015. (III. 4.) önkormányzati rendelethez</v>
      </c>
    </row>
    <row r="3" spans="1:9" ht="15" customHeight="1">
      <c r="A3" s="41"/>
      <c r="B3" s="42"/>
      <c r="C3" s="42"/>
      <c r="D3" s="42"/>
      <c r="E3" s="42"/>
      <c r="F3" s="42"/>
      <c r="G3" s="42"/>
      <c r="H3" s="42"/>
      <c r="I3" s="39"/>
    </row>
    <row r="4" spans="1:9" ht="15" customHeight="1">
      <c r="A4" s="804" t="s">
        <v>103</v>
      </c>
      <c r="B4" s="804"/>
      <c r="C4" s="804"/>
      <c r="D4" s="804"/>
      <c r="E4" s="804"/>
      <c r="F4" s="804"/>
      <c r="G4" s="804"/>
      <c r="H4" s="804"/>
      <c r="I4" s="804"/>
    </row>
    <row r="5" spans="1:9" ht="15" customHeight="1">
      <c r="A5" s="42"/>
      <c r="B5" s="42"/>
      <c r="C5" s="42"/>
      <c r="D5" s="42"/>
      <c r="E5" s="42"/>
      <c r="F5" s="42"/>
      <c r="G5" s="42"/>
      <c r="H5" s="42"/>
      <c r="I5" s="39"/>
    </row>
    <row r="6" spans="1:9" ht="15" customHeight="1" thickBot="1">
      <c r="A6" s="41"/>
      <c r="B6" s="87"/>
      <c r="C6" s="87"/>
      <c r="D6" s="40"/>
      <c r="E6" s="40"/>
      <c r="F6" s="40"/>
      <c r="G6" s="40"/>
      <c r="H6" s="40"/>
      <c r="I6" s="6" t="s">
        <v>2</v>
      </c>
    </row>
    <row r="7" spans="1:9" ht="34.5" thickTop="1">
      <c r="A7" s="7" t="s">
        <v>94</v>
      </c>
      <c r="B7" s="9" t="s">
        <v>104</v>
      </c>
      <c r="C7" s="9" t="s">
        <v>199</v>
      </c>
      <c r="D7" s="9" t="s">
        <v>5</v>
      </c>
      <c r="E7" s="9" t="s">
        <v>390</v>
      </c>
      <c r="F7" s="9" t="s">
        <v>391</v>
      </c>
      <c r="G7" s="9" t="s">
        <v>628</v>
      </c>
      <c r="H7" s="9" t="s">
        <v>666</v>
      </c>
      <c r="I7" s="143" t="s">
        <v>6</v>
      </c>
    </row>
    <row r="8" spans="1:9" ht="15" customHeight="1" thickBot="1">
      <c r="A8" s="93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667</v>
      </c>
      <c r="I8" s="91" t="s">
        <v>15</v>
      </c>
    </row>
    <row r="9" spans="1:9" ht="15" customHeight="1" thickTop="1">
      <c r="A9" s="94" t="s">
        <v>17</v>
      </c>
      <c r="B9" s="95" t="s">
        <v>105</v>
      </c>
      <c r="C9" s="95" t="s">
        <v>200</v>
      </c>
      <c r="D9" s="96">
        <f>D10+D15</f>
        <v>29251</v>
      </c>
      <c r="E9" s="96">
        <f>E10+E15</f>
        <v>30550</v>
      </c>
      <c r="F9" s="96">
        <f>F10+F15</f>
        <v>30550</v>
      </c>
      <c r="G9" s="96">
        <f>G10+G15</f>
        <v>32436</v>
      </c>
      <c r="H9" s="96">
        <f>H10+H15</f>
        <v>29978</v>
      </c>
      <c r="I9" s="97">
        <f>H9/D9</f>
        <v>1.024853851150388</v>
      </c>
    </row>
    <row r="10" spans="1:9" ht="15" customHeight="1">
      <c r="A10" s="20" t="s">
        <v>106</v>
      </c>
      <c r="B10" s="17" t="s">
        <v>201</v>
      </c>
      <c r="C10" s="17" t="s">
        <v>202</v>
      </c>
      <c r="D10" s="18">
        <f>SUM(D11:D13)</f>
        <v>20133</v>
      </c>
      <c r="E10" s="18">
        <f>SUM(E11:E14)</f>
        <v>21496</v>
      </c>
      <c r="F10" s="18">
        <f>SUM(F11:F14)</f>
        <v>21496</v>
      </c>
      <c r="G10" s="18">
        <f>SUM(G11:G14)</f>
        <v>23017</v>
      </c>
      <c r="H10" s="18">
        <f>SUM(H11:H14)</f>
        <v>24772</v>
      </c>
      <c r="I10" s="98">
        <f>H10/D10</f>
        <v>1.2304177221477177</v>
      </c>
    </row>
    <row r="11" spans="1:11" ht="15" customHeight="1">
      <c r="A11" s="99"/>
      <c r="B11" s="21" t="s">
        <v>203</v>
      </c>
      <c r="C11" s="21" t="s">
        <v>204</v>
      </c>
      <c r="D11" s="22">
        <v>18857</v>
      </c>
      <c r="E11" s="22">
        <v>20089</v>
      </c>
      <c r="F11" s="22">
        <v>20058</v>
      </c>
      <c r="G11" s="22">
        <v>20635</v>
      </c>
      <c r="H11" s="22">
        <v>22842</v>
      </c>
      <c r="I11" s="84">
        <f>H11/D11</f>
        <v>1.211327358540595</v>
      </c>
      <c r="K11" s="140"/>
    </row>
    <row r="12" spans="1:11" ht="15" customHeight="1">
      <c r="A12" s="99"/>
      <c r="B12" s="21" t="s">
        <v>393</v>
      </c>
      <c r="C12" s="21" t="s">
        <v>394</v>
      </c>
      <c r="D12" s="22"/>
      <c r="E12" s="22"/>
      <c r="F12" s="22">
        <v>31</v>
      </c>
      <c r="G12" s="22">
        <v>62</v>
      </c>
      <c r="H12" s="22">
        <v>62</v>
      </c>
      <c r="I12" s="84"/>
      <c r="K12" s="140"/>
    </row>
    <row r="13" spans="1:11" ht="15" customHeight="1">
      <c r="A13" s="99"/>
      <c r="B13" s="21" t="s">
        <v>392</v>
      </c>
      <c r="C13" s="21" t="s">
        <v>205</v>
      </c>
      <c r="D13" s="22">
        <v>1276</v>
      </c>
      <c r="E13" s="22">
        <v>1276</v>
      </c>
      <c r="F13" s="22">
        <v>1276</v>
      </c>
      <c r="G13" s="22">
        <v>2179</v>
      </c>
      <c r="H13" s="22">
        <v>1439</v>
      </c>
      <c r="I13" s="84">
        <f aca="true" t="shared" si="0" ref="I13:I49">H13/D13</f>
        <v>1.1277429467084639</v>
      </c>
      <c r="K13" s="140"/>
    </row>
    <row r="14" spans="1:11" ht="15" customHeight="1">
      <c r="A14" s="99"/>
      <c r="B14" s="21" t="s">
        <v>365</v>
      </c>
      <c r="C14" s="21" t="s">
        <v>348</v>
      </c>
      <c r="D14" s="22"/>
      <c r="E14" s="22">
        <v>131</v>
      </c>
      <c r="F14" s="22">
        <v>131</v>
      </c>
      <c r="G14" s="22">
        <v>141</v>
      </c>
      <c r="H14" s="22">
        <v>429</v>
      </c>
      <c r="I14" s="84"/>
      <c r="K14" s="140"/>
    </row>
    <row r="15" spans="1:11" ht="15" customHeight="1">
      <c r="A15" s="20" t="s">
        <v>107</v>
      </c>
      <c r="B15" s="17" t="s">
        <v>109</v>
      </c>
      <c r="C15" s="17" t="s">
        <v>206</v>
      </c>
      <c r="D15" s="18">
        <f>SUM(D16:D18)</f>
        <v>9118</v>
      </c>
      <c r="E15" s="18">
        <f>SUM(E16:E18)</f>
        <v>9054</v>
      </c>
      <c r="F15" s="18">
        <f>SUM(F16:F18)</f>
        <v>9054</v>
      </c>
      <c r="G15" s="18">
        <f>SUM(G16:G18)</f>
        <v>9419</v>
      </c>
      <c r="H15" s="18">
        <f>SUM(H16:H18)</f>
        <v>5206</v>
      </c>
      <c r="I15" s="98">
        <f t="shared" si="0"/>
        <v>0.5709585435402501</v>
      </c>
      <c r="K15" s="140"/>
    </row>
    <row r="16" spans="1:11" ht="15" customHeight="1">
      <c r="A16" s="99"/>
      <c r="B16" s="21" t="s">
        <v>227</v>
      </c>
      <c r="C16" s="21" t="s">
        <v>207</v>
      </c>
      <c r="D16" s="22">
        <v>6382</v>
      </c>
      <c r="E16" s="22">
        <v>6387</v>
      </c>
      <c r="F16" s="22">
        <v>6387</v>
      </c>
      <c r="G16" s="22">
        <v>6859</v>
      </c>
      <c r="H16" s="22">
        <v>2591</v>
      </c>
      <c r="I16" s="84">
        <f t="shared" si="0"/>
        <v>0.4059855844562833</v>
      </c>
      <c r="K16" s="140"/>
    </row>
    <row r="17" spans="1:11" ht="15" customHeight="1">
      <c r="A17" s="99"/>
      <c r="B17" s="21" t="s">
        <v>228</v>
      </c>
      <c r="C17" s="21" t="s">
        <v>208</v>
      </c>
      <c r="D17" s="22">
        <v>2236</v>
      </c>
      <c r="E17" s="22">
        <v>2267</v>
      </c>
      <c r="F17" s="22">
        <v>2326</v>
      </c>
      <c r="G17" s="22">
        <v>1975</v>
      </c>
      <c r="H17" s="22">
        <v>1770</v>
      </c>
      <c r="I17" s="84">
        <f t="shared" si="0"/>
        <v>0.7915921288014311</v>
      </c>
      <c r="K17" s="140"/>
    </row>
    <row r="18" spans="1:11" ht="15" customHeight="1">
      <c r="A18" s="99"/>
      <c r="B18" s="21" t="s">
        <v>229</v>
      </c>
      <c r="C18" s="21" t="s">
        <v>209</v>
      </c>
      <c r="D18" s="22">
        <v>500</v>
      </c>
      <c r="E18" s="22">
        <v>400</v>
      </c>
      <c r="F18" s="22">
        <v>341</v>
      </c>
      <c r="G18" s="22">
        <v>585</v>
      </c>
      <c r="H18" s="22">
        <v>845</v>
      </c>
      <c r="I18" s="84">
        <f t="shared" si="0"/>
        <v>1.69</v>
      </c>
      <c r="K18" s="140"/>
    </row>
    <row r="19" spans="1:11" ht="15" customHeight="1">
      <c r="A19" s="27" t="s">
        <v>18</v>
      </c>
      <c r="B19" s="100" t="s">
        <v>161</v>
      </c>
      <c r="C19" s="100" t="s">
        <v>210</v>
      </c>
      <c r="D19" s="28">
        <v>8096</v>
      </c>
      <c r="E19" s="28">
        <v>9242</v>
      </c>
      <c r="F19" s="28">
        <v>9242</v>
      </c>
      <c r="G19" s="28">
        <v>9974</v>
      </c>
      <c r="H19" s="28">
        <v>7717</v>
      </c>
      <c r="I19" s="97">
        <f t="shared" si="0"/>
        <v>0.9531867588932806</v>
      </c>
      <c r="K19" s="140"/>
    </row>
    <row r="20" spans="1:11" ht="15" customHeight="1">
      <c r="A20" s="27" t="s">
        <v>59</v>
      </c>
      <c r="B20" s="100" t="s">
        <v>111</v>
      </c>
      <c r="C20" s="100" t="s">
        <v>211</v>
      </c>
      <c r="D20" s="28">
        <f>SUM(D21:D25)</f>
        <v>92866</v>
      </c>
      <c r="E20" s="28">
        <f>SUM(E21:E25)</f>
        <v>98336</v>
      </c>
      <c r="F20" s="28">
        <f>SUM(F21:F25)</f>
        <v>98336</v>
      </c>
      <c r="G20" s="28">
        <f>SUM(G21:G25)</f>
        <v>100318</v>
      </c>
      <c r="H20" s="28">
        <f>SUM(H21:H25)</f>
        <v>100266</v>
      </c>
      <c r="I20" s="97">
        <f t="shared" si="0"/>
        <v>1.0796847069971787</v>
      </c>
      <c r="K20" s="140"/>
    </row>
    <row r="21" spans="1:11" ht="15" customHeight="1">
      <c r="A21" s="20" t="s">
        <v>110</v>
      </c>
      <c r="B21" s="17" t="s">
        <v>212</v>
      </c>
      <c r="C21" s="17" t="s">
        <v>218</v>
      </c>
      <c r="D21" s="18">
        <v>11600</v>
      </c>
      <c r="E21" s="18">
        <v>14035</v>
      </c>
      <c r="F21" s="18">
        <v>14035</v>
      </c>
      <c r="G21" s="18">
        <v>14112</v>
      </c>
      <c r="H21" s="18">
        <v>13797</v>
      </c>
      <c r="I21" s="98">
        <f t="shared" si="0"/>
        <v>1.1893965517241378</v>
      </c>
      <c r="K21" s="140"/>
    </row>
    <row r="22" spans="1:11" ht="15" customHeight="1">
      <c r="A22" s="20" t="s">
        <v>112</v>
      </c>
      <c r="B22" s="17" t="s">
        <v>213</v>
      </c>
      <c r="C22" s="17" t="s">
        <v>219</v>
      </c>
      <c r="D22" s="18">
        <v>1705</v>
      </c>
      <c r="E22" s="18">
        <v>1725</v>
      </c>
      <c r="F22" s="18">
        <v>1725</v>
      </c>
      <c r="G22" s="18">
        <v>1725</v>
      </c>
      <c r="H22" s="18">
        <v>1725</v>
      </c>
      <c r="I22" s="98">
        <f t="shared" si="0"/>
        <v>1.0117302052785924</v>
      </c>
      <c r="K22" s="140"/>
    </row>
    <row r="23" spans="1:11" ht="15" customHeight="1">
      <c r="A23" s="20" t="s">
        <v>214</v>
      </c>
      <c r="B23" s="17" t="s">
        <v>215</v>
      </c>
      <c r="C23" s="17" t="s">
        <v>220</v>
      </c>
      <c r="D23" s="18">
        <v>53945</v>
      </c>
      <c r="E23" s="18">
        <v>56944</v>
      </c>
      <c r="F23" s="18">
        <v>56944</v>
      </c>
      <c r="G23" s="18">
        <v>58476</v>
      </c>
      <c r="H23" s="18">
        <v>57056</v>
      </c>
      <c r="I23" s="98">
        <f t="shared" si="0"/>
        <v>1.0576698489201966</v>
      </c>
      <c r="K23" s="140"/>
    </row>
    <row r="24" spans="1:11" ht="15" customHeight="1">
      <c r="A24" s="20" t="s">
        <v>216</v>
      </c>
      <c r="B24" s="17" t="s">
        <v>217</v>
      </c>
      <c r="C24" s="17" t="s">
        <v>221</v>
      </c>
      <c r="D24" s="18">
        <v>355</v>
      </c>
      <c r="E24" s="18">
        <v>385</v>
      </c>
      <c r="F24" s="18">
        <v>385</v>
      </c>
      <c r="G24" s="18">
        <v>385</v>
      </c>
      <c r="H24" s="18">
        <v>385</v>
      </c>
      <c r="I24" s="98">
        <f t="shared" si="0"/>
        <v>1.0845070422535212</v>
      </c>
      <c r="K24" s="140"/>
    </row>
    <row r="25" spans="1:11" ht="15" customHeight="1">
      <c r="A25" s="20" t="s">
        <v>222</v>
      </c>
      <c r="B25" s="17" t="s">
        <v>223</v>
      </c>
      <c r="C25" s="17" t="s">
        <v>224</v>
      </c>
      <c r="D25" s="18">
        <f>SUM(D26:D28)</f>
        <v>25261</v>
      </c>
      <c r="E25" s="18">
        <f>SUM(E26:E28)</f>
        <v>25247</v>
      </c>
      <c r="F25" s="18">
        <f>SUM(F26:F28)</f>
        <v>25247</v>
      </c>
      <c r="G25" s="18">
        <f>SUM(G26:G28)</f>
        <v>25620</v>
      </c>
      <c r="H25" s="18">
        <f>SUM(H26:H28)</f>
        <v>27303</v>
      </c>
      <c r="I25" s="98">
        <f t="shared" si="0"/>
        <v>1.0808360714144334</v>
      </c>
      <c r="K25" s="140"/>
    </row>
    <row r="26" spans="1:11" ht="15" customHeight="1">
      <c r="A26" s="99"/>
      <c r="B26" s="21" t="s">
        <v>225</v>
      </c>
      <c r="C26" s="21" t="s">
        <v>226</v>
      </c>
      <c r="D26" s="22">
        <v>17833</v>
      </c>
      <c r="E26" s="22">
        <v>18457</v>
      </c>
      <c r="F26" s="22">
        <v>15807</v>
      </c>
      <c r="G26" s="22">
        <v>15827</v>
      </c>
      <c r="H26" s="22">
        <v>12968</v>
      </c>
      <c r="I26" s="84">
        <f t="shared" si="0"/>
        <v>0.7271911624516346</v>
      </c>
      <c r="K26" s="140"/>
    </row>
    <row r="27" spans="1:11" ht="15" customHeight="1">
      <c r="A27" s="99"/>
      <c r="B27" s="194" t="s">
        <v>230</v>
      </c>
      <c r="C27" s="21" t="s">
        <v>232</v>
      </c>
      <c r="D27" s="22">
        <v>6350</v>
      </c>
      <c r="E27" s="22">
        <v>6350</v>
      </c>
      <c r="F27" s="22">
        <v>9000</v>
      </c>
      <c r="G27" s="22">
        <v>9118</v>
      </c>
      <c r="H27" s="22">
        <v>13610</v>
      </c>
      <c r="I27" s="84">
        <f t="shared" si="0"/>
        <v>2.1433070866141732</v>
      </c>
      <c r="K27" s="140"/>
    </row>
    <row r="28" spans="1:12" ht="15" customHeight="1">
      <c r="A28" s="99"/>
      <c r="B28" s="194" t="s">
        <v>231</v>
      </c>
      <c r="C28" s="21" t="s">
        <v>233</v>
      </c>
      <c r="D28" s="22">
        <v>1078</v>
      </c>
      <c r="E28" s="22">
        <v>440</v>
      </c>
      <c r="F28" s="22">
        <v>440</v>
      </c>
      <c r="G28" s="22">
        <v>675</v>
      </c>
      <c r="H28" s="22">
        <v>725</v>
      </c>
      <c r="I28" s="84">
        <f t="shared" si="0"/>
        <v>0.6725417439703154</v>
      </c>
      <c r="K28" s="140"/>
      <c r="L28" s="140"/>
    </row>
    <row r="29" spans="1:11" ht="15" customHeight="1">
      <c r="A29" s="27" t="s">
        <v>60</v>
      </c>
      <c r="B29" s="100" t="s">
        <v>234</v>
      </c>
      <c r="C29" s="100" t="s">
        <v>235</v>
      </c>
      <c r="D29" s="28">
        <v>6020</v>
      </c>
      <c r="E29" s="28">
        <v>6020</v>
      </c>
      <c r="F29" s="28">
        <v>6020</v>
      </c>
      <c r="G29" s="28">
        <v>5935</v>
      </c>
      <c r="H29" s="28">
        <v>4611</v>
      </c>
      <c r="I29" s="97">
        <f t="shared" si="0"/>
        <v>0.7659468438538206</v>
      </c>
      <c r="K29" s="140"/>
    </row>
    <row r="30" spans="1:11" ht="15" customHeight="1">
      <c r="A30" s="27" t="s">
        <v>62</v>
      </c>
      <c r="B30" s="100" t="s">
        <v>236</v>
      </c>
      <c r="C30" s="100" t="s">
        <v>237</v>
      </c>
      <c r="D30" s="28">
        <f>SUM(D31:D35)</f>
        <v>125490</v>
      </c>
      <c r="E30" s="28">
        <f>SUM(E31:E35)</f>
        <v>126250</v>
      </c>
      <c r="F30" s="28">
        <f>SUM(F31:F35)</f>
        <v>126250</v>
      </c>
      <c r="G30" s="28">
        <f>SUM(G31:G35)</f>
        <v>144250</v>
      </c>
      <c r="H30" s="28">
        <f>SUM(H31:H35)</f>
        <v>128889</v>
      </c>
      <c r="I30" s="97">
        <f t="shared" si="0"/>
        <v>1.0270858235715994</v>
      </c>
      <c r="K30" s="140"/>
    </row>
    <row r="31" spans="1:11" ht="15" customHeight="1">
      <c r="A31" s="20" t="s">
        <v>192</v>
      </c>
      <c r="B31" s="17" t="s">
        <v>350</v>
      </c>
      <c r="C31" s="17" t="s">
        <v>351</v>
      </c>
      <c r="D31" s="18"/>
      <c r="E31" s="18">
        <v>384</v>
      </c>
      <c r="F31" s="18">
        <v>384</v>
      </c>
      <c r="G31" s="18">
        <v>384</v>
      </c>
      <c r="H31" s="18">
        <v>732</v>
      </c>
      <c r="I31" s="84"/>
      <c r="K31" s="140"/>
    </row>
    <row r="32" spans="1:11" s="195" customFormat="1" ht="15" customHeight="1">
      <c r="A32" s="20" t="s">
        <v>194</v>
      </c>
      <c r="B32" s="17" t="s">
        <v>238</v>
      </c>
      <c r="C32" s="17" t="s">
        <v>240</v>
      </c>
      <c r="D32" s="18">
        <v>12129</v>
      </c>
      <c r="E32" s="18">
        <v>12727</v>
      </c>
      <c r="F32" s="18">
        <v>12727</v>
      </c>
      <c r="G32" s="18">
        <v>13267</v>
      </c>
      <c r="H32" s="18">
        <v>13568</v>
      </c>
      <c r="I32" s="98">
        <f t="shared" si="0"/>
        <v>1.118641272982109</v>
      </c>
      <c r="K32" s="140"/>
    </row>
    <row r="33" spans="1:11" s="195" customFormat="1" ht="22.5">
      <c r="A33" s="20" t="s">
        <v>243</v>
      </c>
      <c r="B33" s="48" t="s">
        <v>353</v>
      </c>
      <c r="C33" s="17" t="s">
        <v>354</v>
      </c>
      <c r="D33" s="18"/>
      <c r="E33" s="18">
        <v>200</v>
      </c>
      <c r="F33" s="18">
        <v>200</v>
      </c>
      <c r="G33" s="18">
        <v>200</v>
      </c>
      <c r="H33" s="18">
        <v>300</v>
      </c>
      <c r="I33" s="84"/>
      <c r="K33" s="140"/>
    </row>
    <row r="34" spans="1:11" s="195" customFormat="1" ht="15" customHeight="1">
      <c r="A34" s="20" t="s">
        <v>349</v>
      </c>
      <c r="B34" s="17" t="s">
        <v>239</v>
      </c>
      <c r="C34" s="17" t="s">
        <v>241</v>
      </c>
      <c r="D34" s="18">
        <v>8360</v>
      </c>
      <c r="E34" s="18">
        <v>19037</v>
      </c>
      <c r="F34" s="18">
        <v>19037</v>
      </c>
      <c r="G34" s="18">
        <v>19282</v>
      </c>
      <c r="H34" s="18">
        <v>19481</v>
      </c>
      <c r="I34" s="98">
        <f t="shared" si="0"/>
        <v>2.330263157894737</v>
      </c>
      <c r="K34" s="140"/>
    </row>
    <row r="35" spans="1:11" s="195" customFormat="1" ht="15" customHeight="1">
      <c r="A35" s="20" t="s">
        <v>352</v>
      </c>
      <c r="B35" s="17" t="s">
        <v>48</v>
      </c>
      <c r="C35" s="17" t="s">
        <v>242</v>
      </c>
      <c r="D35" s="18">
        <v>105001</v>
      </c>
      <c r="E35" s="18">
        <v>93902</v>
      </c>
      <c r="F35" s="18">
        <v>93902</v>
      </c>
      <c r="G35" s="18">
        <v>111117</v>
      </c>
      <c r="H35" s="18">
        <v>94808</v>
      </c>
      <c r="I35" s="98">
        <f t="shared" si="0"/>
        <v>0.902924734050152</v>
      </c>
      <c r="K35" s="140"/>
    </row>
    <row r="36" spans="1:11" ht="15" customHeight="1">
      <c r="A36" s="27" t="s">
        <v>63</v>
      </c>
      <c r="B36" s="100" t="s">
        <v>162</v>
      </c>
      <c r="C36" s="100" t="s">
        <v>244</v>
      </c>
      <c r="D36" s="28">
        <f>SUM(D37:D42)</f>
        <v>65977</v>
      </c>
      <c r="E36" s="28">
        <f>SUM(E37:E42)</f>
        <v>80513</v>
      </c>
      <c r="F36" s="28">
        <f>SUM(F37:F42)</f>
        <v>80513</v>
      </c>
      <c r="G36" s="28">
        <f>SUM(G37:G42)</f>
        <v>90242</v>
      </c>
      <c r="H36" s="28">
        <f>SUM(H37:H42)</f>
        <v>90776</v>
      </c>
      <c r="I36" s="97">
        <f t="shared" si="0"/>
        <v>1.3758734104309078</v>
      </c>
      <c r="K36" s="140"/>
    </row>
    <row r="37" spans="1:11" s="195" customFormat="1" ht="15" customHeight="1">
      <c r="A37" s="199" t="s">
        <v>245</v>
      </c>
      <c r="B37" s="69" t="s">
        <v>246</v>
      </c>
      <c r="C37" s="69" t="s">
        <v>247</v>
      </c>
      <c r="D37" s="53">
        <v>2890</v>
      </c>
      <c r="E37" s="53">
        <v>2800</v>
      </c>
      <c r="F37" s="53">
        <v>2800</v>
      </c>
      <c r="G37" s="53">
        <v>3300</v>
      </c>
      <c r="H37" s="53">
        <v>3300</v>
      </c>
      <c r="I37" s="98">
        <f t="shared" si="0"/>
        <v>1.1418685121107266</v>
      </c>
      <c r="K37" s="140"/>
    </row>
    <row r="38" spans="1:11" s="195" customFormat="1" ht="15" customHeight="1">
      <c r="A38" s="199" t="s">
        <v>248</v>
      </c>
      <c r="B38" s="69" t="s">
        <v>249</v>
      </c>
      <c r="C38" s="69" t="s">
        <v>250</v>
      </c>
      <c r="D38" s="53">
        <v>24309</v>
      </c>
      <c r="E38" s="53">
        <v>29718</v>
      </c>
      <c r="F38" s="53">
        <v>29718</v>
      </c>
      <c r="G38" s="53">
        <v>36914</v>
      </c>
      <c r="H38" s="53">
        <v>36987</v>
      </c>
      <c r="I38" s="98">
        <f t="shared" si="0"/>
        <v>1.521535233864001</v>
      </c>
      <c r="K38" s="140"/>
    </row>
    <row r="39" spans="1:11" s="195" customFormat="1" ht="15" customHeight="1">
      <c r="A39" s="199" t="s">
        <v>251</v>
      </c>
      <c r="B39" s="69" t="s">
        <v>252</v>
      </c>
      <c r="C39" s="69" t="s">
        <v>253</v>
      </c>
      <c r="D39" s="53">
        <v>670</v>
      </c>
      <c r="E39" s="53">
        <v>712</v>
      </c>
      <c r="F39" s="53">
        <v>712</v>
      </c>
      <c r="G39" s="53">
        <v>744</v>
      </c>
      <c r="H39" s="53">
        <v>744</v>
      </c>
      <c r="I39" s="98">
        <f t="shared" si="0"/>
        <v>1.1104477611940298</v>
      </c>
      <c r="K39" s="140"/>
    </row>
    <row r="40" spans="1:11" s="195" customFormat="1" ht="15" customHeight="1">
      <c r="A40" s="199" t="s">
        <v>254</v>
      </c>
      <c r="B40" s="69" t="s">
        <v>255</v>
      </c>
      <c r="C40" s="69" t="s">
        <v>256</v>
      </c>
      <c r="D40" s="53">
        <v>12663</v>
      </c>
      <c r="E40" s="53">
        <v>19967</v>
      </c>
      <c r="F40" s="53">
        <v>19967</v>
      </c>
      <c r="G40" s="53">
        <v>20003</v>
      </c>
      <c r="H40" s="53">
        <v>20360</v>
      </c>
      <c r="I40" s="98">
        <f t="shared" si="0"/>
        <v>1.6078338466398168</v>
      </c>
      <c r="K40" s="140"/>
    </row>
    <row r="41" spans="1:11" s="195" customFormat="1" ht="15" customHeight="1">
      <c r="A41" s="199" t="s">
        <v>257</v>
      </c>
      <c r="B41" s="69" t="s">
        <v>258</v>
      </c>
      <c r="C41" s="69" t="s">
        <v>259</v>
      </c>
      <c r="D41" s="53">
        <v>14500</v>
      </c>
      <c r="E41" s="53">
        <v>14500</v>
      </c>
      <c r="F41" s="53">
        <v>14500</v>
      </c>
      <c r="G41" s="53">
        <v>14500</v>
      </c>
      <c r="H41" s="53">
        <v>14500</v>
      </c>
      <c r="I41" s="98">
        <f t="shared" si="0"/>
        <v>1</v>
      </c>
      <c r="K41" s="140"/>
    </row>
    <row r="42" spans="1:11" s="195" customFormat="1" ht="15" customHeight="1">
      <c r="A42" s="199" t="s">
        <v>260</v>
      </c>
      <c r="B42" s="69" t="s">
        <v>261</v>
      </c>
      <c r="C42" s="69" t="s">
        <v>262</v>
      </c>
      <c r="D42" s="53">
        <v>10945</v>
      </c>
      <c r="E42" s="53">
        <v>12816</v>
      </c>
      <c r="F42" s="53">
        <v>12816</v>
      </c>
      <c r="G42" s="53">
        <v>14781</v>
      </c>
      <c r="H42" s="53">
        <v>14885</v>
      </c>
      <c r="I42" s="98">
        <f t="shared" si="0"/>
        <v>1.3599817268158976</v>
      </c>
      <c r="K42" s="140"/>
    </row>
    <row r="43" spans="1:11" s="201" customFormat="1" ht="15" customHeight="1">
      <c r="A43" s="200" t="s">
        <v>65</v>
      </c>
      <c r="B43" s="197" t="s">
        <v>263</v>
      </c>
      <c r="C43" s="197" t="s">
        <v>264</v>
      </c>
      <c r="D43" s="198">
        <f>SUM(D44:D45)</f>
        <v>22795</v>
      </c>
      <c r="E43" s="198">
        <f>SUM(E44:E45)</f>
        <v>48416</v>
      </c>
      <c r="F43" s="198">
        <f>SUM(F44:F45)</f>
        <v>48416</v>
      </c>
      <c r="G43" s="198">
        <f>SUM(G44:G45)</f>
        <v>47266</v>
      </c>
      <c r="H43" s="198">
        <f>SUM(H44:H45)</f>
        <v>47266</v>
      </c>
      <c r="I43" s="97">
        <f t="shared" si="0"/>
        <v>2.073524895810485</v>
      </c>
      <c r="K43" s="140"/>
    </row>
    <row r="44" spans="1:11" s="195" customFormat="1" ht="15" customHeight="1">
      <c r="A44" s="199" t="s">
        <v>265</v>
      </c>
      <c r="B44" s="69" t="s">
        <v>266</v>
      </c>
      <c r="C44" s="69" t="s">
        <v>267</v>
      </c>
      <c r="D44" s="53">
        <v>17947</v>
      </c>
      <c r="E44" s="53">
        <v>38121</v>
      </c>
      <c r="F44" s="53">
        <v>38121</v>
      </c>
      <c r="G44" s="53">
        <v>37221</v>
      </c>
      <c r="H44" s="53">
        <v>37221</v>
      </c>
      <c r="I44" s="98">
        <f t="shared" si="0"/>
        <v>2.0739399342508498</v>
      </c>
      <c r="K44" s="140"/>
    </row>
    <row r="45" spans="1:11" s="195" customFormat="1" ht="15" customHeight="1">
      <c r="A45" s="199" t="s">
        <v>268</v>
      </c>
      <c r="B45" s="69" t="s">
        <v>269</v>
      </c>
      <c r="C45" s="69" t="s">
        <v>270</v>
      </c>
      <c r="D45" s="53">
        <v>4848</v>
      </c>
      <c r="E45" s="53">
        <v>10295</v>
      </c>
      <c r="F45" s="53">
        <v>10295</v>
      </c>
      <c r="G45" s="53">
        <v>10045</v>
      </c>
      <c r="H45" s="53">
        <v>10045</v>
      </c>
      <c r="I45" s="98">
        <f t="shared" si="0"/>
        <v>2.0719884488448845</v>
      </c>
      <c r="K45" s="140"/>
    </row>
    <row r="46" spans="1:11" s="201" customFormat="1" ht="15" customHeight="1">
      <c r="A46" s="196" t="s">
        <v>95</v>
      </c>
      <c r="B46" s="197" t="s">
        <v>120</v>
      </c>
      <c r="C46" s="197" t="s">
        <v>271</v>
      </c>
      <c r="D46" s="198">
        <f>SUM(D47:D48)</f>
        <v>7790</v>
      </c>
      <c r="E46" s="198">
        <f>SUM(E47:E48)</f>
        <v>12721</v>
      </c>
      <c r="F46" s="198">
        <f>SUM(F47:F48)</f>
        <v>12721</v>
      </c>
      <c r="G46" s="198">
        <f>SUM(G47:G48)</f>
        <v>10821</v>
      </c>
      <c r="H46" s="198">
        <f>SUM(H47:H48)</f>
        <v>10821</v>
      </c>
      <c r="I46" s="97">
        <f t="shared" si="0"/>
        <v>1.3890885750962774</v>
      </c>
      <c r="K46" s="140"/>
    </row>
    <row r="47" spans="1:11" s="201" customFormat="1" ht="22.5">
      <c r="A47" s="236" t="s">
        <v>272</v>
      </c>
      <c r="B47" s="671" t="s">
        <v>645</v>
      </c>
      <c r="C47" s="228" t="s">
        <v>644</v>
      </c>
      <c r="D47" s="229"/>
      <c r="E47" s="229"/>
      <c r="F47" s="229"/>
      <c r="G47" s="229">
        <v>3661</v>
      </c>
      <c r="H47" s="229">
        <v>6661</v>
      </c>
      <c r="I47" s="84"/>
      <c r="K47" s="140"/>
    </row>
    <row r="48" spans="1:11" s="195" customFormat="1" ht="15" customHeight="1">
      <c r="A48" s="236" t="s">
        <v>643</v>
      </c>
      <c r="B48" s="228" t="s">
        <v>273</v>
      </c>
      <c r="C48" s="228" t="s">
        <v>274</v>
      </c>
      <c r="D48" s="229">
        <v>7790</v>
      </c>
      <c r="E48" s="229">
        <v>12721</v>
      </c>
      <c r="F48" s="229">
        <v>12721</v>
      </c>
      <c r="G48" s="229">
        <v>7160</v>
      </c>
      <c r="H48" s="229">
        <v>4160</v>
      </c>
      <c r="I48" s="98">
        <f t="shared" si="0"/>
        <v>0.5340179717586649</v>
      </c>
      <c r="K48" s="140"/>
    </row>
    <row r="49" spans="1:11" s="195" customFormat="1" ht="15" customHeight="1" thickBot="1">
      <c r="A49" s="237" t="s">
        <v>98</v>
      </c>
      <c r="B49" s="238" t="s">
        <v>346</v>
      </c>
      <c r="C49" s="238" t="s">
        <v>347</v>
      </c>
      <c r="D49" s="239">
        <v>15584</v>
      </c>
      <c r="E49" s="239">
        <v>14713</v>
      </c>
      <c r="F49" s="239">
        <v>14713</v>
      </c>
      <c r="G49" s="239">
        <v>15591</v>
      </c>
      <c r="H49" s="239">
        <v>15196</v>
      </c>
      <c r="I49" s="97">
        <f t="shared" si="0"/>
        <v>0.9751026694045175</v>
      </c>
      <c r="K49" s="140"/>
    </row>
    <row r="50" spans="1:9" ht="15" customHeight="1" thickBot="1" thickTop="1">
      <c r="A50" s="820" t="s">
        <v>113</v>
      </c>
      <c r="B50" s="820"/>
      <c r="C50" s="186"/>
      <c r="D50" s="88">
        <f>D9+D19+D20+D29+D30+D36+D43+D46+D49</f>
        <v>373869</v>
      </c>
      <c r="E50" s="88">
        <f>E9+E19+E20+E29+E30+E36+E43+E46+E49</f>
        <v>426761</v>
      </c>
      <c r="F50" s="88">
        <f>F9+F19+F20+F29+F30+F36+F43+F46+F49</f>
        <v>426761</v>
      </c>
      <c r="G50" s="88">
        <f>G9+G19+G20+G29+G30+G36+G43+G46+G49</f>
        <v>456833</v>
      </c>
      <c r="H50" s="88">
        <f>H9+H19+H20+H29+H30+H36+H43+H46+H49</f>
        <v>435520</v>
      </c>
      <c r="I50" s="103">
        <f>H50/D50</f>
        <v>1.164900005081994</v>
      </c>
    </row>
    <row r="51" spans="1:9" ht="15" customHeight="1" thickTop="1">
      <c r="A51" s="42"/>
      <c r="B51" s="42"/>
      <c r="C51" s="42"/>
      <c r="D51" s="42"/>
      <c r="E51" s="42"/>
      <c r="F51" s="42"/>
      <c r="G51" s="42"/>
      <c r="H51" s="42"/>
      <c r="I51" s="62"/>
    </row>
    <row r="52" spans="1:9" ht="15" customHeight="1">
      <c r="A52" s="42"/>
      <c r="B52" s="42"/>
      <c r="C52" s="42"/>
      <c r="D52" s="42"/>
      <c r="E52" s="42"/>
      <c r="F52" s="42"/>
      <c r="G52" s="42"/>
      <c r="H52" s="42"/>
      <c r="I52" s="62"/>
    </row>
    <row r="53" spans="1:9" ht="15" customHeight="1">
      <c r="A53" s="825" t="s">
        <v>627</v>
      </c>
      <c r="B53" s="825"/>
      <c r="C53" s="825"/>
      <c r="D53" s="825"/>
      <c r="E53" s="825"/>
      <c r="F53" s="825"/>
      <c r="G53" s="825"/>
      <c r="H53" s="825"/>
      <c r="I53" s="825"/>
    </row>
    <row r="54" spans="1:9" ht="15" customHeight="1">
      <c r="A54" s="3"/>
      <c r="B54" s="3"/>
      <c r="C54" s="3"/>
      <c r="D54" s="3"/>
      <c r="E54" s="3"/>
      <c r="F54" s="3"/>
      <c r="G54" s="3"/>
      <c r="H54" s="3"/>
      <c r="I54" s="2" t="str">
        <f>'1.sz. mellékelet'!H2</f>
        <v>a    3/2015. (III. 4.) önkormányzati rendelethez</v>
      </c>
    </row>
    <row r="55" spans="1:9" ht="15" customHeight="1">
      <c r="A55" s="42"/>
      <c r="B55" s="41"/>
      <c r="C55" s="41"/>
      <c r="D55" s="105"/>
      <c r="E55" s="105"/>
      <c r="F55" s="105"/>
      <c r="G55" s="105"/>
      <c r="H55" s="105"/>
      <c r="I55" s="39"/>
    </row>
    <row r="56" spans="1:9" ht="15" customHeight="1">
      <c r="A56" s="804" t="s">
        <v>114</v>
      </c>
      <c r="B56" s="804"/>
      <c r="C56" s="804"/>
      <c r="D56" s="804"/>
      <c r="E56" s="804"/>
      <c r="F56" s="804"/>
      <c r="G56" s="804"/>
      <c r="H56" s="804"/>
      <c r="I56" s="804"/>
    </row>
    <row r="57" spans="1:9" ht="15" customHeight="1">
      <c r="A57" s="41"/>
      <c r="B57" s="41"/>
      <c r="C57" s="41"/>
      <c r="D57" s="41"/>
      <c r="E57" s="41"/>
      <c r="F57" s="41"/>
      <c r="G57" s="41"/>
      <c r="H57" s="41"/>
      <c r="I57" s="39"/>
    </row>
    <row r="58" spans="1:9" ht="12.75" thickBot="1">
      <c r="A58" s="42"/>
      <c r="B58" s="104"/>
      <c r="C58" s="104"/>
      <c r="D58" s="40"/>
      <c r="E58" s="40"/>
      <c r="F58" s="40"/>
      <c r="G58" s="40"/>
      <c r="H58" s="40"/>
      <c r="I58" s="40" t="s">
        <v>2</v>
      </c>
    </row>
    <row r="59" spans="1:9" ht="34.5" thickTop="1">
      <c r="A59" s="7" t="s">
        <v>94</v>
      </c>
      <c r="B59" s="9" t="s">
        <v>104</v>
      </c>
      <c r="C59" s="9" t="s">
        <v>199</v>
      </c>
      <c r="D59" s="9" t="s">
        <v>5</v>
      </c>
      <c r="E59" s="9" t="s">
        <v>390</v>
      </c>
      <c r="F59" s="9" t="s">
        <v>391</v>
      </c>
      <c r="G59" s="9" t="s">
        <v>628</v>
      </c>
      <c r="H59" s="9" t="s">
        <v>666</v>
      </c>
      <c r="I59" s="143" t="s">
        <v>6</v>
      </c>
    </row>
    <row r="60" spans="1:9" ht="15" customHeight="1" thickBot="1">
      <c r="A60" s="93" t="s">
        <v>7</v>
      </c>
      <c r="B60" s="12" t="s">
        <v>8</v>
      </c>
      <c r="C60" s="12" t="s">
        <v>9</v>
      </c>
      <c r="D60" s="12" t="s">
        <v>10</v>
      </c>
      <c r="E60" s="12" t="s">
        <v>11</v>
      </c>
      <c r="F60" s="12" t="s">
        <v>12</v>
      </c>
      <c r="G60" s="12" t="s">
        <v>13</v>
      </c>
      <c r="H60" s="12" t="s">
        <v>76</v>
      </c>
      <c r="I60" s="91" t="s">
        <v>15</v>
      </c>
    </row>
    <row r="61" spans="1:9" ht="15" customHeight="1" thickTop="1">
      <c r="A61" s="94" t="s">
        <v>275</v>
      </c>
      <c r="B61" s="95" t="s">
        <v>276</v>
      </c>
      <c r="C61" s="187" t="s">
        <v>277</v>
      </c>
      <c r="D61" s="136">
        <f>SUM(D62:D64)</f>
        <v>58157</v>
      </c>
      <c r="E61" s="136">
        <f>SUM(E62:E64)</f>
        <v>72983</v>
      </c>
      <c r="F61" s="136">
        <f>SUM(F62:F64)</f>
        <v>72983</v>
      </c>
      <c r="G61" s="136">
        <f>SUM(G62:G64)</f>
        <v>74795</v>
      </c>
      <c r="H61" s="136">
        <f>SUM(H62:H64)</f>
        <v>73928</v>
      </c>
      <c r="I61" s="29">
        <f>H61/D61</f>
        <v>1.271179737606823</v>
      </c>
    </row>
    <row r="62" spans="1:9" ht="15" customHeight="1">
      <c r="A62" s="20" t="s">
        <v>106</v>
      </c>
      <c r="B62" s="17" t="s">
        <v>278</v>
      </c>
      <c r="C62" s="188" t="s">
        <v>279</v>
      </c>
      <c r="D62" s="18">
        <v>53468</v>
      </c>
      <c r="E62" s="18">
        <v>65162</v>
      </c>
      <c r="F62" s="18">
        <v>65556</v>
      </c>
      <c r="G62" s="18">
        <v>66037</v>
      </c>
      <c r="H62" s="18">
        <v>65929</v>
      </c>
      <c r="I62" s="19">
        <f>H62/D62</f>
        <v>1.233055285404354</v>
      </c>
    </row>
    <row r="63" spans="1:9" ht="15" customHeight="1">
      <c r="A63" s="20" t="s">
        <v>107</v>
      </c>
      <c r="B63" s="17" t="s">
        <v>355</v>
      </c>
      <c r="C63" s="188" t="s">
        <v>356</v>
      </c>
      <c r="D63" s="53"/>
      <c r="E63" s="53">
        <v>72</v>
      </c>
      <c r="F63" s="53"/>
      <c r="G63" s="53"/>
      <c r="H63" s="53"/>
      <c r="I63" s="29"/>
    </row>
    <row r="64" spans="1:9" ht="15" customHeight="1">
      <c r="A64" s="20" t="s">
        <v>108</v>
      </c>
      <c r="B64" s="17" t="s">
        <v>281</v>
      </c>
      <c r="C64" s="222" t="s">
        <v>280</v>
      </c>
      <c r="D64" s="53">
        <v>4689</v>
      </c>
      <c r="E64" s="53">
        <v>7749</v>
      </c>
      <c r="F64" s="53">
        <v>7427</v>
      </c>
      <c r="G64" s="53">
        <v>8758</v>
      </c>
      <c r="H64" s="53">
        <v>7999</v>
      </c>
      <c r="I64" s="19">
        <f aca="true" t="shared" si="1" ref="I64:I92">H64/D64</f>
        <v>1.7059074429515888</v>
      </c>
    </row>
    <row r="65" spans="1:9" ht="15" customHeight="1">
      <c r="A65" s="27" t="s">
        <v>18</v>
      </c>
      <c r="B65" s="189" t="s">
        <v>282</v>
      </c>
      <c r="C65" s="225" t="s">
        <v>283</v>
      </c>
      <c r="D65" s="130">
        <f>SUM(D66:D67)</f>
        <v>19459</v>
      </c>
      <c r="E65" s="130">
        <f>SUM(E66:E67)</f>
        <v>45184</v>
      </c>
      <c r="F65" s="130">
        <f>SUM(F66:F67)</f>
        <v>45184</v>
      </c>
      <c r="G65" s="130">
        <f>SUM(G66:G67)</f>
        <v>45528</v>
      </c>
      <c r="H65" s="130">
        <f>SUM(H66:H67)</f>
        <v>21265</v>
      </c>
      <c r="I65" s="29">
        <f t="shared" si="1"/>
        <v>1.092810524692944</v>
      </c>
    </row>
    <row r="66" spans="1:9" s="221" customFormat="1" ht="15" customHeight="1">
      <c r="A66" s="20" t="s">
        <v>20</v>
      </c>
      <c r="B66" s="17" t="s">
        <v>333</v>
      </c>
      <c r="C66" s="223" t="s">
        <v>332</v>
      </c>
      <c r="D66" s="45"/>
      <c r="E66" s="45"/>
      <c r="F66" s="45">
        <v>344</v>
      </c>
      <c r="G66" s="45">
        <v>344</v>
      </c>
      <c r="H66" s="45">
        <v>344</v>
      </c>
      <c r="I66" s="29"/>
    </row>
    <row r="67" spans="1:9" ht="15" customHeight="1">
      <c r="A67" s="20" t="s">
        <v>21</v>
      </c>
      <c r="B67" s="17" t="s">
        <v>284</v>
      </c>
      <c r="C67" s="188" t="s">
        <v>285</v>
      </c>
      <c r="D67" s="18">
        <v>19459</v>
      </c>
      <c r="E67" s="18">
        <v>45184</v>
      </c>
      <c r="F67" s="18">
        <v>44840</v>
      </c>
      <c r="G67" s="18">
        <v>45184</v>
      </c>
      <c r="H67" s="18">
        <v>20921</v>
      </c>
      <c r="I67" s="19">
        <f t="shared" si="1"/>
        <v>1.0751323295133357</v>
      </c>
    </row>
    <row r="68" spans="1:9" ht="15" customHeight="1">
      <c r="A68" s="27" t="s">
        <v>59</v>
      </c>
      <c r="B68" s="100" t="s">
        <v>19</v>
      </c>
      <c r="C68" s="189" t="s">
        <v>288</v>
      </c>
      <c r="D68" s="138">
        <f>D69+D70+D74</f>
        <v>59806</v>
      </c>
      <c r="E68" s="138">
        <f>E69+E70+E74</f>
        <v>60379</v>
      </c>
      <c r="F68" s="138">
        <f>F69+F70+F74</f>
        <v>60379</v>
      </c>
      <c r="G68" s="138">
        <f>G69+G70+G74</f>
        <v>77976</v>
      </c>
      <c r="H68" s="138">
        <f>H69+H70+H74</f>
        <v>79852</v>
      </c>
      <c r="I68" s="29">
        <f t="shared" si="1"/>
        <v>1.335183760826673</v>
      </c>
    </row>
    <row r="69" spans="1:9" ht="15" customHeight="1">
      <c r="A69" s="20" t="s">
        <v>110</v>
      </c>
      <c r="B69" s="17" t="s">
        <v>286</v>
      </c>
      <c r="C69" s="188" t="s">
        <v>289</v>
      </c>
      <c r="D69" s="18">
        <v>45000</v>
      </c>
      <c r="E69" s="18">
        <v>45000</v>
      </c>
      <c r="F69" s="18">
        <v>45000</v>
      </c>
      <c r="G69" s="18">
        <v>48000</v>
      </c>
      <c r="H69" s="18">
        <v>49008</v>
      </c>
      <c r="I69" s="19">
        <f t="shared" si="1"/>
        <v>1.0890666666666666</v>
      </c>
    </row>
    <row r="70" spans="1:9" ht="15" customHeight="1">
      <c r="A70" s="20" t="s">
        <v>112</v>
      </c>
      <c r="B70" s="17" t="s">
        <v>287</v>
      </c>
      <c r="C70" s="188" t="s">
        <v>290</v>
      </c>
      <c r="D70" s="137">
        <f>SUM(D71:D73)</f>
        <v>14701</v>
      </c>
      <c r="E70" s="137">
        <f>SUM(E71:E73)</f>
        <v>15274</v>
      </c>
      <c r="F70" s="137">
        <f>SUM(F71:F73)</f>
        <v>15274</v>
      </c>
      <c r="G70" s="137">
        <f>SUM(G71:G73)</f>
        <v>29664</v>
      </c>
      <c r="H70" s="137">
        <f>SUM(H71:H73)</f>
        <v>30416</v>
      </c>
      <c r="I70" s="19">
        <f t="shared" si="1"/>
        <v>2.0689748996666895</v>
      </c>
    </row>
    <row r="71" spans="1:9" ht="15" customHeight="1">
      <c r="A71" s="37"/>
      <c r="B71" s="21" t="s">
        <v>291</v>
      </c>
      <c r="C71" s="190" t="s">
        <v>292</v>
      </c>
      <c r="D71" s="22">
        <v>6000</v>
      </c>
      <c r="E71" s="22">
        <v>6500</v>
      </c>
      <c r="F71" s="22">
        <v>6500</v>
      </c>
      <c r="G71" s="22">
        <v>12500</v>
      </c>
      <c r="H71" s="22">
        <v>13000</v>
      </c>
      <c r="I71" s="23">
        <f t="shared" si="1"/>
        <v>2.1666666666666665</v>
      </c>
    </row>
    <row r="72" spans="1:9" ht="15" customHeight="1">
      <c r="A72" s="37"/>
      <c r="B72" s="21" t="s">
        <v>293</v>
      </c>
      <c r="C72" s="190" t="s">
        <v>294</v>
      </c>
      <c r="D72" s="22">
        <v>1600</v>
      </c>
      <c r="E72" s="22">
        <v>1600</v>
      </c>
      <c r="F72" s="22">
        <v>1600</v>
      </c>
      <c r="G72" s="22">
        <v>1600</v>
      </c>
      <c r="H72" s="22">
        <v>1900</v>
      </c>
      <c r="I72" s="23">
        <f t="shared" si="1"/>
        <v>1.1875</v>
      </c>
    </row>
    <row r="73" spans="1:9" ht="15" customHeight="1">
      <c r="A73" s="37"/>
      <c r="B73" s="21" t="s">
        <v>295</v>
      </c>
      <c r="C73" s="190" t="s">
        <v>296</v>
      </c>
      <c r="D73" s="22">
        <v>7101</v>
      </c>
      <c r="E73" s="22">
        <v>7174</v>
      </c>
      <c r="F73" s="22">
        <v>7174</v>
      </c>
      <c r="G73" s="22">
        <v>15564</v>
      </c>
      <c r="H73" s="22">
        <v>15516</v>
      </c>
      <c r="I73" s="23">
        <f t="shared" si="1"/>
        <v>2.185044359949303</v>
      </c>
    </row>
    <row r="74" spans="1:9" s="195" customFormat="1" ht="15" customHeight="1">
      <c r="A74" s="20" t="s">
        <v>214</v>
      </c>
      <c r="B74" s="17" t="s">
        <v>297</v>
      </c>
      <c r="C74" s="188" t="s">
        <v>298</v>
      </c>
      <c r="D74" s="18">
        <v>105</v>
      </c>
      <c r="E74" s="18">
        <v>105</v>
      </c>
      <c r="F74" s="18">
        <v>105</v>
      </c>
      <c r="G74" s="18">
        <v>312</v>
      </c>
      <c r="H74" s="18">
        <v>428</v>
      </c>
      <c r="I74" s="19">
        <f t="shared" si="1"/>
        <v>4.076190476190476</v>
      </c>
    </row>
    <row r="75" spans="1:9" ht="15" customHeight="1">
      <c r="A75" s="27" t="s">
        <v>60</v>
      </c>
      <c r="B75" s="100" t="s">
        <v>16</v>
      </c>
      <c r="C75" s="189" t="s">
        <v>300</v>
      </c>
      <c r="D75" s="138">
        <f>SUM(D76:D83)</f>
        <v>50475</v>
      </c>
      <c r="E75" s="138">
        <f>SUM(E76:E83)</f>
        <v>58273</v>
      </c>
      <c r="F75" s="138">
        <f>SUM(F76:F83)</f>
        <v>58273</v>
      </c>
      <c r="G75" s="138">
        <f>SUM(G76:G83)</f>
        <v>66472</v>
      </c>
      <c r="H75" s="138">
        <f>SUM(H76:H83)</f>
        <v>66366</v>
      </c>
      <c r="I75" s="29">
        <f t="shared" si="1"/>
        <v>1.3148291233283804</v>
      </c>
    </row>
    <row r="76" spans="1:9" s="195" customFormat="1" ht="15" customHeight="1">
      <c r="A76" s="20" t="s">
        <v>188</v>
      </c>
      <c r="B76" s="17" t="s">
        <v>299</v>
      </c>
      <c r="C76" s="188" t="s">
        <v>301</v>
      </c>
      <c r="D76" s="18">
        <v>100</v>
      </c>
      <c r="E76" s="18">
        <v>250</v>
      </c>
      <c r="F76" s="18">
        <v>250</v>
      </c>
      <c r="G76" s="18">
        <v>250</v>
      </c>
      <c r="H76" s="18">
        <v>224</v>
      </c>
      <c r="I76" s="19">
        <f t="shared" si="1"/>
        <v>2.24</v>
      </c>
    </row>
    <row r="77" spans="1:9" s="195" customFormat="1" ht="15" customHeight="1">
      <c r="A77" s="20" t="s">
        <v>189</v>
      </c>
      <c r="B77" s="17" t="s">
        <v>302</v>
      </c>
      <c r="C77" s="188" t="s">
        <v>303</v>
      </c>
      <c r="D77" s="18">
        <v>14020</v>
      </c>
      <c r="E77" s="18">
        <v>14341</v>
      </c>
      <c r="F77" s="18">
        <v>14341</v>
      </c>
      <c r="G77" s="18">
        <v>34881</v>
      </c>
      <c r="H77" s="18">
        <v>34934</v>
      </c>
      <c r="I77" s="19">
        <f t="shared" si="1"/>
        <v>2.491726105563481</v>
      </c>
    </row>
    <row r="78" spans="1:9" s="195" customFormat="1" ht="15" customHeight="1">
      <c r="A78" s="20" t="s">
        <v>190</v>
      </c>
      <c r="B78" s="17" t="s">
        <v>305</v>
      </c>
      <c r="C78" s="188" t="s">
        <v>304</v>
      </c>
      <c r="D78" s="18">
        <v>4100</v>
      </c>
      <c r="E78" s="18">
        <v>4700</v>
      </c>
      <c r="F78" s="18">
        <v>4700</v>
      </c>
      <c r="G78" s="18">
        <v>4718</v>
      </c>
      <c r="H78" s="18">
        <v>4537</v>
      </c>
      <c r="I78" s="19">
        <f t="shared" si="1"/>
        <v>1.1065853658536586</v>
      </c>
    </row>
    <row r="79" spans="1:9" s="195" customFormat="1" ht="15" customHeight="1">
      <c r="A79" s="20" t="s">
        <v>307</v>
      </c>
      <c r="B79" s="17" t="s">
        <v>306</v>
      </c>
      <c r="C79" s="188" t="s">
        <v>318</v>
      </c>
      <c r="D79" s="18">
        <v>18826</v>
      </c>
      <c r="E79" s="18">
        <v>20671</v>
      </c>
      <c r="F79" s="18">
        <v>20671</v>
      </c>
      <c r="G79" s="18">
        <v>6480</v>
      </c>
      <c r="H79" s="18">
        <v>6480</v>
      </c>
      <c r="I79" s="19">
        <f t="shared" si="1"/>
        <v>0.3442048231169659</v>
      </c>
    </row>
    <row r="80" spans="1:9" s="195" customFormat="1" ht="15" customHeight="1">
      <c r="A80" s="20" t="s">
        <v>308</v>
      </c>
      <c r="B80" s="17" t="s">
        <v>310</v>
      </c>
      <c r="C80" s="188" t="s">
        <v>317</v>
      </c>
      <c r="D80" s="18">
        <v>10006</v>
      </c>
      <c r="E80" s="18">
        <v>11297</v>
      </c>
      <c r="F80" s="18">
        <v>11297</v>
      </c>
      <c r="G80" s="18">
        <v>12987</v>
      </c>
      <c r="H80" s="18">
        <v>12906</v>
      </c>
      <c r="I80" s="19">
        <f t="shared" si="1"/>
        <v>1.2898261043373975</v>
      </c>
    </row>
    <row r="81" spans="1:9" s="195" customFormat="1" ht="15" customHeight="1">
      <c r="A81" s="20" t="s">
        <v>309</v>
      </c>
      <c r="B81" s="17" t="s">
        <v>357</v>
      </c>
      <c r="C81" s="188" t="s">
        <v>358</v>
      </c>
      <c r="D81" s="18"/>
      <c r="E81" s="18">
        <v>2669</v>
      </c>
      <c r="F81" s="18">
        <v>2669</v>
      </c>
      <c r="G81" s="18">
        <v>2811</v>
      </c>
      <c r="H81" s="18">
        <v>2811</v>
      </c>
      <c r="I81" s="19"/>
    </row>
    <row r="82" spans="1:9" s="195" customFormat="1" ht="15" customHeight="1">
      <c r="A82" s="20" t="s">
        <v>311</v>
      </c>
      <c r="B82" s="17" t="s">
        <v>312</v>
      </c>
      <c r="C82" s="188" t="s">
        <v>316</v>
      </c>
      <c r="D82" s="18">
        <v>3223</v>
      </c>
      <c r="E82" s="18">
        <v>4200</v>
      </c>
      <c r="F82" s="18">
        <v>4200</v>
      </c>
      <c r="G82" s="18">
        <v>4200</v>
      </c>
      <c r="H82" s="18">
        <v>4329</v>
      </c>
      <c r="I82" s="19">
        <f t="shared" si="1"/>
        <v>1.343158547936705</v>
      </c>
    </row>
    <row r="83" spans="1:9" s="195" customFormat="1" ht="15" customHeight="1">
      <c r="A83" s="20" t="s">
        <v>313</v>
      </c>
      <c r="B83" s="17" t="s">
        <v>314</v>
      </c>
      <c r="C83" s="188" t="s">
        <v>315</v>
      </c>
      <c r="D83" s="18">
        <v>200</v>
      </c>
      <c r="E83" s="18">
        <v>145</v>
      </c>
      <c r="F83" s="18">
        <v>145</v>
      </c>
      <c r="G83" s="18">
        <v>145</v>
      </c>
      <c r="H83" s="18">
        <v>145</v>
      </c>
      <c r="I83" s="19">
        <f t="shared" si="1"/>
        <v>0.725</v>
      </c>
    </row>
    <row r="84" spans="1:9" s="221" customFormat="1" ht="15" customHeight="1">
      <c r="A84" s="27" t="s">
        <v>62</v>
      </c>
      <c r="B84" s="100" t="s">
        <v>361</v>
      </c>
      <c r="C84" s="189" t="s">
        <v>362</v>
      </c>
      <c r="D84" s="247"/>
      <c r="E84" s="247">
        <f>SUM(E85)</f>
        <v>2500</v>
      </c>
      <c r="F84" s="247">
        <f>SUM(F85)</f>
        <v>2500</v>
      </c>
      <c r="G84" s="247">
        <f>SUM(G85)</f>
        <v>2500</v>
      </c>
      <c r="H84" s="247">
        <f>SUM(H85)</f>
        <v>2500</v>
      </c>
      <c r="I84" s="29"/>
    </row>
    <row r="85" spans="1:9" s="195" customFormat="1" ht="15" customHeight="1">
      <c r="A85" s="20" t="s">
        <v>192</v>
      </c>
      <c r="B85" s="17" t="s">
        <v>359</v>
      </c>
      <c r="C85" s="188" t="s">
        <v>360</v>
      </c>
      <c r="D85" s="46"/>
      <c r="E85" s="46">
        <v>2500</v>
      </c>
      <c r="F85" s="46">
        <v>2500</v>
      </c>
      <c r="G85" s="46">
        <v>2500</v>
      </c>
      <c r="H85" s="46">
        <v>2500</v>
      </c>
      <c r="I85" s="29"/>
    </row>
    <row r="86" spans="1:9" ht="15" customHeight="1">
      <c r="A86" s="27" t="s">
        <v>63</v>
      </c>
      <c r="B86" s="106" t="s">
        <v>319</v>
      </c>
      <c r="C86" s="191" t="s">
        <v>320</v>
      </c>
      <c r="D86" s="138">
        <f>SUM(D87:D88)</f>
        <v>230</v>
      </c>
      <c r="E86" s="138">
        <f>SUM(E87:E88)</f>
        <v>1300</v>
      </c>
      <c r="F86" s="138">
        <f>SUM(F87:F88)</f>
        <v>1300</v>
      </c>
      <c r="G86" s="138">
        <f>SUM(G87:G88)</f>
        <v>1305</v>
      </c>
      <c r="H86" s="138">
        <f>SUM(H87:H88)</f>
        <v>1180</v>
      </c>
      <c r="I86" s="29">
        <f t="shared" si="1"/>
        <v>5.130434782608695</v>
      </c>
    </row>
    <row r="87" spans="1:9" s="221" customFormat="1" ht="22.5">
      <c r="A87" s="20" t="s">
        <v>245</v>
      </c>
      <c r="B87" s="48" t="s">
        <v>363</v>
      </c>
      <c r="C87" s="192" t="s">
        <v>364</v>
      </c>
      <c r="D87" s="46"/>
      <c r="E87" s="46">
        <v>200</v>
      </c>
      <c r="F87" s="46">
        <v>200</v>
      </c>
      <c r="G87" s="46">
        <v>200</v>
      </c>
      <c r="H87" s="46">
        <v>125</v>
      </c>
      <c r="I87" s="29"/>
    </row>
    <row r="88" spans="1:9" ht="15" customHeight="1">
      <c r="A88" s="20" t="s">
        <v>248</v>
      </c>
      <c r="B88" s="48" t="s">
        <v>321</v>
      </c>
      <c r="C88" s="192" t="s">
        <v>322</v>
      </c>
      <c r="D88" s="18">
        <v>230</v>
      </c>
      <c r="E88" s="18">
        <v>1100</v>
      </c>
      <c r="F88" s="18">
        <v>1100</v>
      </c>
      <c r="G88" s="18">
        <v>1105</v>
      </c>
      <c r="H88" s="18">
        <v>1055</v>
      </c>
      <c r="I88" s="19">
        <f t="shared" si="1"/>
        <v>4.586956521739131</v>
      </c>
    </row>
    <row r="89" spans="1:11" s="201" customFormat="1" ht="15" customHeight="1">
      <c r="A89" s="27" t="s">
        <v>65</v>
      </c>
      <c r="B89" s="106" t="s">
        <v>323</v>
      </c>
      <c r="C89" s="191" t="s">
        <v>325</v>
      </c>
      <c r="D89" s="138">
        <f>SUM(D90)</f>
        <v>4632</v>
      </c>
      <c r="E89" s="138">
        <f>SUM(E90)</f>
        <v>5032</v>
      </c>
      <c r="F89" s="138">
        <f>SUM(F90)</f>
        <v>5032</v>
      </c>
      <c r="G89" s="138">
        <f>SUM(G90)</f>
        <v>7147</v>
      </c>
      <c r="H89" s="138">
        <f>SUM(H90)</f>
        <v>7147</v>
      </c>
      <c r="I89" s="29">
        <f t="shared" si="1"/>
        <v>1.5429620034542315</v>
      </c>
      <c r="K89" s="249"/>
    </row>
    <row r="90" spans="1:9" ht="15" customHeight="1">
      <c r="A90" s="20" t="s">
        <v>265</v>
      </c>
      <c r="B90" s="48" t="s">
        <v>324</v>
      </c>
      <c r="C90" s="192" t="s">
        <v>326</v>
      </c>
      <c r="D90" s="18">
        <v>4632</v>
      </c>
      <c r="E90" s="18">
        <v>5032</v>
      </c>
      <c r="F90" s="18">
        <v>5032</v>
      </c>
      <c r="G90" s="18">
        <v>7147</v>
      </c>
      <c r="H90" s="18">
        <v>7147</v>
      </c>
      <c r="I90" s="19">
        <f t="shared" si="1"/>
        <v>1.5429620034542315</v>
      </c>
    </row>
    <row r="91" spans="1:9" ht="15" customHeight="1">
      <c r="A91" s="729" t="s">
        <v>95</v>
      </c>
      <c r="B91" s="730" t="s">
        <v>674</v>
      </c>
      <c r="C91" s="731" t="s">
        <v>677</v>
      </c>
      <c r="D91" s="732">
        <f>SUM(D92:D93)</f>
        <v>181110</v>
      </c>
      <c r="E91" s="732">
        <f>SUM(E92:E93)</f>
        <v>181110</v>
      </c>
      <c r="F91" s="732">
        <f>SUM(F92:F93)</f>
        <v>181110</v>
      </c>
      <c r="G91" s="732">
        <f>SUM(G92:G93)</f>
        <v>181110</v>
      </c>
      <c r="H91" s="732">
        <f>SUM(H92:H93)</f>
        <v>183282</v>
      </c>
      <c r="I91" s="29">
        <f t="shared" si="1"/>
        <v>1.0119927116117278</v>
      </c>
    </row>
    <row r="92" spans="1:9" ht="15" customHeight="1">
      <c r="A92" s="20" t="s">
        <v>272</v>
      </c>
      <c r="B92" s="733" t="s">
        <v>675</v>
      </c>
      <c r="C92" s="734" t="s">
        <v>335</v>
      </c>
      <c r="D92" s="735">
        <v>181110</v>
      </c>
      <c r="E92" s="735">
        <v>181110</v>
      </c>
      <c r="F92" s="735">
        <v>181110</v>
      </c>
      <c r="G92" s="735">
        <v>181110</v>
      </c>
      <c r="H92" s="735">
        <v>181110</v>
      </c>
      <c r="I92" s="19">
        <f t="shared" si="1"/>
        <v>1</v>
      </c>
    </row>
    <row r="93" spans="1:9" ht="15" customHeight="1" thickBot="1">
      <c r="A93" s="20" t="s">
        <v>643</v>
      </c>
      <c r="B93" s="736" t="s">
        <v>676</v>
      </c>
      <c r="C93" s="531" t="s">
        <v>678</v>
      </c>
      <c r="D93" s="578"/>
      <c r="E93" s="578"/>
      <c r="F93" s="578"/>
      <c r="G93" s="578"/>
      <c r="H93" s="578">
        <v>2172</v>
      </c>
      <c r="I93" s="692"/>
    </row>
    <row r="94" spans="1:9" ht="15" customHeight="1" thickBot="1" thickTop="1">
      <c r="A94" s="820" t="s">
        <v>116</v>
      </c>
      <c r="B94" s="820"/>
      <c r="C94" s="193"/>
      <c r="D94" s="139">
        <f>D61+D65+D68+D75+D86+D89+D91+D84</f>
        <v>373869</v>
      </c>
      <c r="E94" s="139">
        <f>E61+E65+E68+E75+E86+E89+E91+E84</f>
        <v>426761</v>
      </c>
      <c r="F94" s="139">
        <f>F61+F65+F68+F75+F86+F89+F91+F84</f>
        <v>426761</v>
      </c>
      <c r="G94" s="139">
        <f>G61+G65+G68+G75+G86+G89+G91+G84</f>
        <v>456833</v>
      </c>
      <c r="H94" s="139">
        <f>H61+H65+H68+H75+H86+H89+H91+H84</f>
        <v>435520</v>
      </c>
      <c r="I94" s="103">
        <f>H94/D94</f>
        <v>1.164900005081994</v>
      </c>
    </row>
    <row r="95" ht="15" customHeight="1" thickTop="1"/>
  </sheetData>
  <sheetProtection selectLockedCells="1" selectUnlockedCells="1"/>
  <mergeCells count="6">
    <mergeCell ref="A56:I56"/>
    <mergeCell ref="A94:B94"/>
    <mergeCell ref="A1:I1"/>
    <mergeCell ref="A4:I4"/>
    <mergeCell ref="A50:B50"/>
    <mergeCell ref="A53:I5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 r:id="rId1"/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5.7109375" style="0" customWidth="1"/>
    <col min="4" max="8" width="9.7109375" style="0" customWidth="1"/>
  </cols>
  <sheetData>
    <row r="1" spans="1:9" s="409" customFormat="1" ht="15" customHeight="1">
      <c r="A1" s="3"/>
      <c r="B1" s="3"/>
      <c r="C1" s="3"/>
      <c r="D1" s="3"/>
      <c r="E1" s="3"/>
      <c r="F1" s="3"/>
      <c r="G1" s="3"/>
      <c r="H1" s="2" t="s">
        <v>501</v>
      </c>
      <c r="I1" s="3"/>
    </row>
    <row r="2" spans="1:9" s="409" customFormat="1" ht="15" customHeight="1">
      <c r="A2" s="3"/>
      <c r="B2" s="3"/>
      <c r="C2" s="3"/>
      <c r="D2" s="3"/>
      <c r="E2" s="3"/>
      <c r="F2" s="3"/>
      <c r="G2" s="3"/>
      <c r="H2" s="2" t="str">
        <f>'1.sz. mellékelet'!H2</f>
        <v>a    3/2015. (III. 4.) önkormányzati rendelethez</v>
      </c>
      <c r="I2" s="2"/>
    </row>
    <row r="3" spans="1:8" s="39" customFormat="1" ht="15" customHeight="1">
      <c r="A3" s="41"/>
      <c r="B3" s="42"/>
      <c r="C3" s="42"/>
      <c r="D3" s="42"/>
      <c r="E3" s="42"/>
      <c r="F3" s="42"/>
      <c r="G3" s="42"/>
      <c r="H3" s="42"/>
    </row>
    <row r="4" spans="1:9" s="39" customFormat="1" ht="15" customHeight="1">
      <c r="A4" s="804" t="s">
        <v>502</v>
      </c>
      <c r="B4" s="804"/>
      <c r="C4" s="804"/>
      <c r="D4" s="804"/>
      <c r="E4" s="804"/>
      <c r="F4" s="804"/>
      <c r="G4" s="804"/>
      <c r="H4" s="804"/>
      <c r="I4" s="42"/>
    </row>
    <row r="5" spans="1:8" ht="15" customHeight="1" thickBot="1">
      <c r="A5" s="410"/>
      <c r="B5" s="411"/>
      <c r="C5" s="411"/>
      <c r="H5" s="6" t="s">
        <v>2</v>
      </c>
    </row>
    <row r="6" spans="1:8" ht="34.5" thickTop="1">
      <c r="A6" s="7" t="s">
        <v>94</v>
      </c>
      <c r="B6" s="9" t="s">
        <v>104</v>
      </c>
      <c r="C6" s="9" t="s">
        <v>199</v>
      </c>
      <c r="D6" s="9" t="s">
        <v>5</v>
      </c>
      <c r="E6" s="293" t="s">
        <v>390</v>
      </c>
      <c r="F6" s="316" t="s">
        <v>391</v>
      </c>
      <c r="G6" s="316" t="s">
        <v>628</v>
      </c>
      <c r="H6" s="434" t="s">
        <v>6</v>
      </c>
    </row>
    <row r="7" spans="1:8" ht="15" customHeight="1" thickBot="1">
      <c r="A7" s="93" t="s">
        <v>7</v>
      </c>
      <c r="B7" s="12" t="s">
        <v>8</v>
      </c>
      <c r="C7" s="12" t="s">
        <v>9</v>
      </c>
      <c r="D7" s="12" t="s">
        <v>10</v>
      </c>
      <c r="E7" s="294" t="s">
        <v>10</v>
      </c>
      <c r="F7" s="607" t="s">
        <v>11</v>
      </c>
      <c r="G7" s="607" t="s">
        <v>12</v>
      </c>
      <c r="H7" s="437" t="s">
        <v>13</v>
      </c>
    </row>
    <row r="8" spans="1:10" s="39" customFormat="1" ht="15" customHeight="1" thickTop="1">
      <c r="A8" s="94" t="s">
        <v>17</v>
      </c>
      <c r="B8" s="95" t="s">
        <v>105</v>
      </c>
      <c r="C8" s="95" t="s">
        <v>200</v>
      </c>
      <c r="D8" s="28">
        <f>D9+D15</f>
        <v>9572</v>
      </c>
      <c r="E8" s="28">
        <f>E9+E15</f>
        <v>9694</v>
      </c>
      <c r="F8" s="28">
        <f>F9+F15</f>
        <v>10505</v>
      </c>
      <c r="G8" s="28">
        <f>G9+G15</f>
        <v>10232</v>
      </c>
      <c r="H8" s="97">
        <f>G8/D8</f>
        <v>1.0689511073965734</v>
      </c>
      <c r="J8" s="120"/>
    </row>
    <row r="9" spans="1:10" s="39" customFormat="1" ht="15" customHeight="1">
      <c r="A9" s="20" t="s">
        <v>106</v>
      </c>
      <c r="B9" s="17" t="s">
        <v>201</v>
      </c>
      <c r="C9" s="17" t="s">
        <v>202</v>
      </c>
      <c r="D9" s="18">
        <f>SUM(D10:D14)</f>
        <v>9572</v>
      </c>
      <c r="E9" s="18">
        <f>SUM(E10:E14)</f>
        <v>9572</v>
      </c>
      <c r="F9" s="18">
        <f>SUM(F10:F14)</f>
        <v>10383</v>
      </c>
      <c r="G9" s="18">
        <f>SUM(G10:G14)</f>
        <v>10110</v>
      </c>
      <c r="H9" s="98">
        <f>G9/D9</f>
        <v>1.0562055996656916</v>
      </c>
      <c r="J9" s="120"/>
    </row>
    <row r="10" spans="1:10" s="39" customFormat="1" ht="15" customHeight="1">
      <c r="A10" s="99"/>
      <c r="B10" s="21" t="s">
        <v>203</v>
      </c>
      <c r="C10" s="21" t="s">
        <v>204</v>
      </c>
      <c r="D10" s="22">
        <v>8786</v>
      </c>
      <c r="E10" s="22">
        <v>8756</v>
      </c>
      <c r="F10" s="22">
        <v>8840</v>
      </c>
      <c r="G10" s="22">
        <v>8799</v>
      </c>
      <c r="H10" s="84">
        <f aca="true" t="shared" si="0" ref="H10:H25">G10/D10</f>
        <v>1.0014796266788073</v>
      </c>
      <c r="J10" s="120"/>
    </row>
    <row r="11" spans="1:10" s="39" customFormat="1" ht="15" customHeight="1">
      <c r="A11" s="99"/>
      <c r="B11" s="21" t="s">
        <v>662</v>
      </c>
      <c r="C11" s="21" t="s">
        <v>665</v>
      </c>
      <c r="D11" s="22"/>
      <c r="E11" s="22"/>
      <c r="F11" s="22">
        <v>531</v>
      </c>
      <c r="G11" s="22">
        <v>513</v>
      </c>
      <c r="H11" s="84"/>
      <c r="J11" s="120"/>
    </row>
    <row r="12" spans="1:10" s="39" customFormat="1" ht="15" customHeight="1">
      <c r="A12" s="99"/>
      <c r="B12" s="21" t="s">
        <v>392</v>
      </c>
      <c r="C12" s="21" t="s">
        <v>205</v>
      </c>
      <c r="D12" s="22">
        <v>426</v>
      </c>
      <c r="E12" s="22">
        <v>431</v>
      </c>
      <c r="F12" s="22">
        <v>627</v>
      </c>
      <c r="G12" s="22">
        <v>434</v>
      </c>
      <c r="H12" s="84">
        <f t="shared" si="0"/>
        <v>1.0187793427230047</v>
      </c>
      <c r="J12" s="120"/>
    </row>
    <row r="13" spans="1:10" s="39" customFormat="1" ht="15" customHeight="1">
      <c r="A13" s="99"/>
      <c r="B13" s="21" t="s">
        <v>663</v>
      </c>
      <c r="C13" s="21" t="s">
        <v>503</v>
      </c>
      <c r="D13" s="22">
        <v>360</v>
      </c>
      <c r="E13" s="22">
        <v>360</v>
      </c>
      <c r="F13" s="22">
        <v>360</v>
      </c>
      <c r="G13" s="22">
        <v>339</v>
      </c>
      <c r="H13" s="84">
        <f t="shared" si="0"/>
        <v>0.9416666666666667</v>
      </c>
      <c r="J13" s="120"/>
    </row>
    <row r="14" spans="1:10" s="39" customFormat="1" ht="15" customHeight="1">
      <c r="A14" s="99"/>
      <c r="B14" s="21" t="s">
        <v>664</v>
      </c>
      <c r="C14" s="21" t="s">
        <v>348</v>
      </c>
      <c r="D14" s="22"/>
      <c r="E14" s="22">
        <v>25</v>
      </c>
      <c r="F14" s="22">
        <v>25</v>
      </c>
      <c r="G14" s="22">
        <v>25</v>
      </c>
      <c r="H14" s="84"/>
      <c r="J14" s="120"/>
    </row>
    <row r="15" spans="1:10" s="206" customFormat="1" ht="15" customHeight="1">
      <c r="A15" s="20" t="s">
        <v>107</v>
      </c>
      <c r="B15" s="17" t="s">
        <v>109</v>
      </c>
      <c r="C15" s="17" t="s">
        <v>206</v>
      </c>
      <c r="D15" s="18">
        <f>SUM(D16:D17)</f>
        <v>0</v>
      </c>
      <c r="E15" s="18">
        <f>SUM(E16:E17)</f>
        <v>122</v>
      </c>
      <c r="F15" s="18">
        <f>SUM(F16:F17)</f>
        <v>122</v>
      </c>
      <c r="G15" s="18">
        <f>SUM(G16:G17)</f>
        <v>122</v>
      </c>
      <c r="H15" s="98"/>
      <c r="J15" s="120"/>
    </row>
    <row r="16" spans="1:10" s="39" customFormat="1" ht="34.5">
      <c r="A16" s="99"/>
      <c r="B16" s="412" t="s">
        <v>504</v>
      </c>
      <c r="C16" s="21" t="s">
        <v>208</v>
      </c>
      <c r="D16" s="22"/>
      <c r="E16" s="22">
        <v>117</v>
      </c>
      <c r="F16" s="22">
        <v>117</v>
      </c>
      <c r="G16" s="22">
        <v>117</v>
      </c>
      <c r="H16" s="98"/>
      <c r="J16" s="120"/>
    </row>
    <row r="17" spans="1:10" s="39" customFormat="1" ht="15" customHeight="1">
      <c r="A17" s="99"/>
      <c r="B17" s="21" t="s">
        <v>505</v>
      </c>
      <c r="C17" s="21" t="s">
        <v>209</v>
      </c>
      <c r="D17" s="22"/>
      <c r="E17" s="22">
        <v>5</v>
      </c>
      <c r="F17" s="22">
        <v>5</v>
      </c>
      <c r="G17" s="22">
        <v>5</v>
      </c>
      <c r="H17" s="98"/>
      <c r="J17" s="120"/>
    </row>
    <row r="18" spans="1:10" s="39" customFormat="1" ht="15" customHeight="1">
      <c r="A18" s="27" t="s">
        <v>18</v>
      </c>
      <c r="B18" s="100" t="s">
        <v>161</v>
      </c>
      <c r="C18" s="100" t="s">
        <v>210</v>
      </c>
      <c r="D18" s="28">
        <v>2528</v>
      </c>
      <c r="E18" s="28">
        <v>2551</v>
      </c>
      <c r="F18" s="28">
        <v>2851</v>
      </c>
      <c r="G18" s="28">
        <v>2719</v>
      </c>
      <c r="H18" s="97">
        <f t="shared" si="0"/>
        <v>1.0755537974683544</v>
      </c>
      <c r="J18" s="120"/>
    </row>
    <row r="19" spans="1:10" s="39" customFormat="1" ht="15" customHeight="1">
      <c r="A19" s="27" t="s">
        <v>59</v>
      </c>
      <c r="B19" s="100" t="s">
        <v>111</v>
      </c>
      <c r="C19" s="100" t="s">
        <v>211</v>
      </c>
      <c r="D19" s="28">
        <f>SUM(D20:D24)</f>
        <v>8322</v>
      </c>
      <c r="E19" s="28">
        <f>SUM(E20:E24)</f>
        <v>8322</v>
      </c>
      <c r="F19" s="28">
        <f>SUM(F20:F24)</f>
        <v>7740</v>
      </c>
      <c r="G19" s="28">
        <f>SUM(G20:G24)</f>
        <v>7661</v>
      </c>
      <c r="H19" s="97">
        <f t="shared" si="0"/>
        <v>0.9205719778899303</v>
      </c>
      <c r="J19" s="120"/>
    </row>
    <row r="20" spans="1:10" s="39" customFormat="1" ht="15" customHeight="1">
      <c r="A20" s="20" t="s">
        <v>110</v>
      </c>
      <c r="B20" s="17" t="s">
        <v>212</v>
      </c>
      <c r="C20" s="17" t="s">
        <v>218</v>
      </c>
      <c r="D20" s="18">
        <v>590</v>
      </c>
      <c r="E20" s="18">
        <v>590</v>
      </c>
      <c r="F20" s="18">
        <v>605</v>
      </c>
      <c r="G20" s="18">
        <v>630</v>
      </c>
      <c r="H20" s="98">
        <f t="shared" si="0"/>
        <v>1.0677966101694916</v>
      </c>
      <c r="J20" s="120"/>
    </row>
    <row r="21" spans="1:10" s="39" customFormat="1" ht="15" customHeight="1">
      <c r="A21" s="20" t="s">
        <v>112</v>
      </c>
      <c r="B21" s="17" t="s">
        <v>213</v>
      </c>
      <c r="C21" s="17" t="s">
        <v>219</v>
      </c>
      <c r="D21" s="18">
        <v>130</v>
      </c>
      <c r="E21" s="18">
        <v>130</v>
      </c>
      <c r="F21" s="18">
        <v>160</v>
      </c>
      <c r="G21" s="18">
        <v>160</v>
      </c>
      <c r="H21" s="98">
        <f t="shared" si="0"/>
        <v>1.2307692307692308</v>
      </c>
      <c r="J21" s="120"/>
    </row>
    <row r="22" spans="1:10" s="39" customFormat="1" ht="15" customHeight="1">
      <c r="A22" s="20" t="s">
        <v>214</v>
      </c>
      <c r="B22" s="17" t="s">
        <v>215</v>
      </c>
      <c r="C22" s="17" t="s">
        <v>220</v>
      </c>
      <c r="D22" s="18">
        <v>6182</v>
      </c>
      <c r="E22" s="18">
        <v>6182</v>
      </c>
      <c r="F22" s="18">
        <v>5755</v>
      </c>
      <c r="G22" s="18">
        <v>5651</v>
      </c>
      <c r="H22" s="98">
        <f t="shared" si="0"/>
        <v>0.9141054674862504</v>
      </c>
      <c r="J22" s="120"/>
    </row>
    <row r="23" spans="1:10" s="39" customFormat="1" ht="15" customHeight="1">
      <c r="A23" s="20" t="s">
        <v>216</v>
      </c>
      <c r="B23" s="17" t="s">
        <v>217</v>
      </c>
      <c r="C23" s="17" t="s">
        <v>221</v>
      </c>
      <c r="D23" s="18">
        <v>20</v>
      </c>
      <c r="E23" s="18">
        <v>20</v>
      </c>
      <c r="F23" s="18">
        <v>20</v>
      </c>
      <c r="G23" s="18">
        <v>20</v>
      </c>
      <c r="H23" s="98">
        <f t="shared" si="0"/>
        <v>1</v>
      </c>
      <c r="J23" s="120"/>
    </row>
    <row r="24" spans="1:10" s="39" customFormat="1" ht="15" customHeight="1">
      <c r="A24" s="20" t="s">
        <v>222</v>
      </c>
      <c r="B24" s="17" t="s">
        <v>223</v>
      </c>
      <c r="C24" s="17" t="s">
        <v>224</v>
      </c>
      <c r="D24" s="18">
        <f>SUM(D25:D25)</f>
        <v>1400</v>
      </c>
      <c r="E24" s="18">
        <f>SUM(E25:E25)</f>
        <v>1400</v>
      </c>
      <c r="F24" s="18">
        <f>SUM(F25:F25)</f>
        <v>1200</v>
      </c>
      <c r="G24" s="18">
        <f>SUM(G25:G25)</f>
        <v>1200</v>
      </c>
      <c r="H24" s="98">
        <f t="shared" si="0"/>
        <v>0.8571428571428571</v>
      </c>
      <c r="J24" s="120"/>
    </row>
    <row r="25" spans="1:10" s="39" customFormat="1" ht="15" customHeight="1">
      <c r="A25" s="99"/>
      <c r="B25" s="21" t="s">
        <v>225</v>
      </c>
      <c r="C25" s="21" t="s">
        <v>226</v>
      </c>
      <c r="D25" s="22">
        <v>1400</v>
      </c>
      <c r="E25" s="22">
        <v>1400</v>
      </c>
      <c r="F25" s="22">
        <v>1200</v>
      </c>
      <c r="G25" s="22">
        <v>1200</v>
      </c>
      <c r="H25" s="84">
        <f t="shared" si="0"/>
        <v>0.8571428571428571</v>
      </c>
      <c r="J25" s="120"/>
    </row>
    <row r="26" spans="1:10" s="42" customFormat="1" ht="15" customHeight="1" thickBot="1">
      <c r="A26" s="101" t="s">
        <v>60</v>
      </c>
      <c r="B26" s="413" t="s">
        <v>162</v>
      </c>
      <c r="C26" s="413" t="s">
        <v>244</v>
      </c>
      <c r="D26" s="414">
        <v>1016</v>
      </c>
      <c r="E26" s="414">
        <v>0</v>
      </c>
      <c r="F26" s="414">
        <v>66</v>
      </c>
      <c r="G26" s="414">
        <v>0</v>
      </c>
      <c r="H26" s="415">
        <f>E26/D26</f>
        <v>0</v>
      </c>
      <c r="J26" s="120"/>
    </row>
    <row r="27" spans="1:10" s="39" customFormat="1" ht="15" customHeight="1" thickBot="1" thickTop="1">
      <c r="A27" s="815" t="s">
        <v>113</v>
      </c>
      <c r="B27" s="815"/>
      <c r="C27" s="338"/>
      <c r="D27" s="60">
        <f>D8+D18+D19+D26</f>
        <v>21438</v>
      </c>
      <c r="E27" s="60">
        <f>E8+E18+E19+E26</f>
        <v>20567</v>
      </c>
      <c r="F27" s="60">
        <f>F8+F18+F19+F26</f>
        <v>21162</v>
      </c>
      <c r="G27" s="60">
        <f>G8+G18+G19+G26</f>
        <v>20612</v>
      </c>
      <c r="H27" s="416">
        <f>G27/D27</f>
        <v>0.9614702864073141</v>
      </c>
      <c r="J27" s="120"/>
    </row>
    <row r="28" spans="1:9" ht="15" customHeight="1" thickTop="1">
      <c r="A28" s="1"/>
      <c r="B28" s="1"/>
      <c r="C28" s="1"/>
      <c r="D28" s="417"/>
      <c r="E28" s="417"/>
      <c r="F28" s="417"/>
      <c r="G28" s="417"/>
      <c r="H28" s="417"/>
      <c r="I28" s="417"/>
    </row>
    <row r="29" spans="1:9" ht="15" customHeight="1">
      <c r="A29" s="1"/>
      <c r="B29" s="1"/>
      <c r="C29" s="1"/>
      <c r="D29" s="417"/>
      <c r="E29" s="417"/>
      <c r="F29" s="417"/>
      <c r="G29" s="417"/>
      <c r="H29" s="417"/>
      <c r="I29" s="417"/>
    </row>
    <row r="30" spans="1:8" s="39" customFormat="1" ht="15" customHeight="1">
      <c r="A30" s="804" t="s">
        <v>506</v>
      </c>
      <c r="B30" s="804"/>
      <c r="C30" s="804"/>
      <c r="D30" s="804"/>
      <c r="E30" s="804"/>
      <c r="F30" s="804"/>
      <c r="G30" s="804"/>
      <c r="H30" s="804"/>
    </row>
    <row r="31" spans="1:9" s="39" customFormat="1" ht="15" customHeight="1" thickBot="1">
      <c r="A31" s="41"/>
      <c r="B31" s="418"/>
      <c r="C31" s="87"/>
      <c r="H31" s="6" t="s">
        <v>2</v>
      </c>
      <c r="I31" s="419"/>
    </row>
    <row r="32" spans="1:9" s="39" customFormat="1" ht="34.5" thickTop="1">
      <c r="A32" s="7" t="s">
        <v>94</v>
      </c>
      <c r="B32" s="9" t="s">
        <v>104</v>
      </c>
      <c r="C32" s="9" t="s">
        <v>199</v>
      </c>
      <c r="D32" s="9" t="s">
        <v>5</v>
      </c>
      <c r="E32" s="293" t="s">
        <v>390</v>
      </c>
      <c r="F32" s="316" t="s">
        <v>391</v>
      </c>
      <c r="G32" s="316" t="s">
        <v>628</v>
      </c>
      <c r="H32" s="434" t="s">
        <v>6</v>
      </c>
      <c r="I32" s="419"/>
    </row>
    <row r="33" spans="1:9" s="39" customFormat="1" ht="15" customHeight="1" thickBot="1">
      <c r="A33" s="93" t="s">
        <v>7</v>
      </c>
      <c r="B33" s="12" t="s">
        <v>8</v>
      </c>
      <c r="C33" s="12" t="s">
        <v>9</v>
      </c>
      <c r="D33" s="12" t="s">
        <v>10</v>
      </c>
      <c r="E33" s="294" t="s">
        <v>10</v>
      </c>
      <c r="F33" s="607" t="s">
        <v>11</v>
      </c>
      <c r="G33" s="607" t="s">
        <v>12</v>
      </c>
      <c r="H33" s="437" t="s">
        <v>13</v>
      </c>
      <c r="I33" s="419"/>
    </row>
    <row r="34" spans="1:10" s="39" customFormat="1" ht="15" customHeight="1" thickTop="1">
      <c r="A34" s="94" t="s">
        <v>17</v>
      </c>
      <c r="B34" s="100" t="s">
        <v>16</v>
      </c>
      <c r="C34" s="189" t="s">
        <v>300</v>
      </c>
      <c r="D34" s="96">
        <f>SUM(D35:D37)</f>
        <v>2393</v>
      </c>
      <c r="E34" s="96">
        <f>SUM(E35:E37)</f>
        <v>2393</v>
      </c>
      <c r="F34" s="96">
        <f>SUM(F35:F37)</f>
        <v>2110</v>
      </c>
      <c r="G34" s="96">
        <f>SUM(G35:G37)</f>
        <v>1955</v>
      </c>
      <c r="H34" s="97">
        <f aca="true" t="shared" si="1" ref="H34:H40">G34/D34</f>
        <v>0.8169661512745507</v>
      </c>
      <c r="I34" s="419"/>
      <c r="J34" s="120"/>
    </row>
    <row r="35" spans="1:10" s="206" customFormat="1" ht="15" customHeight="1">
      <c r="A35" s="420" t="s">
        <v>106</v>
      </c>
      <c r="B35" s="17" t="s">
        <v>305</v>
      </c>
      <c r="C35" s="188" t="s">
        <v>304</v>
      </c>
      <c r="D35" s="45">
        <v>1000</v>
      </c>
      <c r="E35" s="45">
        <v>1000</v>
      </c>
      <c r="F35" s="45">
        <v>1000</v>
      </c>
      <c r="G35" s="45">
        <v>1000</v>
      </c>
      <c r="H35" s="98">
        <f t="shared" si="1"/>
        <v>1</v>
      </c>
      <c r="I35" s="419"/>
      <c r="J35" s="120"/>
    </row>
    <row r="36" spans="1:10" s="206" customFormat="1" ht="15" customHeight="1">
      <c r="A36" s="420" t="s">
        <v>107</v>
      </c>
      <c r="B36" s="17" t="s">
        <v>507</v>
      </c>
      <c r="C36" s="188" t="s">
        <v>508</v>
      </c>
      <c r="D36" s="45">
        <v>1383</v>
      </c>
      <c r="E36" s="45">
        <v>1383</v>
      </c>
      <c r="F36" s="45">
        <v>1100</v>
      </c>
      <c r="G36" s="45">
        <v>953</v>
      </c>
      <c r="H36" s="98">
        <f t="shared" si="1"/>
        <v>0.6890817064352857</v>
      </c>
      <c r="I36" s="419"/>
      <c r="J36" s="120"/>
    </row>
    <row r="37" spans="1:10" s="206" customFormat="1" ht="15" customHeight="1">
      <c r="A37" s="420" t="s">
        <v>108</v>
      </c>
      <c r="B37" s="17" t="s">
        <v>312</v>
      </c>
      <c r="C37" s="188" t="s">
        <v>316</v>
      </c>
      <c r="D37" s="45">
        <v>10</v>
      </c>
      <c r="E37" s="45">
        <v>10</v>
      </c>
      <c r="F37" s="45">
        <v>10</v>
      </c>
      <c r="G37" s="45">
        <v>2</v>
      </c>
      <c r="H37" s="98">
        <f t="shared" si="1"/>
        <v>0.2</v>
      </c>
      <c r="I37" s="419"/>
      <c r="J37" s="120"/>
    </row>
    <row r="38" spans="1:10" s="206" customFormat="1" ht="15" customHeight="1">
      <c r="A38" s="27" t="s">
        <v>18</v>
      </c>
      <c r="B38" s="100" t="s">
        <v>509</v>
      </c>
      <c r="C38" s="100" t="s">
        <v>510</v>
      </c>
      <c r="D38" s="28">
        <v>15584</v>
      </c>
      <c r="E38" s="28">
        <v>14713</v>
      </c>
      <c r="F38" s="28">
        <v>15591</v>
      </c>
      <c r="G38" s="28">
        <v>15196</v>
      </c>
      <c r="H38" s="97">
        <f t="shared" si="1"/>
        <v>0.9751026694045175</v>
      </c>
      <c r="I38" s="419"/>
      <c r="J38" s="120"/>
    </row>
    <row r="39" spans="1:10" s="39" customFormat="1" ht="15" customHeight="1" thickBot="1">
      <c r="A39" s="101" t="s">
        <v>59</v>
      </c>
      <c r="B39" s="107" t="s">
        <v>115</v>
      </c>
      <c r="C39" s="107" t="s">
        <v>335</v>
      </c>
      <c r="D39" s="102">
        <v>3461</v>
      </c>
      <c r="E39" s="102">
        <v>3461</v>
      </c>
      <c r="F39" s="102">
        <v>3461</v>
      </c>
      <c r="G39" s="102">
        <v>3461</v>
      </c>
      <c r="H39" s="97">
        <f t="shared" si="1"/>
        <v>1</v>
      </c>
      <c r="I39" s="419"/>
      <c r="J39" s="120"/>
    </row>
    <row r="40" spans="1:10" s="39" customFormat="1" ht="15" customHeight="1" thickBot="1" thickTop="1">
      <c r="A40" s="820" t="s">
        <v>511</v>
      </c>
      <c r="B40" s="820"/>
      <c r="C40" s="338"/>
      <c r="D40" s="60">
        <f>D34+D38+D39</f>
        <v>21438</v>
      </c>
      <c r="E40" s="60">
        <f>E34+E38+E39</f>
        <v>20567</v>
      </c>
      <c r="F40" s="60">
        <f>F34+F38+F39</f>
        <v>21162</v>
      </c>
      <c r="G40" s="60">
        <f>G34+G38+G39</f>
        <v>20612</v>
      </c>
      <c r="H40" s="103">
        <f t="shared" si="1"/>
        <v>0.9614702864073141</v>
      </c>
      <c r="I40" s="419"/>
      <c r="J40" s="120"/>
    </row>
    <row r="41" ht="12.75" thickTop="1">
      <c r="H41" s="421"/>
    </row>
    <row r="42" ht="12">
      <c r="H42" s="422"/>
    </row>
  </sheetData>
  <sheetProtection selectLockedCells="1" selectUnlockedCells="1"/>
  <mergeCells count="4">
    <mergeCell ref="A4:H4"/>
    <mergeCell ref="A27:B27"/>
    <mergeCell ref="A30:H30"/>
    <mergeCell ref="A40:B4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7109375" style="423" customWidth="1"/>
    <col min="2" max="2" width="30.7109375" style="423" customWidth="1"/>
    <col min="3" max="3" width="9.7109375" style="423" customWidth="1"/>
    <col min="4" max="6" width="9.7109375" style="426" customWidth="1"/>
    <col min="7" max="16384" width="9.140625" style="426" customWidth="1"/>
  </cols>
  <sheetData>
    <row r="1" spans="2:7" ht="15" customHeight="1">
      <c r="B1" s="424"/>
      <c r="C1" s="424"/>
      <c r="D1" s="424"/>
      <c r="E1" s="424"/>
      <c r="F1" s="424"/>
      <c r="G1" s="425" t="s">
        <v>512</v>
      </c>
    </row>
    <row r="2" spans="2:7" ht="15" customHeight="1">
      <c r="B2" s="424"/>
      <c r="C2" s="424"/>
      <c r="G2" s="425" t="str">
        <f>'1.sz. mellékelet'!H2</f>
        <v>a    3/2015. (III. 4.) önkormányzati rendelethez</v>
      </c>
    </row>
    <row r="3" ht="15" customHeight="1">
      <c r="A3" s="427"/>
    </row>
    <row r="4" spans="1:7" ht="15" customHeight="1">
      <c r="A4" s="826" t="s">
        <v>513</v>
      </c>
      <c r="B4" s="826"/>
      <c r="C4" s="826"/>
      <c r="D4" s="826"/>
      <c r="E4" s="826"/>
      <c r="F4" s="826"/>
      <c r="G4" s="826"/>
    </row>
    <row r="5" spans="1:6" ht="15" customHeight="1">
      <c r="A5" s="428"/>
      <c r="B5" s="428"/>
      <c r="C5" s="428"/>
      <c r="D5" s="429"/>
      <c r="E5" s="429"/>
      <c r="F5" s="429"/>
    </row>
    <row r="6" spans="1:7" ht="15" customHeight="1" thickBot="1">
      <c r="A6" s="430"/>
      <c r="B6" s="430"/>
      <c r="C6" s="430"/>
      <c r="D6" s="431"/>
      <c r="E6" s="431"/>
      <c r="F6" s="431"/>
      <c r="G6" s="431" t="s">
        <v>2</v>
      </c>
    </row>
    <row r="7" spans="1:7" ht="34.5" thickTop="1">
      <c r="A7" s="432" t="s">
        <v>94</v>
      </c>
      <c r="B7" s="433" t="s">
        <v>104</v>
      </c>
      <c r="C7" s="9" t="s">
        <v>5</v>
      </c>
      <c r="D7" s="293" t="s">
        <v>390</v>
      </c>
      <c r="E7" s="316" t="s">
        <v>391</v>
      </c>
      <c r="F7" s="316" t="s">
        <v>628</v>
      </c>
      <c r="G7" s="434" t="s">
        <v>6</v>
      </c>
    </row>
    <row r="8" spans="1:7" ht="15" customHeight="1" thickBot="1">
      <c r="A8" s="435" t="s">
        <v>7</v>
      </c>
      <c r="B8" s="436" t="s">
        <v>8</v>
      </c>
      <c r="C8" s="436" t="s">
        <v>9</v>
      </c>
      <c r="D8" s="294" t="s">
        <v>10</v>
      </c>
      <c r="E8" s="607" t="s">
        <v>11</v>
      </c>
      <c r="F8" s="607" t="s">
        <v>12</v>
      </c>
      <c r="G8" s="437" t="s">
        <v>13</v>
      </c>
    </row>
    <row r="9" spans="1:7" ht="15" customHeight="1" thickTop="1">
      <c r="A9" s="438" t="s">
        <v>17</v>
      </c>
      <c r="B9" s="439" t="s">
        <v>49</v>
      </c>
      <c r="C9" s="440">
        <f>'7.sz. melléklet'!D35</f>
        <v>105001</v>
      </c>
      <c r="D9" s="440">
        <f>'7.sz. melléklet'!F35</f>
        <v>93902</v>
      </c>
      <c r="E9" s="440">
        <f>'7.sz. melléklet'!G35</f>
        <v>111117</v>
      </c>
      <c r="F9" s="440">
        <f>'7.sz. melléklet'!H35</f>
        <v>94808</v>
      </c>
      <c r="G9" s="441">
        <f>F9/C9</f>
        <v>0.902924734050152</v>
      </c>
    </row>
    <row r="10" spans="1:7" ht="15" customHeight="1" thickBot="1">
      <c r="A10" s="442" t="s">
        <v>514</v>
      </c>
      <c r="B10" s="443" t="s">
        <v>515</v>
      </c>
      <c r="C10" s="440">
        <v>0</v>
      </c>
      <c r="D10" s="440">
        <v>0</v>
      </c>
      <c r="E10" s="440">
        <v>0</v>
      </c>
      <c r="F10" s="440">
        <v>0</v>
      </c>
      <c r="G10" s="444"/>
    </row>
    <row r="11" spans="1:7" ht="15" customHeight="1" thickBot="1" thickTop="1">
      <c r="A11" s="445"/>
      <c r="B11" s="446" t="s">
        <v>516</v>
      </c>
      <c r="C11" s="447">
        <f>C9+C10</f>
        <v>105001</v>
      </c>
      <c r="D11" s="447">
        <f>D9+D10</f>
        <v>93902</v>
      </c>
      <c r="E11" s="447">
        <f>E9+E10</f>
        <v>111117</v>
      </c>
      <c r="F11" s="447">
        <f>F9+F10</f>
        <v>94808</v>
      </c>
      <c r="G11" s="448">
        <f>F11/C11</f>
        <v>0.902924734050152</v>
      </c>
    </row>
    <row r="12" ht="12.75" thickTop="1"/>
    <row r="18" ht="19.5" customHeight="1"/>
  </sheetData>
  <sheetProtection/>
  <mergeCells count="1"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User</cp:lastModifiedBy>
  <cp:lastPrinted>2015-02-26T09:24:53Z</cp:lastPrinted>
  <dcterms:created xsi:type="dcterms:W3CDTF">2014-02-03T15:00:44Z</dcterms:created>
  <dcterms:modified xsi:type="dcterms:W3CDTF">2015-03-10T16:01:56Z</dcterms:modified>
  <cp:category/>
  <cp:version/>
  <cp:contentType/>
  <cp:contentStatus/>
</cp:coreProperties>
</file>