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4376" windowHeight="8712" tabRatio="596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8" r:id="rId8"/>
    <sheet name="9.sz. melléklet" sheetId="18" r:id="rId9"/>
    <sheet name="10.sz. melléklet" sheetId="9" r:id="rId10"/>
    <sheet name="11.sz. melléklet" sheetId="10" r:id="rId11"/>
    <sheet name="12.sz. melléklet " sheetId="20" r:id="rId12"/>
    <sheet name="13.sz. melléklet" sheetId="11" r:id="rId13"/>
    <sheet name="14.sz. melléklet" sheetId="31" r:id="rId14"/>
    <sheet name="15.sz melléklet" sheetId="13" r:id="rId15"/>
    <sheet name="16.sz. melléklet" sheetId="14" r:id="rId16"/>
    <sheet name="17.sz. melléklet" sheetId="25" r:id="rId17"/>
    <sheet name="18.sz. melléklet" sheetId="29" r:id="rId18"/>
    <sheet name="19.sz. melléklet" sheetId="16" r:id="rId19"/>
  </sheets>
  <externalReferences>
    <externalReference r:id="rId20"/>
  </externalReferences>
  <definedNames>
    <definedName name="_xlnm.Print_Area" localSheetId="0">'1.sz. melléklet'!$A$1:$G$44</definedName>
    <definedName name="_xlnm.Print_Area" localSheetId="10">'11.sz. melléklet'!$A$1:$J$44</definedName>
    <definedName name="_xlnm.Print_Area" localSheetId="14">'15.sz melléklet'!$A$1:$I$25</definedName>
    <definedName name="_xlnm.Print_Area" localSheetId="15">'16.sz. melléklet'!$A$1:$O$26</definedName>
    <definedName name="_xlnm.Print_Area" localSheetId="17">'18.sz. melléklet'!$A$1:$G$162</definedName>
  </definedNames>
  <calcPr calcId="162913"/>
  <fileRecoveryPr autoRecover="0"/>
</workbook>
</file>

<file path=xl/calcChain.xml><?xml version="1.0" encoding="utf-8"?>
<calcChain xmlns="http://schemas.openxmlformats.org/spreadsheetml/2006/main">
  <c r="N37" i="30" l="1"/>
  <c r="G43" i="30"/>
  <c r="L43" i="30"/>
  <c r="G2" i="31" l="1"/>
  <c r="F17" i="16" l="1"/>
  <c r="F15" i="16"/>
  <c r="F12" i="16"/>
  <c r="G162" i="29"/>
  <c r="G160" i="29"/>
  <c r="G154" i="29"/>
  <c r="G152" i="29"/>
  <c r="G150" i="29"/>
  <c r="G148" i="29"/>
  <c r="G146" i="29"/>
  <c r="G142" i="29"/>
  <c r="G140" i="29"/>
  <c r="G137" i="29"/>
  <c r="G131" i="29"/>
  <c r="G126" i="29"/>
  <c r="G122" i="29"/>
  <c r="G104" i="29"/>
  <c r="G99" i="29"/>
  <c r="G97" i="29"/>
  <c r="G95" i="29"/>
  <c r="G92" i="29"/>
  <c r="G90" i="29"/>
  <c r="G87" i="29"/>
  <c r="G81" i="29"/>
  <c r="G76" i="29"/>
  <c r="G74" i="29"/>
  <c r="G72" i="29"/>
  <c r="G70" i="29"/>
  <c r="G66" i="29"/>
  <c r="G50" i="29"/>
  <c r="G47" i="29"/>
  <c r="G42" i="29"/>
  <c r="G39" i="29"/>
  <c r="G36" i="29"/>
  <c r="G34" i="29"/>
  <c r="G31" i="29"/>
  <c r="G27" i="29"/>
  <c r="G22" i="29"/>
  <c r="G16" i="29"/>
  <c r="F24" i="13"/>
  <c r="F23" i="13"/>
  <c r="F22" i="13"/>
  <c r="F21" i="13"/>
  <c r="F25" i="13" s="1"/>
  <c r="F18" i="13"/>
  <c r="F17" i="13"/>
  <c r="F16" i="13"/>
  <c r="F15" i="13"/>
  <c r="F14" i="13"/>
  <c r="F13" i="13"/>
  <c r="F12" i="13"/>
  <c r="F11" i="13"/>
  <c r="F10" i="13"/>
  <c r="F19" i="13" s="1"/>
  <c r="F23" i="31"/>
  <c r="F20" i="31"/>
  <c r="F19" i="31"/>
  <c r="F24" i="31" s="1"/>
  <c r="F30" i="31" s="1"/>
  <c r="F32" i="31" s="1"/>
  <c r="F41" i="11"/>
  <c r="F37" i="11"/>
  <c r="F19" i="11"/>
  <c r="J22" i="10"/>
  <c r="H22" i="10"/>
  <c r="I22" i="10"/>
  <c r="G22" i="10"/>
  <c r="J16" i="10"/>
  <c r="J11" i="10"/>
  <c r="F24" i="9"/>
  <c r="K58" i="30" l="1"/>
  <c r="H14" i="5"/>
  <c r="H12" i="5"/>
  <c r="H11" i="5"/>
  <c r="H10" i="5"/>
  <c r="H22" i="4"/>
  <c r="H19" i="4"/>
  <c r="H18" i="4"/>
  <c r="H17" i="4"/>
  <c r="H16" i="4"/>
  <c r="H15" i="4"/>
  <c r="H14" i="4"/>
  <c r="H13" i="4"/>
  <c r="H12" i="4"/>
  <c r="H11" i="4"/>
  <c r="G37" i="3"/>
  <c r="G36" i="3"/>
  <c r="G35" i="3"/>
  <c r="G34" i="3"/>
  <c r="G32" i="3"/>
  <c r="G16" i="3"/>
  <c r="G15" i="3"/>
  <c r="G11" i="3"/>
  <c r="G10" i="3"/>
  <c r="G25" i="1"/>
  <c r="G44" i="1"/>
  <c r="G42" i="1"/>
  <c r="G41" i="1"/>
  <c r="G40" i="1"/>
  <c r="G39" i="1"/>
  <c r="G38" i="1"/>
  <c r="G37" i="1"/>
  <c r="G36" i="1"/>
  <c r="G33" i="1"/>
  <c r="G32" i="1"/>
  <c r="G30" i="1"/>
  <c r="G28" i="1"/>
  <c r="G24" i="1"/>
  <c r="G23" i="1"/>
  <c r="G21" i="1"/>
  <c r="G19" i="1"/>
  <c r="G18" i="1"/>
  <c r="G17" i="1"/>
  <c r="G16" i="1"/>
  <c r="G15" i="1"/>
  <c r="G14" i="1"/>
  <c r="G13" i="1"/>
  <c r="G12" i="1"/>
  <c r="G11" i="1"/>
  <c r="G10" i="1"/>
  <c r="G9" i="1"/>
  <c r="F58" i="30"/>
  <c r="F57" i="30"/>
  <c r="L54" i="30"/>
  <c r="L53" i="30"/>
  <c r="L52" i="30"/>
  <c r="L51" i="30"/>
  <c r="L50" i="30"/>
  <c r="L49" i="30"/>
  <c r="L48" i="30"/>
  <c r="L47" i="30"/>
  <c r="L46" i="30"/>
  <c r="L45" i="30"/>
  <c r="L44" i="30"/>
  <c r="L33" i="30"/>
  <c r="L32" i="30"/>
  <c r="L31" i="30"/>
  <c r="L30" i="30"/>
  <c r="L29" i="30"/>
  <c r="L28" i="30"/>
  <c r="L27" i="30"/>
  <c r="L26" i="30"/>
  <c r="L25" i="30"/>
  <c r="L24" i="30"/>
  <c r="L23" i="30"/>
  <c r="L22" i="30"/>
  <c r="L20" i="30"/>
  <c r="L18" i="30"/>
  <c r="L17" i="30"/>
  <c r="L15" i="30"/>
  <c r="L14" i="30"/>
  <c r="L13" i="30"/>
  <c r="L12" i="30"/>
  <c r="L11" i="30"/>
  <c r="L10" i="30"/>
  <c r="L9" i="30"/>
  <c r="L8" i="30"/>
  <c r="G56" i="30"/>
  <c r="G55" i="30"/>
  <c r="G48" i="30"/>
  <c r="G44" i="30"/>
  <c r="G32" i="30"/>
  <c r="G31" i="30"/>
  <c r="G28" i="30"/>
  <c r="G21" i="30"/>
  <c r="G17" i="30"/>
  <c r="G12" i="30"/>
  <c r="G11" i="30"/>
  <c r="G10" i="30"/>
  <c r="G9" i="30"/>
  <c r="G8" i="30"/>
  <c r="G10" i="5"/>
  <c r="G11" i="5"/>
  <c r="G12" i="5"/>
  <c r="F33" i="3"/>
  <c r="F32" i="3"/>
  <c r="F12" i="3"/>
  <c r="F13" i="3"/>
  <c r="F14" i="3"/>
  <c r="G11" i="4"/>
  <c r="G12" i="4"/>
  <c r="G13" i="4"/>
  <c r="G14" i="4"/>
  <c r="L12" i="2" s="1"/>
  <c r="G15" i="4"/>
  <c r="G16" i="4"/>
  <c r="G17" i="4"/>
  <c r="G18" i="4"/>
  <c r="F36" i="1" s="1"/>
  <c r="G19" i="4"/>
  <c r="L29" i="2"/>
  <c r="L21" i="2"/>
  <c r="L22" i="2"/>
  <c r="L23" i="2"/>
  <c r="L9" i="2"/>
  <c r="L10" i="2"/>
  <c r="L11" i="2"/>
  <c r="L13" i="2"/>
  <c r="L14" i="2"/>
  <c r="L15" i="2"/>
  <c r="L16" i="2"/>
  <c r="F29" i="2"/>
  <c r="F21" i="2"/>
  <c r="F22" i="2"/>
  <c r="F23" i="2"/>
  <c r="F24" i="2"/>
  <c r="F25" i="2"/>
  <c r="F9" i="2"/>
  <c r="F10" i="2"/>
  <c r="F11" i="2"/>
  <c r="F12" i="2"/>
  <c r="F13" i="2"/>
  <c r="F14" i="2"/>
  <c r="F15" i="2"/>
  <c r="F42" i="1"/>
  <c r="F41" i="1" s="1"/>
  <c r="F43" i="1"/>
  <c r="F37" i="1"/>
  <c r="F39" i="1"/>
  <c r="F38" i="1" s="1"/>
  <c r="F27" i="1"/>
  <c r="F30" i="1"/>
  <c r="F28" i="1" s="1"/>
  <c r="F25" i="1"/>
  <c r="F9" i="1"/>
  <c r="F11" i="1"/>
  <c r="F10" i="1" s="1"/>
  <c r="F24" i="1" s="1"/>
  <c r="F12" i="1"/>
  <c r="F13" i="1"/>
  <c r="F15" i="1"/>
  <c r="F14" i="1" s="1"/>
  <c r="F16" i="1"/>
  <c r="F17" i="1"/>
  <c r="F19" i="1"/>
  <c r="F18" i="1" s="1"/>
  <c r="F20" i="1"/>
  <c r="F22" i="1"/>
  <c r="F21" i="1" s="1"/>
  <c r="F23" i="1"/>
  <c r="F35" i="8"/>
  <c r="F41" i="8" s="1"/>
  <c r="F24" i="8"/>
  <c r="G27" i="7"/>
  <c r="F11" i="3" l="1"/>
  <c r="J2" i="10" l="1"/>
  <c r="J43" i="10"/>
  <c r="J38" i="10"/>
  <c r="J29" i="10"/>
  <c r="J27" i="10"/>
  <c r="F94" i="9"/>
  <c r="F9" i="9"/>
  <c r="F19" i="8"/>
  <c r="F15" i="8"/>
  <c r="F9" i="8"/>
  <c r="G91" i="7"/>
  <c r="G89" i="7"/>
  <c r="G87" i="7"/>
  <c r="G84" i="7"/>
  <c r="G74" i="7"/>
  <c r="G69" i="7"/>
  <c r="G67" i="7" s="1"/>
  <c r="G64" i="7"/>
  <c r="G61" i="7"/>
  <c r="G50" i="7"/>
  <c r="G48" i="7"/>
  <c r="G45" i="7"/>
  <c r="G38" i="7"/>
  <c r="G33" i="7"/>
  <c r="G22" i="7"/>
  <c r="G17" i="7"/>
  <c r="G8" i="7"/>
  <c r="K57" i="30"/>
  <c r="F36" i="3"/>
  <c r="F35" i="3" s="1"/>
  <c r="F16" i="3"/>
  <c r="F8" i="8" l="1"/>
  <c r="F28" i="8" s="1"/>
  <c r="G95" i="7"/>
  <c r="G7" i="7"/>
  <c r="G54" i="7" s="1"/>
  <c r="J44" i="10"/>
  <c r="F97" i="9"/>
  <c r="E16" i="29"/>
  <c r="E22" i="29"/>
  <c r="E27" i="29"/>
  <c r="E31" i="29"/>
  <c r="E34" i="29"/>
  <c r="E36" i="29"/>
  <c r="E39" i="29"/>
  <c r="E42" i="29"/>
  <c r="E47" i="29"/>
  <c r="E50" i="29"/>
  <c r="D24" i="9" l="1"/>
  <c r="E24" i="9"/>
  <c r="C24" i="9"/>
  <c r="D9" i="9"/>
  <c r="E9" i="9"/>
  <c r="C9" i="9"/>
  <c r="F162" i="29" l="1"/>
  <c r="E162" i="29"/>
  <c r="D162" i="29"/>
  <c r="F160" i="29"/>
  <c r="E160" i="29"/>
  <c r="D160" i="29"/>
  <c r="E23" i="13"/>
  <c r="E17" i="13"/>
  <c r="D17" i="13"/>
  <c r="C17" i="13"/>
  <c r="E20" i="31"/>
  <c r="E23" i="31"/>
  <c r="G33" i="11"/>
  <c r="G32" i="11"/>
  <c r="G31" i="11"/>
  <c r="G30" i="11"/>
  <c r="G29" i="11"/>
  <c r="G28" i="11"/>
  <c r="G27" i="11"/>
  <c r="G26" i="11"/>
  <c r="G25" i="11"/>
  <c r="G24" i="11"/>
  <c r="G23" i="11"/>
  <c r="G22" i="11"/>
  <c r="G17" i="11"/>
  <c r="G16" i="11"/>
  <c r="G15" i="11"/>
  <c r="G14" i="11"/>
  <c r="G13" i="11"/>
  <c r="G12" i="11"/>
  <c r="G11" i="11"/>
  <c r="G10" i="11"/>
  <c r="G9" i="11"/>
  <c r="G66" i="9"/>
  <c r="G65" i="9"/>
  <c r="G64" i="9"/>
  <c r="G63" i="9"/>
  <c r="G62" i="9"/>
  <c r="G61" i="9"/>
  <c r="G60" i="9"/>
  <c r="G59" i="9"/>
  <c r="G58" i="9"/>
  <c r="G57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11" i="9"/>
  <c r="G10" i="9"/>
  <c r="G9" i="9"/>
  <c r="C19" i="11"/>
  <c r="D19" i="11"/>
  <c r="E19" i="11"/>
  <c r="G19" i="11" s="1"/>
  <c r="G24" i="9"/>
  <c r="E58" i="30" l="1"/>
  <c r="D58" i="30"/>
  <c r="C58" i="30"/>
  <c r="G58" i="30" s="1"/>
  <c r="J58" i="30"/>
  <c r="J57" i="30"/>
  <c r="E57" i="30"/>
  <c r="J59" i="30" l="1"/>
  <c r="E59" i="30"/>
  <c r="I36" i="10"/>
  <c r="I30" i="10"/>
  <c r="I16" i="10"/>
  <c r="I11" i="10"/>
  <c r="E32" i="3" l="1"/>
  <c r="E12" i="3"/>
  <c r="E14" i="3"/>
  <c r="K29" i="2"/>
  <c r="E29" i="2"/>
  <c r="K16" i="2"/>
  <c r="E23" i="2"/>
  <c r="E24" i="2"/>
  <c r="E10" i="2"/>
  <c r="E12" i="2"/>
  <c r="E13" i="2"/>
  <c r="E14" i="2"/>
  <c r="E43" i="1"/>
  <c r="F12" i="4"/>
  <c r="K10" i="2" s="1"/>
  <c r="F19" i="4"/>
  <c r="F15" i="4"/>
  <c r="K13" i="2" s="1"/>
  <c r="F16" i="4"/>
  <c r="K14" i="2" s="1"/>
  <c r="F17" i="4"/>
  <c r="F14" i="4"/>
  <c r="K12" i="2" s="1"/>
  <c r="E12" i="4"/>
  <c r="D12" i="4"/>
  <c r="E25" i="1"/>
  <c r="D25" i="1"/>
  <c r="C25" i="1"/>
  <c r="G40" i="8"/>
  <c r="G39" i="8"/>
  <c r="G36" i="8"/>
  <c r="G26" i="8"/>
  <c r="G25" i="8"/>
  <c r="G23" i="8"/>
  <c r="G22" i="8"/>
  <c r="G21" i="8"/>
  <c r="G20" i="8"/>
  <c r="G18" i="8"/>
  <c r="G17" i="8"/>
  <c r="G16" i="8"/>
  <c r="G14" i="8"/>
  <c r="G13" i="8"/>
  <c r="G12" i="8"/>
  <c r="G10" i="8"/>
  <c r="D35" i="8"/>
  <c r="D41" i="8" s="1"/>
  <c r="D24" i="8"/>
  <c r="D19" i="8" s="1"/>
  <c r="D15" i="8"/>
  <c r="D9" i="8"/>
  <c r="D8" i="8" s="1"/>
  <c r="H93" i="7"/>
  <c r="H92" i="7"/>
  <c r="H90" i="7"/>
  <c r="H85" i="7"/>
  <c r="H83" i="7"/>
  <c r="H81" i="7"/>
  <c r="H79" i="7"/>
  <c r="H78" i="7"/>
  <c r="H77" i="7"/>
  <c r="H76" i="7"/>
  <c r="H75" i="7"/>
  <c r="H73" i="7"/>
  <c r="H72" i="7"/>
  <c r="H71" i="7"/>
  <c r="H70" i="7"/>
  <c r="H68" i="7"/>
  <c r="H65" i="7"/>
  <c r="H63" i="7"/>
  <c r="H62" i="7"/>
  <c r="H53" i="7"/>
  <c r="H52" i="7"/>
  <c r="H49" i="7"/>
  <c r="H47" i="7"/>
  <c r="H46" i="7"/>
  <c r="H44" i="7"/>
  <c r="H43" i="7"/>
  <c r="H42" i="7"/>
  <c r="H41" i="7"/>
  <c r="H40" i="7"/>
  <c r="H37" i="7"/>
  <c r="H36" i="7"/>
  <c r="H35" i="7"/>
  <c r="H34" i="7"/>
  <c r="H32" i="7"/>
  <c r="H31" i="7"/>
  <c r="H30" i="7"/>
  <c r="H29" i="7"/>
  <c r="H28" i="7"/>
  <c r="H26" i="7"/>
  <c r="H25" i="7"/>
  <c r="H24" i="7"/>
  <c r="H23" i="7"/>
  <c r="H21" i="7"/>
  <c r="H20" i="7"/>
  <c r="H19" i="7"/>
  <c r="H18" i="7"/>
  <c r="H16" i="7"/>
  <c r="H15" i="7"/>
  <c r="H14" i="7"/>
  <c r="H13" i="7"/>
  <c r="H12" i="7"/>
  <c r="H11" i="7"/>
  <c r="H9" i="7"/>
  <c r="G26" i="1"/>
  <c r="L31" i="2" l="1"/>
  <c r="F31" i="2"/>
  <c r="K59" i="30"/>
  <c r="F15" i="3"/>
  <c r="F59" i="30"/>
  <c r="K15" i="2"/>
  <c r="D28" i="8"/>
  <c r="E42" i="1"/>
  <c r="E41" i="1" s="1"/>
  <c r="E39" i="1"/>
  <c r="E30" i="1"/>
  <c r="E28" i="1" s="1"/>
  <c r="E27" i="1"/>
  <c r="E20" i="1"/>
  <c r="E19" i="1"/>
  <c r="E16" i="1"/>
  <c r="E15" i="1"/>
  <c r="E13" i="1"/>
  <c r="E11" i="1"/>
  <c r="E50" i="7"/>
  <c r="F50" i="7"/>
  <c r="D50" i="7"/>
  <c r="D17" i="16"/>
  <c r="D15" i="16"/>
  <c r="D12" i="16"/>
  <c r="F154" i="29"/>
  <c r="F152" i="29"/>
  <c r="F150" i="29"/>
  <c r="F148" i="29"/>
  <c r="F146" i="29"/>
  <c r="F142" i="29"/>
  <c r="F140" i="29"/>
  <c r="F137" i="29"/>
  <c r="F131" i="29"/>
  <c r="F126" i="29"/>
  <c r="F122" i="29"/>
  <c r="F104" i="29"/>
  <c r="F99" i="29"/>
  <c r="F97" i="29"/>
  <c r="F95" i="29"/>
  <c r="F92" i="29"/>
  <c r="F90" i="29"/>
  <c r="F87" i="29"/>
  <c r="F81" i="29"/>
  <c r="F76" i="29"/>
  <c r="F74" i="29"/>
  <c r="F72" i="29"/>
  <c r="F70" i="29"/>
  <c r="F66" i="29"/>
  <c r="F50" i="29"/>
  <c r="F47" i="29"/>
  <c r="F42" i="29"/>
  <c r="F39" i="29"/>
  <c r="F36" i="29"/>
  <c r="F34" i="29"/>
  <c r="F31" i="29"/>
  <c r="F27" i="29"/>
  <c r="F22" i="29"/>
  <c r="F16" i="29"/>
  <c r="E24" i="13"/>
  <c r="E18" i="13"/>
  <c r="E16" i="13"/>
  <c r="E10" i="13"/>
  <c r="E41" i="11"/>
  <c r="E37" i="11"/>
  <c r="I43" i="10"/>
  <c r="I38" i="10"/>
  <c r="I29" i="10"/>
  <c r="I27" i="10"/>
  <c r="E94" i="9"/>
  <c r="F91" i="7"/>
  <c r="F89" i="7"/>
  <c r="F87" i="7"/>
  <c r="F84" i="7"/>
  <c r="E17" i="1" s="1"/>
  <c r="F74" i="7"/>
  <c r="F69" i="7"/>
  <c r="F64" i="7"/>
  <c r="F61" i="7"/>
  <c r="F48" i="7"/>
  <c r="F45" i="7"/>
  <c r="F38" i="7"/>
  <c r="E37" i="1" s="1"/>
  <c r="F33" i="7"/>
  <c r="F27" i="7"/>
  <c r="F17" i="7"/>
  <c r="F8" i="7"/>
  <c r="E36" i="3"/>
  <c r="E16" i="3"/>
  <c r="F9" i="18" l="1"/>
  <c r="F11" i="18" s="1"/>
  <c r="E33" i="3"/>
  <c r="E15" i="2"/>
  <c r="F10" i="5"/>
  <c r="K22" i="2"/>
  <c r="F67" i="7"/>
  <c r="E19" i="31"/>
  <c r="E24" i="31" s="1"/>
  <c r="E30" i="31" s="1"/>
  <c r="E32" i="31" s="1"/>
  <c r="E11" i="2"/>
  <c r="E13" i="3"/>
  <c r="E11" i="3" s="1"/>
  <c r="E22" i="2"/>
  <c r="E14" i="13"/>
  <c r="E22" i="1"/>
  <c r="F32" i="1"/>
  <c r="E15" i="13"/>
  <c r="F12" i="5"/>
  <c r="K23" i="2"/>
  <c r="E12" i="1"/>
  <c r="E10" i="1" s="1"/>
  <c r="E23" i="1"/>
  <c r="F11" i="5"/>
  <c r="K21" i="2"/>
  <c r="E11" i="13"/>
  <c r="F22" i="7"/>
  <c r="E21" i="2"/>
  <c r="E25" i="2" s="1"/>
  <c r="H50" i="7"/>
  <c r="E35" i="3"/>
  <c r="E14" i="1"/>
  <c r="E9" i="18"/>
  <c r="E18" i="1"/>
  <c r="E38" i="1"/>
  <c r="E97" i="9"/>
  <c r="E22" i="13"/>
  <c r="F7" i="7"/>
  <c r="I44" i="10"/>
  <c r="E70" i="29"/>
  <c r="D70" i="29"/>
  <c r="D47" i="29"/>
  <c r="E154" i="29"/>
  <c r="E152" i="29"/>
  <c r="E150" i="29"/>
  <c r="E148" i="29"/>
  <c r="E146" i="29"/>
  <c r="E142" i="29"/>
  <c r="E140" i="29"/>
  <c r="E137" i="29"/>
  <c r="E131" i="29"/>
  <c r="E126" i="29"/>
  <c r="E122" i="29"/>
  <c r="E104" i="29"/>
  <c r="E99" i="29"/>
  <c r="E97" i="29"/>
  <c r="E95" i="29"/>
  <c r="E92" i="29"/>
  <c r="E90" i="29"/>
  <c r="E87" i="29"/>
  <c r="E81" i="29"/>
  <c r="E76" i="29"/>
  <c r="E74" i="29"/>
  <c r="E72" i="29"/>
  <c r="E66" i="29"/>
  <c r="D154" i="29"/>
  <c r="D152" i="29"/>
  <c r="D150" i="29"/>
  <c r="D148" i="29"/>
  <c r="D146" i="29"/>
  <c r="D142" i="29"/>
  <c r="D140" i="29"/>
  <c r="D137" i="29"/>
  <c r="D131" i="29"/>
  <c r="D126" i="29"/>
  <c r="D122" i="29"/>
  <c r="D104" i="29"/>
  <c r="D99" i="29"/>
  <c r="D97" i="29"/>
  <c r="D95" i="29"/>
  <c r="D92" i="29"/>
  <c r="D90" i="29"/>
  <c r="D87" i="29"/>
  <c r="D81" i="29"/>
  <c r="D76" i="29"/>
  <c r="D74" i="29"/>
  <c r="D72" i="29"/>
  <c r="D66" i="29"/>
  <c r="D50" i="29"/>
  <c r="D42" i="29"/>
  <c r="D39" i="29"/>
  <c r="D36" i="29"/>
  <c r="D34" i="29"/>
  <c r="D31" i="29"/>
  <c r="D27" i="29"/>
  <c r="D22" i="29"/>
  <c r="D16" i="29"/>
  <c r="E21" i="1" l="1"/>
  <c r="F54" i="7"/>
  <c r="E12" i="13"/>
  <c r="F95" i="7"/>
  <c r="E11" i="18"/>
  <c r="E17" i="16"/>
  <c r="E15" i="16"/>
  <c r="E12" i="16"/>
  <c r="O15" i="25"/>
  <c r="O12" i="25"/>
  <c r="O11" i="25"/>
  <c r="O23" i="14"/>
  <c r="O22" i="14"/>
  <c r="O21" i="14"/>
  <c r="O20" i="14"/>
  <c r="O19" i="14"/>
  <c r="O18" i="14"/>
  <c r="O15" i="14"/>
  <c r="O14" i="14"/>
  <c r="O13" i="14"/>
  <c r="O12" i="14"/>
  <c r="O11" i="14"/>
  <c r="O10" i="14"/>
  <c r="D23" i="13" l="1"/>
  <c r="D24" i="13"/>
  <c r="C24" i="13"/>
  <c r="C23" i="13"/>
  <c r="D10" i="13"/>
  <c r="D16" i="13"/>
  <c r="D18" i="13"/>
  <c r="C18" i="13"/>
  <c r="C16" i="13"/>
  <c r="C11" i="13"/>
  <c r="C10" i="13"/>
  <c r="D23" i="31"/>
  <c r="D20" i="31"/>
  <c r="D19" i="31"/>
  <c r="D37" i="11"/>
  <c r="C37" i="11"/>
  <c r="G37" i="11" s="1"/>
  <c r="H43" i="10" l="1"/>
  <c r="C57" i="30" l="1"/>
  <c r="G57" i="30" s="1"/>
  <c r="D29" i="2" l="1"/>
  <c r="D31" i="2" s="1"/>
  <c r="C31" i="2"/>
  <c r="J29" i="2"/>
  <c r="J31" i="2" s="1"/>
  <c r="I29" i="2"/>
  <c r="I31" i="2" s="1"/>
  <c r="C16" i="3"/>
  <c r="C32" i="3"/>
  <c r="I10" i="2" l="1"/>
  <c r="E14" i="4"/>
  <c r="E15" i="4"/>
  <c r="E16" i="4"/>
  <c r="E17" i="4"/>
  <c r="D17" i="4"/>
  <c r="D16" i="4"/>
  <c r="D15" i="4"/>
  <c r="D14" i="4"/>
  <c r="D42" i="1"/>
  <c r="C30" i="1"/>
  <c r="D16" i="1"/>
  <c r="E35" i="8"/>
  <c r="E24" i="8"/>
  <c r="E15" i="8"/>
  <c r="G15" i="8" s="1"/>
  <c r="E9" i="8"/>
  <c r="G9" i="8" s="1"/>
  <c r="E9" i="1" l="1"/>
  <c r="E9" i="2"/>
  <c r="E10" i="3" s="1"/>
  <c r="E13" i="13"/>
  <c r="I14" i="2"/>
  <c r="I13" i="2"/>
  <c r="I15" i="2"/>
  <c r="I12" i="2"/>
  <c r="C28" i="1"/>
  <c r="E41" i="8"/>
  <c r="G41" i="8" s="1"/>
  <c r="G35" i="8"/>
  <c r="E19" i="8"/>
  <c r="G24" i="8"/>
  <c r="E8" i="8"/>
  <c r="J10" i="2"/>
  <c r="J13" i="2"/>
  <c r="J12" i="2"/>
  <c r="J14" i="2"/>
  <c r="J15" i="2"/>
  <c r="C32" i="1" l="1"/>
  <c r="G19" i="8"/>
  <c r="F13" i="4"/>
  <c r="K11" i="2" s="1"/>
  <c r="G8" i="8"/>
  <c r="F11" i="4"/>
  <c r="K9" i="2" s="1"/>
  <c r="E28" i="8"/>
  <c r="G28" i="8" s="1"/>
  <c r="E32" i="1"/>
  <c r="E19" i="13"/>
  <c r="E24" i="1" l="1"/>
  <c r="E33" i="1" l="1"/>
  <c r="E74" i="7"/>
  <c r="D74" i="7"/>
  <c r="C9" i="1" l="1"/>
  <c r="C13" i="13"/>
  <c r="C9" i="2"/>
  <c r="C10" i="3" s="1"/>
  <c r="H74" i="7"/>
  <c r="D9" i="1"/>
  <c r="D13" i="13"/>
  <c r="D9" i="2"/>
  <c r="D10" i="3" s="1"/>
  <c r="E31" i="2"/>
  <c r="K31" i="2"/>
  <c r="E91" i="7" l="1"/>
  <c r="D91" i="7"/>
  <c r="H91" i="7" s="1"/>
  <c r="E8" i="7"/>
  <c r="D8" i="7"/>
  <c r="H8" i="7" s="1"/>
  <c r="F10" i="3" l="1"/>
  <c r="D41" i="11"/>
  <c r="C41" i="11"/>
  <c r="I57" i="30" l="1"/>
  <c r="I58" i="30"/>
  <c r="H58" i="30"/>
  <c r="L58" i="30" s="1"/>
  <c r="D57" i="30"/>
  <c r="I59" i="30" l="1"/>
  <c r="D59" i="30"/>
  <c r="H36" i="10" l="1"/>
  <c r="H16" i="10"/>
  <c r="H11" i="10"/>
  <c r="H29" i="10"/>
  <c r="H27" i="10"/>
  <c r="G43" i="10"/>
  <c r="G96" i="9" l="1"/>
  <c r="G95" i="9"/>
  <c r="D94" i="9"/>
  <c r="C42" i="1"/>
  <c r="D41" i="1"/>
  <c r="D27" i="1"/>
  <c r="D30" i="1"/>
  <c r="D28" i="1" s="1"/>
  <c r="D39" i="1"/>
  <c r="D19" i="1"/>
  <c r="D20" i="1"/>
  <c r="D15" i="1"/>
  <c r="D11" i="1"/>
  <c r="D13" i="1"/>
  <c r="C10" i="2"/>
  <c r="C12" i="2"/>
  <c r="C13" i="2"/>
  <c r="C14" i="2"/>
  <c r="C23" i="2"/>
  <c r="C24" i="2"/>
  <c r="C41" i="1" l="1"/>
  <c r="D32" i="1"/>
  <c r="D97" i="9"/>
  <c r="D16" i="3" l="1"/>
  <c r="C12" i="3"/>
  <c r="C14" i="3"/>
  <c r="C15" i="3" l="1"/>
  <c r="D89" i="7" l="1"/>
  <c r="H89" i="7" s="1"/>
  <c r="D87" i="7"/>
  <c r="D84" i="7"/>
  <c r="H84" i="7" s="1"/>
  <c r="D69" i="7"/>
  <c r="D64" i="7"/>
  <c r="D61" i="7"/>
  <c r="H61" i="7" s="1"/>
  <c r="D48" i="7"/>
  <c r="H48" i="7" s="1"/>
  <c r="D45" i="7"/>
  <c r="H45" i="7" s="1"/>
  <c r="D38" i="7"/>
  <c r="H38" i="7" s="1"/>
  <c r="D33" i="7"/>
  <c r="H33" i="7" s="1"/>
  <c r="D27" i="7"/>
  <c r="D17" i="7"/>
  <c r="H17" i="7" s="1"/>
  <c r="C11" i="1"/>
  <c r="C13" i="1"/>
  <c r="C15" i="1"/>
  <c r="C16" i="1"/>
  <c r="C19" i="1"/>
  <c r="C20" i="1"/>
  <c r="D67" i="7" l="1"/>
  <c r="H69" i="7"/>
  <c r="D22" i="7"/>
  <c r="H27" i="7"/>
  <c r="C15" i="13"/>
  <c r="H64" i="7"/>
  <c r="C21" i="2"/>
  <c r="C14" i="13"/>
  <c r="C22" i="13"/>
  <c r="C22" i="1"/>
  <c r="C15" i="2"/>
  <c r="C33" i="3"/>
  <c r="C17" i="1"/>
  <c r="C12" i="1"/>
  <c r="C11" i="2"/>
  <c r="C13" i="3"/>
  <c r="C11" i="3" s="1"/>
  <c r="C23" i="1"/>
  <c r="C22" i="2"/>
  <c r="D7" i="7"/>
  <c r="D95" i="7"/>
  <c r="H95" i="7" s="1"/>
  <c r="C18" i="1"/>
  <c r="C14" i="1"/>
  <c r="C25" i="2" l="1"/>
  <c r="F33" i="1"/>
  <c r="F34" i="3"/>
  <c r="F37" i="3" s="1"/>
  <c r="F18" i="2"/>
  <c r="F20" i="2" s="1"/>
  <c r="C12" i="13"/>
  <c r="C19" i="13" s="1"/>
  <c r="H67" i="7"/>
  <c r="D11" i="4"/>
  <c r="H7" i="7"/>
  <c r="G14" i="5"/>
  <c r="L27" i="2"/>
  <c r="F27" i="2"/>
  <c r="D13" i="4"/>
  <c r="H22" i="7"/>
  <c r="C21" i="1"/>
  <c r="C10" i="1"/>
  <c r="D54" i="7"/>
  <c r="H54" i="7" s="1"/>
  <c r="C34" i="3"/>
  <c r="C18" i="2"/>
  <c r="L20" i="2" l="1"/>
  <c r="L28" i="2" s="1"/>
  <c r="L32" i="2" s="1"/>
  <c r="I9" i="2"/>
  <c r="I11" i="2"/>
  <c r="G22" i="4"/>
  <c r="F28" i="2"/>
  <c r="F32" i="2" s="1"/>
  <c r="E64" i="7"/>
  <c r="E84" i="7"/>
  <c r="D14" i="13" s="1"/>
  <c r="C94" i="9"/>
  <c r="D32" i="3"/>
  <c r="E45" i="7"/>
  <c r="E38" i="7"/>
  <c r="E48" i="7"/>
  <c r="E12" i="5" s="1"/>
  <c r="E17" i="7"/>
  <c r="E27" i="7"/>
  <c r="E22" i="7" s="1"/>
  <c r="E13" i="4" s="1"/>
  <c r="E19" i="4"/>
  <c r="D12" i="3"/>
  <c r="E69" i="7"/>
  <c r="D14" i="3"/>
  <c r="J16" i="2"/>
  <c r="E89" i="7"/>
  <c r="D23" i="1" s="1"/>
  <c r="D23" i="2"/>
  <c r="D24" i="2"/>
  <c r="D10" i="2"/>
  <c r="D12" i="2"/>
  <c r="D13" i="2"/>
  <c r="D14" i="2"/>
  <c r="E87" i="7"/>
  <c r="D11" i="13" s="1"/>
  <c r="E61" i="7"/>
  <c r="E33" i="7"/>
  <c r="I21" i="2"/>
  <c r="I22" i="2"/>
  <c r="C24" i="1"/>
  <c r="H57" i="30"/>
  <c r="L57" i="30" s="1"/>
  <c r="D10" i="5"/>
  <c r="D19" i="4"/>
  <c r="I16" i="2"/>
  <c r="C39" i="1"/>
  <c r="G11" i="10"/>
  <c r="G16" i="10"/>
  <c r="G2" i="9"/>
  <c r="G52" i="9" s="1"/>
  <c r="D38" i="1"/>
  <c r="E35" i="10"/>
  <c r="F35" i="10"/>
  <c r="N2" i="30"/>
  <c r="G2" i="29"/>
  <c r="G55" i="29" s="1"/>
  <c r="G108" i="29" s="1"/>
  <c r="D35" i="10"/>
  <c r="G27" i="10"/>
  <c r="G29" i="10"/>
  <c r="G36" i="10"/>
  <c r="L2" i="2"/>
  <c r="G2" i="3"/>
  <c r="H2" i="4"/>
  <c r="H2" i="5"/>
  <c r="H56" i="7"/>
  <c r="H2" i="7"/>
  <c r="H2" i="8"/>
  <c r="G2" i="18"/>
  <c r="N2" i="20"/>
  <c r="G2" i="11"/>
  <c r="G2" i="16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L16" i="25"/>
  <c r="K16" i="25"/>
  <c r="J16" i="25"/>
  <c r="I16" i="25"/>
  <c r="I24" i="25" s="1"/>
  <c r="H16" i="25"/>
  <c r="G16" i="25"/>
  <c r="F16" i="25"/>
  <c r="E16" i="25"/>
  <c r="E24" i="25" s="1"/>
  <c r="D16" i="25"/>
  <c r="C16" i="25"/>
  <c r="O2" i="14"/>
  <c r="I2" i="13"/>
  <c r="H19" i="13"/>
  <c r="I19" i="13"/>
  <c r="H25" i="13"/>
  <c r="I25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M24" i="25" l="1"/>
  <c r="J24" i="25"/>
  <c r="F24" i="25"/>
  <c r="C33" i="1"/>
  <c r="E15" i="3"/>
  <c r="D22" i="13"/>
  <c r="J11" i="2"/>
  <c r="D15" i="13"/>
  <c r="N25" i="14"/>
  <c r="H30" i="10"/>
  <c r="H38" i="10" s="1"/>
  <c r="H44" i="10" s="1"/>
  <c r="E10" i="5"/>
  <c r="D12" i="1"/>
  <c r="D37" i="1"/>
  <c r="J21" i="2"/>
  <c r="E11" i="5"/>
  <c r="D22" i="1"/>
  <c r="E27" i="2"/>
  <c r="D17" i="1"/>
  <c r="C97" i="9"/>
  <c r="G94" i="9"/>
  <c r="D21" i="2"/>
  <c r="J25" i="14"/>
  <c r="E25" i="14"/>
  <c r="I25" i="14"/>
  <c r="F25" i="14"/>
  <c r="K25" i="14"/>
  <c r="H25" i="14"/>
  <c r="G25" i="14"/>
  <c r="M25" i="14"/>
  <c r="G24" i="25"/>
  <c r="K24" i="25"/>
  <c r="O24" i="14"/>
  <c r="L25" i="14"/>
  <c r="D25" i="14"/>
  <c r="D24" i="25"/>
  <c r="H24" i="25"/>
  <c r="L24" i="25"/>
  <c r="N24" i="25"/>
  <c r="O23" i="25"/>
  <c r="C24" i="25"/>
  <c r="O16" i="25"/>
  <c r="J23" i="2"/>
  <c r="D12" i="5"/>
  <c r="I23" i="2"/>
  <c r="I27" i="2" s="1"/>
  <c r="C26" i="2" s="1"/>
  <c r="C27" i="2" s="1"/>
  <c r="D15" i="2"/>
  <c r="D13" i="3"/>
  <c r="D11" i="3" s="1"/>
  <c r="D24" i="31"/>
  <c r="D30" i="31" s="1"/>
  <c r="D32" i="31" s="1"/>
  <c r="C59" i="30"/>
  <c r="G59" i="30" s="1"/>
  <c r="D33" i="3"/>
  <c r="D22" i="2"/>
  <c r="H59" i="30"/>
  <c r="L59" i="30" s="1"/>
  <c r="G30" i="10"/>
  <c r="G38" i="10" s="1"/>
  <c r="E67" i="7"/>
  <c r="D12" i="13" s="1"/>
  <c r="D19" i="13" s="1"/>
  <c r="D11" i="2"/>
  <c r="D18" i="1"/>
  <c r="J22" i="2"/>
  <c r="E7" i="7"/>
  <c r="E11" i="4" s="1"/>
  <c r="C9" i="18"/>
  <c r="G9" i="18" s="1"/>
  <c r="C38" i="1"/>
  <c r="D9" i="18"/>
  <c r="D14" i="1"/>
  <c r="C37" i="1"/>
  <c r="D11" i="5"/>
  <c r="D15" i="3"/>
  <c r="E18" i="2" l="1"/>
  <c r="E20" i="2" s="1"/>
  <c r="E28" i="2" s="1"/>
  <c r="E32" i="2" s="1"/>
  <c r="K27" i="2"/>
  <c r="E34" i="3"/>
  <c r="D25" i="2"/>
  <c r="D18" i="2"/>
  <c r="E54" i="7"/>
  <c r="G97" i="9"/>
  <c r="D10" i="1"/>
  <c r="D21" i="1"/>
  <c r="I20" i="2"/>
  <c r="O24" i="25"/>
  <c r="G19" i="13"/>
  <c r="D14" i="5"/>
  <c r="D18" i="4"/>
  <c r="C36" i="1" s="1"/>
  <c r="C21" i="13" s="1"/>
  <c r="J27" i="2"/>
  <c r="C11" i="18"/>
  <c r="G11" i="18" s="1"/>
  <c r="O16" i="14"/>
  <c r="C16" i="14"/>
  <c r="C25" i="14" s="1"/>
  <c r="O25" i="14" s="1"/>
  <c r="F18" i="4"/>
  <c r="E95" i="7"/>
  <c r="E14" i="5"/>
  <c r="D11" i="18"/>
  <c r="D34" i="3"/>
  <c r="F40" i="1" l="1"/>
  <c r="F44" i="1" s="1"/>
  <c r="E37" i="3"/>
  <c r="F22" i="4"/>
  <c r="E36" i="1"/>
  <c r="E21" i="13" s="1"/>
  <c r="E25" i="13" s="1"/>
  <c r="J9" i="2"/>
  <c r="J20" i="2" s="1"/>
  <c r="J28" i="2" s="1"/>
  <c r="J32" i="2" s="1"/>
  <c r="K20" i="2"/>
  <c r="K28" i="2" s="1"/>
  <c r="K32" i="2" s="1"/>
  <c r="F14" i="5"/>
  <c r="D27" i="2"/>
  <c r="I28" i="2"/>
  <c r="I32" i="2" s="1"/>
  <c r="C19" i="2"/>
  <c r="D24" i="1"/>
  <c r="D33" i="1" s="1"/>
  <c r="D22" i="4"/>
  <c r="E18" i="4"/>
  <c r="C40" i="1"/>
  <c r="C44" i="1" s="1"/>
  <c r="C25" i="13"/>
  <c r="D36" i="3"/>
  <c r="D35" i="3" s="1"/>
  <c r="E40" i="1" l="1"/>
  <c r="E22" i="4"/>
  <c r="D36" i="1"/>
  <c r="D21" i="13" s="1"/>
  <c r="D25" i="13" s="1"/>
  <c r="C20" i="2"/>
  <c r="C28" i="2" s="1"/>
  <c r="C32" i="2" s="1"/>
  <c r="C36" i="3"/>
  <c r="D20" i="2"/>
  <c r="D28" i="2" s="1"/>
  <c r="D32" i="2" s="1"/>
  <c r="C35" i="3" l="1"/>
  <c r="E44" i="1"/>
  <c r="G25" i="13"/>
  <c r="D40" i="1"/>
  <c r="D44" i="1" s="1"/>
  <c r="C37" i="3" l="1"/>
  <c r="D37" i="3"/>
  <c r="G44" i="10"/>
</calcChain>
</file>

<file path=xl/sharedStrings.xml><?xml version="1.0" encoding="utf-8"?>
<sst xmlns="http://schemas.openxmlformats.org/spreadsheetml/2006/main" count="2078" uniqueCount="820">
  <si>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</si>
  <si>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</si>
  <si>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</si>
  <si>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</si>
  <si>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</si>
  <si>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</si>
  <si>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</si>
  <si>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</si>
  <si>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</si>
  <si>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</si>
  <si>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</si>
  <si>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</si>
  <si>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</si>
  <si>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</si>
  <si>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</si>
  <si>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</si>
  <si>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</si>
  <si>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</si>
  <si>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</si>
  <si>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</si>
  <si>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Támogatások</t>
  </si>
  <si>
    <t>III.</t>
  </si>
  <si>
    <t>Felhalmozási és tőke jellegű bevételek</t>
  </si>
  <si>
    <t>IV.</t>
  </si>
  <si>
    <t>Támogatásértékű átvett pénzeszközök</t>
  </si>
  <si>
    <t>Működési támogatásértékű átvett pénzeszköz</t>
  </si>
  <si>
    <t>Felhalmozási célú támogatásértékű átvett pénzeszköz</t>
  </si>
  <si>
    <t>V.</t>
  </si>
  <si>
    <t xml:space="preserve">Véglegesen átvett pénzeszköz </t>
  </si>
  <si>
    <t>1. 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</si>
  <si>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</si>
  <si>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</si>
  <si>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</si>
  <si>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</si>
  <si>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</si>
  <si>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</si>
  <si>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</si>
  <si>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Költségvet. külső hiány finanszírozása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</si>
  <si>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</si>
  <si>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</si>
  <si>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</si>
  <si>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</si>
  <si>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</si>
  <si>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</si>
  <si>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</si>
  <si>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</si>
  <si>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Céltartalék</t>
  </si>
  <si>
    <t>Költségvetési kiadások</t>
  </si>
  <si>
    <t>Finanszírozási kiadások</t>
  </si>
  <si>
    <t xml:space="preserve">KIADÁSOK mindösszesen </t>
  </si>
  <si>
    <t>Személyi jellegű kiadások</t>
  </si>
  <si>
    <t>Munkaadót terhelő járulékok</t>
  </si>
  <si>
    <t>3.</t>
  </si>
  <si>
    <t>4.</t>
  </si>
  <si>
    <t>Működési célú pénzeszköz átadások</t>
  </si>
  <si>
    <t>5.</t>
  </si>
  <si>
    <t>6.</t>
  </si>
  <si>
    <t>Önkormányzatok által folyósított ellátások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</si>
  <si>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</si>
  <si>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</si>
  <si>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</si>
  <si>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</si>
  <si>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</si>
  <si>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</si>
  <si>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</si>
  <si>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</si>
  <si>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</si>
  <si>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</si>
  <si>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</si>
  <si>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</si>
  <si>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</si>
  <si>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</si>
  <si>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</si>
  <si>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</si>
  <si>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</si>
  <si>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>Végleges pénzeszközátadások</t>
  </si>
  <si>
    <t xml:space="preserve">Működési kiadások </t>
  </si>
  <si>
    <t>Év végi tervezett pénzmaradvány</t>
  </si>
  <si>
    <t>8.</t>
  </si>
  <si>
    <t>Engegélyezett létszámkeret (összevont)</t>
  </si>
  <si>
    <t xml:space="preserve">Működési kiadások mindösszesen </t>
  </si>
  <si>
    <t>Balatonakali Önkormányzat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</si>
  <si>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</si>
  <si>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</si>
  <si>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</si>
  <si>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</si>
  <si>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</si>
  <si>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</si>
  <si>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</si>
  <si>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</si>
  <si>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</si>
  <si>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</si>
  <si>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</si>
  <si>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</si>
  <si>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</si>
  <si>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</si>
  <si>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</si>
  <si>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</si>
  <si>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</si>
  <si>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</si>
  <si>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</si>
  <si>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</si>
  <si>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</si>
  <si>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</si>
  <si>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</si>
  <si>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</si>
  <si>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</si>
  <si>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</si>
  <si>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</si>
  <si>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</si>
  <si>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</si>
  <si>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</si>
  <si>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</si>
  <si>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</si>
  <si>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</si>
  <si>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</si>
  <si>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</si>
  <si>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</si>
  <si>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</si>
  <si>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Összesen:</t>
  </si>
  <si>
    <t>Tartalék:</t>
  </si>
  <si>
    <t>Mindösszesen:</t>
  </si>
  <si>
    <t>Balatonakali Önkormányzat kiadásai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</si>
  <si>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</si>
  <si>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</si>
  <si>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</si>
  <si>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</si>
  <si>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</si>
  <si>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</si>
  <si>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</si>
  <si>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</si>
  <si>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</si>
  <si>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</si>
  <si>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Balatonakali Önkormányzat bevételei</t>
  </si>
  <si>
    <t>Előző évi költségvetési pénzmaradvány</t>
  </si>
  <si>
    <t>Bevétel összesen</t>
  </si>
  <si>
    <t>Napközi otthonos Óvoda kiadásai</t>
  </si>
  <si>
    <t>Sorsz.</t>
  </si>
  <si>
    <t>Napközi otthonos Óvoda bevételei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</si>
  <si>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</si>
  <si>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</si>
  <si>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</si>
  <si>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</si>
  <si>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</si>
  <si>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</si>
  <si>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</si>
  <si>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Átadott pénzeszközök államháztartáson belülre</t>
  </si>
  <si>
    <t>Tihanyi Közös Hivatal</t>
  </si>
  <si>
    <t>Óvoda Balatonakali</t>
  </si>
  <si>
    <t>Tűzoltóság</t>
  </si>
  <si>
    <t>Kistérségi társulatnak</t>
  </si>
  <si>
    <t>Átadott pénzeszközök államháztartáson kívülre</t>
  </si>
  <si>
    <t>Mozdulj Balaton</t>
  </si>
  <si>
    <t>Balatonakaliért Közalapítvány</t>
  </si>
  <si>
    <t>Horgászegyesület Balatonakali</t>
  </si>
  <si>
    <t>Balatonakali Sportegyesület</t>
  </si>
  <si>
    <t>Polgárőrség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</si>
  <si>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</si>
  <si>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</si>
  <si>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</si>
  <si>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</si>
  <si>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</si>
  <si>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</si>
  <si>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</si>
  <si>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</si>
  <si>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</si>
  <si>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</si>
  <si>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</si>
  <si>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</si>
  <si>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</si>
  <si>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</si>
  <si>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</si>
  <si>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</si>
  <si>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</si>
  <si>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</si>
  <si>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</si>
  <si>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</si>
  <si>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</si>
  <si>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</si>
  <si>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</si>
  <si>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</si>
  <si>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</si>
  <si>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</si>
  <si>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</si>
  <si>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</si>
  <si>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</si>
  <si>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</si>
  <si>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</si>
  <si>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</si>
  <si>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</si>
  <si>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</si>
  <si>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</si>
  <si>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</si>
  <si>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</si>
  <si>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</si>
  <si>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</si>
  <si>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</si>
  <si>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</si>
  <si>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</si>
  <si>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</si>
  <si>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</si>
  <si>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</si>
  <si>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</si>
  <si>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</si>
  <si>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</si>
  <si>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</si>
  <si>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</si>
  <si>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</si>
  <si>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</si>
  <si>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</si>
  <si>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</si>
  <si>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</si>
  <si>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</si>
  <si>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Szakfeladat száma,</t>
  </si>
  <si>
    <t>Működési kiadás megnevezése</t>
  </si>
  <si>
    <t>Megnevezése</t>
  </si>
  <si>
    <t>(összesen és kiemelt előirányzatok szerint)</t>
  </si>
  <si>
    <t>előirányzat</t>
  </si>
  <si>
    <t>Dologi kiadás</t>
  </si>
  <si>
    <t>Átadott pénzeszköz</t>
  </si>
  <si>
    <t>Összesen</t>
  </si>
  <si>
    <t>Személyi juttatás</t>
  </si>
  <si>
    <t>Munkaadókat terhelő járulékok</t>
  </si>
  <si>
    <t>Létszám</t>
  </si>
  <si>
    <t>Beruházások</t>
  </si>
  <si>
    <t>Ellátottak juttatás</t>
  </si>
  <si>
    <t>Személyi jellegű</t>
  </si>
  <si>
    <t>Munkaadókat terhelő</t>
  </si>
  <si>
    <t xml:space="preserve"> Bevétel összesen</t>
  </si>
  <si>
    <t>Kötelező feladat</t>
  </si>
  <si>
    <t>Önként vállalt feladat</t>
  </si>
  <si>
    <t>X</t>
  </si>
  <si>
    <t>2. </t>
  </si>
  <si>
    <t>Balatonakali Önkormányzat tervezett feladatmutatói</t>
  </si>
  <si>
    <t>Szakfeladat száma és megnevezése</t>
  </si>
  <si>
    <t>Mutatószámok típusai:</t>
  </si>
  <si>
    <t>01 Kapacitásmutató</t>
  </si>
  <si>
    <t>02 Feladatmutató</t>
  </si>
  <si>
    <t>03 Teljesítménymutató</t>
  </si>
  <si>
    <t>04 Eredményességi mutató</t>
  </si>
  <si>
    <t>Típus</t>
  </si>
  <si>
    <t>Egység</t>
  </si>
  <si>
    <t>Nyitó</t>
  </si>
  <si>
    <t>Záró</t>
  </si>
  <si>
    <t>Átlag</t>
  </si>
  <si>
    <t>állománya</t>
  </si>
  <si>
    <t> 3</t>
  </si>
  <si>
    <t>8 </t>
  </si>
  <si>
    <t>1 </t>
  </si>
  <si>
    <t>0 </t>
  </si>
  <si>
    <t>3 </t>
  </si>
  <si>
    <t>Települési hulladék</t>
  </si>
  <si>
    <t>Begyűjtött hulladék</t>
  </si>
  <si>
    <t>t</t>
  </si>
  <si>
    <t> 2</t>
  </si>
  <si>
    <t> 0</t>
  </si>
  <si>
    <t> 1</t>
  </si>
  <si>
    <t>Egészségügyi és más hulladék</t>
  </si>
  <si>
    <t> 4</t>
  </si>
  <si>
    <t>Út és autópálya építés</t>
  </si>
  <si>
    <t>Megépített út hossza</t>
  </si>
  <si>
    <t>km</t>
  </si>
  <si>
    <t> 5</t>
  </si>
  <si>
    <t>Közutak, hidak üzemeltetése</t>
  </si>
  <si>
    <t> 6</t>
  </si>
  <si>
    <t> 9</t>
  </si>
  <si>
    <t>2 </t>
  </si>
  <si>
    <t>Óvodai, intézményi étkeztetés</t>
  </si>
  <si>
    <t> Ellátást igénylők</t>
  </si>
  <si>
    <t>fő </t>
  </si>
  <si>
    <t> Ellátottak száma</t>
  </si>
  <si>
    <t> fő</t>
  </si>
  <si>
    <t>Folyóirat, időszaki kiadvány</t>
  </si>
  <si>
    <t>Megjelentetett példány </t>
  </si>
  <si>
    <t>db </t>
  </si>
  <si>
    <t>Lakóingatlan bérbeadás</t>
  </si>
  <si>
    <t>Lakóingatlan </t>
  </si>
  <si>
    <t> Bérbe adott alapterület</t>
  </si>
  <si>
    <r>
      <t> m</t>
    </r>
    <r>
      <rPr>
        <vertAlign val="superscript"/>
        <sz val="9"/>
        <rFont val="Times New Roman"/>
        <family val="1"/>
        <charset val="238"/>
      </rPr>
      <t>2</t>
    </r>
  </si>
  <si>
    <t> 60</t>
  </si>
  <si>
    <t>Nem lakóingatlan bérbeadása</t>
  </si>
  <si>
    <t>Ingatlan </t>
  </si>
  <si>
    <t> 8</t>
  </si>
  <si>
    <t> 176</t>
  </si>
  <si>
    <t>férőhely </t>
  </si>
  <si>
    <t>25 </t>
  </si>
  <si>
    <t>Óvodai nevelés</t>
  </si>
  <si>
    <t>óvodapedagógus </t>
  </si>
  <si>
    <t>Foglalkoztatás egészségügyi alapellátás</t>
  </si>
  <si>
    <t>Szerződött munkáltatónál </t>
  </si>
  <si>
    <t> Rendelkezésre megjelent</t>
  </si>
  <si>
    <t>Ellátást igénylők </t>
  </si>
  <si>
    <t> Egy ellátottra jutó</t>
  </si>
  <si>
    <t> 7</t>
  </si>
  <si>
    <t>Kérelmezők száma </t>
  </si>
  <si>
    <t>eFt </t>
  </si>
  <si>
    <t>Temetési segély</t>
  </si>
  <si>
    <t>Közgyógy ellátás</t>
  </si>
  <si>
    <t>eFő </t>
  </si>
  <si>
    <t>9 </t>
  </si>
  <si>
    <t>Civil szervezetek működési támogatása</t>
  </si>
  <si>
    <t> Benyújtott igény</t>
  </si>
  <si>
    <t> db</t>
  </si>
  <si>
    <t> Támogatási átlag</t>
  </si>
  <si>
    <t> eFt</t>
  </si>
  <si>
    <t>4 </t>
  </si>
  <si>
    <t>Közcélú foglalkoztatás</t>
  </si>
  <si>
    <t>Foglalkoztatási nap </t>
  </si>
  <si>
    <t>nap </t>
  </si>
  <si>
    <t> 365</t>
  </si>
  <si>
    <t>Olvasóterem nagysága </t>
  </si>
  <si>
    <t> 50</t>
  </si>
  <si>
    <t>Könyvtári szolgáltatás</t>
  </si>
  <si>
    <t> Kiszolgált olvasói kör nagys.</t>
  </si>
  <si>
    <t>fő</t>
  </si>
  <si>
    <t> 112</t>
  </si>
  <si>
    <t> Használatok száma</t>
  </si>
  <si>
    <r>
      <t> m</t>
    </r>
    <r>
      <rPr>
        <vertAlign val="super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> </t>
    </r>
  </si>
  <si>
    <t>1764 </t>
  </si>
  <si>
    <t> Felhasználói elégedettség 1-10 skálán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</si>
  <si>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</si>
  <si>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</si>
  <si>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</si>
  <si>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</si>
  <si>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</si>
  <si>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</si>
  <si>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</si>
  <si>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</si>
  <si>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</si>
  <si>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</si>
  <si>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</si>
  <si>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</si>
  <si>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</si>
  <si>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</si>
  <si>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</si>
  <si>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</si>
  <si>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</si>
  <si>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</si>
  <si>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</si>
  <si>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</si>
  <si>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</si>
  <si>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</si>
  <si>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</si>
  <si>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</si>
  <si>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</si>
  <si>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</si>
  <si>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</si>
  <si>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</si>
  <si>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Dologi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</si>
  <si>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</si>
  <si>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</si>
  <si>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</si>
  <si>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</si>
  <si>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</si>
  <si>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</si>
  <si>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</si>
  <si>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</si>
  <si>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</si>
  <si>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</si>
  <si>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</si>
  <si>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</si>
  <si>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</si>
  <si>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</si>
  <si>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</si>
  <si>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</si>
  <si>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</si>
  <si>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</si>
  <si>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</si>
  <si>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</si>
  <si>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</si>
  <si>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</si>
  <si>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</si>
  <si>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</si>
  <si>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</si>
  <si>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</si>
  <si>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</si>
  <si>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</si>
  <si>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</si>
  <si>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</si>
  <si>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</si>
  <si>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</si>
  <si>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</si>
  <si>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</si>
  <si>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</si>
  <si>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</si>
  <si>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</si>
  <si>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</si>
  <si>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</si>
  <si>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</si>
  <si>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</si>
  <si>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</si>
  <si>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</si>
  <si>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</si>
  <si>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</si>
  <si>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Immateriális javak beszerzése, létesítése</t>
  </si>
  <si>
    <t>K61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</si>
  <si>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</si>
  <si>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</si>
  <si>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</si>
  <si>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</si>
  <si>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</si>
  <si>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</si>
  <si>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</si>
  <si>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</si>
  <si>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</si>
  <si>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</si>
  <si>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</si>
  <si>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</si>
  <si>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6.6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</si>
  <si>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</si>
  <si>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</si>
  <si>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</si>
  <si>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</si>
  <si>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</si>
  <si>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</si>
  <si>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</si>
  <si>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</si>
  <si>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</si>
  <si>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</si>
  <si>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</si>
  <si>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</si>
  <si>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</si>
  <si>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>K88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</si>
  <si>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</si>
  <si>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</si>
  <si>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</si>
  <si>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</si>
  <si>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</si>
  <si>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</si>
  <si>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</si>
  <si>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</si>
  <si>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</si>
  <si>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</si>
  <si>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</si>
  <si>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</si>
  <si>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</si>
  <si>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</si>
  <si>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</si>
  <si>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</si>
  <si>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</si>
  <si>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</si>
  <si>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</si>
  <si>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</si>
  <si>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</si>
  <si>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</si>
  <si>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</si>
  <si>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</si>
  <si>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</si>
  <si>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</si>
  <si>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</si>
  <si>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</si>
  <si>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</si>
  <si>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</si>
  <si>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</si>
  <si>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</si>
  <si>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</si>
  <si>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Ellátási díjak</t>
  </si>
  <si>
    <t>4.6</t>
  </si>
  <si>
    <t>Kiszámlázott általános forgalmi adó</t>
  </si>
  <si>
    <t>4.7</t>
  </si>
  <si>
    <t>4.8</t>
  </si>
  <si>
    <t>Egyéb működési bevételek</t>
  </si>
  <si>
    <t>B410</t>
  </si>
  <si>
    <t>B408</t>
  </si>
  <si>
    <t>B406</t>
  </si>
  <si>
    <t>B405</t>
  </si>
  <si>
    <t>B404</t>
  </si>
  <si>
    <t>Működési célú átvett pénzeszközök</t>
  </si>
  <si>
    <t>B6</t>
  </si>
  <si>
    <t>Egyéb működési célú átvett pénzeszközök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</si>
  <si>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</si>
  <si>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</si>
  <si>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</si>
  <si>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</si>
  <si>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</si>
  <si>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</si>
  <si>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</si>
  <si>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</si>
  <si>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3. Önkormányzatok működési támogatásai</t>
  </si>
  <si>
    <t>4. Egyéb működési célú támogatások ÁH-n belülről</t>
  </si>
  <si>
    <t>B21</t>
  </si>
  <si>
    <t>Önkormányzatok felhalmozási támogatásai</t>
  </si>
  <si>
    <t>Önkormányzatok működési támogatása</t>
  </si>
  <si>
    <t xml:space="preserve">Ellátottak juttatásai </t>
  </si>
  <si>
    <t>Központi irányítószervi támogatás</t>
  </si>
  <si>
    <t>B816</t>
  </si>
  <si>
    <t>B813</t>
  </si>
  <si>
    <t>Támogatásértékű működési kiadások</t>
  </si>
  <si>
    <t>Beruházási kiadások</t>
  </si>
  <si>
    <t>Önkormányzatok felhalmozási támogatása</t>
  </si>
  <si>
    <t>Felhamozási célú átvett pénzeszközök</t>
  </si>
  <si>
    <t>Felhalmozási célú támogatás értékű bevételek</t>
  </si>
  <si>
    <t>VIII.</t>
  </si>
  <si>
    <t>Hitel, kölcsönfelvétel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</si>
  <si>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</si>
  <si>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</si>
  <si>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</si>
  <si>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</si>
  <si>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</si>
  <si>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</si>
  <si>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</si>
  <si>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</si>
  <si>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</si>
  <si>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</si>
  <si>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</si>
  <si>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</si>
  <si>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</si>
  <si>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047320 Turizmusfejlesztési támogatások és tevékenységek</t>
  </si>
  <si>
    <t>041140 Területfejlesztés igazgatása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</si>
  <si>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</si>
  <si>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</si>
  <si>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</si>
  <si>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</si>
  <si>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</si>
  <si>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</si>
  <si>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</si>
  <si>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</si>
  <si>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</si>
  <si>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</si>
  <si>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</si>
  <si>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</si>
  <si>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</si>
  <si>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</si>
  <si>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</si>
  <si>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</si>
  <si>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</si>
  <si>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</si>
  <si>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082084 Közművelődés - kulturális alapú gazdaságfejlesztés</t>
  </si>
  <si>
    <t>081045 Szabadidősport tevékenység és támogatása</t>
  </si>
  <si>
    <t>081061 Szabadidős park, fürdő és strandszolgáltatás</t>
  </si>
  <si>
    <t>013320 Köztemető-fenntartás és működtetés</t>
  </si>
  <si>
    <t xml:space="preserve">Felhalmozási céltartalék </t>
  </si>
  <si>
    <t>K1109</t>
  </si>
  <si>
    <t>2.3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</si>
  <si>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</si>
  <si>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</si>
  <si>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</si>
  <si>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</si>
  <si>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</si>
  <si>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</si>
  <si>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</si>
  <si>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</si>
  <si>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</si>
  <si>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</si>
  <si>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</si>
  <si>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</si>
  <si>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</si>
  <si>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B62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</si>
  <si>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</si>
  <si>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</si>
  <si>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</si>
  <si>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Támogatás értékű kiadások</t>
  </si>
  <si>
    <t xml:space="preserve">  9.1. Általános tartalék</t>
  </si>
  <si>
    <t>Felhalmozási célú támogatások</t>
  </si>
  <si>
    <t>Egyéb felhalmozási célú támogatások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</si>
  <si>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</si>
  <si>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</si>
  <si>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</si>
  <si>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</si>
  <si>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</si>
  <si>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</si>
  <si>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</si>
  <si>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</si>
  <si>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</si>
  <si>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Sor-</t>
  </si>
  <si>
    <t>szám</t>
  </si>
  <si>
    <t>041233 Hosszabb időtartamú közfoglalkoztatás</t>
  </si>
  <si>
    <t>Polc (pénzügy)</t>
  </si>
  <si>
    <t>Forgalomlassítás</t>
  </si>
  <si>
    <t>Vízibicikli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</si>
  <si>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</si>
  <si>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</si>
  <si>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</si>
  <si>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</si>
  <si>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</si>
  <si>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</si>
  <si>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</si>
  <si>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</si>
  <si>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</si>
  <si>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</si>
  <si>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</si>
  <si>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</si>
  <si>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</si>
  <si>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</si>
  <si>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</si>
  <si>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</si>
  <si>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</si>
  <si>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17. melléklet</t>
  </si>
  <si>
    <t>18. melléklet</t>
  </si>
  <si>
    <t>19. melléklet</t>
  </si>
  <si>
    <t>9.1</t>
  </si>
  <si>
    <t>ÁH-n belüli megelőlegezések visszafizetése</t>
  </si>
  <si>
    <t>9.2</t>
  </si>
  <si>
    <t>K914</t>
  </si>
  <si>
    <t>K91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</si>
  <si>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</si>
  <si>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</si>
  <si>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</si>
  <si>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</si>
  <si>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</si>
  <si>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</si>
  <si>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</si>
  <si>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</si>
  <si>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</si>
  <si>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Balatonakali Önkormányzat összevont működési és felhalmozási egyensúlyát bemutató mérleg</t>
  </si>
  <si>
    <t>összevont felhalmozási kiadásai</t>
  </si>
  <si>
    <t>3.5.4 Egyéb dologi kiadások</t>
  </si>
  <si>
    <t>3.5.3 Kamatkiadások</t>
  </si>
  <si>
    <t>K353</t>
  </si>
  <si>
    <t>2.4</t>
  </si>
  <si>
    <t>Egyes jövedelem pótló támogatások kiegészítése</t>
  </si>
  <si>
    <t>B51</t>
  </si>
  <si>
    <t>Kistelepülések szociális feladatainak támogatása</t>
  </si>
  <si>
    <t>1.6</t>
  </si>
  <si>
    <t>Szociális étkeztetés</t>
  </si>
  <si>
    <t>Balatonakali Óvoda kormányzati funkcióinak</t>
  </si>
  <si>
    <t>Balatonakali Önkormányzat kormányzati funkcióinak</t>
  </si>
  <si>
    <t>ÁH-n belüli megelőlegezés v.fiz.</t>
  </si>
  <si>
    <t>K1103</t>
  </si>
  <si>
    <t>1.1.4. Béren kívüli juttatások</t>
  </si>
  <si>
    <t>107051 Szociális étkeztetés</t>
  </si>
  <si>
    <t>Gyermekjóléti szolgáltatás</t>
  </si>
  <si>
    <t>Lépcső - temető</t>
  </si>
  <si>
    <t>Csapadékvíz elvezetés - Fő tér</t>
  </si>
  <si>
    <t>Üdülő u. ivóvízhálózat tervezése</t>
  </si>
  <si>
    <t>Keleti lakópark út- és vízelvezetés tervezése</t>
  </si>
  <si>
    <t>PH tervezése</t>
  </si>
  <si>
    <t>Öntöző berendezés - strand sportpálya</t>
  </si>
  <si>
    <t>41.</t>
  </si>
  <si>
    <t>42.</t>
  </si>
  <si>
    <t>43.</t>
  </si>
  <si>
    <t>Molinó állvány</t>
  </si>
  <si>
    <t>Kossuth u. Fő tér kialakítása</t>
  </si>
  <si>
    <t>Rendszeres gyermekvédelmi természetbeni ellátás</t>
  </si>
  <si>
    <t>mód./eredeti előirány. (%)</t>
  </si>
  <si>
    <t>1.1.5. Közlekedési költségtérítés</t>
  </si>
  <si>
    <t>Belföldi értékpapírok kiadásai</t>
  </si>
  <si>
    <t>8.3</t>
  </si>
  <si>
    <t>B812</t>
  </si>
  <si>
    <t>Államháztartáson belüli megelőlegezések visszafizetése</t>
  </si>
  <si>
    <t>Helyi önkormányzatok kiegészítő támogatásai (bérkompenzáció)</t>
  </si>
  <si>
    <t>Működési célú költségvetési támogatások és kiegészítő támogatások</t>
  </si>
  <si>
    <t>900020 Önkormányzatok funkcióira nem sorolható bevételei államháztartáson kívülről</t>
  </si>
  <si>
    <t>900060 Forgatási és befektetési célú finanszírozási műveletek</t>
  </si>
  <si>
    <t>107053 Jelzőrendszeres házi segítségnyújtás</t>
  </si>
  <si>
    <t>Házi segítségnyújtás</t>
  </si>
  <si>
    <t>Finanszírozási bevétel</t>
  </si>
  <si>
    <t>Összes finanszírozási bevétel</t>
  </si>
  <si>
    <t>Összes finanszírozási kiadás</t>
  </si>
  <si>
    <t>2017. évi előirányzat</t>
  </si>
  <si>
    <t>K1110</t>
  </si>
  <si>
    <t>Biztosító által fizetett kártérítés</t>
  </si>
  <si>
    <t>Egyéb tárgyi eszközök értékesítése</t>
  </si>
  <si>
    <t>Forgatási célú belföldi értékpapírok beváltása</t>
  </si>
  <si>
    <t>B411</t>
  </si>
  <si>
    <t>3.2.3 Egyéb áruhasználati és szolgáltatási adók</t>
  </si>
  <si>
    <t>3.5.2 Egyéb dologi kiadások</t>
  </si>
  <si>
    <t xml:space="preserve">Általános forgalmi adó visszatérítése </t>
  </si>
  <si>
    <t>B407</t>
  </si>
  <si>
    <t xml:space="preserve">Kamatbevételek </t>
  </si>
  <si>
    <t xml:space="preserve">Egyéb működési bevételek </t>
  </si>
  <si>
    <t>4.9</t>
  </si>
  <si>
    <t>Utak felújítása</t>
  </si>
  <si>
    <t>Konyhai vizesblokk felújítása</t>
  </si>
  <si>
    <t>3 db strandi öltöző felújítása</t>
  </si>
  <si>
    <t>Parti sétány összekötő szakasz felújítása</t>
  </si>
  <si>
    <t>műszaki kiszolgáló út melleti kerítés csere</t>
  </si>
  <si>
    <t>műszaki kapu főbejárat, belső kapu</t>
  </si>
  <si>
    <t>sétaút burkolása, pormentesítése</t>
  </si>
  <si>
    <t>vízi eszköz kölcsönző stég, horgász stég</t>
  </si>
  <si>
    <t>pormentesítő locsoló telepítése</t>
  </si>
  <si>
    <t>virágos felületek bővítése</t>
  </si>
  <si>
    <t>párakapuk telepítése</t>
  </si>
  <si>
    <t>parti sétány</t>
  </si>
  <si>
    <t>Balatonakali Önkormányzat 2017. évi felhalmozási kiadásai feladatonként/célonként</t>
  </si>
  <si>
    <t>Monitor</t>
  </si>
  <si>
    <t>Szkenner</t>
  </si>
  <si>
    <t>Nyomtató (adó)</t>
  </si>
  <si>
    <t>Kossuth szobor térburkolat</t>
  </si>
  <si>
    <t>Petőfi út járda</t>
  </si>
  <si>
    <t>Sport öltöző</t>
  </si>
  <si>
    <t>kisteherautó</t>
  </si>
  <si>
    <t>Mandulás gondozása</t>
  </si>
  <si>
    <t>szeméttároló fém betéttel 6 db</t>
  </si>
  <si>
    <t>szeméttároló csikktartós 2 db</t>
  </si>
  <si>
    <t>mérőkerék, lézeres mérő</t>
  </si>
  <si>
    <t xml:space="preserve">Forgószék 2 db </t>
  </si>
  <si>
    <t>Kétfunkciós lábgép</t>
  </si>
  <si>
    <t>Elektromos lombfújó</t>
  </si>
  <si>
    <t>Szelektív hulladékgyűjtő 4 db</t>
  </si>
  <si>
    <t>Parti sétány szélesítése</t>
  </si>
  <si>
    <t>Villamos mérési hely kiépítése strandi átemelő</t>
  </si>
  <si>
    <t>könyvtári eszközök</t>
  </si>
  <si>
    <t>Hang- és fénytechnika Fő tér</t>
  </si>
  <si>
    <t>Kültéri dohányzó asztal</t>
  </si>
  <si>
    <t>Mini led projektor</t>
  </si>
  <si>
    <t>Dobogó rendezvényekhez</t>
  </si>
  <si>
    <t>Mikrofon</t>
  </si>
  <si>
    <t>Talajvédelmi terv</t>
  </si>
  <si>
    <t>Település arculati kézikönyv</t>
  </si>
  <si>
    <t>Terület előkészítés költsége TOP-2.1.3-15-VE1-2016-00011</t>
  </si>
  <si>
    <t>Blackview A8 Dual SIM okostelefon</t>
  </si>
  <si>
    <t>kézikocsi</t>
  </si>
  <si>
    <t>hűtőszekrény (hátsó pénztár)</t>
  </si>
  <si>
    <t xml:space="preserve">napernyő, napozóágy </t>
  </si>
  <si>
    <t>vízibicikli, túrakenu, kajak</t>
  </si>
  <si>
    <t>vízre segítő kerekesszék</t>
  </si>
  <si>
    <r>
      <t xml:space="preserve">2017. évi mód.előir. </t>
    </r>
    <r>
      <rPr>
        <sz val="7"/>
        <rFont val="Times New Roman"/>
        <family val="1"/>
        <charset val="238"/>
      </rPr>
      <t>(2017.IX.)</t>
    </r>
  </si>
  <si>
    <t>Balatonakali Önkormányzat 2017. évi költségvetési összevont főösszesítő</t>
  </si>
  <si>
    <t>Balatonakali Önkormányzat 2017. évi összevont működési kiadásai,</t>
  </si>
  <si>
    <t>Balatonakali Önkormányzat 2017. évi összevont működési bevételei</t>
  </si>
  <si>
    <t>3.1 Önkormányzati hivatal működési támogatása</t>
  </si>
  <si>
    <t xml:space="preserve">3.2 Településüzemeltetés támogatása </t>
  </si>
  <si>
    <t>3.3 Egyéb kötelező feladat ellátása</t>
  </si>
  <si>
    <t>3.4 Üdülőhelyi feladatok</t>
  </si>
  <si>
    <t>3.5 Lakott külterülettel kapcsolatos feladatok támogatása</t>
  </si>
  <si>
    <t>3.6 Bérkompenzáció</t>
  </si>
  <si>
    <t>Finanszírozási bevételek</t>
  </si>
  <si>
    <t>Balatonakali Önkormányzat 2017. évi összevont költségvetés kormányzati funkciónként</t>
  </si>
  <si>
    <t>Bevétel 2017. évi előirányzat</t>
  </si>
  <si>
    <t>Bevétel 2017. évi mód. előir.</t>
  </si>
  <si>
    <t>Kiadás 2017. évi előirányzat</t>
  </si>
  <si>
    <t>Kiadás 2017. évi mód. előir.</t>
  </si>
  <si>
    <t>066020 Város és községgazdálkodási egyéb szolgáltatások</t>
  </si>
  <si>
    <t>Balatonakali Önkormányzat 2017. évi összevont általános és céltartaléka</t>
  </si>
  <si>
    <t>2017. évi támogatása</t>
  </si>
  <si>
    <t>Működési célú költségvetési támogatások (béremelésből származó kompenzáció)</t>
  </si>
  <si>
    <t>Rákóczi Szövetség</t>
  </si>
  <si>
    <t>Kommandói Általános Iskola</t>
  </si>
  <si>
    <t>Veszprém a Kereszténységért Alapítvány</t>
  </si>
  <si>
    <t>Civil szervezetek tagdíjai</t>
  </si>
  <si>
    <t>Országos Mentőszolgálat Alapítvány</t>
  </si>
  <si>
    <t>BÜTE</t>
  </si>
  <si>
    <t>2017. évi eredeti előirányzat</t>
  </si>
  <si>
    <t xml:space="preserve">2019. évi eredeti előirányzat </t>
  </si>
  <si>
    <t>2020. évi eredeti előirányzat</t>
  </si>
  <si>
    <t xml:space="preserve">2018. évi eredeti előirányzat </t>
  </si>
  <si>
    <t xml:space="preserve">III. </t>
  </si>
  <si>
    <t>2017. évi</t>
  </si>
  <si>
    <t>2017. évi kiadásai kiemelt előirányzatonként</t>
  </si>
  <si>
    <t>Tartalék</t>
  </si>
  <si>
    <t>066020 Város és községgazdálkodás</t>
  </si>
  <si>
    <t>041140 Területfejlesztési és területrendezési helyi feladatok</t>
  </si>
  <si>
    <t>9.3</t>
  </si>
  <si>
    <t>Lakossági víz- és csatornaszolgáltatás támogatása</t>
  </si>
  <si>
    <t>Kővágóörsi Önkéntes Tűzoltó Egyesület</t>
  </si>
  <si>
    <t>Építészeti és közjóléti koncepcióterv</t>
  </si>
  <si>
    <t>számológép</t>
  </si>
  <si>
    <t>Sport öltöző kerítés, járda</t>
  </si>
  <si>
    <t>Sportöltöző berendezés</t>
  </si>
  <si>
    <t>Óvoda infrastruktúrális fejlesztése (műszaki terv)</t>
  </si>
  <si>
    <t>Nokia 3 SS 16 GB Matte black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</si>
  <si>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</si>
  <si>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</si>
  <si>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</si>
  <si>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</si>
  <si>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</si>
  <si>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</si>
  <si>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</si>
  <si>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</si>
  <si>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</si>
  <si>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</si>
  <si>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</si>
  <si>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</si>
  <si>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</si>
  <si>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Zánkai és Térsége Oktatási Intézményi Társulás - bölcsödei ellátás</t>
  </si>
  <si>
    <t>Értékpapírok vásárlása</t>
  </si>
  <si>
    <t>Szennyvízakna rekonstrukció</t>
  </si>
  <si>
    <t>57.</t>
  </si>
  <si>
    <t>CS-413 hangoszlop</t>
  </si>
  <si>
    <t>58.</t>
  </si>
  <si>
    <t xml:space="preserve">Magasnyomású mosó K2 </t>
  </si>
  <si>
    <t>59.</t>
  </si>
  <si>
    <t>Haarstadt partisátor</t>
  </si>
  <si>
    <r>
      <t xml:space="preserve">2017. évi mód.előir. </t>
    </r>
    <r>
      <rPr>
        <sz val="7"/>
        <rFont val="Times New Roman"/>
        <family val="1"/>
        <charset val="238"/>
      </rPr>
      <t>(2017.X.04.)</t>
    </r>
  </si>
  <si>
    <r>
      <t xml:space="preserve">mód.előir. </t>
    </r>
    <r>
      <rPr>
        <sz val="8"/>
        <rFont val="Times New Roman"/>
        <family val="1"/>
        <charset val="238"/>
      </rPr>
      <t>(2017.X.04.)</t>
    </r>
  </si>
  <si>
    <r>
      <t xml:space="preserve">2017. évi mód.előir. </t>
    </r>
    <r>
      <rPr>
        <sz val="7"/>
        <rFont val="Times New Roman"/>
        <family val="1"/>
        <charset val="238"/>
      </rPr>
      <t>(2017.XI.27.)</t>
    </r>
  </si>
  <si>
    <r>
      <t xml:space="preserve">mód.előir. </t>
    </r>
    <r>
      <rPr>
        <sz val="8"/>
        <rFont val="Times New Roman"/>
        <family val="1"/>
        <charset val="238"/>
      </rPr>
      <t>(2017.XI.27.)</t>
    </r>
  </si>
  <si>
    <r>
      <t xml:space="preserve">2017. évi mód.előir. </t>
    </r>
    <r>
      <rPr>
        <sz val="7"/>
        <rFont val="Times New Roman"/>
        <family val="1"/>
        <charset val="238"/>
      </rPr>
      <t>(2018..)</t>
    </r>
  </si>
  <si>
    <r>
      <t xml:space="preserve">2017. évi mód.előir. </t>
    </r>
    <r>
      <rPr>
        <sz val="7"/>
        <rFont val="Times New Roman"/>
        <family val="1"/>
        <charset val="238"/>
      </rPr>
      <t>(2018...)</t>
    </r>
  </si>
  <si>
    <t>1.1.2. Normatív jutalmak</t>
  </si>
  <si>
    <t>K1102</t>
  </si>
  <si>
    <t>1.1.3. Céljuttatás, projektprémium</t>
  </si>
  <si>
    <t>1.1.4 Készenléti, ügyeleti, helyettesítési díj</t>
  </si>
  <si>
    <t>1.1.5. Béren kívüli juttatások</t>
  </si>
  <si>
    <t>1.1.6. Közlekedési költségtérítés</t>
  </si>
  <si>
    <t>1.1.7 Egyéb költségtérítések</t>
  </si>
  <si>
    <t>1.1.8. Foglalkoztatottak egyéb személyi juttatásai</t>
  </si>
  <si>
    <t>1.1.3. Céljuttatás, projekt prémium</t>
  </si>
  <si>
    <t>3.7 Település arculati kézikönyv támogatása</t>
  </si>
  <si>
    <t>3.8 Önkormányzat egyes köznevelési feladatainak támogatása - óvodapedagógusok bértámogatása</t>
  </si>
  <si>
    <t>3.9 Önkormányzat egyes köznevelési feladatainak támogatása - óvodaműködtetés támogatása</t>
  </si>
  <si>
    <t>3.10 Szociális étkeztetés</t>
  </si>
  <si>
    <t>3.11 Gyermekétkeztetés támogatása</t>
  </si>
  <si>
    <t>3.12 Hozzájárulás a pénzbeli szociális ellátáshoz</t>
  </si>
  <si>
    <t>3.13 Könyvtári,közművelődési feladatok támogatása</t>
  </si>
  <si>
    <t>3.14 Helyi önkormányzatok kiegészítő támogatásai</t>
  </si>
  <si>
    <t>3.15 Lakossági víz- és csatornaszolgáltatás támogatása</t>
  </si>
  <si>
    <t>60.</t>
  </si>
  <si>
    <t>MAG-TÁR-HÁZA</t>
  </si>
  <si>
    <t>Mobil színpad</t>
  </si>
  <si>
    <t>61.</t>
  </si>
  <si>
    <t>2016. évről áthúzódó bérkompenzáció</t>
  </si>
  <si>
    <t>1.7</t>
  </si>
  <si>
    <t>Településarculati kézikönyv</t>
  </si>
  <si>
    <t>Szociális tüzelőanyag támogatása</t>
  </si>
  <si>
    <r>
      <t xml:space="preserve">2017. évi módosított előirányzat </t>
    </r>
    <r>
      <rPr>
        <sz val="7"/>
        <rFont val="Times New Roman"/>
        <family val="1"/>
        <charset val="238"/>
      </rPr>
      <t>(2017.XI.27.)</t>
    </r>
  </si>
  <si>
    <r>
      <t xml:space="preserve">2017. évi módosított előirányzat </t>
    </r>
    <r>
      <rPr>
        <sz val="7"/>
        <rFont val="Times New Roman"/>
        <family val="1"/>
        <charset val="238"/>
      </rPr>
      <t>(2018..)</t>
    </r>
  </si>
  <si>
    <t>Balatonakali Önkormányzat 2017. évi előirányzat felhasználási (likviditási) ütemterve</t>
  </si>
  <si>
    <t>Balatonakali Óvoda 2017. évi előirányzat-felhasználási ütemterve</t>
  </si>
  <si>
    <r>
      <t xml:space="preserve">mód.előir. </t>
    </r>
    <r>
      <rPr>
        <sz val="8"/>
        <rFont val="Times New Roman"/>
        <family val="1"/>
        <charset val="238"/>
      </rPr>
      <t>(2018..)</t>
    </r>
  </si>
  <si>
    <t>Oktatási támogatás</t>
  </si>
  <si>
    <t>kg</t>
  </si>
  <si>
    <t>Települési támogatás</t>
  </si>
  <si>
    <t>Egyéb önkormányzati támogatás</t>
  </si>
  <si>
    <t>az  …. /2018. (…..) önkormányzati rendelethez</t>
  </si>
  <si>
    <t>7. melléklet folytatása</t>
  </si>
  <si>
    <t>10. melléklet folytatása</t>
  </si>
  <si>
    <t>6. melléklet folytatása</t>
  </si>
  <si>
    <t>18. melléklet folytatása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</si>
</sst>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d/"/>
    <numFmt numFmtId="165" formatCode="#,##0.0"/>
  </numFmts>
  <fonts count="2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7"/>
      <name val="Times New Roman"/>
      <family val="1"/>
      <charset val="238"/>
    </font>
    <font>
      <i/>
      <sz val="10"/>
      <name val="Arial"/>
      <family val="2"/>
      <charset val="238"/>
    </font>
    <font>
      <sz val="9"/>
      <color rgb="FF00B050"/>
      <name val="Times New Roman"/>
      <family val="1"/>
      <charset val="238"/>
    </font>
    <font>
      <sz val="10"/>
      <color rgb="FF00B05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</fills>
  <borders count="261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thin">
        <color indexed="64"/>
      </right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>
      <left style="double">
        <color indexed="64"/>
      </left>
      <right style="thin">
        <color indexed="64"/>
      </right>
      <top style="double">
        <color indexed="8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96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6" fillId="0" borderId="35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3" fontId="7" fillId="2" borderId="36" xfId="0" applyNumberFormat="1" applyFont="1" applyFill="1" applyBorder="1" applyAlignment="1">
      <alignment horizontal="right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3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right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horizontal="right" vertical="center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50" xfId="0" applyNumberFormat="1" applyFont="1" applyBorder="1" applyAlignment="1">
      <alignment vertical="center"/>
    </xf>
    <xf numFmtId="3" fontId="2" fillId="0" borderId="50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50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1" xfId="0" applyNumberFormat="1" applyFont="1" applyBorder="1" applyAlignment="1">
      <alignment horizontal="right" vertical="center"/>
    </xf>
    <xf numFmtId="3" fontId="6" fillId="0" borderId="52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3" fontId="7" fillId="0" borderId="53" xfId="0" applyNumberFormat="1" applyFont="1" applyBorder="1" applyAlignment="1">
      <alignment horizontal="right" vertical="center"/>
    </xf>
    <xf numFmtId="3" fontId="2" fillId="0" borderId="54" xfId="0" applyNumberFormat="1" applyFont="1" applyBorder="1" applyAlignment="1">
      <alignment horizontal="right" vertical="center"/>
    </xf>
    <xf numFmtId="3" fontId="7" fillId="0" borderId="54" xfId="0" applyNumberFormat="1" applyFont="1" applyBorder="1" applyAlignment="1">
      <alignment horizontal="right" vertical="center"/>
    </xf>
    <xf numFmtId="3" fontId="7" fillId="2" borderId="55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2" fillId="0" borderId="56" xfId="0" applyFont="1" applyBorder="1" applyAlignment="1">
      <alignment vertical="center"/>
    </xf>
    <xf numFmtId="3" fontId="2" fillId="0" borderId="57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50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center" vertical="center" wrapText="1"/>
    </xf>
    <xf numFmtId="0" fontId="2" fillId="0" borderId="69" xfId="1" applyFont="1" applyBorder="1" applyAlignment="1">
      <alignment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5" xfId="1" applyFont="1" applyBorder="1" applyAlignment="1">
      <alignment horizontal="center" vertical="center" wrapText="1"/>
    </xf>
    <xf numFmtId="0" fontId="2" fillId="0" borderId="76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/>
    </xf>
    <xf numFmtId="0" fontId="8" fillId="0" borderId="67" xfId="1" applyFont="1" applyBorder="1"/>
    <xf numFmtId="3" fontId="8" fillId="0" borderId="77" xfId="1" applyNumberFormat="1" applyFont="1" applyBorder="1" applyAlignment="1">
      <alignment horizontal="center"/>
    </xf>
    <xf numFmtId="9" fontId="8" fillId="0" borderId="68" xfId="1" applyNumberFormat="1" applyFont="1" applyBorder="1" applyAlignment="1">
      <alignment horizontal="center"/>
    </xf>
    <xf numFmtId="0" fontId="8" fillId="0" borderId="70" xfId="1" applyFont="1" applyBorder="1" applyAlignment="1">
      <alignment horizontal="center"/>
    </xf>
    <xf numFmtId="0" fontId="8" fillId="0" borderId="71" xfId="1" applyFont="1" applyBorder="1"/>
    <xf numFmtId="9" fontId="8" fillId="0" borderId="72" xfId="1" applyNumberFormat="1" applyFont="1" applyBorder="1" applyAlignment="1">
      <alignment horizontal="center"/>
    </xf>
    <xf numFmtId="0" fontId="8" fillId="0" borderId="63" xfId="1" applyFont="1" applyBorder="1"/>
    <xf numFmtId="0" fontId="8" fillId="0" borderId="64" xfId="1" applyFont="1" applyBorder="1"/>
    <xf numFmtId="3" fontId="8" fillId="0" borderId="78" xfId="1" applyNumberFormat="1" applyFont="1" applyBorder="1" applyAlignment="1">
      <alignment horizontal="center"/>
    </xf>
    <xf numFmtId="9" fontId="8" fillId="0" borderId="79" xfId="1" applyNumberFormat="1" applyFont="1" applyBorder="1" applyAlignment="1">
      <alignment horizontal="center"/>
    </xf>
    <xf numFmtId="0" fontId="2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2" fillId="0" borderId="50" xfId="1" applyFont="1" applyBorder="1" applyAlignment="1">
      <alignment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 wrapText="1"/>
    </xf>
    <xf numFmtId="0" fontId="2" fillId="0" borderId="66" xfId="1" applyFont="1" applyBorder="1" applyAlignment="1">
      <alignment vertical="center" wrapText="1"/>
    </xf>
    <xf numFmtId="0" fontId="2" fillId="0" borderId="67" xfId="1" applyFont="1" applyBorder="1" applyAlignment="1">
      <alignment vertical="center" wrapText="1"/>
    </xf>
    <xf numFmtId="0" fontId="2" fillId="0" borderId="67" xfId="1" applyFont="1" applyBorder="1" applyAlignment="1">
      <alignment horizontal="right" vertical="center" wrapText="1"/>
    </xf>
    <xf numFmtId="0" fontId="2" fillId="0" borderId="50" xfId="1" applyFont="1" applyBorder="1" applyAlignment="1">
      <alignment horizontal="right" vertical="center" wrapText="1"/>
    </xf>
    <xf numFmtId="0" fontId="15" fillId="0" borderId="0" xfId="1" applyFont="1"/>
    <xf numFmtId="0" fontId="7" fillId="0" borderId="0" xfId="1" applyFont="1" applyAlignment="1">
      <alignment horizontal="center" vertical="center"/>
    </xf>
    <xf numFmtId="0" fontId="2" fillId="0" borderId="80" xfId="1" applyFont="1" applyBorder="1" applyAlignment="1">
      <alignment horizontal="center" vertical="center" wrapText="1"/>
    </xf>
    <xf numFmtId="0" fontId="2" fillId="0" borderId="76" xfId="1" applyFont="1" applyBorder="1" applyAlignment="1">
      <alignment horizontal="center" vertical="center"/>
    </xf>
    <xf numFmtId="0" fontId="2" fillId="0" borderId="81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69" xfId="1" applyFont="1" applyBorder="1" applyAlignment="1">
      <alignment horizontal="center" vertical="center"/>
    </xf>
    <xf numFmtId="0" fontId="2" fillId="0" borderId="50" xfId="1" applyFont="1" applyBorder="1" applyAlignment="1">
      <alignment vertical="center"/>
    </xf>
    <xf numFmtId="3" fontId="2" fillId="0" borderId="50" xfId="1" applyNumberFormat="1" applyFont="1" applyBorder="1" applyAlignment="1">
      <alignment horizontal="right" vertical="center"/>
    </xf>
    <xf numFmtId="3" fontId="2" fillId="0" borderId="59" xfId="1" applyNumberFormat="1" applyFont="1" applyBorder="1" applyAlignment="1">
      <alignment horizontal="right" vertical="center"/>
    </xf>
    <xf numFmtId="0" fontId="2" fillId="3" borderId="69" xfId="1" applyFont="1" applyFill="1" applyBorder="1" applyAlignment="1">
      <alignment horizontal="center" vertical="center"/>
    </xf>
    <xf numFmtId="0" fontId="7" fillId="3" borderId="50" xfId="1" applyFont="1" applyFill="1" applyBorder="1" applyAlignment="1">
      <alignment vertical="center"/>
    </xf>
    <xf numFmtId="3" fontId="2" fillId="3" borderId="50" xfId="1" applyNumberFormat="1" applyFont="1" applyFill="1" applyBorder="1" applyAlignment="1">
      <alignment horizontal="right" vertical="center"/>
    </xf>
    <xf numFmtId="3" fontId="2" fillId="0" borderId="50" xfId="1" applyNumberFormat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1" xfId="1" applyFont="1" applyBorder="1" applyAlignment="1">
      <alignment vertical="center"/>
    </xf>
    <xf numFmtId="3" fontId="2" fillId="0" borderId="61" xfId="1" applyNumberFormat="1" applyFont="1" applyBorder="1" applyAlignment="1">
      <alignment horizontal="right" vertical="center"/>
    </xf>
    <xf numFmtId="3" fontId="2" fillId="0" borderId="62" xfId="1" applyNumberFormat="1" applyFont="1" applyBorder="1" applyAlignment="1">
      <alignment horizontal="right" vertical="center"/>
    </xf>
    <xf numFmtId="0" fontId="2" fillId="0" borderId="63" xfId="1" applyFont="1" applyBorder="1" applyAlignment="1">
      <alignment vertical="center"/>
    </xf>
    <xf numFmtId="0" fontId="2" fillId="0" borderId="64" xfId="1" applyFont="1" applyBorder="1" applyAlignment="1">
      <alignment vertical="center"/>
    </xf>
    <xf numFmtId="0" fontId="2" fillId="0" borderId="64" xfId="1" applyFont="1" applyBorder="1" applyAlignment="1">
      <alignment horizontal="right" vertical="center"/>
    </xf>
    <xf numFmtId="0" fontId="2" fillId="0" borderId="65" xfId="1" applyFont="1" applyBorder="1" applyAlignment="1">
      <alignment vertical="center" wrapText="1"/>
    </xf>
    <xf numFmtId="3" fontId="7" fillId="3" borderId="11" xfId="0" applyNumberFormat="1" applyFont="1" applyFill="1" applyBorder="1" applyAlignment="1">
      <alignment horizontal="right" vertical="center"/>
    </xf>
    <xf numFmtId="0" fontId="2" fillId="0" borderId="0" xfId="0" applyFont="1" applyBorder="1"/>
    <xf numFmtId="49" fontId="9" fillId="2" borderId="89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7" xfId="0" applyNumberFormat="1" applyFont="1" applyBorder="1" applyAlignment="1">
      <alignment horizontal="center" vertical="center"/>
    </xf>
    <xf numFmtId="49" fontId="2" fillId="0" borderId="97" xfId="0" applyNumberFormat="1" applyFont="1" applyBorder="1" applyAlignment="1">
      <alignment horizontal="center" vertical="center"/>
    </xf>
    <xf numFmtId="9" fontId="5" fillId="0" borderId="102" xfId="0" applyNumberFormat="1" applyFont="1" applyBorder="1" applyAlignment="1">
      <alignment horizontal="right" vertical="center"/>
    </xf>
    <xf numFmtId="0" fontId="2" fillId="0" borderId="58" xfId="0" applyFont="1" applyBorder="1"/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9" fontId="2" fillId="0" borderId="103" xfId="0" applyNumberFormat="1" applyFont="1" applyBorder="1" applyAlignment="1">
      <alignment horizontal="right" vertical="center" wrapText="1"/>
    </xf>
    <xf numFmtId="3" fontId="7" fillId="2" borderId="104" xfId="0" applyNumberFormat="1" applyFont="1" applyFill="1" applyBorder="1" applyAlignment="1">
      <alignment vertical="center"/>
    </xf>
    <xf numFmtId="9" fontId="7" fillId="2" borderId="105" xfId="0" applyNumberFormat="1" applyFont="1" applyFill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106" xfId="0" applyFont="1" applyBorder="1" applyAlignment="1">
      <alignment horizontal="center" vertical="center"/>
    </xf>
    <xf numFmtId="0" fontId="7" fillId="2" borderId="107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8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8" xfId="0" applyNumberFormat="1" applyFont="1" applyBorder="1" applyAlignment="1">
      <alignment horizontal="center" vertical="center"/>
    </xf>
    <xf numFmtId="49" fontId="7" fillId="0" borderId="108" xfId="0" applyNumberFormat="1" applyFont="1" applyBorder="1" applyAlignment="1">
      <alignment horizontal="center" vertical="center"/>
    </xf>
    <xf numFmtId="0" fontId="19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9" xfId="0" applyFont="1" applyBorder="1" applyAlignment="1">
      <alignment vertical="center"/>
    </xf>
    <xf numFmtId="0" fontId="5" fillId="0" borderId="106" xfId="0" applyFont="1" applyBorder="1" applyAlignment="1">
      <alignment horizontal="center" vertical="center" wrapText="1"/>
    </xf>
    <xf numFmtId="0" fontId="5" fillId="0" borderId="110" xfId="0" applyFont="1" applyBorder="1" applyAlignment="1">
      <alignment vertical="center"/>
    </xf>
    <xf numFmtId="3" fontId="5" fillId="0" borderId="110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3" fontId="6" fillId="0" borderId="111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5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vertical="center"/>
    </xf>
    <xf numFmtId="3" fontId="5" fillId="0" borderId="113" xfId="0" applyNumberFormat="1" applyFont="1" applyBorder="1" applyAlignment="1">
      <alignment horizontal="right" vertical="center"/>
    </xf>
    <xf numFmtId="0" fontId="2" fillId="0" borderId="114" xfId="0" applyFont="1" applyBorder="1" applyAlignment="1">
      <alignment horizontal="center" vertical="center"/>
    </xf>
    <xf numFmtId="0" fontId="6" fillId="0" borderId="104" xfId="0" applyFont="1" applyBorder="1" applyAlignment="1">
      <alignment vertical="center"/>
    </xf>
    <xf numFmtId="3" fontId="6" fillId="0" borderId="104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5" xfId="0" applyFont="1" applyBorder="1" applyAlignment="1">
      <alignment vertical="center"/>
    </xf>
    <xf numFmtId="3" fontId="2" fillId="0" borderId="116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7" xfId="0" applyNumberFormat="1" applyFont="1" applyBorder="1" applyAlignment="1">
      <alignment horizontal="right" vertical="center"/>
    </xf>
    <xf numFmtId="0" fontId="7" fillId="0" borderId="50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3" fontId="7" fillId="2" borderId="118" xfId="0" applyNumberFormat="1" applyFont="1" applyFill="1" applyBorder="1" applyAlignment="1">
      <alignment horizontal="right" vertical="center"/>
    </xf>
    <xf numFmtId="9" fontId="7" fillId="2" borderId="119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10" xfId="0" applyFont="1" applyBorder="1" applyAlignment="1">
      <alignment vertical="center"/>
    </xf>
    <xf numFmtId="3" fontId="2" fillId="0" borderId="110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vertical="center"/>
    </xf>
    <xf numFmtId="3" fontId="2" fillId="0" borderId="113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0" fontId="5" fillId="0" borderId="121" xfId="0" applyFont="1" applyBorder="1" applyAlignment="1">
      <alignment horizontal="center" vertical="center"/>
    </xf>
    <xf numFmtId="3" fontId="7" fillId="0" borderId="123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10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5" xfId="1" applyFont="1" applyBorder="1" applyAlignment="1">
      <alignment horizontal="center" vertical="center" wrapText="1"/>
    </xf>
    <xf numFmtId="0" fontId="2" fillId="0" borderId="12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49" fontId="2" fillId="0" borderId="121" xfId="0" applyNumberFormat="1" applyFont="1" applyBorder="1" applyAlignment="1">
      <alignment horizontal="center" vertical="center"/>
    </xf>
    <xf numFmtId="49" fontId="7" fillId="0" borderId="97" xfId="0" applyNumberFormat="1" applyFont="1" applyBorder="1" applyAlignment="1">
      <alignment horizontal="center" vertical="center"/>
    </xf>
    <xf numFmtId="0" fontId="13" fillId="2" borderId="126" xfId="0" applyFont="1" applyFill="1" applyBorder="1" applyAlignment="1">
      <alignment horizontal="center" vertical="center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1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30" xfId="0" applyFont="1" applyBorder="1" applyAlignment="1">
      <alignment vertical="center"/>
    </xf>
    <xf numFmtId="3" fontId="2" fillId="0" borderId="131" xfId="0" applyNumberFormat="1" applyFont="1" applyBorder="1" applyAlignment="1">
      <alignment horizontal="right" vertical="center"/>
    </xf>
    <xf numFmtId="3" fontId="2" fillId="0" borderId="132" xfId="0" applyNumberFormat="1" applyFont="1" applyBorder="1" applyAlignment="1">
      <alignment horizontal="right" vertical="center"/>
    </xf>
    <xf numFmtId="0" fontId="2" fillId="0" borderId="133" xfId="0" applyFont="1" applyBorder="1" applyAlignment="1">
      <alignment horizontal="right" vertical="center"/>
    </xf>
    <xf numFmtId="0" fontId="2" fillId="0" borderId="97" xfId="0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7" fillId="0" borderId="121" xfId="0" applyFont="1" applyBorder="1" applyAlignment="1">
      <alignment horizontal="center" vertical="center"/>
    </xf>
    <xf numFmtId="0" fontId="7" fillId="0" borderId="110" xfId="0" applyFont="1" applyBorder="1" applyAlignment="1">
      <alignment vertical="center" wrapText="1"/>
    </xf>
    <xf numFmtId="0" fontId="7" fillId="0" borderId="135" xfId="0" applyFont="1" applyBorder="1" applyAlignment="1">
      <alignment vertical="center" wrapText="1"/>
    </xf>
    <xf numFmtId="3" fontId="7" fillId="0" borderId="110" xfId="0" applyNumberFormat="1" applyFont="1" applyBorder="1" applyAlignment="1">
      <alignment horizontal="right" vertical="center"/>
    </xf>
    <xf numFmtId="9" fontId="7" fillId="0" borderId="103" xfId="0" applyNumberFormat="1" applyFont="1" applyBorder="1" applyAlignment="1">
      <alignment horizontal="right" vertical="center"/>
    </xf>
    <xf numFmtId="9" fontId="2" fillId="0" borderId="136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30" xfId="0" applyFont="1" applyBorder="1" applyAlignment="1">
      <alignment vertical="center" wrapText="1"/>
    </xf>
    <xf numFmtId="0" fontId="2" fillId="0" borderId="88" xfId="0" applyFont="1" applyBorder="1" applyAlignment="1">
      <alignment vertical="center" wrapText="1"/>
    </xf>
    <xf numFmtId="3" fontId="2" fillId="0" borderId="137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vertical="center"/>
    </xf>
    <xf numFmtId="0" fontId="5" fillId="0" borderId="108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3" xfId="0" applyNumberFormat="1" applyFont="1" applyBorder="1" applyAlignment="1">
      <alignment horizontal="right" vertical="center"/>
    </xf>
    <xf numFmtId="0" fontId="2" fillId="0" borderId="138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 wrapText="1"/>
    </xf>
    <xf numFmtId="0" fontId="2" fillId="0" borderId="14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141" xfId="0" applyFont="1" applyBorder="1" applyAlignment="1">
      <alignment horizontal="center" vertical="center"/>
    </xf>
    <xf numFmtId="0" fontId="2" fillId="0" borderId="142" xfId="0" applyFont="1" applyBorder="1" applyAlignment="1">
      <alignment horizontal="center" vertical="center" wrapText="1"/>
    </xf>
    <xf numFmtId="0" fontId="2" fillId="0" borderId="82" xfId="0" applyFont="1" applyBorder="1" applyAlignment="1">
      <alignment vertical="center"/>
    </xf>
    <xf numFmtId="3" fontId="2" fillId="0" borderId="83" xfId="0" applyNumberFormat="1" applyFont="1" applyBorder="1" applyAlignment="1">
      <alignment horizontal="right" vertical="center"/>
    </xf>
    <xf numFmtId="0" fontId="2" fillId="0" borderId="85" xfId="0" applyFont="1" applyBorder="1" applyAlignment="1">
      <alignment vertical="center"/>
    </xf>
    <xf numFmtId="3" fontId="2" fillId="0" borderId="86" xfId="0" applyNumberFormat="1" applyFont="1" applyBorder="1" applyAlignment="1">
      <alignment horizontal="right" vertical="center"/>
    </xf>
    <xf numFmtId="3" fontId="2" fillId="0" borderId="84" xfId="0" applyNumberFormat="1" applyFont="1" applyBorder="1" applyAlignment="1">
      <alignment horizontal="right" vertical="center"/>
    </xf>
    <xf numFmtId="0" fontId="2" fillId="0" borderId="143" xfId="0" applyFont="1" applyBorder="1" applyAlignment="1">
      <alignment vertical="center"/>
    </xf>
    <xf numFmtId="3" fontId="2" fillId="0" borderId="144" xfId="0" applyNumberFormat="1" applyFont="1" applyBorder="1" applyAlignment="1">
      <alignment horizontal="right" vertical="center"/>
    </xf>
    <xf numFmtId="0" fontId="2" fillId="0" borderId="145" xfId="0" applyFont="1" applyBorder="1" applyAlignment="1">
      <alignment vertical="center"/>
    </xf>
    <xf numFmtId="0" fontId="2" fillId="0" borderId="146" xfId="0" applyFont="1" applyBorder="1" applyAlignment="1">
      <alignment vertical="center"/>
    </xf>
    <xf numFmtId="3" fontId="2" fillId="0" borderId="101" xfId="0" applyNumberFormat="1" applyFont="1" applyBorder="1" applyAlignment="1">
      <alignment horizontal="right" vertical="center"/>
    </xf>
    <xf numFmtId="0" fontId="2" fillId="0" borderId="124" xfId="0" applyFont="1" applyBorder="1" applyAlignment="1">
      <alignment vertical="center"/>
    </xf>
    <xf numFmtId="3" fontId="2" fillId="0" borderId="147" xfId="0" applyNumberFormat="1" applyFont="1" applyBorder="1" applyAlignment="1">
      <alignment horizontal="right" vertical="center"/>
    </xf>
    <xf numFmtId="3" fontId="2" fillId="0" borderId="111" xfId="0" applyNumberFormat="1" applyFont="1" applyBorder="1" applyAlignment="1">
      <alignment horizontal="right" vertical="center"/>
    </xf>
    <xf numFmtId="3" fontId="2" fillId="0" borderId="148" xfId="0" applyNumberFormat="1" applyFont="1" applyBorder="1" applyAlignment="1">
      <alignment horizontal="right" vertical="center"/>
    </xf>
    <xf numFmtId="3" fontId="2" fillId="0" borderId="149" xfId="0" applyNumberFormat="1" applyFont="1" applyBorder="1" applyAlignment="1">
      <alignment horizontal="right" vertical="center"/>
    </xf>
    <xf numFmtId="0" fontId="2" fillId="0" borderId="150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151" xfId="0" applyFont="1" applyBorder="1" applyAlignment="1">
      <alignment vertical="center"/>
    </xf>
    <xf numFmtId="0" fontId="13" fillId="2" borderId="109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2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9" fontId="2" fillId="0" borderId="136" xfId="0" applyNumberFormat="1" applyFont="1" applyBorder="1" applyAlignment="1">
      <alignment horizontal="right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62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9" fontId="2" fillId="0" borderId="156" xfId="0" applyNumberFormat="1" applyFont="1" applyBorder="1" applyAlignment="1">
      <alignment horizontal="right" vertical="center" wrapText="1"/>
    </xf>
    <xf numFmtId="0" fontId="3" fillId="0" borderId="135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3" fontId="5" fillId="0" borderId="67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right" vertical="center"/>
    </xf>
    <xf numFmtId="3" fontId="7" fillId="0" borderId="158" xfId="0" applyNumberFormat="1" applyFont="1" applyBorder="1" applyAlignment="1">
      <alignment horizontal="right" vertical="center"/>
    </xf>
    <xf numFmtId="0" fontId="2" fillId="0" borderId="152" xfId="0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right" vertical="center"/>
    </xf>
    <xf numFmtId="3" fontId="2" fillId="0" borderId="159" xfId="0" applyNumberFormat="1" applyFont="1" applyBorder="1" applyAlignment="1">
      <alignment vertical="center"/>
    </xf>
    <xf numFmtId="3" fontId="2" fillId="0" borderId="160" xfId="0" applyNumberFormat="1" applyFont="1" applyBorder="1" applyAlignment="1">
      <alignment horizontal="right" vertical="center"/>
    </xf>
    <xf numFmtId="3" fontId="7" fillId="0" borderId="161" xfId="0" applyNumberFormat="1" applyFont="1" applyBorder="1" applyAlignment="1">
      <alignment horizontal="right" vertical="center"/>
    </xf>
    <xf numFmtId="3" fontId="2" fillId="0" borderId="162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vertical="center"/>
    </xf>
    <xf numFmtId="0" fontId="2" fillId="0" borderId="13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6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3" fontId="2" fillId="0" borderId="94" xfId="0" applyNumberFormat="1" applyFont="1" applyBorder="1" applyAlignment="1">
      <alignment horizontal="right" vertical="center"/>
    </xf>
    <xf numFmtId="3" fontId="2" fillId="0" borderId="92" xfId="0" applyNumberFormat="1" applyFont="1" applyBorder="1" applyAlignment="1">
      <alignment horizontal="right" vertical="center"/>
    </xf>
    <xf numFmtId="3" fontId="2" fillId="0" borderId="93" xfId="0" applyNumberFormat="1" applyFont="1" applyBorder="1" applyAlignment="1">
      <alignment horizontal="right" vertical="center"/>
    </xf>
    <xf numFmtId="3" fontId="2" fillId="0" borderId="166" xfId="0" applyNumberFormat="1" applyFont="1" applyBorder="1" applyAlignment="1">
      <alignment horizontal="right" vertical="center"/>
    </xf>
    <xf numFmtId="0" fontId="2" fillId="0" borderId="167" xfId="0" applyFont="1" applyBorder="1" applyAlignment="1">
      <alignment horizontal="center" vertical="center"/>
    </xf>
    <xf numFmtId="0" fontId="2" fillId="0" borderId="168" xfId="0" applyFont="1" applyBorder="1" applyAlignment="1">
      <alignment horizontal="center" vertical="center" wrapText="1"/>
    </xf>
    <xf numFmtId="0" fontId="7" fillId="0" borderId="48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49" fontId="2" fillId="0" borderId="169" xfId="0" applyNumberFormat="1" applyFont="1" applyBorder="1" applyAlignment="1">
      <alignment horizontal="center" vertical="center"/>
    </xf>
    <xf numFmtId="0" fontId="2" fillId="0" borderId="163" xfId="0" applyFont="1" applyBorder="1" applyAlignment="1">
      <alignment vertical="center"/>
    </xf>
    <xf numFmtId="3" fontId="2" fillId="0" borderId="130" xfId="0" applyNumberFormat="1" applyFont="1" applyBorder="1" applyAlignment="1">
      <alignment horizontal="right" vertical="center"/>
    </xf>
    <xf numFmtId="3" fontId="5" fillId="0" borderId="50" xfId="0" applyNumberFormat="1" applyFont="1" applyFill="1" applyBorder="1" applyAlignment="1">
      <alignment vertical="center"/>
    </xf>
    <xf numFmtId="3" fontId="2" fillId="0" borderId="170" xfId="0" applyNumberFormat="1" applyFont="1" applyBorder="1" applyAlignment="1">
      <alignment horizontal="right" vertical="center"/>
    </xf>
    <xf numFmtId="0" fontId="10" fillId="0" borderId="27" xfId="0" applyFont="1" applyBorder="1" applyAlignment="1"/>
    <xf numFmtId="9" fontId="2" fillId="0" borderId="0" xfId="0" applyNumberFormat="1" applyFont="1" applyBorder="1" applyAlignment="1">
      <alignment vertical="center"/>
    </xf>
    <xf numFmtId="49" fontId="2" fillId="0" borderId="98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07" xfId="0" applyFont="1" applyBorder="1" applyAlignment="1">
      <alignment horizontal="justify" vertical="center" wrapText="1"/>
    </xf>
    <xf numFmtId="0" fontId="2" fillId="0" borderId="40" xfId="0" applyFont="1" applyBorder="1" applyAlignment="1">
      <alignment horizontal="justify" vertical="center" wrapText="1"/>
    </xf>
    <xf numFmtId="0" fontId="8" fillId="0" borderId="17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58" xfId="0" applyFont="1" applyBorder="1" applyAlignment="1">
      <alignment horizontal="center" vertical="center" wrapText="1"/>
    </xf>
    <xf numFmtId="3" fontId="2" fillId="0" borderId="33" xfId="0" applyNumberFormat="1" applyFont="1" applyBorder="1" applyAlignment="1">
      <alignment horizontal="right" vertical="center"/>
    </xf>
    <xf numFmtId="0" fontId="2" fillId="0" borderId="116" xfId="0" applyFont="1" applyBorder="1" applyAlignment="1">
      <alignment vertical="center"/>
    </xf>
    <xf numFmtId="0" fontId="10" fillId="0" borderId="0" xfId="0" applyFont="1" applyBorder="1" applyAlignment="1"/>
    <xf numFmtId="3" fontId="4" fillId="0" borderId="0" xfId="0" applyNumberFormat="1" applyFont="1" applyAlignment="1">
      <alignment vertical="center" wrapText="1"/>
    </xf>
    <xf numFmtId="0" fontId="2" fillId="0" borderId="121" xfId="0" applyFont="1" applyBorder="1" applyAlignment="1">
      <alignment horizontal="center" vertical="center"/>
    </xf>
    <xf numFmtId="0" fontId="2" fillId="0" borderId="175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3" fontId="7" fillId="2" borderId="46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11" xfId="0" applyFont="1" applyBorder="1" applyAlignment="1">
      <alignment vertical="center"/>
    </xf>
    <xf numFmtId="3" fontId="6" fillId="0" borderId="111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3" fontId="5" fillId="0" borderId="5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0" applyFont="1" applyBorder="1" applyAlignment="1">
      <alignment horizontal="right"/>
    </xf>
    <xf numFmtId="0" fontId="7" fillId="0" borderId="130" xfId="0" applyFont="1" applyBorder="1" applyAlignment="1">
      <alignment vertical="center"/>
    </xf>
    <xf numFmtId="3" fontId="7" fillId="0" borderId="130" xfId="0" applyNumberFormat="1" applyFont="1" applyBorder="1" applyAlignment="1">
      <alignment horizontal="right" vertical="center"/>
    </xf>
    <xf numFmtId="0" fontId="2" fillId="0" borderId="82" xfId="0" applyFont="1" applyBorder="1" applyAlignment="1">
      <alignment vertical="center" wrapText="1"/>
    </xf>
    <xf numFmtId="3" fontId="2" fillId="0" borderId="171" xfId="0" applyNumberFormat="1" applyFont="1" applyBorder="1" applyAlignment="1">
      <alignment horizontal="right" vertical="center"/>
    </xf>
    <xf numFmtId="3" fontId="2" fillId="0" borderId="195" xfId="0" applyNumberFormat="1" applyFont="1" applyBorder="1" applyAlignment="1">
      <alignment horizontal="right" vertical="center"/>
    </xf>
    <xf numFmtId="3" fontId="2" fillId="0" borderId="196" xfId="0" applyNumberFormat="1" applyFont="1" applyBorder="1" applyAlignment="1">
      <alignment horizontal="right" vertical="center"/>
    </xf>
    <xf numFmtId="0" fontId="2" fillId="0" borderId="108" xfId="0" applyFont="1" applyBorder="1" applyAlignment="1">
      <alignment horizontal="center" vertical="center"/>
    </xf>
    <xf numFmtId="3" fontId="2" fillId="0" borderId="50" xfId="0" applyNumberFormat="1" applyFont="1" applyFill="1" applyBorder="1" applyAlignment="1">
      <alignment vertical="center"/>
    </xf>
    <xf numFmtId="0" fontId="2" fillId="0" borderId="197" xfId="0" applyFont="1" applyBorder="1" applyAlignment="1">
      <alignment horizontal="center" vertical="center" wrapText="1"/>
    </xf>
    <xf numFmtId="3" fontId="13" fillId="2" borderId="54" xfId="0" applyNumberFormat="1" applyFont="1" applyFill="1" applyBorder="1" applyAlignment="1">
      <alignment horizontal="right" vertical="center"/>
    </xf>
    <xf numFmtId="3" fontId="2" fillId="0" borderId="54" xfId="0" applyNumberFormat="1" applyFont="1" applyBorder="1" applyAlignment="1">
      <alignment vertical="center"/>
    </xf>
    <xf numFmtId="3" fontId="13" fillId="2" borderId="54" xfId="0" applyNumberFormat="1" applyFont="1" applyFill="1" applyBorder="1" applyAlignment="1">
      <alignment vertical="center"/>
    </xf>
    <xf numFmtId="3" fontId="8" fillId="0" borderId="54" xfId="0" applyNumberFormat="1" applyFont="1" applyBorder="1" applyAlignment="1">
      <alignment horizontal="right" vertical="center"/>
    </xf>
    <xf numFmtId="3" fontId="13" fillId="2" borderId="199" xfId="0" applyNumberFormat="1" applyFont="1" applyFill="1" applyBorder="1" applyAlignment="1">
      <alignment horizontal="right" vertical="center"/>
    </xf>
    <xf numFmtId="9" fontId="13" fillId="2" borderId="14" xfId="0" applyNumberFormat="1" applyFont="1" applyFill="1" applyBorder="1" applyAlignment="1">
      <alignment vertical="center"/>
    </xf>
    <xf numFmtId="9" fontId="2" fillId="0" borderId="14" xfId="0" applyNumberFormat="1" applyFont="1" applyBorder="1" applyAlignment="1">
      <alignment vertical="center"/>
    </xf>
    <xf numFmtId="9" fontId="2" fillId="0" borderId="38" xfId="0" applyNumberFormat="1" applyFont="1" applyBorder="1" applyAlignment="1">
      <alignment vertical="center"/>
    </xf>
    <xf numFmtId="9" fontId="8" fillId="0" borderId="14" xfId="0" applyNumberFormat="1" applyFont="1" applyFill="1" applyBorder="1" applyAlignment="1">
      <alignment vertical="center"/>
    </xf>
    <xf numFmtId="9" fontId="5" fillId="4" borderId="14" xfId="0" applyNumberFormat="1" applyFont="1" applyFill="1" applyBorder="1" applyAlignment="1">
      <alignment vertical="center"/>
    </xf>
    <xf numFmtId="9" fontId="5" fillId="4" borderId="198" xfId="0" applyNumberFormat="1" applyFont="1" applyFill="1" applyBorder="1" applyAlignment="1">
      <alignment vertical="center"/>
    </xf>
    <xf numFmtId="3" fontId="13" fillId="2" borderId="51" xfId="0" applyNumberFormat="1" applyFont="1" applyFill="1" applyBorder="1" applyAlignment="1">
      <alignment vertical="center"/>
    </xf>
    <xf numFmtId="3" fontId="8" fillId="0" borderId="51" xfId="0" applyNumberFormat="1" applyFont="1" applyBorder="1" applyAlignment="1">
      <alignment horizontal="right" vertical="center"/>
    </xf>
    <xf numFmtId="3" fontId="13" fillId="2" borderId="20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49" fontId="7" fillId="2" borderId="89" xfId="0" applyNumberFormat="1" applyFont="1" applyFill="1" applyBorder="1" applyAlignment="1">
      <alignment horizontal="center" vertical="center"/>
    </xf>
    <xf numFmtId="49" fontId="2" fillId="0" borderId="96" xfId="0" applyNumberFormat="1" applyFont="1" applyBorder="1" applyAlignment="1">
      <alignment horizontal="center" vertical="center"/>
    </xf>
    <xf numFmtId="0" fontId="2" fillId="0" borderId="87" xfId="0" applyFont="1" applyBorder="1" applyAlignment="1">
      <alignment vertical="center"/>
    </xf>
    <xf numFmtId="0" fontId="2" fillId="0" borderId="91" xfId="0" applyFont="1" applyBorder="1" applyAlignment="1">
      <alignment vertical="center"/>
    </xf>
    <xf numFmtId="3" fontId="2" fillId="0" borderId="192" xfId="0" applyNumberFormat="1" applyFont="1" applyBorder="1" applyAlignment="1">
      <alignment horizontal="right" vertical="center"/>
    </xf>
    <xf numFmtId="0" fontId="2" fillId="0" borderId="92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82" xfId="0" applyNumberFormat="1" applyFont="1" applyBorder="1" applyAlignment="1">
      <alignment horizontal="right" vertical="center"/>
    </xf>
    <xf numFmtId="3" fontId="3" fillId="0" borderId="85" xfId="0" applyNumberFormat="1" applyFont="1" applyBorder="1" applyAlignment="1">
      <alignment vertical="center"/>
    </xf>
    <xf numFmtId="0" fontId="2" fillId="0" borderId="93" xfId="0" applyFont="1" applyBorder="1" applyAlignment="1">
      <alignment vertical="center"/>
    </xf>
    <xf numFmtId="0" fontId="6" fillId="0" borderId="82" xfId="0" applyFont="1" applyBorder="1" applyAlignment="1">
      <alignment vertical="center"/>
    </xf>
    <xf numFmtId="3" fontId="18" fillId="0" borderId="82" xfId="0" applyNumberFormat="1" applyFont="1" applyBorder="1" applyAlignment="1">
      <alignment vertical="center"/>
    </xf>
    <xf numFmtId="0" fontId="2" fillId="0" borderId="94" xfId="0" applyFont="1" applyBorder="1" applyAlignment="1">
      <alignment vertical="center"/>
    </xf>
    <xf numFmtId="0" fontId="2" fillId="0" borderId="147" xfId="0" applyFont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129" xfId="0" applyFont="1" applyBorder="1" applyAlignment="1">
      <alignment vertical="center"/>
    </xf>
    <xf numFmtId="3" fontId="2" fillId="0" borderId="193" xfId="0" applyNumberFormat="1" applyFont="1" applyBorder="1" applyAlignment="1">
      <alignment horizontal="right" vertical="center"/>
    </xf>
    <xf numFmtId="0" fontId="2" fillId="0" borderId="171" xfId="0" applyFont="1" applyFill="1" applyBorder="1" applyAlignment="1">
      <alignment vertical="center"/>
    </xf>
    <xf numFmtId="0" fontId="7" fillId="2" borderId="90" xfId="0" applyFont="1" applyFill="1" applyBorder="1" applyAlignment="1">
      <alignment vertical="center"/>
    </xf>
    <xf numFmtId="0" fontId="6" fillId="3" borderId="90" xfId="0" applyFont="1" applyFill="1" applyBorder="1" applyAlignment="1">
      <alignment vertical="center"/>
    </xf>
    <xf numFmtId="3" fontId="18" fillId="3" borderId="90" xfId="0" applyNumberFormat="1" applyFont="1" applyFill="1" applyBorder="1" applyAlignment="1">
      <alignment vertical="center"/>
    </xf>
    <xf numFmtId="0" fontId="2" fillId="3" borderId="95" xfId="0" applyFont="1" applyFill="1" applyBorder="1" applyAlignment="1">
      <alignment vertical="center"/>
    </xf>
    <xf numFmtId="3" fontId="2" fillId="3" borderId="194" xfId="0" applyNumberFormat="1" applyFont="1" applyFill="1" applyBorder="1" applyAlignment="1">
      <alignment vertical="center"/>
    </xf>
    <xf numFmtId="49" fontId="2" fillId="0" borderId="127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vertical="center"/>
    </xf>
    <xf numFmtId="0" fontId="18" fillId="3" borderId="90" xfId="0" applyFont="1" applyFill="1" applyBorder="1" applyAlignment="1">
      <alignment vertical="center"/>
    </xf>
    <xf numFmtId="3" fontId="2" fillId="3" borderId="194" xfId="0" applyNumberFormat="1" applyFont="1" applyFill="1" applyBorder="1" applyAlignment="1">
      <alignment horizontal="right" vertical="center"/>
    </xf>
    <xf numFmtId="0" fontId="2" fillId="0" borderId="99" xfId="0" applyFont="1" applyBorder="1" applyAlignment="1">
      <alignment vertical="center"/>
    </xf>
    <xf numFmtId="3" fontId="2" fillId="0" borderId="100" xfId="0" applyNumberFormat="1" applyFont="1" applyBorder="1" applyAlignment="1">
      <alignment vertical="center"/>
    </xf>
    <xf numFmtId="0" fontId="18" fillId="0" borderId="99" xfId="0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0" fontId="2" fillId="0" borderId="92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92" xfId="0" applyFont="1" applyBorder="1" applyAlignment="1">
      <alignment vertical="center"/>
    </xf>
    <xf numFmtId="3" fontId="18" fillId="0" borderId="92" xfId="0" applyNumberFormat="1" applyFont="1" applyBorder="1" applyAlignment="1">
      <alignment vertical="center"/>
    </xf>
    <xf numFmtId="3" fontId="18" fillId="0" borderId="94" xfId="0" applyNumberFormat="1" applyFont="1" applyBorder="1" applyAlignment="1">
      <alignment vertical="center"/>
    </xf>
    <xf numFmtId="3" fontId="18" fillId="0" borderId="88" xfId="0" applyNumberFormat="1" applyFont="1" applyBorder="1" applyAlignment="1">
      <alignment horizontal="right" vertical="center"/>
    </xf>
    <xf numFmtId="3" fontId="18" fillId="0" borderId="129" xfId="0" applyNumberFormat="1" applyFont="1" applyBorder="1" applyAlignment="1">
      <alignment horizontal="right" vertical="center"/>
    </xf>
    <xf numFmtId="0" fontId="18" fillId="0" borderId="82" xfId="0" applyFont="1" applyBorder="1" applyAlignment="1">
      <alignment vertical="center"/>
    </xf>
    <xf numFmtId="0" fontId="2" fillId="3" borderId="90" xfId="0" applyFont="1" applyFill="1" applyBorder="1" applyAlignment="1">
      <alignment vertical="center"/>
    </xf>
    <xf numFmtId="3" fontId="2" fillId="3" borderId="201" xfId="0" applyNumberFormat="1" applyFont="1" applyFill="1" applyBorder="1" applyAlignment="1">
      <alignment horizontal="right" vertical="center"/>
    </xf>
    <xf numFmtId="0" fontId="8" fillId="0" borderId="164" xfId="0" applyFont="1" applyBorder="1" applyAlignment="1">
      <alignment horizontal="center" vertical="center"/>
    </xf>
    <xf numFmtId="0" fontId="8" fillId="0" borderId="165" xfId="0" applyFont="1" applyBorder="1" applyAlignment="1">
      <alignment horizontal="center" vertical="center"/>
    </xf>
    <xf numFmtId="3" fontId="2" fillId="0" borderId="91" xfId="0" applyNumberFormat="1" applyFont="1" applyBorder="1" applyAlignment="1">
      <alignment horizontal="right" vertical="center"/>
    </xf>
    <xf numFmtId="3" fontId="2" fillId="0" borderId="129" xfId="0" applyNumberFormat="1" applyFont="1" applyBorder="1" applyAlignment="1">
      <alignment horizontal="right" vertical="center"/>
    </xf>
    <xf numFmtId="3" fontId="2" fillId="3" borderId="95" xfId="0" applyNumberFormat="1" applyFont="1" applyFill="1" applyBorder="1" applyAlignment="1">
      <alignment vertical="center"/>
    </xf>
    <xf numFmtId="3" fontId="2" fillId="3" borderId="95" xfId="0" applyNumberFormat="1" applyFont="1" applyFill="1" applyBorder="1" applyAlignment="1">
      <alignment horizontal="right" vertical="center"/>
    </xf>
    <xf numFmtId="3" fontId="2" fillId="0" borderId="9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60" xfId="0" applyFont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9" fontId="2" fillId="0" borderId="14" xfId="0" applyNumberFormat="1" applyFont="1" applyFill="1" applyBorder="1" applyAlignment="1">
      <alignment horizontal="right" vertical="center"/>
    </xf>
    <xf numFmtId="0" fontId="2" fillId="0" borderId="126" xfId="0" applyFont="1" applyBorder="1" applyAlignment="1">
      <alignment horizontal="center" vertical="center"/>
    </xf>
    <xf numFmtId="3" fontId="2" fillId="0" borderId="199" xfId="0" applyNumberFormat="1" applyFont="1" applyBorder="1" applyAlignment="1">
      <alignment vertical="center"/>
    </xf>
    <xf numFmtId="0" fontId="9" fillId="5" borderId="39" xfId="0" applyFont="1" applyFill="1" applyBorder="1" applyAlignment="1">
      <alignment horizontal="left" vertical="center"/>
    </xf>
    <xf numFmtId="3" fontId="9" fillId="5" borderId="55" xfId="0" applyNumberFormat="1" applyFont="1" applyFill="1" applyBorder="1" applyAlignment="1">
      <alignment horizontal="right" vertical="center"/>
    </xf>
    <xf numFmtId="3" fontId="9" fillId="5" borderId="58" xfId="0" applyNumberFormat="1" applyFont="1" applyFill="1" applyBorder="1" applyAlignment="1">
      <alignment horizontal="right" vertical="center"/>
    </xf>
    <xf numFmtId="9" fontId="7" fillId="6" borderId="24" xfId="0" applyNumberFormat="1" applyFont="1" applyFill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5" xfId="0" applyFont="1" applyBorder="1" applyAlignment="1">
      <alignment horizontal="left" vertical="center" wrapText="1"/>
    </xf>
    <xf numFmtId="0" fontId="3" fillId="0" borderId="88" xfId="0" applyFont="1" applyBorder="1" applyAlignment="1">
      <alignment horizontal="left" vertical="center" wrapText="1"/>
    </xf>
    <xf numFmtId="3" fontId="2" fillId="0" borderId="130" xfId="0" applyNumberFormat="1" applyFont="1" applyBorder="1" applyAlignment="1">
      <alignment horizontal="right" vertical="center" wrapText="1"/>
    </xf>
    <xf numFmtId="9" fontId="2" fillId="0" borderId="202" xfId="0" applyNumberFormat="1" applyFont="1" applyBorder="1" applyAlignment="1">
      <alignment horizontal="right" vertical="center" wrapText="1"/>
    </xf>
    <xf numFmtId="0" fontId="2" fillId="0" borderId="141" xfId="0" applyFont="1" applyBorder="1" applyAlignment="1">
      <alignment horizontal="center" vertical="center" wrapText="1"/>
    </xf>
    <xf numFmtId="0" fontId="2" fillId="6" borderId="63" xfId="0" applyFont="1" applyFill="1" applyBorder="1" applyAlignment="1">
      <alignment horizontal="center" vertical="center"/>
    </xf>
    <xf numFmtId="0" fontId="2" fillId="6" borderId="65" xfId="0" applyFont="1" applyFill="1" applyBorder="1" applyAlignment="1">
      <alignment horizontal="center" vertical="center"/>
    </xf>
    <xf numFmtId="3" fontId="7" fillId="7" borderId="5" xfId="0" applyNumberFormat="1" applyFont="1" applyFill="1" applyBorder="1" applyAlignment="1">
      <alignment horizontal="right" vertical="center" wrapText="1"/>
    </xf>
    <xf numFmtId="9" fontId="7" fillId="6" borderId="6" xfId="0" applyNumberFormat="1" applyFont="1" applyFill="1" applyBorder="1" applyAlignment="1">
      <alignment horizontal="right" vertical="center" wrapText="1"/>
    </xf>
    <xf numFmtId="0" fontId="2" fillId="0" borderId="203" xfId="0" applyFont="1" applyBorder="1" applyAlignment="1">
      <alignment horizontal="center" vertical="center" wrapText="1"/>
    </xf>
    <xf numFmtId="9" fontId="2" fillId="0" borderId="124" xfId="0" applyNumberFormat="1" applyFont="1" applyBorder="1" applyAlignment="1">
      <alignment vertical="center"/>
    </xf>
    <xf numFmtId="0" fontId="2" fillId="0" borderId="169" xfId="0" applyFont="1" applyBorder="1" applyAlignment="1">
      <alignment horizontal="center" vertical="center"/>
    </xf>
    <xf numFmtId="0" fontId="2" fillId="0" borderId="113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top" wrapText="1"/>
    </xf>
    <xf numFmtId="3" fontId="4" fillId="0" borderId="50" xfId="0" applyNumberFormat="1" applyFont="1" applyBorder="1" applyAlignment="1">
      <alignment horizontal="right" vertical="center" wrapText="1"/>
    </xf>
    <xf numFmtId="49" fontId="6" fillId="0" borderId="108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3" fontId="6" fillId="0" borderId="2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3" fontId="2" fillId="0" borderId="131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2" fillId="0" borderId="36" xfId="0" applyFont="1" applyBorder="1" applyAlignment="1">
      <alignment horizontal="center" vertical="center" wrapText="1"/>
    </xf>
    <xf numFmtId="0" fontId="23" fillId="0" borderId="111" xfId="0" applyFont="1" applyBorder="1"/>
    <xf numFmtId="3" fontId="2" fillId="0" borderId="205" xfId="0" applyNumberFormat="1" applyFont="1" applyBorder="1" applyAlignment="1">
      <alignment horizontal="right" vertical="center"/>
    </xf>
    <xf numFmtId="3" fontId="2" fillId="0" borderId="159" xfId="0" applyNumberFormat="1" applyFont="1" applyBorder="1" applyAlignment="1">
      <alignment horizontal="right" vertical="center"/>
    </xf>
    <xf numFmtId="3" fontId="2" fillId="0" borderId="206" xfId="0" applyNumberFormat="1" applyFont="1" applyBorder="1" applyAlignment="1">
      <alignment horizontal="right" vertical="center"/>
    </xf>
    <xf numFmtId="3" fontId="2" fillId="0" borderId="207" xfId="0" applyNumberFormat="1" applyFont="1" applyBorder="1" applyAlignment="1">
      <alignment horizontal="right" vertical="center"/>
    </xf>
    <xf numFmtId="3" fontId="2" fillId="0" borderId="7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183" xfId="0" applyFont="1" applyBorder="1" applyAlignment="1">
      <alignment vertical="center"/>
    </xf>
    <xf numFmtId="3" fontId="2" fillId="0" borderId="208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2" fillId="0" borderId="204" xfId="0" applyFont="1" applyBorder="1" applyAlignment="1">
      <alignment vertical="center"/>
    </xf>
    <xf numFmtId="3" fontId="2" fillId="0" borderId="209" xfId="0" applyNumberFormat="1" applyFont="1" applyBorder="1" applyAlignment="1">
      <alignment horizontal="right" vertical="center"/>
    </xf>
    <xf numFmtId="3" fontId="2" fillId="0" borderId="28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14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9" fontId="2" fillId="0" borderId="153" xfId="0" applyNumberFormat="1" applyFont="1" applyBorder="1" applyAlignment="1">
      <alignment vertical="center" wrapText="1"/>
    </xf>
    <xf numFmtId="9" fontId="2" fillId="0" borderId="154" xfId="0" applyNumberFormat="1" applyFont="1" applyBorder="1" applyAlignment="1">
      <alignment vertical="center" wrapText="1"/>
    </xf>
    <xf numFmtId="9" fontId="2" fillId="0" borderId="155" xfId="0" applyNumberFormat="1" applyFont="1" applyBorder="1" applyAlignment="1">
      <alignment vertical="center" wrapText="1"/>
    </xf>
    <xf numFmtId="9" fontId="2" fillId="0" borderId="38" xfId="0" applyNumberFormat="1" applyFont="1" applyBorder="1" applyAlignment="1">
      <alignment vertical="center" wrapText="1"/>
    </xf>
    <xf numFmtId="9" fontId="2" fillId="0" borderId="157" xfId="0" applyNumberFormat="1" applyFont="1" applyBorder="1" applyAlignment="1">
      <alignment vertical="center" wrapText="1"/>
    </xf>
    <xf numFmtId="9" fontId="6" fillId="0" borderId="42" xfId="0" applyNumberFormat="1" applyFont="1" applyBorder="1" applyAlignment="1">
      <alignment vertical="center" wrapText="1"/>
    </xf>
    <xf numFmtId="9" fontId="2" fillId="0" borderId="6" xfId="0" applyNumberFormat="1" applyFont="1" applyBorder="1" applyAlignment="1">
      <alignment vertical="center" wrapText="1"/>
    </xf>
    <xf numFmtId="9" fontId="7" fillId="7" borderId="28" xfId="0" applyNumberFormat="1" applyFont="1" applyFill="1" applyBorder="1" applyAlignment="1">
      <alignment vertical="center" wrapText="1"/>
    </xf>
    <xf numFmtId="3" fontId="2" fillId="0" borderId="211" xfId="0" applyNumberFormat="1" applyFont="1" applyBorder="1" applyAlignment="1">
      <alignment horizontal="right" vertical="center" wrapText="1"/>
    </xf>
    <xf numFmtId="9" fontId="2" fillId="0" borderId="212" xfId="0" applyNumberFormat="1" applyFont="1" applyBorder="1" applyAlignment="1">
      <alignment horizontal="right" vertical="center" wrapText="1"/>
    </xf>
    <xf numFmtId="9" fontId="2" fillId="0" borderId="210" xfId="0" applyNumberFormat="1" applyFont="1" applyBorder="1" applyAlignment="1">
      <alignment horizontal="right" vertical="center" wrapText="1"/>
    </xf>
    <xf numFmtId="3" fontId="2" fillId="0" borderId="210" xfId="0" applyNumberFormat="1" applyFont="1" applyBorder="1" applyAlignment="1">
      <alignment horizontal="right" vertical="center" wrapText="1"/>
    </xf>
    <xf numFmtId="9" fontId="2" fillId="0" borderId="213" xfId="0" applyNumberFormat="1" applyFont="1" applyBorder="1" applyAlignment="1">
      <alignment vertical="center" wrapText="1"/>
    </xf>
    <xf numFmtId="3" fontId="2" fillId="0" borderId="214" xfId="0" applyNumberFormat="1" applyFont="1" applyBorder="1" applyAlignment="1">
      <alignment horizontal="right" vertical="center" wrapText="1"/>
    </xf>
    <xf numFmtId="9" fontId="2" fillId="0" borderId="215" xfId="0" applyNumberFormat="1" applyFont="1" applyBorder="1" applyAlignment="1">
      <alignment horizontal="right" vertical="center" wrapText="1"/>
    </xf>
    <xf numFmtId="0" fontId="2" fillId="0" borderId="211" xfId="0" applyFont="1" applyBorder="1" applyAlignment="1">
      <alignment vertical="center"/>
    </xf>
    <xf numFmtId="3" fontId="2" fillId="0" borderId="216" xfId="0" applyNumberFormat="1" applyFont="1" applyBorder="1" applyAlignment="1">
      <alignment horizontal="right" vertical="center" wrapText="1"/>
    </xf>
    <xf numFmtId="3" fontId="2" fillId="0" borderId="217" xfId="0" applyNumberFormat="1" applyFont="1" applyBorder="1" applyAlignment="1">
      <alignment horizontal="right" vertical="center" wrapText="1"/>
    </xf>
    <xf numFmtId="3" fontId="2" fillId="0" borderId="117" xfId="0" applyNumberFormat="1" applyFont="1" applyBorder="1" applyAlignment="1">
      <alignment vertical="center"/>
    </xf>
    <xf numFmtId="9" fontId="2" fillId="0" borderId="32" xfId="0" applyNumberFormat="1" applyFont="1" applyFill="1" applyBorder="1" applyAlignment="1">
      <alignment vertical="center"/>
    </xf>
    <xf numFmtId="0" fontId="2" fillId="0" borderId="96" xfId="0" applyFont="1" applyBorder="1" applyAlignment="1">
      <alignment horizontal="center" vertical="center"/>
    </xf>
    <xf numFmtId="3" fontId="2" fillId="0" borderId="208" xfId="0" applyNumberFormat="1" applyFont="1" applyBorder="1" applyAlignment="1">
      <alignment vertical="center"/>
    </xf>
    <xf numFmtId="9" fontId="2" fillId="0" borderId="180" xfId="0" applyNumberFormat="1" applyFont="1" applyBorder="1" applyAlignment="1">
      <alignment vertical="center"/>
    </xf>
    <xf numFmtId="9" fontId="2" fillId="0" borderId="198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3" fontId="2" fillId="0" borderId="221" xfId="0" applyNumberFormat="1" applyFont="1" applyBorder="1" applyAlignment="1">
      <alignment horizontal="right" vertical="center"/>
    </xf>
    <xf numFmtId="3" fontId="2" fillId="0" borderId="222" xfId="0" applyNumberFormat="1" applyFont="1" applyBorder="1" applyAlignment="1">
      <alignment horizontal="right" vertical="center"/>
    </xf>
    <xf numFmtId="0" fontId="2" fillId="0" borderId="128" xfId="0" applyFont="1" applyBorder="1" applyAlignment="1">
      <alignment vertical="center"/>
    </xf>
    <xf numFmtId="3" fontId="2" fillId="0" borderId="128" xfId="0" applyNumberFormat="1" applyFont="1" applyBorder="1" applyAlignment="1">
      <alignment horizontal="right" vertical="center"/>
    </xf>
    <xf numFmtId="3" fontId="2" fillId="0" borderId="223" xfId="0" applyNumberFormat="1" applyFont="1" applyBorder="1" applyAlignment="1">
      <alignment horizontal="right" vertical="center"/>
    </xf>
    <xf numFmtId="0" fontId="2" fillId="0" borderId="100" xfId="0" applyFont="1" applyFill="1" applyBorder="1" applyAlignment="1">
      <alignment vertical="center"/>
    </xf>
    <xf numFmtId="9" fontId="2" fillId="0" borderId="191" xfId="0" applyNumberFormat="1" applyFont="1" applyBorder="1" applyAlignment="1">
      <alignment horizontal="right" vertical="center"/>
    </xf>
    <xf numFmtId="3" fontId="2" fillId="0" borderId="163" xfId="0" applyNumberFormat="1" applyFont="1" applyBorder="1" applyAlignment="1">
      <alignment horizontal="right" vertical="center"/>
    </xf>
    <xf numFmtId="3" fontId="2" fillId="0" borderId="146" xfId="0" applyNumberFormat="1" applyFont="1" applyBorder="1" applyAlignment="1">
      <alignment horizontal="right" vertical="center"/>
    </xf>
    <xf numFmtId="9" fontId="2" fillId="0" borderId="224" xfId="0" applyNumberFormat="1" applyFont="1" applyBorder="1" applyAlignment="1">
      <alignment horizontal="right" vertical="center"/>
    </xf>
    <xf numFmtId="9" fontId="2" fillId="0" borderId="202" xfId="0" applyNumberFormat="1" applyFont="1" applyBorder="1" applyAlignment="1">
      <alignment horizontal="right" vertical="center"/>
    </xf>
    <xf numFmtId="0" fontId="2" fillId="0" borderId="172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right" vertical="center" wrapText="1"/>
    </xf>
    <xf numFmtId="3" fontId="2" fillId="0" borderId="50" xfId="0" applyNumberFormat="1" applyFont="1" applyBorder="1" applyAlignment="1">
      <alignment vertical="center"/>
    </xf>
    <xf numFmtId="4" fontId="2" fillId="0" borderId="83" xfId="0" applyNumberFormat="1" applyFont="1" applyBorder="1" applyAlignment="1">
      <alignment horizontal="right" vertical="center"/>
    </xf>
    <xf numFmtId="165" fontId="2" fillId="0" borderId="101" xfId="0" applyNumberFormat="1" applyFont="1" applyBorder="1" applyAlignment="1">
      <alignment horizontal="right" vertical="center"/>
    </xf>
    <xf numFmtId="4" fontId="2" fillId="0" borderId="149" xfId="0" applyNumberFormat="1" applyFont="1" applyBorder="1" applyAlignment="1">
      <alignment horizontal="right" vertical="center"/>
    </xf>
    <xf numFmtId="165" fontId="2" fillId="0" borderId="165" xfId="0" applyNumberFormat="1" applyFont="1" applyBorder="1" applyAlignment="1">
      <alignment horizontal="right" vertical="center"/>
    </xf>
    <xf numFmtId="0" fontId="2" fillId="0" borderId="225" xfId="0" applyFont="1" applyBorder="1" applyAlignment="1">
      <alignment vertical="center"/>
    </xf>
    <xf numFmtId="3" fontId="2" fillId="0" borderId="218" xfId="0" applyNumberFormat="1" applyFont="1" applyBorder="1" applyAlignment="1">
      <alignment horizontal="right" vertical="center"/>
    </xf>
    <xf numFmtId="0" fontId="2" fillId="0" borderId="125" xfId="0" applyFont="1" applyBorder="1" applyAlignment="1">
      <alignment horizontal="center" vertical="center"/>
    </xf>
    <xf numFmtId="0" fontId="2" fillId="0" borderId="125" xfId="0" applyFont="1" applyBorder="1" applyAlignment="1">
      <alignment horizontal="left" vertical="center" wrapText="1"/>
    </xf>
    <xf numFmtId="0" fontId="2" fillId="0" borderId="125" xfId="0" applyFont="1" applyBorder="1" applyAlignment="1">
      <alignment vertical="center"/>
    </xf>
    <xf numFmtId="165" fontId="2" fillId="0" borderId="12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9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226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/>
    </xf>
    <xf numFmtId="3" fontId="2" fillId="0" borderId="113" xfId="0" applyNumberFormat="1" applyFont="1" applyBorder="1" applyAlignment="1">
      <alignment horizontal="right" vertical="center"/>
    </xf>
    <xf numFmtId="3" fontId="2" fillId="0" borderId="143" xfId="0" applyNumberFormat="1" applyFont="1" applyBorder="1" applyAlignment="1">
      <alignment horizontal="right" vertical="center"/>
    </xf>
    <xf numFmtId="3" fontId="2" fillId="0" borderId="50" xfId="0" applyNumberFormat="1" applyFont="1" applyBorder="1" applyAlignment="1">
      <alignment horizontal="right" vertical="center" wrapText="1"/>
    </xf>
    <xf numFmtId="3" fontId="6" fillId="0" borderId="50" xfId="0" applyNumberFormat="1" applyFont="1" applyBorder="1" applyAlignment="1">
      <alignment horizontal="right" vertical="center" wrapText="1"/>
    </xf>
    <xf numFmtId="9" fontId="5" fillId="0" borderId="122" xfId="0" applyNumberFormat="1" applyFont="1" applyBorder="1" applyAlignment="1">
      <alignment vertical="center"/>
    </xf>
    <xf numFmtId="9" fontId="2" fillId="0" borderId="120" xfId="0" applyNumberFormat="1" applyFont="1" applyBorder="1" applyAlignment="1">
      <alignment vertical="center"/>
    </xf>
    <xf numFmtId="9" fontId="2" fillId="0" borderId="14" xfId="0" applyNumberFormat="1" applyFont="1" applyBorder="1" applyAlignment="1">
      <alignment horizontal="right" vertical="center"/>
    </xf>
    <xf numFmtId="0" fontId="2" fillId="0" borderId="158" xfId="0" applyFont="1" applyBorder="1" applyAlignment="1">
      <alignment horizontal="center" vertical="center" wrapText="1"/>
    </xf>
    <xf numFmtId="0" fontId="2" fillId="0" borderId="161" xfId="0" applyFont="1" applyBorder="1" applyAlignment="1">
      <alignment horizontal="center" vertical="center" wrapText="1"/>
    </xf>
    <xf numFmtId="3" fontId="2" fillId="0" borderId="229" xfId="0" applyNumberFormat="1" applyFont="1" applyBorder="1" applyAlignment="1">
      <alignment horizontal="right" vertical="center"/>
    </xf>
    <xf numFmtId="3" fontId="7" fillId="0" borderId="227" xfId="0" applyNumberFormat="1" applyFont="1" applyBorder="1" applyAlignment="1">
      <alignment horizontal="right" vertical="center"/>
    </xf>
    <xf numFmtId="3" fontId="2" fillId="0" borderId="51" xfId="0" applyNumberFormat="1" applyFont="1" applyBorder="1" applyAlignment="1">
      <alignment horizontal="right" vertical="center"/>
    </xf>
    <xf numFmtId="3" fontId="2" fillId="0" borderId="230" xfId="0" applyNumberFormat="1" applyFont="1" applyBorder="1" applyAlignment="1">
      <alignment horizontal="right" vertical="center"/>
    </xf>
    <xf numFmtId="3" fontId="7" fillId="0" borderId="231" xfId="0" applyNumberFormat="1" applyFont="1" applyBorder="1" applyAlignment="1">
      <alignment horizontal="right" vertical="center"/>
    </xf>
    <xf numFmtId="3" fontId="7" fillId="2" borderId="58" xfId="0" applyNumberFormat="1" applyFont="1" applyFill="1" applyBorder="1" applyAlignment="1">
      <alignment horizontal="right" vertical="center"/>
    </xf>
    <xf numFmtId="0" fontId="2" fillId="0" borderId="164" xfId="0" applyFont="1" applyBorder="1" applyAlignment="1">
      <alignment horizontal="center" vertical="center" wrapText="1"/>
    </xf>
    <xf numFmtId="0" fontId="2" fillId="0" borderId="165" xfId="0" applyFont="1" applyBorder="1" applyAlignment="1">
      <alignment horizontal="center" vertical="center" wrapText="1"/>
    </xf>
    <xf numFmtId="3" fontId="2" fillId="0" borderId="174" xfId="0" applyNumberFormat="1" applyFont="1" applyBorder="1" applyAlignment="1">
      <alignment horizontal="right" vertical="center"/>
    </xf>
    <xf numFmtId="3" fontId="2" fillId="0" borderId="232" xfId="0" applyNumberFormat="1" applyFont="1" applyBorder="1" applyAlignment="1">
      <alignment horizontal="right" vertical="center"/>
    </xf>
    <xf numFmtId="3" fontId="7" fillId="2" borderId="168" xfId="0" applyNumberFormat="1" applyFont="1" applyFill="1" applyBorder="1" applyAlignment="1">
      <alignment horizontal="right" vertical="center"/>
    </xf>
    <xf numFmtId="3" fontId="2" fillId="0" borderId="233" xfId="0" applyNumberFormat="1" applyFont="1" applyBorder="1" applyAlignment="1">
      <alignment horizontal="right" vertical="center" wrapText="1"/>
    </xf>
    <xf numFmtId="9" fontId="7" fillId="0" borderId="11" xfId="0" applyNumberFormat="1" applyFont="1" applyBorder="1" applyAlignment="1">
      <alignment horizontal="right" vertical="center"/>
    </xf>
    <xf numFmtId="9" fontId="2" fillId="0" borderId="11" xfId="0" applyNumberFormat="1" applyFont="1" applyBorder="1" applyAlignment="1">
      <alignment horizontal="right" vertical="center"/>
    </xf>
    <xf numFmtId="9" fontId="6" fillId="0" borderId="11" xfId="0" applyNumberFormat="1" applyFont="1" applyBorder="1" applyAlignment="1">
      <alignment horizontal="right" vertical="center"/>
    </xf>
    <xf numFmtId="9" fontId="6" fillId="0" borderId="224" xfId="0" applyNumberFormat="1" applyFont="1" applyBorder="1" applyAlignment="1">
      <alignment horizontal="right" vertical="center"/>
    </xf>
    <xf numFmtId="9" fontId="7" fillId="0" borderId="46" xfId="0" applyNumberFormat="1" applyFont="1" applyBorder="1" applyAlignment="1">
      <alignment vertical="center"/>
    </xf>
    <xf numFmtId="3" fontId="2" fillId="0" borderId="206" xfId="0" applyNumberFormat="1" applyFont="1" applyBorder="1" applyAlignment="1">
      <alignment vertical="center"/>
    </xf>
    <xf numFmtId="3" fontId="2" fillId="0" borderId="234" xfId="0" applyNumberFormat="1" applyFont="1" applyBorder="1" applyAlignment="1">
      <alignment horizontal="right" vertical="center"/>
    </xf>
    <xf numFmtId="3" fontId="2" fillId="0" borderId="235" xfId="0" applyNumberFormat="1" applyFont="1" applyBorder="1" applyAlignment="1">
      <alignment horizontal="right" vertical="center"/>
    </xf>
    <xf numFmtId="3" fontId="2" fillId="0" borderId="59" xfId="0" applyNumberFormat="1" applyFont="1" applyBorder="1" applyAlignment="1">
      <alignment horizontal="right" vertical="center"/>
    </xf>
    <xf numFmtId="0" fontId="2" fillId="0" borderId="23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/>
    </xf>
    <xf numFmtId="3" fontId="2" fillId="0" borderId="56" xfId="0" applyNumberFormat="1" applyFont="1" applyBorder="1" applyAlignment="1">
      <alignment horizontal="right" vertical="center"/>
    </xf>
    <xf numFmtId="3" fontId="2" fillId="0" borderId="61" xfId="0" applyNumberFormat="1" applyFont="1" applyBorder="1" applyAlignment="1">
      <alignment horizontal="right" vertical="center"/>
    </xf>
    <xf numFmtId="3" fontId="2" fillId="0" borderId="67" xfId="0" applyNumberFormat="1" applyFont="1" applyBorder="1" applyAlignment="1">
      <alignment horizontal="right" vertical="center"/>
    </xf>
    <xf numFmtId="3" fontId="2" fillId="3" borderId="237" xfId="0" applyNumberFormat="1" applyFont="1" applyFill="1" applyBorder="1" applyAlignment="1">
      <alignment horizontal="right" vertical="center"/>
    </xf>
    <xf numFmtId="3" fontId="2" fillId="0" borderId="56" xfId="0" applyNumberFormat="1" applyFont="1" applyFill="1" applyBorder="1" applyAlignment="1">
      <alignment horizontal="right" vertical="center"/>
    </xf>
    <xf numFmtId="3" fontId="2" fillId="0" borderId="238" xfId="0" applyNumberFormat="1" applyFont="1" applyBorder="1" applyAlignment="1">
      <alignment horizontal="right" vertical="center"/>
    </xf>
    <xf numFmtId="3" fontId="2" fillId="0" borderId="239" xfId="0" applyNumberFormat="1" applyFont="1" applyBorder="1" applyAlignment="1">
      <alignment horizontal="right" vertical="center"/>
    </xf>
    <xf numFmtId="3" fontId="2" fillId="0" borderId="48" xfId="0" applyNumberFormat="1" applyFont="1" applyBorder="1" applyAlignment="1">
      <alignment horizontal="right" vertical="center"/>
    </xf>
    <xf numFmtId="0" fontId="2" fillId="0" borderId="145" xfId="0" applyFont="1" applyBorder="1" applyAlignment="1">
      <alignment horizontal="justify" vertical="center"/>
    </xf>
    <xf numFmtId="0" fontId="2" fillId="0" borderId="163" xfId="0" applyFont="1" applyBorder="1" applyAlignment="1">
      <alignment horizontal="justify" vertical="center"/>
    </xf>
    <xf numFmtId="0" fontId="3" fillId="0" borderId="240" xfId="0" applyFont="1" applyBorder="1" applyAlignment="1">
      <alignment horizontal="center" vertical="center" wrapText="1"/>
    </xf>
    <xf numFmtId="0" fontId="3" fillId="0" borderId="168" xfId="0" applyFont="1" applyBorder="1" applyAlignment="1">
      <alignment horizontal="center" vertical="center" wrapText="1"/>
    </xf>
    <xf numFmtId="3" fontId="2" fillId="0" borderId="242" xfId="0" applyNumberFormat="1" applyFont="1" applyBorder="1" applyAlignment="1">
      <alignment horizontal="right" vertical="center" wrapText="1"/>
    </xf>
    <xf numFmtId="9" fontId="2" fillId="0" borderId="241" xfId="0" applyNumberFormat="1" applyFont="1" applyBorder="1" applyAlignment="1">
      <alignment vertical="center" wrapText="1"/>
    </xf>
    <xf numFmtId="3" fontId="2" fillId="0" borderId="243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9" fontId="24" fillId="0" borderId="14" xfId="0" applyNumberFormat="1" applyFont="1" applyBorder="1" applyAlignment="1">
      <alignment vertical="center"/>
    </xf>
    <xf numFmtId="0" fontId="24" fillId="0" borderId="0" xfId="0" applyFont="1"/>
    <xf numFmtId="9" fontId="24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9" fontId="24" fillId="0" borderId="14" xfId="0" applyNumberFormat="1" applyFont="1" applyFill="1" applyBorder="1" applyAlignment="1">
      <alignment vertical="center"/>
    </xf>
    <xf numFmtId="0" fontId="2" fillId="0" borderId="244" xfId="0" applyFont="1" applyBorder="1" applyAlignment="1">
      <alignment vertical="center"/>
    </xf>
    <xf numFmtId="9" fontId="2" fillId="0" borderId="14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2" fillId="0" borderId="149" xfId="0" applyNumberFormat="1" applyFont="1" applyBorder="1" applyAlignment="1">
      <alignment vertical="center"/>
    </xf>
    <xf numFmtId="9" fontId="2" fillId="0" borderId="147" xfId="0" applyNumberFormat="1" applyFont="1" applyBorder="1" applyAlignment="1">
      <alignment vertical="center"/>
    </xf>
    <xf numFmtId="0" fontId="2" fillId="0" borderId="109" xfId="0" applyFont="1" applyBorder="1" applyAlignment="1">
      <alignment vertical="center"/>
    </xf>
    <xf numFmtId="9" fontId="2" fillId="0" borderId="193" xfId="0" applyNumberFormat="1" applyFont="1" applyBorder="1" applyAlignment="1">
      <alignment horizontal="right" vertical="center"/>
    </xf>
    <xf numFmtId="3" fontId="2" fillId="0" borderId="228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41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51" xfId="0" applyNumberFormat="1" applyFont="1" applyBorder="1" applyAlignment="1">
      <alignment horizontal="right" vertical="center" wrapText="1"/>
    </xf>
    <xf numFmtId="0" fontId="2" fillId="0" borderId="56" xfId="0" applyFont="1" applyBorder="1" applyAlignment="1">
      <alignment horizontal="center" vertical="center" wrapText="1"/>
    </xf>
    <xf numFmtId="4" fontId="2" fillId="0" borderId="67" xfId="0" applyNumberFormat="1" applyFont="1" applyBorder="1" applyAlignment="1">
      <alignment horizontal="right" vertical="center"/>
    </xf>
    <xf numFmtId="165" fontId="2" fillId="0" borderId="64" xfId="0" applyNumberFormat="1" applyFont="1" applyBorder="1" applyAlignment="1">
      <alignment horizontal="right" vertical="center"/>
    </xf>
    <xf numFmtId="3" fontId="2" fillId="0" borderId="76" xfId="0" applyNumberFormat="1" applyFont="1" applyBorder="1" applyAlignment="1">
      <alignment horizontal="right" vertical="center"/>
    </xf>
    <xf numFmtId="3" fontId="2" fillId="0" borderId="64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3" fontId="4" fillId="0" borderId="131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14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231" xfId="0" applyFont="1" applyBorder="1" applyAlignment="1">
      <alignment horizontal="center" vertical="center" wrapText="1"/>
    </xf>
    <xf numFmtId="3" fontId="2" fillId="0" borderId="245" xfId="0" applyNumberFormat="1" applyFont="1" applyBorder="1" applyAlignment="1">
      <alignment horizontal="right" vertical="center"/>
    </xf>
    <xf numFmtId="3" fontId="2" fillId="0" borderId="232" xfId="0" applyNumberFormat="1" applyFont="1" applyBorder="1" applyAlignment="1">
      <alignment vertical="center"/>
    </xf>
    <xf numFmtId="3" fontId="2" fillId="0" borderId="246" xfId="0" applyNumberFormat="1" applyFont="1" applyBorder="1" applyAlignment="1">
      <alignment horizontal="right" vertical="center"/>
    </xf>
    <xf numFmtId="0" fontId="2" fillId="0" borderId="64" xfId="0" applyFont="1" applyBorder="1" applyAlignment="1">
      <alignment horizontal="center" vertical="center" wrapText="1"/>
    </xf>
    <xf numFmtId="3" fontId="2" fillId="0" borderId="247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3" fillId="0" borderId="58" xfId="0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3" fontId="7" fillId="0" borderId="50" xfId="0" applyNumberFormat="1" applyFont="1" applyBorder="1" applyAlignment="1">
      <alignment horizontal="right" vertical="center" wrapText="1"/>
    </xf>
    <xf numFmtId="3" fontId="2" fillId="0" borderId="71" xfId="0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/>
    </xf>
    <xf numFmtId="3" fontId="7" fillId="0" borderId="248" xfId="0" applyNumberFormat="1" applyFont="1" applyBorder="1" applyAlignment="1">
      <alignment horizontal="right" vertical="center"/>
    </xf>
    <xf numFmtId="3" fontId="7" fillId="2" borderId="249" xfId="0" applyNumberFormat="1" applyFont="1" applyFill="1" applyBorder="1" applyAlignment="1">
      <alignment horizontal="right" vertical="center"/>
    </xf>
    <xf numFmtId="3" fontId="2" fillId="0" borderId="250" xfId="0" applyNumberFormat="1" applyFont="1" applyBorder="1" applyAlignment="1">
      <alignment horizontal="right" vertical="center"/>
    </xf>
    <xf numFmtId="3" fontId="2" fillId="0" borderId="251" xfId="0" applyNumberFormat="1" applyFont="1" applyBorder="1" applyAlignment="1">
      <alignment horizontal="right" vertical="center"/>
    </xf>
    <xf numFmtId="0" fontId="2" fillId="0" borderId="142" xfId="0" applyFont="1" applyBorder="1" applyAlignment="1">
      <alignment vertical="center"/>
    </xf>
    <xf numFmtId="3" fontId="7" fillId="0" borderId="252" xfId="0" applyNumberFormat="1" applyFont="1" applyBorder="1" applyAlignment="1">
      <alignment horizontal="right" vertical="center"/>
    </xf>
    <xf numFmtId="0" fontId="2" fillId="0" borderId="84" xfId="0" applyFont="1" applyBorder="1" applyAlignment="1">
      <alignment vertical="center"/>
    </xf>
    <xf numFmtId="3" fontId="7" fillId="2" borderId="142" xfId="0" applyNumberFormat="1" applyFont="1" applyFill="1" applyBorder="1" applyAlignment="1">
      <alignment horizontal="right" vertical="center"/>
    </xf>
    <xf numFmtId="3" fontId="2" fillId="0" borderId="142" xfId="0" applyNumberFormat="1" applyFont="1" applyBorder="1" applyAlignment="1">
      <alignment horizontal="right" vertical="center"/>
    </xf>
    <xf numFmtId="3" fontId="2" fillId="0" borderId="211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3" fontId="2" fillId="0" borderId="253" xfId="0" applyNumberFormat="1" applyFont="1" applyBorder="1" applyAlignment="1">
      <alignment vertical="center"/>
    </xf>
    <xf numFmtId="3" fontId="2" fillId="0" borderId="254" xfId="0" applyNumberFormat="1" applyFont="1" applyBorder="1" applyAlignment="1">
      <alignment vertical="center"/>
    </xf>
    <xf numFmtId="3" fontId="2" fillId="0" borderId="255" xfId="0" applyNumberFormat="1" applyFont="1" applyBorder="1" applyAlignment="1">
      <alignment horizontal="right" vertical="center"/>
    </xf>
    <xf numFmtId="3" fontId="2" fillId="0" borderId="256" xfId="0" applyNumberFormat="1" applyFont="1" applyBorder="1" applyAlignment="1">
      <alignment horizontal="right" vertical="center"/>
    </xf>
    <xf numFmtId="3" fontId="2" fillId="0" borderId="257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3" fontId="5" fillId="2" borderId="54" xfId="0" applyNumberFormat="1" applyFont="1" applyFill="1" applyBorder="1" applyAlignment="1">
      <alignment horizontal="right" vertical="center"/>
    </xf>
    <xf numFmtId="3" fontId="5" fillId="2" borderId="51" xfId="0" applyNumberFormat="1" applyFont="1" applyFill="1" applyBorder="1" applyAlignment="1">
      <alignment vertical="center"/>
    </xf>
    <xf numFmtId="3" fontId="5" fillId="2" borderId="200" xfId="0" applyNumberFormat="1" applyFont="1" applyFill="1" applyBorder="1" applyAlignment="1">
      <alignment horizontal="right" vertical="center"/>
    </xf>
    <xf numFmtId="3" fontId="7" fillId="5" borderId="58" xfId="0" applyNumberFormat="1" applyFont="1" applyFill="1" applyBorder="1" applyAlignment="1">
      <alignment horizontal="right" vertical="center"/>
    </xf>
    <xf numFmtId="0" fontId="2" fillId="0" borderId="137" xfId="0" applyFont="1" applyFill="1" applyBorder="1" applyAlignment="1">
      <alignment vertical="center"/>
    </xf>
    <xf numFmtId="3" fontId="2" fillId="0" borderId="53" xfId="0" applyNumberFormat="1" applyFont="1" applyBorder="1" applyAlignment="1">
      <alignment horizontal="center" vertical="center" wrapText="1"/>
    </xf>
    <xf numFmtId="3" fontId="2" fillId="0" borderId="54" xfId="0" applyNumberFormat="1" applyFont="1" applyBorder="1" applyAlignment="1">
      <alignment horizontal="center" vertical="center" wrapText="1"/>
    </xf>
    <xf numFmtId="3" fontId="2" fillId="0" borderId="162" xfId="0" applyNumberFormat="1" applyFont="1" applyBorder="1" applyAlignment="1">
      <alignment horizontal="center" vertical="center" wrapText="1"/>
    </xf>
    <xf numFmtId="3" fontId="2" fillId="0" borderId="55" xfId="0" applyNumberFormat="1" applyFont="1" applyBorder="1" applyAlignment="1">
      <alignment horizontal="center" vertical="center" wrapText="1"/>
    </xf>
    <xf numFmtId="165" fontId="2" fillId="0" borderId="50" xfId="1" applyNumberFormat="1" applyFont="1" applyBorder="1" applyAlignment="1">
      <alignment horizontal="right" vertical="center"/>
    </xf>
    <xf numFmtId="165" fontId="2" fillId="0" borderId="59" xfId="1" applyNumberFormat="1" applyFont="1" applyBorder="1" applyAlignment="1">
      <alignment horizontal="right" vertical="center"/>
    </xf>
    <xf numFmtId="165" fontId="2" fillId="3" borderId="59" xfId="1" applyNumberFormat="1" applyFont="1" applyFill="1" applyBorder="1" applyAlignment="1">
      <alignment horizontal="right" vertical="center"/>
    </xf>
    <xf numFmtId="3" fontId="2" fillId="0" borderId="197" xfId="0" applyNumberFormat="1" applyFont="1" applyBorder="1" applyAlignment="1">
      <alignment horizontal="right" vertical="center"/>
    </xf>
    <xf numFmtId="3" fontId="2" fillId="0" borderId="152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 vertical="center"/>
    </xf>
    <xf numFmtId="3" fontId="2" fillId="0" borderId="258" xfId="0" applyNumberFormat="1" applyFont="1" applyBorder="1" applyAlignment="1">
      <alignment horizontal="right" vertical="center" wrapText="1"/>
    </xf>
    <xf numFmtId="9" fontId="2" fillId="0" borderId="259" xfId="0" applyNumberFormat="1" applyFont="1" applyBorder="1" applyAlignment="1">
      <alignment horizontal="right" vertical="center" wrapText="1"/>
    </xf>
    <xf numFmtId="0" fontId="2" fillId="0" borderId="106" xfId="0" applyFont="1" applyBorder="1" applyAlignment="1">
      <alignment horizontal="center" vertical="center" wrapText="1"/>
    </xf>
    <xf numFmtId="0" fontId="3" fillId="0" borderId="135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3" fontId="2" fillId="0" borderId="0" xfId="0" applyNumberFormat="1" applyFont="1" applyBorder="1" applyAlignment="1">
      <alignment horizontal="right" vertical="center" wrapText="1"/>
    </xf>
    <xf numFmtId="9" fontId="2" fillId="0" borderId="0" xfId="0" applyNumberFormat="1" applyFont="1" applyBorder="1" applyAlignment="1">
      <alignment horizontal="right" vertical="center" wrapText="1"/>
    </xf>
    <xf numFmtId="9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right" vertical="center"/>
    </xf>
    <xf numFmtId="0" fontId="2" fillId="0" borderId="45" xfId="0" applyFont="1" applyBorder="1" applyAlignment="1">
      <alignment vertical="center"/>
    </xf>
    <xf numFmtId="3" fontId="2" fillId="0" borderId="13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9" fontId="5" fillId="0" borderId="14" xfId="0" applyNumberFormat="1" applyFont="1" applyBorder="1" applyAlignment="1">
      <alignment horizontal="right" vertical="center"/>
    </xf>
    <xf numFmtId="0" fontId="2" fillId="0" borderId="106" xfId="0" applyFont="1" applyBorder="1" applyAlignment="1">
      <alignment horizontal="center" vertical="center"/>
    </xf>
    <xf numFmtId="0" fontId="2" fillId="0" borderId="181" xfId="0" applyFont="1" applyBorder="1" applyAlignment="1">
      <alignment horizontal="center" vertical="center"/>
    </xf>
    <xf numFmtId="0" fontId="2" fillId="0" borderId="182" xfId="0" applyFont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5" fillId="0" borderId="160" xfId="0" applyNumberFormat="1" applyFont="1" applyBorder="1" applyAlignment="1">
      <alignment horizontal="right" vertical="center"/>
    </xf>
    <xf numFmtId="3" fontId="5" fillId="0" borderId="14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83" xfId="0" applyFont="1" applyBorder="1" applyAlignment="1">
      <alignment horizontal="center" vertical="center"/>
    </xf>
    <xf numFmtId="0" fontId="2" fillId="0" borderId="179" xfId="0" applyFont="1" applyBorder="1" applyAlignment="1">
      <alignment horizontal="center" vertical="center"/>
    </xf>
    <xf numFmtId="0" fontId="2" fillId="0" borderId="180" xfId="0" applyFont="1" applyBorder="1" applyAlignment="1">
      <alignment horizontal="center" vertical="center"/>
    </xf>
    <xf numFmtId="0" fontId="2" fillId="0" borderId="17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6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08" xfId="0" applyFont="1" applyBorder="1" applyAlignment="1">
      <alignment horizontal="right" vertical="center"/>
    </xf>
    <xf numFmtId="0" fontId="7" fillId="0" borderId="178" xfId="0" applyFont="1" applyBorder="1" applyAlignment="1">
      <alignment horizontal="right" vertical="center"/>
    </xf>
    <xf numFmtId="0" fontId="7" fillId="0" borderId="107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2" borderId="178" xfId="0" applyFont="1" applyFill="1" applyBorder="1" applyAlignment="1">
      <alignment horizontal="right" vertical="center"/>
    </xf>
    <xf numFmtId="0" fontId="7" fillId="2" borderId="107" xfId="0" applyFont="1" applyFill="1" applyBorder="1" applyAlignment="1">
      <alignment horizontal="right" vertical="center"/>
    </xf>
    <xf numFmtId="0" fontId="7" fillId="2" borderId="36" xfId="0" applyFont="1" applyFill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7" fillId="0" borderId="17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178" xfId="0" applyFont="1" applyFill="1" applyBorder="1" applyAlignment="1">
      <alignment horizontal="center" vertical="center"/>
    </xf>
    <xf numFmtId="0" fontId="2" fillId="0" borderId="176" xfId="0" applyFont="1" applyBorder="1" applyAlignment="1">
      <alignment horizontal="center" vertical="center"/>
    </xf>
    <xf numFmtId="0" fontId="5" fillId="0" borderId="17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7" borderId="4" xfId="0" applyFont="1" applyFill="1" applyBorder="1" applyAlignment="1">
      <alignment horizontal="justify" vertical="center" wrapText="1"/>
    </xf>
    <xf numFmtId="0" fontId="8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124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219" xfId="0" applyFont="1" applyBorder="1" applyAlignment="1">
      <alignment horizontal="left" vertical="center"/>
    </xf>
    <xf numFmtId="0" fontId="5" fillId="0" borderId="220" xfId="0" applyFont="1" applyBorder="1" applyAlignment="1">
      <alignment horizontal="left" vertical="center"/>
    </xf>
    <xf numFmtId="0" fontId="5" fillId="0" borderId="22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50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8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2" fillId="0" borderId="73" xfId="1" applyFont="1" applyBorder="1" applyAlignment="1">
      <alignment horizontal="center" vertical="center" wrapText="1"/>
    </xf>
    <xf numFmtId="0" fontId="2" fillId="0" borderId="174" xfId="1" applyFont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center" wrapText="1"/>
    </xf>
    <xf numFmtId="0" fontId="6" fillId="0" borderId="174" xfId="1" applyFont="1" applyBorder="1" applyAlignment="1">
      <alignment vertical="center" wrapText="1"/>
    </xf>
    <xf numFmtId="0" fontId="6" fillId="0" borderId="74" xfId="1" applyFont="1" applyBorder="1" applyAlignment="1">
      <alignment vertical="center" wrapText="1"/>
    </xf>
    <xf numFmtId="0" fontId="2" fillId="0" borderId="50" xfId="1" applyFont="1" applyBorder="1" applyAlignment="1">
      <alignment vertical="center" wrapText="1"/>
    </xf>
    <xf numFmtId="0" fontId="2" fillId="0" borderId="59" xfId="1" applyFont="1" applyBorder="1" applyAlignment="1">
      <alignment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67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/>
    </xf>
    <xf numFmtId="0" fontId="2" fillId="0" borderId="72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 wrapText="1"/>
    </xf>
    <xf numFmtId="3" fontId="2" fillId="0" borderId="50" xfId="1" applyNumberFormat="1" applyFont="1" applyBorder="1" applyAlignment="1">
      <alignment horizontal="center" vertical="center"/>
    </xf>
    <xf numFmtId="0" fontId="2" fillId="2" borderId="178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84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85" xfId="0" applyFont="1" applyBorder="1" applyAlignment="1">
      <alignment horizontal="center" vertical="center"/>
    </xf>
    <xf numFmtId="0" fontId="7" fillId="0" borderId="18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4" xfId="1" applyFont="1" applyBorder="1" applyAlignment="1">
      <alignment horizontal="center" vertical="center"/>
    </xf>
    <xf numFmtId="0" fontId="3" fillId="0" borderId="124" xfId="1" applyFont="1" applyBorder="1" applyAlignment="1">
      <alignment horizontal="right"/>
    </xf>
    <xf numFmtId="0" fontId="2" fillId="0" borderId="18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43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 wrapText="1"/>
    </xf>
    <xf numFmtId="0" fontId="2" fillId="0" borderId="97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 wrapText="1"/>
    </xf>
    <xf numFmtId="0" fontId="2" fillId="0" borderId="145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188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89" xfId="0" applyFont="1" applyBorder="1" applyAlignment="1">
      <alignment horizontal="center" vertical="center"/>
    </xf>
    <xf numFmtId="0" fontId="2" fillId="0" borderId="140" xfId="0" applyFont="1" applyBorder="1" applyAlignment="1">
      <alignment horizontal="center" vertical="center"/>
    </xf>
    <xf numFmtId="0" fontId="2" fillId="0" borderId="190" xfId="0" applyFont="1" applyBorder="1" applyAlignment="1">
      <alignment horizontal="center" vertical="center"/>
    </xf>
    <xf numFmtId="0" fontId="2" fillId="0" borderId="146" xfId="0" applyFont="1" applyBorder="1" applyAlignment="1">
      <alignment horizontal="left" vertical="center" wrapText="1"/>
    </xf>
    <xf numFmtId="0" fontId="2" fillId="0" borderId="148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0" fontId="2" fillId="0" borderId="149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left" vertical="center" wrapText="1"/>
    </xf>
    <xf numFmtId="0" fontId="2" fillId="0" borderId="260" xfId="0" applyFont="1" applyBorder="1" applyAlignment="1">
      <alignment horizontal="center" vertical="center"/>
    </xf>
    <xf numFmtId="0" fontId="2" fillId="0" borderId="57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17/K&#246;lts&#233;gvet&#233;s%202017/12017%20(II.22.)/Mell&#233;kletek%20a%202017.%20&#233;vi%20k&#246;lts&#233;gvet&#233;si%20rendeleth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 melléklet"/>
      <sheetName val="2.sz. melléklet"/>
      <sheetName val="3.sz. melléklet"/>
      <sheetName val="4. sz. melléklet"/>
      <sheetName val="5.sz. melléklet"/>
      <sheetName val="6.sz. melléklet"/>
      <sheetName val="7. sz. melléklet "/>
      <sheetName val="8.sz. melléklet"/>
      <sheetName val="9.sz. melléklet"/>
      <sheetName val="10.sz. melléklet"/>
      <sheetName val="11.sz. melléklet"/>
      <sheetName val="12.sz. melléklet"/>
      <sheetName val="13.sz. melléklet"/>
      <sheetName val="14.sz. melléklet"/>
      <sheetName val="15.sz. melléklet"/>
      <sheetName val="16.sz. melléklet"/>
      <sheetName val="17.sz. melléklet"/>
      <sheetName val="18.sz. melléklet"/>
      <sheetName val="19.sz. melléklet"/>
      <sheetName val="20.sz melléklet"/>
      <sheetName val="21.sz. melléklet"/>
      <sheetName val="22.sz. melléklet"/>
      <sheetName val="23.sz. melléklet"/>
      <sheetName val="24.sz. melléklet"/>
      <sheetName val="25.sz. melléklet"/>
    </sheetNames>
    <sheetDataSet>
      <sheetData sheetId="0">
        <row r="2">
          <cell r="C2" t="str">
            <v>az  1 /2017. (II.22.) önkormányzati rendelethez</v>
          </cell>
        </row>
      </sheetData>
      <sheetData sheetId="1">
        <row r="2">
          <cell r="G2" t="str">
            <v>az 1/2017. (II.22.) önkormányzati rendelethez</v>
          </cell>
        </row>
      </sheetData>
      <sheetData sheetId="2"/>
      <sheetData sheetId="3"/>
      <sheetData sheetId="4"/>
      <sheetData sheetId="5"/>
      <sheetData sheetId="6"/>
      <sheetData sheetId="7">
        <row r="66">
          <cell r="G66">
            <v>49000000</v>
          </cell>
        </row>
        <row r="67">
          <cell r="G67">
            <v>29100000</v>
          </cell>
        </row>
        <row r="71">
          <cell r="G71">
            <v>200000</v>
          </cell>
        </row>
        <row r="82">
          <cell r="G82">
            <v>11529000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/>
  </sheetViews>
  <sheetFormatPr defaultRowHeight="13.2" x14ac:dyDescent="0.25"/>
  <cols>
    <col min="1" max="1" width="5.6640625" style="1" customWidth="1"/>
    <col min="2" max="2" width="37.6640625" style="1" customWidth="1"/>
    <col min="3" max="7" width="9.6640625" style="1" customWidth="1"/>
  </cols>
  <sheetData>
    <row r="1" spans="1:8" s="1" customFormat="1" ht="15" customHeight="1" x14ac:dyDescent="0.25">
      <c r="B1" s="2"/>
      <c r="C1" s="2"/>
      <c r="D1" s="575"/>
      <c r="E1" s="687"/>
      <c r="F1" s="783"/>
      <c r="G1" s="2" t="s">
        <v>571</v>
      </c>
    </row>
    <row r="2" spans="1:8" s="1" customFormat="1" ht="15" customHeight="1" x14ac:dyDescent="0.25">
      <c r="A2" s="3"/>
      <c r="B2" s="3"/>
      <c r="C2" s="3"/>
      <c r="D2" s="3"/>
      <c r="E2" s="3"/>
      <c r="F2" s="3"/>
      <c r="G2" s="786" t="s">
        <v>815</v>
      </c>
    </row>
    <row r="3" spans="1:8" s="1" customFormat="1" ht="15" customHeight="1" x14ac:dyDescent="0.25">
      <c r="A3" s="4"/>
    </row>
    <row r="4" spans="1:8" s="1" customFormat="1" ht="15" customHeight="1" x14ac:dyDescent="0.25">
      <c r="A4" s="846" t="s">
        <v>708</v>
      </c>
      <c r="B4" s="846"/>
      <c r="C4" s="846"/>
      <c r="D4" s="846"/>
      <c r="E4" s="846"/>
      <c r="F4" s="846"/>
      <c r="G4" s="846"/>
      <c r="H4" s="3"/>
    </row>
    <row r="5" spans="1:8" s="1" customFormat="1" ht="15" customHeight="1" thickBot="1" x14ac:dyDescent="0.3">
      <c r="A5" s="5"/>
      <c r="B5" s="5"/>
      <c r="C5" s="5"/>
      <c r="D5" s="5"/>
      <c r="E5" s="684"/>
      <c r="F5" s="780"/>
      <c r="G5" s="6" t="s">
        <v>320</v>
      </c>
    </row>
    <row r="6" spans="1:8" ht="51" customHeight="1" thickTop="1" x14ac:dyDescent="0.25">
      <c r="A6" s="7" t="s">
        <v>1</v>
      </c>
      <c r="B6" s="8" t="s">
        <v>2</v>
      </c>
      <c r="C6" s="9" t="s">
        <v>649</v>
      </c>
      <c r="D6" s="9" t="s">
        <v>774</v>
      </c>
      <c r="E6" s="9" t="s">
        <v>776</v>
      </c>
      <c r="F6" s="9" t="s">
        <v>778</v>
      </c>
      <c r="G6" s="10" t="s">
        <v>634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4" t="s">
        <v>9</v>
      </c>
    </row>
    <row r="8" spans="1:8" ht="15" customHeight="1" thickTop="1" x14ac:dyDescent="0.25">
      <c r="A8" s="857" t="s">
        <v>10</v>
      </c>
      <c r="B8" s="858"/>
      <c r="C8" s="858"/>
      <c r="D8" s="858"/>
      <c r="E8" s="858"/>
      <c r="F8" s="858"/>
      <c r="G8" s="859"/>
    </row>
    <row r="9" spans="1:8" ht="15" customHeight="1" x14ac:dyDescent="0.25">
      <c r="A9" s="25" t="s">
        <v>11</v>
      </c>
      <c r="B9" s="16" t="s">
        <v>12</v>
      </c>
      <c r="C9" s="27">
        <f>'7.sz. melléklet'!D74+'8.sz. melléklet'!D35</f>
        <v>64409292</v>
      </c>
      <c r="D9" s="27">
        <f>'7.sz. melléklet'!E74+'8.sz. melléklet'!D35</f>
        <v>64409292</v>
      </c>
      <c r="E9" s="27">
        <f>'7.sz. melléklet'!F74+'8.sz. melléklet'!E35</f>
        <v>82389293</v>
      </c>
      <c r="F9" s="27">
        <f>'7.sz. melléklet'!G74+'8.sz. melléklet'!F35</f>
        <v>82562911</v>
      </c>
      <c r="G9" s="83">
        <f>F9/C9</f>
        <v>1.2818478271737563</v>
      </c>
    </row>
    <row r="10" spans="1:8" ht="15" customHeight="1" x14ac:dyDescent="0.25">
      <c r="A10" s="25" t="s">
        <v>19</v>
      </c>
      <c r="B10" s="71" t="s">
        <v>15</v>
      </c>
      <c r="C10" s="72">
        <f>SUM(C11:C13)</f>
        <v>78300000</v>
      </c>
      <c r="D10" s="72">
        <f>SUM(D11:D13)</f>
        <v>78300000</v>
      </c>
      <c r="E10" s="72">
        <f>SUM(E11:E13)</f>
        <v>78300000</v>
      </c>
      <c r="F10" s="72">
        <f>SUM(F11:F13)</f>
        <v>78300000</v>
      </c>
      <c r="G10" s="83">
        <f t="shared" ref="G10:G24" si="0">F10/C10</f>
        <v>1</v>
      </c>
    </row>
    <row r="11" spans="1:8" ht="15" customHeight="1" x14ac:dyDescent="0.25">
      <c r="A11" s="310" t="s">
        <v>13</v>
      </c>
      <c r="B11" s="311" t="s">
        <v>434</v>
      </c>
      <c r="C11" s="181">
        <f>'7.sz. melléklet'!D68</f>
        <v>49000000</v>
      </c>
      <c r="D11" s="181">
        <f>'7.sz. melléklet'!E68</f>
        <v>49000000</v>
      </c>
      <c r="E11" s="181">
        <f>'7.sz. melléklet'!F68</f>
        <v>49000000</v>
      </c>
      <c r="F11" s="181">
        <f>'7.sz. melléklet'!G68</f>
        <v>49000000</v>
      </c>
      <c r="G11" s="91">
        <f t="shared" si="0"/>
        <v>1</v>
      </c>
    </row>
    <row r="12" spans="1:8" ht="15" customHeight="1" x14ac:dyDescent="0.25">
      <c r="A12" s="310" t="s">
        <v>14</v>
      </c>
      <c r="B12" s="311" t="s">
        <v>435</v>
      </c>
      <c r="C12" s="181">
        <f>'7.sz. melléklet'!D69</f>
        <v>29100000</v>
      </c>
      <c r="D12" s="181">
        <f>'7.sz. melléklet'!E69</f>
        <v>29100000</v>
      </c>
      <c r="E12" s="181">
        <f>'7.sz. melléklet'!F69</f>
        <v>29100000</v>
      </c>
      <c r="F12" s="181">
        <f>'7.sz. melléklet'!G69</f>
        <v>29261000</v>
      </c>
      <c r="G12" s="91">
        <f t="shared" si="0"/>
        <v>1.00553264604811</v>
      </c>
    </row>
    <row r="13" spans="1:8" ht="15" customHeight="1" x14ac:dyDescent="0.25">
      <c r="A13" s="310" t="s">
        <v>52</v>
      </c>
      <c r="B13" s="311" t="s">
        <v>444</v>
      </c>
      <c r="C13" s="181">
        <f>'7.sz. melléklet'!D73</f>
        <v>200000</v>
      </c>
      <c r="D13" s="181">
        <f>'7.sz. melléklet'!E73</f>
        <v>200000</v>
      </c>
      <c r="E13" s="181">
        <f>'7.sz. melléklet'!F73</f>
        <v>200000</v>
      </c>
      <c r="F13" s="181">
        <f>'7.sz. melléklet'!G73</f>
        <v>39000</v>
      </c>
      <c r="G13" s="91">
        <f t="shared" si="0"/>
        <v>0.19500000000000001</v>
      </c>
    </row>
    <row r="14" spans="1:8" ht="15" customHeight="1" x14ac:dyDescent="0.25">
      <c r="A14" s="25" t="s">
        <v>21</v>
      </c>
      <c r="B14" s="26" t="s">
        <v>20</v>
      </c>
      <c r="C14" s="27">
        <f>SUM(C15:C16)</f>
        <v>86601189</v>
      </c>
      <c r="D14" s="27">
        <f>SUM(D15:D16)</f>
        <v>88510321</v>
      </c>
      <c r="E14" s="27">
        <f>SUM(E15:E16)</f>
        <v>97621777</v>
      </c>
      <c r="F14" s="27">
        <f>SUM(F15:F16)</f>
        <v>99729648</v>
      </c>
      <c r="G14" s="83">
        <f t="shared" si="0"/>
        <v>1.1515967523263451</v>
      </c>
    </row>
    <row r="15" spans="1:8" ht="15" customHeight="1" x14ac:dyDescent="0.25">
      <c r="A15" s="17" t="s">
        <v>13</v>
      </c>
      <c r="B15" s="18" t="s">
        <v>426</v>
      </c>
      <c r="C15" s="19">
        <f>'7.sz. melléklet'!D62</f>
        <v>60001189</v>
      </c>
      <c r="D15" s="19">
        <f>'7.sz. melléklet'!E62</f>
        <v>61910321</v>
      </c>
      <c r="E15" s="19">
        <f>'7.sz. melléklet'!F62</f>
        <v>71021777</v>
      </c>
      <c r="F15" s="19">
        <f>'7.sz. melléklet'!G62</f>
        <v>73129648</v>
      </c>
      <c r="G15" s="124">
        <f t="shared" si="0"/>
        <v>1.21880331404766</v>
      </c>
    </row>
    <row r="16" spans="1:8" ht="15" customHeight="1" x14ac:dyDescent="0.25">
      <c r="A16" s="17" t="s">
        <v>14</v>
      </c>
      <c r="B16" s="18" t="s">
        <v>481</v>
      </c>
      <c r="C16" s="19">
        <f>'7.sz. melléklet'!D65</f>
        <v>26600000</v>
      </c>
      <c r="D16" s="19">
        <f>'7.sz. melléklet'!E65</f>
        <v>26600000</v>
      </c>
      <c r="E16" s="19">
        <f>'7.sz. melléklet'!F65</f>
        <v>26600000</v>
      </c>
      <c r="F16" s="19">
        <f>'7.sz. melléklet'!G65</f>
        <v>26600000</v>
      </c>
      <c r="G16" s="83">
        <f t="shared" si="0"/>
        <v>1</v>
      </c>
    </row>
    <row r="17" spans="1:7" ht="15" customHeight="1" x14ac:dyDescent="0.25">
      <c r="A17" s="25" t="s">
        <v>23</v>
      </c>
      <c r="B17" s="26" t="s">
        <v>22</v>
      </c>
      <c r="C17" s="27">
        <f>'7.sz. melléklet'!D84</f>
        <v>11529000</v>
      </c>
      <c r="D17" s="27">
        <f>'7.sz. melléklet'!E84</f>
        <v>11529000</v>
      </c>
      <c r="E17" s="27">
        <f>'7.sz. melléklet'!F84</f>
        <v>11529000</v>
      </c>
      <c r="F17" s="27">
        <f>'7.sz. melléklet'!G84</f>
        <v>11922000</v>
      </c>
      <c r="G17" s="83">
        <f t="shared" si="0"/>
        <v>1.0340879521207389</v>
      </c>
    </row>
    <row r="18" spans="1:7" ht="15" customHeight="1" x14ac:dyDescent="0.25">
      <c r="A18" s="25" t="s">
        <v>27</v>
      </c>
      <c r="B18" s="26" t="s">
        <v>24</v>
      </c>
      <c r="C18" s="27">
        <f>SUM(C19:C20)</f>
        <v>652747</v>
      </c>
      <c r="D18" s="27">
        <f>SUM(D19:D20)</f>
        <v>103001929</v>
      </c>
      <c r="E18" s="27">
        <f>SUM(E19:E20)</f>
        <v>103468581</v>
      </c>
      <c r="F18" s="27">
        <f>SUM(F19:F20)</f>
        <v>111895763</v>
      </c>
      <c r="G18" s="83">
        <f t="shared" si="0"/>
        <v>171.42286827821499</v>
      </c>
    </row>
    <row r="19" spans="1:7" ht="15" customHeight="1" x14ac:dyDescent="0.25">
      <c r="A19" s="17" t="s">
        <v>13</v>
      </c>
      <c r="B19" s="18" t="s">
        <v>25</v>
      </c>
      <c r="C19" s="19">
        <f>'7.sz. melléklet'!D63</f>
        <v>652747</v>
      </c>
      <c r="D19" s="19">
        <f>'7.sz. melléklet'!E63</f>
        <v>1205395</v>
      </c>
      <c r="E19" s="19">
        <f>'7.sz. melléklet'!F63</f>
        <v>1672047</v>
      </c>
      <c r="F19" s="19">
        <f>'7.sz. melléklet'!G63</f>
        <v>2884299</v>
      </c>
      <c r="G19" s="124">
        <f t="shared" si="0"/>
        <v>4.4187089331701257</v>
      </c>
    </row>
    <row r="20" spans="1:7" ht="15" customHeight="1" x14ac:dyDescent="0.25">
      <c r="A20" s="17" t="s">
        <v>14</v>
      </c>
      <c r="B20" s="18" t="s">
        <v>26</v>
      </c>
      <c r="C20" s="19">
        <f>'7.sz. melléklet'!D66</f>
        <v>0</v>
      </c>
      <c r="D20" s="19">
        <f>'7.sz. melléklet'!E66</f>
        <v>101796534</v>
      </c>
      <c r="E20" s="19">
        <f>'7.sz. melléklet'!F66</f>
        <v>101796534</v>
      </c>
      <c r="F20" s="19">
        <f>'7.sz. melléklet'!G66</f>
        <v>109011464</v>
      </c>
      <c r="G20" s="124"/>
    </row>
    <row r="21" spans="1:7" ht="15" customHeight="1" x14ac:dyDescent="0.25">
      <c r="A21" s="25" t="s">
        <v>32</v>
      </c>
      <c r="B21" s="26" t="s">
        <v>28</v>
      </c>
      <c r="C21" s="27">
        <f>SUM(C22:C23)</f>
        <v>132000</v>
      </c>
      <c r="D21" s="27">
        <f>SUM(D22:D23)</f>
        <v>4132400</v>
      </c>
      <c r="E21" s="27">
        <f>SUM(E22:E23)</f>
        <v>4182400</v>
      </c>
      <c r="F21" s="27">
        <f>SUM(F22:F23)</f>
        <v>4165840</v>
      </c>
      <c r="G21" s="124">
        <f t="shared" si="0"/>
        <v>31.559393939393939</v>
      </c>
    </row>
    <row r="22" spans="1:7" ht="15" customHeight="1" x14ac:dyDescent="0.25">
      <c r="A22" s="17" t="s">
        <v>29</v>
      </c>
      <c r="B22" s="18" t="s">
        <v>30</v>
      </c>
      <c r="C22" s="19">
        <f>'7.sz. melléklet'!D87</f>
        <v>0</v>
      </c>
      <c r="D22" s="19">
        <f>'7.sz. melléklet'!E87</f>
        <v>4000400</v>
      </c>
      <c r="E22" s="19">
        <f>'7.sz. melléklet'!F87</f>
        <v>4050400</v>
      </c>
      <c r="F22" s="19">
        <f>'7.sz. melléklet'!G87</f>
        <v>4050400</v>
      </c>
      <c r="G22" s="124"/>
    </row>
    <row r="23" spans="1:7" ht="15" customHeight="1" x14ac:dyDescent="0.25">
      <c r="A23" s="17" t="s">
        <v>14</v>
      </c>
      <c r="B23" s="18" t="s">
        <v>31</v>
      </c>
      <c r="C23" s="19">
        <f>'7.sz. melléklet'!D89</f>
        <v>132000</v>
      </c>
      <c r="D23" s="19">
        <f>'7.sz. melléklet'!E89</f>
        <v>132000</v>
      </c>
      <c r="E23" s="19">
        <f>'7.sz. melléklet'!F89</f>
        <v>132000</v>
      </c>
      <c r="F23" s="19">
        <f>'7.sz. melléklet'!G89</f>
        <v>115440</v>
      </c>
      <c r="G23" s="124">
        <f t="shared" si="0"/>
        <v>0.87454545454545451</v>
      </c>
    </row>
    <row r="24" spans="1:7" ht="15" customHeight="1" x14ac:dyDescent="0.25">
      <c r="A24" s="852" t="s">
        <v>33</v>
      </c>
      <c r="B24" s="852"/>
      <c r="C24" s="29">
        <f>C9+C10+C14+C17+C18+C21</f>
        <v>241624228</v>
      </c>
      <c r="D24" s="29">
        <f>D9+D10+D14+D17+D18+D21</f>
        <v>349882942</v>
      </c>
      <c r="E24" s="29">
        <f>E9+E10+E14+E17+E18+E21</f>
        <v>377491051</v>
      </c>
      <c r="F24" s="29">
        <f>F9+F10+F14+F17+F18+F21</f>
        <v>388576162</v>
      </c>
      <c r="G24" s="123">
        <f t="shared" si="0"/>
        <v>1.6081837703791857</v>
      </c>
    </row>
    <row r="25" spans="1:7" ht="15" customHeight="1" x14ac:dyDescent="0.25">
      <c r="A25" s="856" t="s">
        <v>34</v>
      </c>
      <c r="B25" s="26" t="s">
        <v>35</v>
      </c>
      <c r="C25" s="854">
        <f>'7.sz. melléklet'!D93+'8.sz. melléklet'!D40</f>
        <v>81473772</v>
      </c>
      <c r="D25" s="854">
        <f>'7.sz. melléklet'!E93+'8.sz. melléklet'!D40</f>
        <v>81516833</v>
      </c>
      <c r="E25" s="854">
        <f>'7.sz. melléklet'!F93+'8.sz. melléklet'!E40</f>
        <v>81516832</v>
      </c>
      <c r="F25" s="854">
        <f>'7.sz. melléklet'!G93+'8.sz. melléklet'!F40</f>
        <v>81516832</v>
      </c>
      <c r="G25" s="847">
        <f>F25/C25</f>
        <v>1.0005285136424027</v>
      </c>
    </row>
    <row r="26" spans="1:7" ht="15" customHeight="1" x14ac:dyDescent="0.25">
      <c r="A26" s="856"/>
      <c r="B26" s="26" t="s">
        <v>36</v>
      </c>
      <c r="C26" s="855"/>
      <c r="D26" s="855"/>
      <c r="E26" s="855"/>
      <c r="F26" s="855"/>
      <c r="G26" s="847" t="e">
        <f t="shared" ref="G26" si="1">E26/C26</f>
        <v>#DIV/0!</v>
      </c>
    </row>
    <row r="27" spans="1:7" ht="15" customHeight="1" x14ac:dyDescent="0.25">
      <c r="A27" s="372" t="s">
        <v>492</v>
      </c>
      <c r="B27" s="26" t="s">
        <v>563</v>
      </c>
      <c r="C27" s="494"/>
      <c r="D27" s="182">
        <f>'7.sz. melléklet'!E94</f>
        <v>205993</v>
      </c>
      <c r="E27" s="494">
        <f>'7.sz. melléklet'!F94</f>
        <v>222485</v>
      </c>
      <c r="F27" s="494">
        <f>'7.sz. melléklet'!G94</f>
        <v>2619509</v>
      </c>
      <c r="G27" s="373"/>
    </row>
    <row r="28" spans="1:7" ht="15" customHeight="1" x14ac:dyDescent="0.25">
      <c r="A28" s="334" t="s">
        <v>38</v>
      </c>
      <c r="B28" s="26" t="s">
        <v>37</v>
      </c>
      <c r="C28" s="179">
        <f>C30</f>
        <v>100000000</v>
      </c>
      <c r="D28" s="179">
        <f>SUM(D29:D31)</f>
        <v>100000000</v>
      </c>
      <c r="E28" s="179">
        <f>SUM(E29:E31)</f>
        <v>100000000</v>
      </c>
      <c r="F28" s="179">
        <f>SUM(F29:F31)</f>
        <v>100000000</v>
      </c>
      <c r="G28" s="701">
        <f t="shared" ref="G28:G33" si="2">F28/C28</f>
        <v>1</v>
      </c>
    </row>
    <row r="29" spans="1:7" ht="15" customHeight="1" x14ac:dyDescent="0.25">
      <c r="A29" s="44" t="s">
        <v>13</v>
      </c>
      <c r="B29" s="18" t="s">
        <v>493</v>
      </c>
      <c r="C29" s="813"/>
      <c r="D29" s="814"/>
      <c r="E29" s="814"/>
      <c r="F29" s="814"/>
      <c r="G29" s="702"/>
    </row>
    <row r="30" spans="1:7" ht="15" customHeight="1" x14ac:dyDescent="0.25">
      <c r="A30" s="17" t="s">
        <v>14</v>
      </c>
      <c r="B30" s="18" t="s">
        <v>494</v>
      </c>
      <c r="C30" s="180">
        <f>'7.sz. melléklet'!D92</f>
        <v>100000000</v>
      </c>
      <c r="D30" s="180">
        <f>'7.sz. melléklet'!E92</f>
        <v>100000000</v>
      </c>
      <c r="E30" s="180">
        <f>'7.sz. melléklet'!F92</f>
        <v>100000000</v>
      </c>
      <c r="F30" s="180">
        <f>'7.sz. melléklet'!G92</f>
        <v>100000000</v>
      </c>
      <c r="G30" s="703">
        <f t="shared" si="2"/>
        <v>1</v>
      </c>
    </row>
    <row r="31" spans="1:7" ht="15" customHeight="1" x14ac:dyDescent="0.25">
      <c r="A31" s="17" t="s">
        <v>52</v>
      </c>
      <c r="B31" s="18" t="s">
        <v>495</v>
      </c>
      <c r="C31" s="815"/>
      <c r="D31" s="816"/>
      <c r="E31" s="816"/>
      <c r="F31" s="816"/>
      <c r="G31" s="49"/>
    </row>
    <row r="32" spans="1:7" ht="15" customHeight="1" x14ac:dyDescent="0.25">
      <c r="A32" s="852" t="s">
        <v>39</v>
      </c>
      <c r="B32" s="852"/>
      <c r="C32" s="29">
        <f>SUM(C25:C28)</f>
        <v>181473772</v>
      </c>
      <c r="D32" s="29">
        <f>SUM(D25:D28)</f>
        <v>181722826</v>
      </c>
      <c r="E32" s="29">
        <f>SUM(E25:E28)</f>
        <v>181739317</v>
      </c>
      <c r="F32" s="29">
        <f>SUM(F25:F28)</f>
        <v>184136341</v>
      </c>
      <c r="G32" s="87">
        <f t="shared" si="2"/>
        <v>1.0146719218466458</v>
      </c>
    </row>
    <row r="33" spans="1:8" ht="15" customHeight="1" x14ac:dyDescent="0.25">
      <c r="A33" s="853" t="s">
        <v>40</v>
      </c>
      <c r="B33" s="853"/>
      <c r="C33" s="33">
        <f>C32+C24</f>
        <v>423098000</v>
      </c>
      <c r="D33" s="33">
        <f>D32+D24</f>
        <v>531605768</v>
      </c>
      <c r="E33" s="33">
        <f>E32+E24</f>
        <v>559230368</v>
      </c>
      <c r="F33" s="33">
        <f>F32+F24</f>
        <v>572712503</v>
      </c>
      <c r="G33" s="178">
        <f t="shared" si="2"/>
        <v>1.3536166632789566</v>
      </c>
    </row>
    <row r="34" spans="1:8" ht="15" customHeight="1" x14ac:dyDescent="0.25">
      <c r="A34" s="34"/>
      <c r="B34" s="35"/>
      <c r="C34" s="53"/>
      <c r="D34" s="53"/>
      <c r="E34" s="53"/>
      <c r="F34" s="53"/>
      <c r="G34" s="36"/>
    </row>
    <row r="35" spans="1:8" ht="15" customHeight="1" x14ac:dyDescent="0.25">
      <c r="A35" s="848" t="s">
        <v>41</v>
      </c>
      <c r="B35" s="849"/>
      <c r="C35" s="849"/>
      <c r="D35" s="849"/>
      <c r="E35" s="849"/>
      <c r="F35" s="849"/>
      <c r="G35" s="850"/>
    </row>
    <row r="36" spans="1:8" ht="15" customHeight="1" x14ac:dyDescent="0.25">
      <c r="A36" s="37" t="s">
        <v>11</v>
      </c>
      <c r="B36" s="16" t="s">
        <v>42</v>
      </c>
      <c r="C36" s="431">
        <f>'4.sz. melléklet'!D18</f>
        <v>203194136</v>
      </c>
      <c r="D36" s="431">
        <f>'4.sz. melléklet'!E18</f>
        <v>214113737</v>
      </c>
      <c r="E36" s="431">
        <f>'4.sz. melléklet'!F18</f>
        <v>234985453</v>
      </c>
      <c r="F36" s="431">
        <f>'4.sz. melléklet'!G18</f>
        <v>230408536</v>
      </c>
      <c r="G36" s="83">
        <f t="shared" ref="G36:G44" si="3">F36/C36</f>
        <v>1.133932998932607</v>
      </c>
      <c r="H36" s="192"/>
    </row>
    <row r="37" spans="1:8" ht="15" customHeight="1" x14ac:dyDescent="0.25">
      <c r="A37" s="25" t="s">
        <v>19</v>
      </c>
      <c r="B37" s="26" t="s">
        <v>43</v>
      </c>
      <c r="C37" s="27">
        <f>'7.sz. melléklet'!D38+'7.sz. melléklet'!D45+'7.sz. melléklet'!D48+'8.sz. melléklet'!D27</f>
        <v>125353000</v>
      </c>
      <c r="D37" s="27">
        <f>'7.sz. melléklet'!E38+'7.sz. melléklet'!E45+'7.sz. melléklet'!E48+'8.sz. melléklet'!E27</f>
        <v>175578394</v>
      </c>
      <c r="E37" s="27">
        <f>'7.sz. melléklet'!F38+'7.sz. melléklet'!F45+'7.sz. melléklet'!F48+'8.sz. melléklet'!G27</f>
        <v>121648394</v>
      </c>
      <c r="F37" s="27">
        <f>'7.sz. melléklet'!G38+'7.sz. melléklet'!G45+'7.sz. melléklet'!G48+'8.sz. melléklet'!H27</f>
        <v>117181148</v>
      </c>
      <c r="G37" s="83">
        <f t="shared" si="3"/>
        <v>0.93480928258597717</v>
      </c>
    </row>
    <row r="38" spans="1:8" ht="15" customHeight="1" x14ac:dyDescent="0.25">
      <c r="A38" s="25" t="s">
        <v>21</v>
      </c>
      <c r="B38" s="26" t="s">
        <v>44</v>
      </c>
      <c r="C38" s="179">
        <f>SUM(C39:C39)</f>
        <v>92341818</v>
      </c>
      <c r="D38" s="179">
        <f>SUM(D39:D39)</f>
        <v>139498598</v>
      </c>
      <c r="E38" s="179">
        <f>SUM(E39:E39)</f>
        <v>100164990</v>
      </c>
      <c r="F38" s="179">
        <f>SUM(F39:F39)</f>
        <v>122582442</v>
      </c>
      <c r="G38" s="83">
        <f t="shared" si="3"/>
        <v>1.3274856901777696</v>
      </c>
    </row>
    <row r="39" spans="1:8" ht="15" customHeight="1" x14ac:dyDescent="0.25">
      <c r="A39" s="17" t="s">
        <v>13</v>
      </c>
      <c r="B39" s="18" t="s">
        <v>45</v>
      </c>
      <c r="C39" s="19">
        <f>'7.sz. melléklet'!D37</f>
        <v>92341818</v>
      </c>
      <c r="D39" s="19">
        <f>'7.sz. melléklet'!E37</f>
        <v>139498598</v>
      </c>
      <c r="E39" s="19">
        <f>'7.sz. melléklet'!F37</f>
        <v>100164990</v>
      </c>
      <c r="F39" s="19">
        <f>'7.sz. melléklet'!G37</f>
        <v>122582442</v>
      </c>
      <c r="G39" s="83">
        <f t="shared" si="3"/>
        <v>1.3274856901777696</v>
      </c>
    </row>
    <row r="40" spans="1:8" ht="15" customHeight="1" x14ac:dyDescent="0.25">
      <c r="A40" s="852" t="s">
        <v>47</v>
      </c>
      <c r="B40" s="852"/>
      <c r="C40" s="335">
        <f>C36+C37+C38</f>
        <v>420888954</v>
      </c>
      <c r="D40" s="335">
        <f>D36+D37+D38</f>
        <v>529190729</v>
      </c>
      <c r="E40" s="335">
        <f>E36+E37+E38</f>
        <v>456798837</v>
      </c>
      <c r="F40" s="335">
        <f>F36+F37+F38</f>
        <v>470172126</v>
      </c>
      <c r="G40" s="83">
        <f t="shared" si="3"/>
        <v>1.117093051579586</v>
      </c>
    </row>
    <row r="41" spans="1:8" ht="15" customHeight="1" x14ac:dyDescent="0.25">
      <c r="A41" s="372" t="s">
        <v>68</v>
      </c>
      <c r="B41" s="26" t="s">
        <v>48</v>
      </c>
      <c r="C41" s="461">
        <f>SUM(C42:C43)</f>
        <v>2209046</v>
      </c>
      <c r="D41" s="461">
        <f>SUM(D42:D43)</f>
        <v>2415039</v>
      </c>
      <c r="E41" s="461">
        <f>SUM(E42:E43)</f>
        <v>102431531</v>
      </c>
      <c r="F41" s="461">
        <f>SUM(F42:F43)</f>
        <v>102540377</v>
      </c>
      <c r="G41" s="83">
        <f t="shared" si="3"/>
        <v>46.418398258795875</v>
      </c>
    </row>
    <row r="42" spans="1:8" ht="15" customHeight="1" x14ac:dyDescent="0.25">
      <c r="A42" s="504" t="s">
        <v>423</v>
      </c>
      <c r="B42" s="475" t="s">
        <v>639</v>
      </c>
      <c r="C42" s="505">
        <f>'7.sz. melléklet'!D52</f>
        <v>2209046</v>
      </c>
      <c r="D42" s="505">
        <f>'7.sz. melléklet'!E52</f>
        <v>2415039</v>
      </c>
      <c r="E42" s="505">
        <f>'7.sz. melléklet'!F52</f>
        <v>2431531</v>
      </c>
      <c r="F42" s="505">
        <f>'7.sz. melléklet'!G52</f>
        <v>2540377</v>
      </c>
      <c r="G42" s="83">
        <f t="shared" si="3"/>
        <v>1.1499882754818143</v>
      </c>
    </row>
    <row r="43" spans="1:8" ht="15" customHeight="1" x14ac:dyDescent="0.25">
      <c r="A43" s="504" t="s">
        <v>14</v>
      </c>
      <c r="B43" s="475" t="s">
        <v>636</v>
      </c>
      <c r="C43" s="505"/>
      <c r="D43" s="505"/>
      <c r="E43" s="505">
        <f>'7.sz. melléklet'!F51</f>
        <v>100000000</v>
      </c>
      <c r="F43" s="505">
        <f>'7.sz. melléklet'!G51</f>
        <v>100000000</v>
      </c>
      <c r="G43" s="83"/>
    </row>
    <row r="44" spans="1:8" s="40" customFormat="1" ht="15" customHeight="1" thickBot="1" x14ac:dyDescent="0.3">
      <c r="A44" s="851" t="s">
        <v>49</v>
      </c>
      <c r="B44" s="851"/>
      <c r="C44" s="279">
        <f>C40+C41</f>
        <v>423098000</v>
      </c>
      <c r="D44" s="279">
        <f>D40+D41</f>
        <v>531605768</v>
      </c>
      <c r="E44" s="279">
        <f>E40+E41</f>
        <v>559230368</v>
      </c>
      <c r="F44" s="279">
        <f>F40+F41</f>
        <v>572712503</v>
      </c>
      <c r="G44" s="280">
        <f t="shared" si="3"/>
        <v>1.3536166632789566</v>
      </c>
    </row>
    <row r="45" spans="1:8" ht="13.8" thickTop="1" x14ac:dyDescent="0.25"/>
  </sheetData>
  <sheetProtection selectLockedCells="1" selectUnlockedCells="1"/>
  <mergeCells count="14">
    <mergeCell ref="A4:G4"/>
    <mergeCell ref="G25:G26"/>
    <mergeCell ref="A35:G35"/>
    <mergeCell ref="A44:B44"/>
    <mergeCell ref="A32:B32"/>
    <mergeCell ref="A33:B33"/>
    <mergeCell ref="A40:B40"/>
    <mergeCell ref="E25:E26"/>
    <mergeCell ref="A24:B24"/>
    <mergeCell ref="A25:A26"/>
    <mergeCell ref="D25:D26"/>
    <mergeCell ref="A8:G8"/>
    <mergeCell ref="C25:C26"/>
    <mergeCell ref="F25:F26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workbookViewId="0"/>
  </sheetViews>
  <sheetFormatPr defaultRowHeight="13.2" x14ac:dyDescent="0.25"/>
  <cols>
    <col min="1" max="1" width="5.6640625" style="1" customWidth="1"/>
    <col min="2" max="2" width="34.6640625" style="1" customWidth="1"/>
    <col min="3" max="7" width="10.109375" style="1" customWidth="1"/>
    <col min="8" max="8" width="4.6640625" customWidth="1"/>
    <col min="9" max="9" width="10.109375" bestFit="1" customWidth="1"/>
  </cols>
  <sheetData>
    <row r="1" spans="1:9" ht="15" customHeight="1" x14ac:dyDescent="0.25">
      <c r="A1" s="3"/>
      <c r="B1" s="3"/>
      <c r="C1" s="3"/>
      <c r="D1" s="3"/>
      <c r="E1" s="3"/>
      <c r="F1" s="3"/>
      <c r="G1" s="2" t="s">
        <v>580</v>
      </c>
    </row>
    <row r="2" spans="1:9" ht="15" customHeight="1" x14ac:dyDescent="0.25">
      <c r="A2" s="3"/>
      <c r="B2" s="3"/>
      <c r="C2" s="3"/>
      <c r="D2" s="3"/>
      <c r="E2" s="3"/>
      <c r="F2" s="3"/>
      <c r="G2" s="2" t="str">
        <f>'1.sz. melléklet'!G2</f>
        <v>az  …. /2018. (…..) önkormányzati rendelethez</v>
      </c>
    </row>
    <row r="4" spans="1:9" ht="15" customHeight="1" x14ac:dyDescent="0.25">
      <c r="A4" s="882" t="s">
        <v>674</v>
      </c>
      <c r="B4" s="882"/>
      <c r="C4" s="882"/>
      <c r="D4" s="882"/>
      <c r="E4" s="882"/>
      <c r="F4" s="882"/>
      <c r="G4" s="882"/>
      <c r="H4" s="493"/>
    </row>
    <row r="5" spans="1:9" ht="12.75" customHeight="1" x14ac:dyDescent="0.25">
      <c r="A5" s="487"/>
      <c r="B5" s="487"/>
      <c r="C5" s="487"/>
      <c r="D5" s="487"/>
      <c r="E5" s="685"/>
      <c r="F5" s="780"/>
      <c r="G5" s="493"/>
      <c r="H5" s="493"/>
    </row>
    <row r="6" spans="1:9" ht="15" customHeight="1" thickBot="1" x14ac:dyDescent="0.3">
      <c r="G6" s="6" t="s">
        <v>320</v>
      </c>
    </row>
    <row r="7" spans="1:9" s="40" customFormat="1" ht="34.200000000000003" thickTop="1" x14ac:dyDescent="0.25">
      <c r="A7" s="141" t="s">
        <v>139</v>
      </c>
      <c r="B7" s="142" t="s">
        <v>140</v>
      </c>
      <c r="C7" s="435" t="s">
        <v>649</v>
      </c>
      <c r="D7" s="9" t="s">
        <v>774</v>
      </c>
      <c r="E7" s="9" t="s">
        <v>776</v>
      </c>
      <c r="F7" s="9" t="s">
        <v>778</v>
      </c>
      <c r="G7" s="506" t="s">
        <v>634</v>
      </c>
    </row>
    <row r="8" spans="1:9" s="40" customFormat="1" ht="15" customHeight="1" thickBot="1" x14ac:dyDescent="0.3">
      <c r="A8" s="143" t="s">
        <v>3</v>
      </c>
      <c r="B8" s="144" t="s">
        <v>4</v>
      </c>
      <c r="C8" s="448" t="s">
        <v>5</v>
      </c>
      <c r="D8" s="473" t="s">
        <v>6</v>
      </c>
      <c r="E8" s="473" t="s">
        <v>7</v>
      </c>
      <c r="F8" s="473" t="s">
        <v>8</v>
      </c>
      <c r="G8" s="104" t="s">
        <v>9</v>
      </c>
    </row>
    <row r="9" spans="1:9" s="40" customFormat="1" ht="15" customHeight="1" thickTop="1" x14ac:dyDescent="0.25">
      <c r="A9" s="147" t="s">
        <v>11</v>
      </c>
      <c r="B9" s="148" t="s">
        <v>82</v>
      </c>
      <c r="C9" s="507">
        <f>SUM(C10:C23)</f>
        <v>7550000</v>
      </c>
      <c r="D9" s="507">
        <f t="shared" ref="D9:E9" si="0">SUM(D10:D23)</f>
        <v>49213054.530000001</v>
      </c>
      <c r="E9" s="507">
        <f t="shared" si="0"/>
        <v>11905007</v>
      </c>
      <c r="F9" s="819">
        <f t="shared" ref="F9" si="1">SUM(F10:F23)</f>
        <v>11896503</v>
      </c>
      <c r="G9" s="512">
        <f>E9/C9</f>
        <v>1.576822119205298</v>
      </c>
    </row>
    <row r="10" spans="1:9" s="40" customFormat="1" ht="15" customHeight="1" x14ac:dyDescent="0.25">
      <c r="A10" s="17" t="s">
        <v>13</v>
      </c>
      <c r="B10" s="18" t="s">
        <v>662</v>
      </c>
      <c r="C10" s="508">
        <v>6350000</v>
      </c>
      <c r="D10" s="508">
        <v>6350000</v>
      </c>
      <c r="E10" s="508">
        <v>6350000</v>
      </c>
      <c r="F10" s="508">
        <v>3683000</v>
      </c>
      <c r="G10" s="515">
        <f t="shared" ref="G10:G11" si="2">E10/C10</f>
        <v>1</v>
      </c>
    </row>
    <row r="11" spans="1:9" s="40" customFormat="1" ht="15" customHeight="1" x14ac:dyDescent="0.25">
      <c r="A11" s="17" t="s">
        <v>14</v>
      </c>
      <c r="B11" s="18" t="s">
        <v>663</v>
      </c>
      <c r="C11" s="508">
        <v>1200000</v>
      </c>
      <c r="D11" s="508">
        <v>1200000</v>
      </c>
      <c r="E11" s="508">
        <v>1200000</v>
      </c>
      <c r="F11" s="508">
        <v>1200000</v>
      </c>
      <c r="G11" s="515">
        <f t="shared" si="2"/>
        <v>1</v>
      </c>
    </row>
    <row r="12" spans="1:9" s="40" customFormat="1" ht="15" customHeight="1" x14ac:dyDescent="0.25">
      <c r="A12" s="17" t="s">
        <v>53</v>
      </c>
      <c r="B12" s="325" t="s">
        <v>665</v>
      </c>
      <c r="C12" s="610">
        <v>0</v>
      </c>
      <c r="D12" s="508">
        <v>3047606.3</v>
      </c>
      <c r="E12" s="508">
        <v>3047607</v>
      </c>
      <c r="F12" s="508">
        <v>3039103</v>
      </c>
      <c r="G12" s="515"/>
    </row>
    <row r="13" spans="1:9" s="40" customFormat="1" ht="15" customHeight="1" x14ac:dyDescent="0.25">
      <c r="A13" s="17" t="s">
        <v>55</v>
      </c>
      <c r="B13" s="325" t="s">
        <v>666</v>
      </c>
      <c r="C13" s="610">
        <v>0</v>
      </c>
      <c r="D13" s="508">
        <v>787400</v>
      </c>
      <c r="E13" s="508">
        <v>787400</v>
      </c>
      <c r="F13" s="508">
        <v>787400</v>
      </c>
      <c r="G13" s="515"/>
      <c r="I13" s="171"/>
    </row>
    <row r="14" spans="1:9" s="40" customFormat="1" ht="15" customHeight="1" x14ac:dyDescent="0.25">
      <c r="A14" s="17" t="s">
        <v>52</v>
      </c>
      <c r="B14" s="325" t="s">
        <v>664</v>
      </c>
      <c r="C14" s="610">
        <v>0</v>
      </c>
      <c r="D14" s="508">
        <v>15239839.98</v>
      </c>
      <c r="E14" s="508">
        <v>0</v>
      </c>
      <c r="F14" s="508">
        <v>0</v>
      </c>
      <c r="G14" s="755"/>
    </row>
    <row r="15" spans="1:9" s="40" customFormat="1" ht="15" customHeight="1" x14ac:dyDescent="0.25">
      <c r="A15" s="17" t="s">
        <v>56</v>
      </c>
      <c r="B15" s="325" t="s">
        <v>667</v>
      </c>
      <c r="C15" s="610">
        <v>0</v>
      </c>
      <c r="D15" s="508">
        <v>2285746</v>
      </c>
      <c r="E15" s="508">
        <v>0</v>
      </c>
      <c r="F15" s="508">
        <v>0</v>
      </c>
      <c r="G15" s="755"/>
    </row>
    <row r="16" spans="1:9" s="40" customFormat="1" ht="15" customHeight="1" x14ac:dyDescent="0.25">
      <c r="A16" s="17" t="s">
        <v>58</v>
      </c>
      <c r="B16" s="325" t="s">
        <v>668</v>
      </c>
      <c r="C16" s="610">
        <v>0</v>
      </c>
      <c r="D16" s="508">
        <v>3809968.25</v>
      </c>
      <c r="E16" s="508">
        <v>0</v>
      </c>
      <c r="F16" s="508">
        <v>0</v>
      </c>
      <c r="G16" s="755"/>
    </row>
    <row r="17" spans="1:12" s="40" customFormat="1" ht="15" customHeight="1" x14ac:dyDescent="0.25">
      <c r="A17" s="17" t="s">
        <v>78</v>
      </c>
      <c r="B17" s="325" t="s">
        <v>669</v>
      </c>
      <c r="C17" s="610">
        <v>0</v>
      </c>
      <c r="D17" s="508">
        <v>10433324</v>
      </c>
      <c r="E17" s="508">
        <v>0</v>
      </c>
      <c r="F17" s="508">
        <v>0</v>
      </c>
      <c r="G17" s="755"/>
    </row>
    <row r="18" spans="1:12" s="40" customFormat="1" ht="15" customHeight="1" x14ac:dyDescent="0.25">
      <c r="A18" s="17" t="s">
        <v>87</v>
      </c>
      <c r="B18" s="325" t="s">
        <v>670</v>
      </c>
      <c r="C18" s="610">
        <v>0</v>
      </c>
      <c r="D18" s="508">
        <v>762000</v>
      </c>
      <c r="E18" s="508">
        <v>0</v>
      </c>
      <c r="F18" s="508">
        <v>0</v>
      </c>
      <c r="G18" s="755"/>
    </row>
    <row r="19" spans="1:12" s="40" customFormat="1" ht="15" customHeight="1" x14ac:dyDescent="0.25">
      <c r="A19" s="17" t="s">
        <v>88</v>
      </c>
      <c r="B19" s="325" t="s">
        <v>671</v>
      </c>
      <c r="C19" s="610">
        <v>0</v>
      </c>
      <c r="D19" s="508">
        <v>1270000</v>
      </c>
      <c r="E19" s="508">
        <v>0</v>
      </c>
      <c r="F19" s="508">
        <v>0</v>
      </c>
      <c r="G19" s="755"/>
    </row>
    <row r="20" spans="1:12" s="40" customFormat="1" ht="15" customHeight="1" x14ac:dyDescent="0.25">
      <c r="A20" s="17" t="s">
        <v>89</v>
      </c>
      <c r="B20" s="325" t="s">
        <v>672</v>
      </c>
      <c r="C20" s="610">
        <v>0</v>
      </c>
      <c r="D20" s="508">
        <v>381000</v>
      </c>
      <c r="E20" s="508">
        <v>0</v>
      </c>
      <c r="F20" s="508">
        <v>0</v>
      </c>
      <c r="G20" s="755"/>
    </row>
    <row r="21" spans="1:12" s="40" customFormat="1" ht="15" customHeight="1" x14ac:dyDescent="0.25">
      <c r="A21" s="17" t="s">
        <v>90</v>
      </c>
      <c r="B21" s="325" t="s">
        <v>673</v>
      </c>
      <c r="C21" s="610">
        <v>0</v>
      </c>
      <c r="D21" s="508">
        <v>3646170</v>
      </c>
      <c r="E21" s="508">
        <v>0</v>
      </c>
      <c r="F21" s="508">
        <v>0</v>
      </c>
      <c r="G21" s="755"/>
    </row>
    <row r="22" spans="1:12" s="40" customFormat="1" ht="15" customHeight="1" x14ac:dyDescent="0.25">
      <c r="A22" s="17" t="s">
        <v>91</v>
      </c>
      <c r="B22" s="754" t="s">
        <v>750</v>
      </c>
      <c r="C22" s="610">
        <v>0</v>
      </c>
      <c r="D22" s="508">
        <v>0</v>
      </c>
      <c r="E22" s="508">
        <v>520000</v>
      </c>
      <c r="F22" s="508">
        <v>520000</v>
      </c>
      <c r="G22" s="515"/>
    </row>
    <row r="23" spans="1:12" s="40" customFormat="1" ht="15" customHeight="1" x14ac:dyDescent="0.25">
      <c r="A23" s="17" t="s">
        <v>92</v>
      </c>
      <c r="B23" s="322" t="s">
        <v>767</v>
      </c>
      <c r="C23" s="610">
        <v>0</v>
      </c>
      <c r="D23" s="508">
        <v>0</v>
      </c>
      <c r="E23" s="508">
        <v>0</v>
      </c>
      <c r="F23" s="508">
        <v>2667000</v>
      </c>
      <c r="G23" s="515"/>
    </row>
    <row r="24" spans="1:12" s="40" customFormat="1" ht="15" customHeight="1" x14ac:dyDescent="0.25">
      <c r="A24" s="147" t="s">
        <v>19</v>
      </c>
      <c r="B24" s="148" t="s">
        <v>83</v>
      </c>
      <c r="C24" s="507">
        <f>SUM(C25:C91)</f>
        <v>103283000</v>
      </c>
      <c r="D24" s="507">
        <f t="shared" ref="D24:E24" si="3">SUM(D25:D91)</f>
        <v>111845339</v>
      </c>
      <c r="E24" s="507">
        <f t="shared" si="3"/>
        <v>109443387.23</v>
      </c>
      <c r="F24" s="819">
        <f>SUM(F25:F93)</f>
        <v>104984644.98</v>
      </c>
      <c r="G24" s="512">
        <f t="shared" ref="G24:G48" si="4">E24/C24</f>
        <v>1.0596457038428395</v>
      </c>
      <c r="K24" s="171"/>
    </row>
    <row r="25" spans="1:12" s="40" customFormat="1" ht="15" customHeight="1" x14ac:dyDescent="0.25">
      <c r="A25" s="17" t="s">
        <v>13</v>
      </c>
      <c r="B25" s="18" t="s">
        <v>675</v>
      </c>
      <c r="C25" s="508">
        <v>29000</v>
      </c>
      <c r="D25" s="508">
        <v>29000</v>
      </c>
      <c r="E25" s="508">
        <v>29000</v>
      </c>
      <c r="F25" s="508">
        <v>29000</v>
      </c>
      <c r="G25" s="513">
        <f t="shared" si="4"/>
        <v>1</v>
      </c>
      <c r="I25" s="171"/>
    </row>
    <row r="26" spans="1:12" s="40" customFormat="1" ht="15" customHeight="1" x14ac:dyDescent="0.25">
      <c r="A26" s="17" t="s">
        <v>14</v>
      </c>
      <c r="B26" s="18" t="s">
        <v>676</v>
      </c>
      <c r="C26" s="508">
        <v>225000</v>
      </c>
      <c r="D26" s="508">
        <v>225000</v>
      </c>
      <c r="E26" s="508">
        <v>225000</v>
      </c>
      <c r="F26" s="508">
        <v>225000</v>
      </c>
      <c r="G26" s="513">
        <f t="shared" si="4"/>
        <v>1</v>
      </c>
      <c r="I26" s="171"/>
    </row>
    <row r="27" spans="1:12" s="40" customFormat="1" ht="15" customHeight="1" x14ac:dyDescent="0.25">
      <c r="A27" s="17" t="s">
        <v>52</v>
      </c>
      <c r="B27" s="18" t="s">
        <v>677</v>
      </c>
      <c r="C27" s="508">
        <v>60000</v>
      </c>
      <c r="D27" s="508">
        <v>60000</v>
      </c>
      <c r="E27" s="508">
        <v>60000</v>
      </c>
      <c r="F27" s="508">
        <v>60000</v>
      </c>
      <c r="G27" s="513">
        <f t="shared" si="4"/>
        <v>1</v>
      </c>
      <c r="I27" s="171"/>
    </row>
    <row r="28" spans="1:12" s="40" customFormat="1" ht="15" customHeight="1" x14ac:dyDescent="0.25">
      <c r="A28" s="17" t="s">
        <v>53</v>
      </c>
      <c r="B28" s="18" t="s">
        <v>567</v>
      </c>
      <c r="C28" s="508">
        <v>64000</v>
      </c>
      <c r="D28" s="508">
        <v>64000</v>
      </c>
      <c r="E28" s="508">
        <v>49000</v>
      </c>
      <c r="F28" s="508">
        <v>49000</v>
      </c>
      <c r="G28" s="578">
        <f t="shared" si="4"/>
        <v>0.765625</v>
      </c>
      <c r="I28" s="171"/>
    </row>
    <row r="29" spans="1:12" s="40" customFormat="1" ht="15" customHeight="1" x14ac:dyDescent="0.25">
      <c r="A29" s="17" t="s">
        <v>55</v>
      </c>
      <c r="B29" s="18" t="s">
        <v>622</v>
      </c>
      <c r="C29" s="508">
        <v>1270000</v>
      </c>
      <c r="D29" s="508">
        <v>1270000</v>
      </c>
      <c r="E29" s="508">
        <v>1270000</v>
      </c>
      <c r="F29" s="508">
        <v>1270000</v>
      </c>
      <c r="G29" s="513">
        <f t="shared" si="4"/>
        <v>1</v>
      </c>
      <c r="I29" s="171"/>
    </row>
    <row r="30" spans="1:12" s="40" customFormat="1" ht="15" customHeight="1" x14ac:dyDescent="0.25">
      <c r="A30" s="17" t="s">
        <v>56</v>
      </c>
      <c r="B30" s="18" t="s">
        <v>623</v>
      </c>
      <c r="C30" s="508">
        <v>16177000</v>
      </c>
      <c r="D30" s="508">
        <v>16177000</v>
      </c>
      <c r="E30" s="508">
        <v>0</v>
      </c>
      <c r="F30" s="508">
        <v>0</v>
      </c>
      <c r="G30" s="513">
        <f t="shared" si="4"/>
        <v>0</v>
      </c>
      <c r="I30" s="171"/>
    </row>
    <row r="31" spans="1:12" s="40" customFormat="1" ht="15" customHeight="1" x14ac:dyDescent="0.25">
      <c r="A31" s="17" t="s">
        <v>58</v>
      </c>
      <c r="B31" s="18" t="s">
        <v>624</v>
      </c>
      <c r="C31" s="508">
        <v>400000</v>
      </c>
      <c r="D31" s="508">
        <v>400000</v>
      </c>
      <c r="E31" s="508">
        <v>400000</v>
      </c>
      <c r="F31" s="508">
        <v>400000</v>
      </c>
      <c r="G31" s="513">
        <f t="shared" si="4"/>
        <v>1</v>
      </c>
      <c r="I31" s="171"/>
    </row>
    <row r="32" spans="1:12" s="40" customFormat="1" ht="15" customHeight="1" x14ac:dyDescent="0.25">
      <c r="A32" s="17" t="s">
        <v>78</v>
      </c>
      <c r="B32" s="18" t="s">
        <v>625</v>
      </c>
      <c r="C32" s="508">
        <v>3829000</v>
      </c>
      <c r="D32" s="508">
        <v>3829000</v>
      </c>
      <c r="E32" s="508">
        <v>3829000</v>
      </c>
      <c r="F32" s="508">
        <v>3829000</v>
      </c>
      <c r="G32" s="513">
        <f t="shared" si="4"/>
        <v>1</v>
      </c>
      <c r="I32" s="171"/>
      <c r="K32" s="171"/>
      <c r="L32" s="171"/>
    </row>
    <row r="33" spans="1:11" s="40" customFormat="1" ht="15" customHeight="1" x14ac:dyDescent="0.25">
      <c r="A33" s="17" t="s">
        <v>87</v>
      </c>
      <c r="B33" s="18" t="s">
        <v>626</v>
      </c>
      <c r="C33" s="508">
        <v>1094000</v>
      </c>
      <c r="D33" s="508">
        <v>1094000</v>
      </c>
      <c r="E33" s="508">
        <v>1094000</v>
      </c>
      <c r="F33" s="508">
        <v>1094000</v>
      </c>
      <c r="G33" s="513">
        <f t="shared" si="4"/>
        <v>1</v>
      </c>
      <c r="I33" s="171"/>
    </row>
    <row r="34" spans="1:11" s="40" customFormat="1" ht="15" customHeight="1" x14ac:dyDescent="0.25">
      <c r="A34" s="17" t="s">
        <v>88</v>
      </c>
      <c r="B34" s="18" t="s">
        <v>678</v>
      </c>
      <c r="C34" s="508">
        <v>400000</v>
      </c>
      <c r="D34" s="508">
        <v>400000</v>
      </c>
      <c r="E34" s="508">
        <v>400000</v>
      </c>
      <c r="F34" s="508">
        <v>400000</v>
      </c>
      <c r="G34" s="513">
        <f t="shared" si="4"/>
        <v>1</v>
      </c>
      <c r="I34" s="171"/>
    </row>
    <row r="35" spans="1:11" s="140" customFormat="1" ht="15" customHeight="1" x14ac:dyDescent="0.25">
      <c r="A35" s="17" t="s">
        <v>89</v>
      </c>
      <c r="B35" s="18" t="s">
        <v>679</v>
      </c>
      <c r="C35" s="508">
        <v>2500000</v>
      </c>
      <c r="D35" s="508">
        <v>2500000</v>
      </c>
      <c r="E35" s="508">
        <v>2500000</v>
      </c>
      <c r="F35" s="508">
        <v>2500000</v>
      </c>
      <c r="G35" s="513">
        <f t="shared" si="4"/>
        <v>1</v>
      </c>
      <c r="I35" s="171"/>
    </row>
    <row r="36" spans="1:11" s="140" customFormat="1" ht="15" customHeight="1" x14ac:dyDescent="0.25">
      <c r="A36" s="17" t="s">
        <v>90</v>
      </c>
      <c r="B36" s="18" t="s">
        <v>680</v>
      </c>
      <c r="C36" s="508">
        <v>31600000</v>
      </c>
      <c r="D36" s="508">
        <v>32327595</v>
      </c>
      <c r="E36" s="508">
        <v>32327595</v>
      </c>
      <c r="F36" s="508">
        <v>25640000</v>
      </c>
      <c r="G36" s="513">
        <f t="shared" si="4"/>
        <v>1.023025158227848</v>
      </c>
      <c r="I36" s="171"/>
    </row>
    <row r="37" spans="1:11" s="140" customFormat="1" ht="15" customHeight="1" x14ac:dyDescent="0.25">
      <c r="A37" s="17" t="s">
        <v>91</v>
      </c>
      <c r="B37" s="18" t="s">
        <v>632</v>
      </c>
      <c r="C37" s="508">
        <v>20000000</v>
      </c>
      <c r="D37" s="508">
        <v>20000000</v>
      </c>
      <c r="E37" s="508">
        <v>0</v>
      </c>
      <c r="F37" s="508">
        <v>0</v>
      </c>
      <c r="G37" s="513">
        <f t="shared" si="4"/>
        <v>0</v>
      </c>
      <c r="I37" s="171"/>
    </row>
    <row r="38" spans="1:11" s="140" customFormat="1" ht="15" customHeight="1" x14ac:dyDescent="0.25">
      <c r="A38" s="17" t="s">
        <v>92</v>
      </c>
      <c r="B38" s="18" t="s">
        <v>568</v>
      </c>
      <c r="C38" s="508">
        <v>8500000</v>
      </c>
      <c r="D38" s="508">
        <v>8500000</v>
      </c>
      <c r="E38" s="508">
        <v>8500000</v>
      </c>
      <c r="F38" s="508">
        <v>8500000</v>
      </c>
      <c r="G38" s="513">
        <f t="shared" si="4"/>
        <v>1</v>
      </c>
      <c r="I38" s="171"/>
    </row>
    <row r="39" spans="1:11" s="40" customFormat="1" ht="15" customHeight="1" x14ac:dyDescent="0.25">
      <c r="A39" s="17" t="s">
        <v>93</v>
      </c>
      <c r="B39" s="18" t="s">
        <v>681</v>
      </c>
      <c r="C39" s="508">
        <v>2000000</v>
      </c>
      <c r="D39" s="508">
        <v>2000000</v>
      </c>
      <c r="E39" s="508">
        <v>2000000</v>
      </c>
      <c r="F39" s="508">
        <v>2528000</v>
      </c>
      <c r="G39" s="513">
        <f t="shared" si="4"/>
        <v>1</v>
      </c>
      <c r="I39" s="171"/>
    </row>
    <row r="40" spans="1:11" s="40" customFormat="1" ht="15" customHeight="1" x14ac:dyDescent="0.25">
      <c r="A40" s="17" t="s">
        <v>94</v>
      </c>
      <c r="B40" s="18" t="s">
        <v>682</v>
      </c>
      <c r="C40" s="508">
        <v>535000</v>
      </c>
      <c r="D40" s="508">
        <v>535000</v>
      </c>
      <c r="E40" s="508">
        <v>535000</v>
      </c>
      <c r="F40" s="508">
        <v>535000</v>
      </c>
      <c r="G40" s="513">
        <f t="shared" si="4"/>
        <v>1</v>
      </c>
      <c r="I40" s="171"/>
    </row>
    <row r="41" spans="1:11" s="40" customFormat="1" ht="15" customHeight="1" x14ac:dyDescent="0.25">
      <c r="A41" s="17" t="s">
        <v>95</v>
      </c>
      <c r="B41" s="18" t="s">
        <v>683</v>
      </c>
      <c r="C41" s="508">
        <v>229000</v>
      </c>
      <c r="D41" s="508">
        <v>229000</v>
      </c>
      <c r="E41" s="508">
        <v>229000</v>
      </c>
      <c r="F41" s="508">
        <v>229000</v>
      </c>
      <c r="G41" s="513">
        <f t="shared" si="4"/>
        <v>1</v>
      </c>
      <c r="I41" s="171"/>
    </row>
    <row r="42" spans="1:11" s="40" customFormat="1" ht="15" customHeight="1" x14ac:dyDescent="0.25">
      <c r="A42" s="17" t="s">
        <v>96</v>
      </c>
      <c r="B42" s="18" t="s">
        <v>684</v>
      </c>
      <c r="C42" s="508">
        <v>74000</v>
      </c>
      <c r="D42" s="508">
        <v>74000</v>
      </c>
      <c r="E42" s="508">
        <v>74000</v>
      </c>
      <c r="F42" s="508">
        <v>74000</v>
      </c>
      <c r="G42" s="513">
        <f t="shared" si="4"/>
        <v>1</v>
      </c>
      <c r="I42" s="171"/>
    </row>
    <row r="43" spans="1:11" s="40" customFormat="1" ht="15" customHeight="1" x14ac:dyDescent="0.25">
      <c r="A43" s="17" t="s">
        <v>97</v>
      </c>
      <c r="B43" s="18" t="s">
        <v>685</v>
      </c>
      <c r="C43" s="508">
        <v>80000</v>
      </c>
      <c r="D43" s="508">
        <v>80000</v>
      </c>
      <c r="E43" s="508">
        <v>80000</v>
      </c>
      <c r="F43" s="508">
        <v>80000</v>
      </c>
      <c r="G43" s="513">
        <f t="shared" si="4"/>
        <v>1</v>
      </c>
      <c r="I43" s="171"/>
    </row>
    <row r="44" spans="1:11" s="40" customFormat="1" ht="15" customHeight="1" x14ac:dyDescent="0.25">
      <c r="A44" s="17" t="s">
        <v>98</v>
      </c>
      <c r="B44" s="18" t="s">
        <v>686</v>
      </c>
      <c r="C44" s="508">
        <v>64000</v>
      </c>
      <c r="D44" s="508">
        <v>64000</v>
      </c>
      <c r="E44" s="508">
        <v>64000</v>
      </c>
      <c r="F44" s="508">
        <v>64000</v>
      </c>
      <c r="G44" s="513">
        <f t="shared" si="4"/>
        <v>1</v>
      </c>
      <c r="I44" s="577"/>
    </row>
    <row r="45" spans="1:11" s="40" customFormat="1" ht="15" customHeight="1" x14ac:dyDescent="0.25">
      <c r="A45" s="17" t="s">
        <v>99</v>
      </c>
      <c r="B45" s="18" t="s">
        <v>687</v>
      </c>
      <c r="C45" s="508">
        <v>229000</v>
      </c>
      <c r="D45" s="508">
        <v>229000</v>
      </c>
      <c r="E45" s="508">
        <v>229000</v>
      </c>
      <c r="F45" s="508">
        <v>229000</v>
      </c>
      <c r="G45" s="513">
        <f t="shared" si="4"/>
        <v>1</v>
      </c>
      <c r="I45" s="577"/>
      <c r="K45" s="171"/>
    </row>
    <row r="46" spans="1:11" s="40" customFormat="1" ht="15" customHeight="1" x14ac:dyDescent="0.25">
      <c r="A46" s="17" t="s">
        <v>100</v>
      </c>
      <c r="B46" s="18" t="s">
        <v>569</v>
      </c>
      <c r="C46" s="508">
        <v>762000</v>
      </c>
      <c r="D46" s="508">
        <v>660210</v>
      </c>
      <c r="E46" s="508">
        <v>641220</v>
      </c>
      <c r="F46" s="508">
        <v>231459</v>
      </c>
      <c r="G46" s="513">
        <f t="shared" si="4"/>
        <v>0.84149606299212598</v>
      </c>
      <c r="I46" s="171"/>
    </row>
    <row r="47" spans="1:11" s="40" customFormat="1" ht="15" customHeight="1" x14ac:dyDescent="0.25">
      <c r="A47" s="17" t="s">
        <v>101</v>
      </c>
      <c r="B47" s="18" t="s">
        <v>688</v>
      </c>
      <c r="C47" s="508">
        <v>250000</v>
      </c>
      <c r="D47" s="508">
        <v>250000</v>
      </c>
      <c r="E47" s="508">
        <v>250000</v>
      </c>
      <c r="F47" s="508">
        <v>250000</v>
      </c>
      <c r="G47" s="513">
        <f t="shared" si="4"/>
        <v>1</v>
      </c>
      <c r="I47" s="171"/>
    </row>
    <row r="48" spans="1:11" s="40" customFormat="1" ht="15" customHeight="1" thickBot="1" x14ac:dyDescent="0.3">
      <c r="A48" s="579" t="s">
        <v>102</v>
      </c>
      <c r="B48" s="760" t="s">
        <v>627</v>
      </c>
      <c r="C48" s="580">
        <v>250000</v>
      </c>
      <c r="D48" s="580">
        <v>250000</v>
      </c>
      <c r="E48" s="580">
        <v>250000</v>
      </c>
      <c r="F48" s="580">
        <v>250000</v>
      </c>
      <c r="G48" s="657">
        <f t="shared" si="4"/>
        <v>1</v>
      </c>
      <c r="I48" s="171"/>
    </row>
    <row r="49" spans="1:10" ht="6.75" customHeight="1" thickTop="1" x14ac:dyDescent="0.25">
      <c r="A49" s="747"/>
      <c r="B49" s="747"/>
      <c r="C49" s="747"/>
      <c r="D49" s="747"/>
      <c r="E49" s="747"/>
      <c r="G49" s="748"/>
      <c r="H49" s="1"/>
      <c r="I49" s="171"/>
    </row>
    <row r="50" spans="1:10" s="40" customFormat="1" ht="6.75" customHeight="1" x14ac:dyDescent="0.25">
      <c r="A50" s="749"/>
      <c r="B50" s="750"/>
      <c r="C50" s="751"/>
      <c r="D50" s="751"/>
      <c r="E50" s="751"/>
      <c r="F50" s="788"/>
      <c r="G50" s="751"/>
      <c r="H50" s="464"/>
      <c r="I50" s="171"/>
    </row>
    <row r="51" spans="1:10" s="40" customFormat="1" ht="15" customHeight="1" x14ac:dyDescent="0.25">
      <c r="A51" s="749"/>
      <c r="B51" s="750"/>
      <c r="C51" s="750"/>
      <c r="D51" s="750"/>
      <c r="E51" s="750"/>
      <c r="F51" s="781"/>
      <c r="G51" s="2" t="s">
        <v>817</v>
      </c>
      <c r="H51" s="171"/>
    </row>
    <row r="52" spans="1:10" s="40" customFormat="1" ht="15" customHeight="1" x14ac:dyDescent="0.25">
      <c r="A52" s="749"/>
      <c r="B52" s="750"/>
      <c r="C52" s="750"/>
      <c r="D52" s="750"/>
      <c r="E52" s="750"/>
      <c r="F52" s="781"/>
      <c r="G52" s="2" t="str">
        <f>G2</f>
        <v>az  …. /2018. (…..) önkormányzati rendelethez</v>
      </c>
      <c r="H52" s="171"/>
    </row>
    <row r="53" spans="1:10" s="40" customFormat="1" ht="12.75" customHeight="1" x14ac:dyDescent="0.25">
      <c r="A53" s="749"/>
      <c r="B53" s="750"/>
      <c r="C53" s="752"/>
      <c r="D53" s="752"/>
      <c r="E53" s="752"/>
      <c r="F53" s="68"/>
      <c r="G53" s="752"/>
      <c r="I53" s="171"/>
    </row>
    <row r="54" spans="1:10" s="756" customFormat="1" ht="15" customHeight="1" thickBot="1" x14ac:dyDescent="0.3">
      <c r="A54" s="1"/>
      <c r="B54" s="1"/>
      <c r="G54" s="6" t="s">
        <v>320</v>
      </c>
      <c r="I54" s="757"/>
    </row>
    <row r="55" spans="1:10" s="756" customFormat="1" ht="34.200000000000003" thickTop="1" x14ac:dyDescent="0.25">
      <c r="A55" s="141" t="s">
        <v>139</v>
      </c>
      <c r="B55" s="142" t="s">
        <v>140</v>
      </c>
      <c r="C55" s="435" t="s">
        <v>649</v>
      </c>
      <c r="D55" s="9" t="s">
        <v>707</v>
      </c>
      <c r="E55" s="9" t="s">
        <v>776</v>
      </c>
      <c r="F55" s="9" t="s">
        <v>778</v>
      </c>
      <c r="G55" s="506" t="s">
        <v>634</v>
      </c>
      <c r="I55" s="757"/>
    </row>
    <row r="56" spans="1:10" s="756" customFormat="1" ht="15" customHeight="1" thickBot="1" x14ac:dyDescent="0.3">
      <c r="A56" s="143" t="s">
        <v>3</v>
      </c>
      <c r="B56" s="144" t="s">
        <v>4</v>
      </c>
      <c r="C56" s="448" t="s">
        <v>5</v>
      </c>
      <c r="D56" s="473" t="s">
        <v>6</v>
      </c>
      <c r="E56" s="473" t="s">
        <v>7</v>
      </c>
      <c r="F56" s="473" t="s">
        <v>8</v>
      </c>
      <c r="G56" s="104" t="s">
        <v>9</v>
      </c>
      <c r="I56" s="757"/>
    </row>
    <row r="57" spans="1:10" s="40" customFormat="1" ht="15" customHeight="1" thickTop="1" x14ac:dyDescent="0.25">
      <c r="A57" s="654" t="s">
        <v>103</v>
      </c>
      <c r="B57" s="623" t="s">
        <v>689</v>
      </c>
      <c r="C57" s="655">
        <v>130000</v>
      </c>
      <c r="D57" s="655">
        <v>130000</v>
      </c>
      <c r="E57" s="655">
        <v>130000</v>
      </c>
      <c r="F57" s="655">
        <v>130000</v>
      </c>
      <c r="G57" s="656">
        <f t="shared" ref="G57:G66" si="5">E57/C57</f>
        <v>1</v>
      </c>
      <c r="I57" s="171"/>
    </row>
    <row r="58" spans="1:10" s="68" customFormat="1" ht="15" customHeight="1" x14ac:dyDescent="0.25">
      <c r="A58" s="691" t="s">
        <v>104</v>
      </c>
      <c r="B58" s="331" t="s">
        <v>690</v>
      </c>
      <c r="C58" s="758">
        <v>3000000</v>
      </c>
      <c r="D58" s="758">
        <v>3000000</v>
      </c>
      <c r="E58" s="758">
        <v>3000000</v>
      </c>
      <c r="F58" s="758">
        <v>3000000</v>
      </c>
      <c r="G58" s="759">
        <f t="shared" si="5"/>
        <v>1</v>
      </c>
      <c r="I58" s="757"/>
    </row>
    <row r="59" spans="1:10" s="68" customFormat="1" ht="15" customHeight="1" x14ac:dyDescent="0.25">
      <c r="A59" s="44" t="s">
        <v>105</v>
      </c>
      <c r="B59" s="45" t="s">
        <v>691</v>
      </c>
      <c r="C59" s="652">
        <v>2540000</v>
      </c>
      <c r="D59" s="652">
        <v>2540000</v>
      </c>
      <c r="E59" s="652">
        <v>2540000</v>
      </c>
      <c r="F59" s="652">
        <v>2540000</v>
      </c>
      <c r="G59" s="653">
        <f t="shared" si="5"/>
        <v>1</v>
      </c>
      <c r="I59" s="757"/>
      <c r="J59" s="757"/>
    </row>
    <row r="60" spans="1:10" s="40" customFormat="1" ht="15" customHeight="1" x14ac:dyDescent="0.25">
      <c r="A60" s="17" t="s">
        <v>106</v>
      </c>
      <c r="B60" s="18" t="s">
        <v>692</v>
      </c>
      <c r="C60" s="508">
        <v>229000</v>
      </c>
      <c r="D60" s="508">
        <v>229000</v>
      </c>
      <c r="E60" s="508">
        <v>229000</v>
      </c>
      <c r="F60" s="508">
        <v>229000</v>
      </c>
      <c r="G60" s="513">
        <f t="shared" si="5"/>
        <v>1</v>
      </c>
      <c r="I60" s="171"/>
    </row>
    <row r="61" spans="1:10" s="40" customFormat="1" ht="15" customHeight="1" x14ac:dyDescent="0.25">
      <c r="A61" s="17" t="s">
        <v>107</v>
      </c>
      <c r="B61" s="18" t="s">
        <v>693</v>
      </c>
      <c r="C61" s="508">
        <v>6350000</v>
      </c>
      <c r="D61" s="508">
        <v>6350000</v>
      </c>
      <c r="E61" s="508">
        <v>0</v>
      </c>
      <c r="F61" s="508">
        <v>0</v>
      </c>
      <c r="G61" s="513">
        <f t="shared" si="5"/>
        <v>0</v>
      </c>
      <c r="I61" s="577"/>
    </row>
    <row r="62" spans="1:10" s="40" customFormat="1" ht="15" customHeight="1" x14ac:dyDescent="0.25">
      <c r="A62" s="17" t="s">
        <v>108</v>
      </c>
      <c r="B62" s="18" t="s">
        <v>694</v>
      </c>
      <c r="C62" s="508">
        <v>128000</v>
      </c>
      <c r="D62" s="508">
        <v>128000</v>
      </c>
      <c r="E62" s="508">
        <v>128000</v>
      </c>
      <c r="F62" s="508">
        <v>128000</v>
      </c>
      <c r="G62" s="513">
        <f t="shared" si="5"/>
        <v>1</v>
      </c>
      <c r="I62" s="577"/>
    </row>
    <row r="63" spans="1:10" s="40" customFormat="1" ht="15" customHeight="1" x14ac:dyDescent="0.25">
      <c r="A63" s="17" t="s">
        <v>109</v>
      </c>
      <c r="B63" s="18" t="s">
        <v>631</v>
      </c>
      <c r="C63" s="508">
        <v>100000</v>
      </c>
      <c r="D63" s="508">
        <v>100000</v>
      </c>
      <c r="E63" s="508">
        <v>100000</v>
      </c>
      <c r="F63" s="508">
        <v>100000</v>
      </c>
      <c r="G63" s="578">
        <f t="shared" si="5"/>
        <v>1</v>
      </c>
      <c r="I63" s="577"/>
    </row>
    <row r="64" spans="1:10" s="40" customFormat="1" ht="15" customHeight="1" x14ac:dyDescent="0.25">
      <c r="A64" s="17" t="s">
        <v>110</v>
      </c>
      <c r="B64" s="18" t="s">
        <v>695</v>
      </c>
      <c r="C64" s="508">
        <v>35000</v>
      </c>
      <c r="D64" s="508">
        <v>35000</v>
      </c>
      <c r="E64" s="508">
        <v>35000</v>
      </c>
      <c r="F64" s="508">
        <v>35000</v>
      </c>
      <c r="G64" s="513">
        <f t="shared" si="5"/>
        <v>1</v>
      </c>
      <c r="I64" s="577"/>
    </row>
    <row r="65" spans="1:13" s="40" customFormat="1" ht="15" customHeight="1" x14ac:dyDescent="0.25">
      <c r="A65" s="17" t="s">
        <v>111</v>
      </c>
      <c r="B65" s="18" t="s">
        <v>696</v>
      </c>
      <c r="C65" s="508">
        <v>140000</v>
      </c>
      <c r="D65" s="508">
        <v>140000</v>
      </c>
      <c r="E65" s="508">
        <v>140000</v>
      </c>
      <c r="F65" s="508">
        <v>140000</v>
      </c>
      <c r="G65" s="513">
        <f t="shared" si="5"/>
        <v>1</v>
      </c>
      <c r="I65" s="171"/>
    </row>
    <row r="66" spans="1:13" s="40" customFormat="1" ht="15" customHeight="1" x14ac:dyDescent="0.25">
      <c r="A66" s="17" t="s">
        <v>112</v>
      </c>
      <c r="B66" s="18" t="s">
        <v>697</v>
      </c>
      <c r="C66" s="508">
        <v>10000</v>
      </c>
      <c r="D66" s="508">
        <v>10000</v>
      </c>
      <c r="E66" s="508">
        <v>10000</v>
      </c>
      <c r="F66" s="508">
        <v>10000</v>
      </c>
      <c r="G66" s="513">
        <f t="shared" si="5"/>
        <v>1</v>
      </c>
      <c r="I66" s="171"/>
    </row>
    <row r="67" spans="1:13" s="40" customFormat="1" ht="15" customHeight="1" x14ac:dyDescent="0.25">
      <c r="A67" s="17" t="s">
        <v>113</v>
      </c>
      <c r="B67" s="18" t="s">
        <v>698</v>
      </c>
      <c r="C67" s="508">
        <v>0</v>
      </c>
      <c r="D67" s="508">
        <v>127000</v>
      </c>
      <c r="E67" s="508">
        <v>127000</v>
      </c>
      <c r="F67" s="508">
        <v>127000</v>
      </c>
      <c r="G67" s="513"/>
      <c r="I67" s="171"/>
    </row>
    <row r="68" spans="1:13" s="40" customFormat="1" ht="15" customHeight="1" x14ac:dyDescent="0.25">
      <c r="A68" s="17" t="s">
        <v>114</v>
      </c>
      <c r="B68" s="18" t="s">
        <v>699</v>
      </c>
      <c r="C68" s="508">
        <v>0</v>
      </c>
      <c r="D68" s="508">
        <v>1397000</v>
      </c>
      <c r="E68" s="508">
        <v>1100000</v>
      </c>
      <c r="F68" s="508">
        <v>1100000</v>
      </c>
      <c r="G68" s="513"/>
      <c r="I68" s="171"/>
      <c r="M68" s="171"/>
    </row>
    <row r="69" spans="1:13" s="40" customFormat="1" ht="24" x14ac:dyDescent="0.25">
      <c r="A69" s="17" t="s">
        <v>115</v>
      </c>
      <c r="B69" s="611" t="s">
        <v>700</v>
      </c>
      <c r="C69" s="508">
        <v>0</v>
      </c>
      <c r="D69" s="508">
        <v>1223180</v>
      </c>
      <c r="E69" s="508">
        <v>1223180</v>
      </c>
      <c r="F69" s="508">
        <v>1223180</v>
      </c>
      <c r="G69" s="513"/>
      <c r="I69" s="577"/>
    </row>
    <row r="70" spans="1:13" s="40" customFormat="1" ht="15" customHeight="1" x14ac:dyDescent="0.25">
      <c r="A70" s="17" t="s">
        <v>116</v>
      </c>
      <c r="B70" s="18" t="s">
        <v>701</v>
      </c>
      <c r="C70" s="508">
        <v>0</v>
      </c>
      <c r="D70" s="508">
        <v>28990</v>
      </c>
      <c r="E70" s="508">
        <v>28990</v>
      </c>
      <c r="F70" s="508">
        <v>29100</v>
      </c>
      <c r="G70" s="513"/>
      <c r="I70" s="577"/>
    </row>
    <row r="71" spans="1:13" s="40" customFormat="1" ht="15" customHeight="1" x14ac:dyDescent="0.25">
      <c r="A71" s="17" t="s">
        <v>117</v>
      </c>
      <c r="B71" s="18" t="s">
        <v>702</v>
      </c>
      <c r="C71" s="508">
        <v>0</v>
      </c>
      <c r="D71" s="508">
        <v>32900</v>
      </c>
      <c r="E71" s="508">
        <v>32900</v>
      </c>
      <c r="F71" s="508">
        <v>32900</v>
      </c>
      <c r="G71" s="513"/>
      <c r="I71" s="577"/>
    </row>
    <row r="72" spans="1:13" s="40" customFormat="1" ht="15" customHeight="1" x14ac:dyDescent="0.25">
      <c r="A72" s="17" t="s">
        <v>118</v>
      </c>
      <c r="B72" s="18" t="s">
        <v>703</v>
      </c>
      <c r="C72" s="508">
        <v>0</v>
      </c>
      <c r="D72" s="508">
        <v>39900</v>
      </c>
      <c r="E72" s="508">
        <v>39900</v>
      </c>
      <c r="F72" s="508">
        <v>39900</v>
      </c>
      <c r="G72" s="513"/>
      <c r="I72" s="577"/>
    </row>
    <row r="73" spans="1:13" s="40" customFormat="1" ht="15" customHeight="1" x14ac:dyDescent="0.25">
      <c r="A73" s="17" t="s">
        <v>628</v>
      </c>
      <c r="B73" s="18" t="s">
        <v>704</v>
      </c>
      <c r="C73" s="508">
        <v>0</v>
      </c>
      <c r="D73" s="508">
        <v>1358900</v>
      </c>
      <c r="E73" s="508">
        <v>1358900</v>
      </c>
      <c r="F73" s="508">
        <v>1358900</v>
      </c>
      <c r="G73" s="746"/>
      <c r="I73" s="577"/>
    </row>
    <row r="74" spans="1:13" s="40" customFormat="1" ht="15" customHeight="1" x14ac:dyDescent="0.25">
      <c r="A74" s="17" t="s">
        <v>629</v>
      </c>
      <c r="B74" s="18" t="s">
        <v>705</v>
      </c>
      <c r="C74" s="508">
        <v>0</v>
      </c>
      <c r="D74" s="508">
        <v>3111500</v>
      </c>
      <c r="E74" s="508">
        <v>3111500</v>
      </c>
      <c r="F74" s="508">
        <v>3111500</v>
      </c>
      <c r="G74" s="746"/>
      <c r="I74" s="577"/>
    </row>
    <row r="75" spans="1:13" s="40" customFormat="1" ht="15" customHeight="1" x14ac:dyDescent="0.25">
      <c r="A75" s="17" t="s">
        <v>630</v>
      </c>
      <c r="B75" s="75" t="s">
        <v>706</v>
      </c>
      <c r="C75" s="508">
        <v>0</v>
      </c>
      <c r="D75" s="508">
        <v>617164</v>
      </c>
      <c r="E75" s="508">
        <v>617164</v>
      </c>
      <c r="F75" s="508">
        <v>617164</v>
      </c>
      <c r="G75" s="746"/>
      <c r="I75" s="577"/>
      <c r="K75" s="171"/>
    </row>
    <row r="76" spans="1:13" s="40" customFormat="1" ht="15" customHeight="1" x14ac:dyDescent="0.25">
      <c r="A76" s="17" t="s">
        <v>752</v>
      </c>
      <c r="B76" s="325" t="s">
        <v>664</v>
      </c>
      <c r="C76" s="610">
        <v>0</v>
      </c>
      <c r="D76" s="508">
        <v>0</v>
      </c>
      <c r="E76" s="508">
        <v>15239839.98</v>
      </c>
      <c r="F76" s="508">
        <v>15239839.98</v>
      </c>
      <c r="G76" s="753"/>
      <c r="I76" s="577"/>
      <c r="K76" s="171"/>
    </row>
    <row r="77" spans="1:13" s="40" customFormat="1" ht="15" customHeight="1" x14ac:dyDescent="0.25">
      <c r="A77" s="17" t="s">
        <v>753</v>
      </c>
      <c r="B77" s="325" t="s">
        <v>667</v>
      </c>
      <c r="C77" s="610">
        <v>0</v>
      </c>
      <c r="D77" s="508">
        <v>0</v>
      </c>
      <c r="E77" s="508">
        <v>2285746</v>
      </c>
      <c r="F77" s="508">
        <v>2285746</v>
      </c>
      <c r="G77" s="753"/>
      <c r="I77" s="577"/>
      <c r="K77" s="171"/>
    </row>
    <row r="78" spans="1:13" s="40" customFormat="1" ht="15" customHeight="1" x14ac:dyDescent="0.25">
      <c r="A78" s="17" t="s">
        <v>754</v>
      </c>
      <c r="B78" s="325" t="s">
        <v>668</v>
      </c>
      <c r="C78" s="610">
        <v>0</v>
      </c>
      <c r="D78" s="508">
        <v>0</v>
      </c>
      <c r="E78" s="508">
        <v>3809968.25</v>
      </c>
      <c r="F78" s="508">
        <v>3799214</v>
      </c>
      <c r="G78" s="753"/>
      <c r="I78" s="577"/>
      <c r="K78" s="171"/>
    </row>
    <row r="79" spans="1:13" s="40" customFormat="1" ht="15" customHeight="1" x14ac:dyDescent="0.25">
      <c r="A79" s="17" t="s">
        <v>755</v>
      </c>
      <c r="B79" s="325" t="s">
        <v>669</v>
      </c>
      <c r="C79" s="610">
        <v>0</v>
      </c>
      <c r="D79" s="508">
        <v>0</v>
      </c>
      <c r="E79" s="508">
        <v>10433324</v>
      </c>
      <c r="F79" s="508">
        <v>10433324</v>
      </c>
      <c r="G79" s="753"/>
      <c r="I79" s="577"/>
      <c r="K79" s="171"/>
    </row>
    <row r="80" spans="1:13" s="40" customFormat="1" ht="15" customHeight="1" x14ac:dyDescent="0.25">
      <c r="A80" s="17" t="s">
        <v>756</v>
      </c>
      <c r="B80" s="325" t="s">
        <v>670</v>
      </c>
      <c r="C80" s="610">
        <v>0</v>
      </c>
      <c r="D80" s="508">
        <v>0</v>
      </c>
      <c r="E80" s="508">
        <v>762000</v>
      </c>
      <c r="F80" s="508">
        <v>762000</v>
      </c>
      <c r="G80" s="753"/>
      <c r="I80" s="577"/>
      <c r="K80" s="171"/>
    </row>
    <row r="81" spans="1:11" s="40" customFormat="1" ht="15" customHeight="1" x14ac:dyDescent="0.25">
      <c r="A81" s="17" t="s">
        <v>757</v>
      </c>
      <c r="B81" s="325" t="s">
        <v>671</v>
      </c>
      <c r="C81" s="610">
        <v>0</v>
      </c>
      <c r="D81" s="508">
        <v>0</v>
      </c>
      <c r="E81" s="508">
        <v>1270000</v>
      </c>
      <c r="F81" s="508">
        <v>1270000</v>
      </c>
      <c r="G81" s="753"/>
      <c r="I81" s="577"/>
      <c r="K81" s="171"/>
    </row>
    <row r="82" spans="1:11" s="40" customFormat="1" ht="15" customHeight="1" x14ac:dyDescent="0.25">
      <c r="A82" s="17" t="s">
        <v>758</v>
      </c>
      <c r="B82" s="325" t="s">
        <v>672</v>
      </c>
      <c r="C82" s="610">
        <v>0</v>
      </c>
      <c r="D82" s="508">
        <v>0</v>
      </c>
      <c r="E82" s="508">
        <v>381000</v>
      </c>
      <c r="F82" s="508">
        <v>381000</v>
      </c>
      <c r="G82" s="753"/>
      <c r="I82" s="577"/>
      <c r="K82" s="171"/>
    </row>
    <row r="83" spans="1:11" s="40" customFormat="1" ht="15" customHeight="1" x14ac:dyDescent="0.25">
      <c r="A83" s="17" t="s">
        <v>759</v>
      </c>
      <c r="B83" s="325" t="s">
        <v>673</v>
      </c>
      <c r="C83" s="610">
        <v>0</v>
      </c>
      <c r="D83" s="508">
        <v>0</v>
      </c>
      <c r="E83" s="508">
        <v>3646170</v>
      </c>
      <c r="F83" s="508">
        <v>3665428</v>
      </c>
      <c r="G83" s="753"/>
      <c r="I83" s="171"/>
    </row>
    <row r="84" spans="1:11" s="40" customFormat="1" ht="15" customHeight="1" x14ac:dyDescent="0.25">
      <c r="A84" s="17" t="s">
        <v>760</v>
      </c>
      <c r="B84" s="75" t="s">
        <v>746</v>
      </c>
      <c r="C84" s="508">
        <v>0</v>
      </c>
      <c r="D84" s="610">
        <v>0</v>
      </c>
      <c r="E84" s="610">
        <v>700000</v>
      </c>
      <c r="F84" s="610">
        <v>700000</v>
      </c>
      <c r="G84" s="513"/>
      <c r="I84" s="577"/>
      <c r="K84" s="171"/>
    </row>
    <row r="85" spans="1:11" s="40" customFormat="1" ht="15" customHeight="1" x14ac:dyDescent="0.25">
      <c r="A85" s="17" t="s">
        <v>761</v>
      </c>
      <c r="B85" s="75" t="s">
        <v>747</v>
      </c>
      <c r="C85" s="508">
        <v>0</v>
      </c>
      <c r="D85" s="610">
        <v>0</v>
      </c>
      <c r="E85" s="610">
        <v>15000</v>
      </c>
      <c r="F85" s="610">
        <v>15000</v>
      </c>
      <c r="G85" s="513"/>
      <c r="I85" s="577"/>
      <c r="K85" s="171"/>
    </row>
    <row r="86" spans="1:11" s="40" customFormat="1" ht="15" customHeight="1" x14ac:dyDescent="0.25">
      <c r="A86" s="17" t="s">
        <v>762</v>
      </c>
      <c r="B86" s="75" t="s">
        <v>748</v>
      </c>
      <c r="C86" s="508">
        <v>0</v>
      </c>
      <c r="D86" s="610">
        <v>0</v>
      </c>
      <c r="E86" s="610">
        <v>1202000</v>
      </c>
      <c r="F86" s="610">
        <v>1202000</v>
      </c>
      <c r="G86" s="513"/>
      <c r="I86" s="577"/>
      <c r="K86" s="171"/>
    </row>
    <row r="87" spans="1:11" s="40" customFormat="1" ht="15" customHeight="1" x14ac:dyDescent="0.25">
      <c r="A87" s="17" t="s">
        <v>763</v>
      </c>
      <c r="B87" s="329" t="s">
        <v>749</v>
      </c>
      <c r="C87" s="508">
        <v>0</v>
      </c>
      <c r="D87" s="610">
        <v>0</v>
      </c>
      <c r="E87" s="610">
        <v>692000</v>
      </c>
      <c r="F87" s="610">
        <v>692000</v>
      </c>
      <c r="G87" s="513"/>
      <c r="I87" s="577"/>
      <c r="K87" s="171"/>
    </row>
    <row r="88" spans="1:11" s="40" customFormat="1" ht="15" customHeight="1" x14ac:dyDescent="0.25">
      <c r="A88" s="17" t="s">
        <v>764</v>
      </c>
      <c r="B88" s="43" t="s">
        <v>751</v>
      </c>
      <c r="C88" s="508">
        <v>0</v>
      </c>
      <c r="D88" s="610">
        <v>0</v>
      </c>
      <c r="E88" s="610">
        <v>18990</v>
      </c>
      <c r="F88" s="610">
        <v>18990</v>
      </c>
      <c r="G88" s="513"/>
      <c r="I88" s="577"/>
      <c r="K88" s="171"/>
    </row>
    <row r="89" spans="1:11" s="40" customFormat="1" ht="15" customHeight="1" x14ac:dyDescent="0.25">
      <c r="A89" s="777" t="s">
        <v>768</v>
      </c>
      <c r="B89" s="778" t="s">
        <v>769</v>
      </c>
      <c r="C89" s="779">
        <v>0</v>
      </c>
      <c r="D89" s="779">
        <v>0</v>
      </c>
      <c r="E89" s="610">
        <v>0</v>
      </c>
      <c r="F89" s="610">
        <v>38000</v>
      </c>
      <c r="G89" s="513"/>
      <c r="I89" s="577"/>
      <c r="K89" s="171"/>
    </row>
    <row r="90" spans="1:11" s="40" customFormat="1" ht="15" customHeight="1" x14ac:dyDescent="0.25">
      <c r="A90" s="777" t="s">
        <v>770</v>
      </c>
      <c r="B90" s="778" t="s">
        <v>771</v>
      </c>
      <c r="C90" s="779">
        <v>0</v>
      </c>
      <c r="D90" s="779">
        <v>0</v>
      </c>
      <c r="E90" s="610">
        <v>0</v>
      </c>
      <c r="F90" s="610">
        <v>26000</v>
      </c>
      <c r="G90" s="513"/>
      <c r="I90" s="577"/>
      <c r="K90" s="171"/>
    </row>
    <row r="91" spans="1:11" s="40" customFormat="1" ht="15" customHeight="1" x14ac:dyDescent="0.25">
      <c r="A91" s="777" t="s">
        <v>772</v>
      </c>
      <c r="B91" s="778" t="s">
        <v>773</v>
      </c>
      <c r="C91" s="779">
        <v>0</v>
      </c>
      <c r="D91" s="779">
        <v>0</v>
      </c>
      <c r="E91" s="610">
        <v>0</v>
      </c>
      <c r="F91" s="610">
        <v>70000</v>
      </c>
      <c r="G91" s="513"/>
      <c r="I91" s="577"/>
      <c r="K91" s="171"/>
    </row>
    <row r="92" spans="1:11" s="40" customFormat="1" ht="15" customHeight="1" x14ac:dyDescent="0.25">
      <c r="A92" s="777" t="s">
        <v>798</v>
      </c>
      <c r="B92" s="778" t="s">
        <v>800</v>
      </c>
      <c r="C92" s="779">
        <v>0</v>
      </c>
      <c r="D92" s="779">
        <v>0</v>
      </c>
      <c r="E92" s="610">
        <v>0</v>
      </c>
      <c r="F92" s="610">
        <v>336000</v>
      </c>
      <c r="G92" s="513"/>
      <c r="I92" s="577"/>
      <c r="K92" s="171"/>
    </row>
    <row r="93" spans="1:11" s="40" customFormat="1" ht="15" customHeight="1" x14ac:dyDescent="0.25">
      <c r="A93" s="777" t="s">
        <v>801</v>
      </c>
      <c r="B93" s="778" t="s">
        <v>799</v>
      </c>
      <c r="C93" s="779">
        <v>0</v>
      </c>
      <c r="D93" s="779">
        <v>0</v>
      </c>
      <c r="E93" s="610">
        <v>0</v>
      </c>
      <c r="F93" s="610">
        <v>1632000</v>
      </c>
      <c r="G93" s="513"/>
      <c r="I93" s="577"/>
      <c r="K93" s="171"/>
    </row>
    <row r="94" spans="1:11" s="40" customFormat="1" ht="15" customHeight="1" x14ac:dyDescent="0.25">
      <c r="A94" s="147" t="s">
        <v>21</v>
      </c>
      <c r="B94" s="148" t="s">
        <v>141</v>
      </c>
      <c r="C94" s="509">
        <f>SUM(C95)</f>
        <v>14220000</v>
      </c>
      <c r="D94" s="518">
        <f>SUM(D95)</f>
        <v>14220000</v>
      </c>
      <c r="E94" s="518">
        <f>SUM(E95)</f>
        <v>0</v>
      </c>
      <c r="F94" s="820">
        <f>SUM(F95)</f>
        <v>0</v>
      </c>
      <c r="G94" s="516">
        <f t="shared" ref="G94:G97" si="6">D94/C94</f>
        <v>1</v>
      </c>
      <c r="I94" s="171"/>
    </row>
    <row r="95" spans="1:11" s="40" customFormat="1" ht="15" customHeight="1" x14ac:dyDescent="0.25">
      <c r="A95" s="145" t="s">
        <v>13</v>
      </c>
      <c r="B95" s="146" t="s">
        <v>142</v>
      </c>
      <c r="C95" s="510">
        <v>14220000</v>
      </c>
      <c r="D95" s="519">
        <v>14220000</v>
      </c>
      <c r="E95" s="519">
        <v>0</v>
      </c>
      <c r="F95" s="708">
        <v>0</v>
      </c>
      <c r="G95" s="513">
        <f t="shared" si="6"/>
        <v>1</v>
      </c>
      <c r="I95" s="171"/>
    </row>
    <row r="96" spans="1:11" s="40" customFormat="1" ht="15" customHeight="1" thickBot="1" x14ac:dyDescent="0.3">
      <c r="A96" s="346" t="s">
        <v>23</v>
      </c>
      <c r="B96" s="400" t="s">
        <v>143</v>
      </c>
      <c r="C96" s="511">
        <v>300000</v>
      </c>
      <c r="D96" s="520">
        <v>300000</v>
      </c>
      <c r="E96" s="520">
        <v>300000</v>
      </c>
      <c r="F96" s="821">
        <v>300000</v>
      </c>
      <c r="G96" s="517">
        <f t="shared" si="6"/>
        <v>1</v>
      </c>
      <c r="I96" s="171"/>
    </row>
    <row r="97" spans="1:13" s="40" customFormat="1" ht="18" customHeight="1" thickTop="1" thickBot="1" x14ac:dyDescent="0.3">
      <c r="A97" s="581" t="s">
        <v>144</v>
      </c>
      <c r="B97" s="581"/>
      <c r="C97" s="582">
        <f>C9+C94+C96+C24</f>
        <v>125353000</v>
      </c>
      <c r="D97" s="583">
        <f>D9+D94+D96+D24</f>
        <v>175578393.53</v>
      </c>
      <c r="E97" s="583">
        <f>E9+E94+E96+E24</f>
        <v>121648394.23</v>
      </c>
      <c r="F97" s="822">
        <f>F9+F94+F96+F24</f>
        <v>117181147.98</v>
      </c>
      <c r="G97" s="584">
        <f t="shared" si="6"/>
        <v>1.4006716514961748</v>
      </c>
      <c r="I97" s="171"/>
      <c r="J97" s="171"/>
      <c r="K97" s="171"/>
      <c r="M97" s="171"/>
    </row>
    <row r="98" spans="1:13" ht="6.75" customHeight="1" thickTop="1" x14ac:dyDescent="0.25">
      <c r="G98" s="514"/>
    </row>
    <row r="99" spans="1:13" x14ac:dyDescent="0.25">
      <c r="G99" s="464"/>
      <c r="I99" s="192"/>
      <c r="K99" s="192"/>
    </row>
  </sheetData>
  <sheetProtection selectLockedCells="1" selectUnlockedCells="1"/>
  <mergeCells count="1">
    <mergeCell ref="A4:G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6" firstPageNumber="0" orientation="portrait" r:id="rId1"/>
  <headerFooter alignWithMargins="0"/>
  <rowBreaks count="1" manualBreakCount="1">
    <brk id="49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/>
  </sheetViews>
  <sheetFormatPr defaultRowHeight="13.2" x14ac:dyDescent="0.25"/>
  <cols>
    <col min="1" max="1" width="5.109375" style="1" customWidth="1"/>
    <col min="2" max="2" width="5.6640625" customWidth="1"/>
    <col min="3" max="3" width="30.88671875" style="1" customWidth="1"/>
    <col min="4" max="5" width="8.44140625" style="1" bestFit="1" customWidth="1"/>
    <col min="6" max="6" width="7.109375" style="1" bestFit="1" customWidth="1"/>
    <col min="7" max="7" width="9.6640625" style="1" customWidth="1"/>
    <col min="8" max="10" width="9.6640625" customWidth="1"/>
  </cols>
  <sheetData>
    <row r="1" spans="1:10" ht="15" customHeight="1" x14ac:dyDescent="0.25">
      <c r="C1" s="3"/>
      <c r="D1" s="3"/>
      <c r="E1" s="3"/>
      <c r="F1" s="3"/>
      <c r="G1" s="3"/>
      <c r="H1" s="3"/>
      <c r="I1" s="2"/>
      <c r="J1" s="783" t="s">
        <v>581</v>
      </c>
    </row>
    <row r="2" spans="1:10" ht="15" customHeight="1" x14ac:dyDescent="0.25">
      <c r="C2" s="3"/>
      <c r="D2" s="3"/>
      <c r="E2" s="3"/>
      <c r="F2" s="3"/>
      <c r="G2" s="3"/>
      <c r="H2" s="3"/>
      <c r="I2" s="2"/>
      <c r="J2" s="783" t="str">
        <f>'1.sz. melléklet'!G2</f>
        <v>az  …. /2018. (…..) önkormányzati rendelethez</v>
      </c>
    </row>
    <row r="3" spans="1:10" ht="15" customHeight="1" x14ac:dyDescent="0.25">
      <c r="C3" s="4"/>
    </row>
    <row r="4" spans="1:10" ht="15" customHeight="1" x14ac:dyDescent="0.25">
      <c r="A4" s="846" t="s">
        <v>145</v>
      </c>
      <c r="B4" s="846"/>
      <c r="C4" s="846"/>
      <c r="D4" s="846"/>
      <c r="E4" s="846"/>
      <c r="F4" s="846"/>
      <c r="G4" s="846"/>
      <c r="H4" s="846"/>
      <c r="I4" s="846"/>
      <c r="J4" s="846"/>
    </row>
    <row r="5" spans="1:10" ht="15" customHeight="1" x14ac:dyDescent="0.25">
      <c r="A5" s="846" t="s">
        <v>725</v>
      </c>
      <c r="B5" s="846"/>
      <c r="C5" s="846"/>
      <c r="D5" s="846"/>
      <c r="E5" s="846"/>
      <c r="F5" s="846"/>
      <c r="G5" s="846"/>
      <c r="H5" s="846"/>
      <c r="I5" s="846"/>
      <c r="J5" s="846"/>
    </row>
    <row r="6" spans="1:10" ht="15" customHeight="1" x14ac:dyDescent="0.25">
      <c r="B6" s="1"/>
    </row>
    <row r="7" spans="1:10" ht="15" customHeight="1" thickBot="1" x14ac:dyDescent="0.3">
      <c r="B7" s="1"/>
      <c r="H7" s="1"/>
      <c r="I7" s="6" t="s">
        <v>320</v>
      </c>
      <c r="J7" s="6" t="s">
        <v>320</v>
      </c>
    </row>
    <row r="8" spans="1:10" ht="34.200000000000003" thickTop="1" x14ac:dyDescent="0.25">
      <c r="A8" s="141" t="s">
        <v>139</v>
      </c>
      <c r="B8" s="885" t="s">
        <v>140</v>
      </c>
      <c r="C8" s="885"/>
      <c r="D8" s="885"/>
      <c r="E8" s="885"/>
      <c r="F8" s="886"/>
      <c r="G8" s="435" t="s">
        <v>649</v>
      </c>
      <c r="H8" s="728" t="s">
        <v>774</v>
      </c>
      <c r="I8" s="728" t="s">
        <v>776</v>
      </c>
      <c r="J8" s="376" t="s">
        <v>778</v>
      </c>
    </row>
    <row r="9" spans="1:10" ht="15" customHeight="1" thickBot="1" x14ac:dyDescent="0.3">
      <c r="A9" s="143" t="s">
        <v>3</v>
      </c>
      <c r="B9" s="883" t="s">
        <v>4</v>
      </c>
      <c r="C9" s="883"/>
      <c r="D9" s="883"/>
      <c r="E9" s="883"/>
      <c r="F9" s="884"/>
      <c r="G9" s="568" t="s">
        <v>5</v>
      </c>
      <c r="H9" s="729" t="s">
        <v>6</v>
      </c>
      <c r="I9" s="729" t="s">
        <v>7</v>
      </c>
      <c r="J9" s="567" t="s">
        <v>8</v>
      </c>
    </row>
    <row r="10" spans="1:10" ht="15" customHeight="1" thickTop="1" x14ac:dyDescent="0.25">
      <c r="A10" s="523" t="s">
        <v>125</v>
      </c>
      <c r="B10" s="893" t="s">
        <v>321</v>
      </c>
      <c r="C10" s="893"/>
      <c r="D10" s="893"/>
      <c r="E10" s="524"/>
      <c r="F10" s="525"/>
      <c r="G10" s="569"/>
      <c r="H10" s="714"/>
      <c r="I10" s="714"/>
      <c r="J10" s="526"/>
    </row>
    <row r="11" spans="1:10" ht="15" customHeight="1" x14ac:dyDescent="0.25">
      <c r="A11" s="272" t="s">
        <v>126</v>
      </c>
      <c r="B11" s="890" t="s">
        <v>322</v>
      </c>
      <c r="C11" s="890"/>
      <c r="D11" s="890"/>
      <c r="E11" s="890"/>
      <c r="F11" s="527"/>
      <c r="G11" s="450">
        <f>SUM(E12:E15)</f>
        <v>16218665</v>
      </c>
      <c r="H11" s="730">
        <f>SUM(E12:E15)</f>
        <v>16218665</v>
      </c>
      <c r="I11" s="730">
        <f>SUM(E12:E15)</f>
        <v>16218665</v>
      </c>
      <c r="J11" s="59">
        <f>SUM(E12:E15)</f>
        <v>16218665</v>
      </c>
    </row>
    <row r="12" spans="1:10" ht="15" customHeight="1" x14ac:dyDescent="0.25">
      <c r="A12" s="272"/>
      <c r="B12" s="433" t="s">
        <v>323</v>
      </c>
      <c r="C12" s="528" t="s">
        <v>324</v>
      </c>
      <c r="D12" s="528"/>
      <c r="E12" s="529">
        <v>2943600</v>
      </c>
      <c r="F12" s="527"/>
      <c r="G12" s="527"/>
      <c r="H12" s="193"/>
      <c r="I12" s="193"/>
      <c r="J12" s="61"/>
    </row>
    <row r="13" spans="1:10" ht="15" customHeight="1" x14ac:dyDescent="0.25">
      <c r="A13" s="272"/>
      <c r="B13" s="433" t="s">
        <v>325</v>
      </c>
      <c r="C13" s="528" t="s">
        <v>326</v>
      </c>
      <c r="D13" s="528"/>
      <c r="E13" s="529">
        <v>9792000</v>
      </c>
      <c r="F13" s="527"/>
      <c r="G13" s="527"/>
      <c r="H13" s="193"/>
      <c r="I13" s="193"/>
      <c r="J13" s="61"/>
    </row>
    <row r="14" spans="1:10" ht="15" customHeight="1" x14ac:dyDescent="0.25">
      <c r="A14" s="272"/>
      <c r="B14" s="433" t="s">
        <v>327</v>
      </c>
      <c r="C14" s="528" t="s">
        <v>328</v>
      </c>
      <c r="D14" s="528"/>
      <c r="E14" s="529">
        <v>668265</v>
      </c>
      <c r="F14" s="527"/>
      <c r="G14" s="527"/>
      <c r="H14" s="193"/>
      <c r="I14" s="193"/>
      <c r="J14" s="61"/>
    </row>
    <row r="15" spans="1:10" ht="15" customHeight="1" x14ac:dyDescent="0.25">
      <c r="A15" s="465"/>
      <c r="B15" s="433" t="s">
        <v>329</v>
      </c>
      <c r="C15" s="528" t="s">
        <v>330</v>
      </c>
      <c r="D15" s="528"/>
      <c r="E15" s="530">
        <v>2814800</v>
      </c>
      <c r="F15" s="527"/>
      <c r="G15" s="527"/>
      <c r="H15" s="193"/>
      <c r="I15" s="193"/>
      <c r="J15" s="61"/>
    </row>
    <row r="16" spans="1:10" ht="15" customHeight="1" x14ac:dyDescent="0.25">
      <c r="A16" s="272" t="s">
        <v>127</v>
      </c>
      <c r="B16" s="384" t="s">
        <v>331</v>
      </c>
      <c r="C16" s="384"/>
      <c r="D16" s="384"/>
      <c r="E16" s="531">
        <v>5000000</v>
      </c>
      <c r="F16" s="532"/>
      <c r="G16" s="451">
        <f>SUM(E16:E17)</f>
        <v>4222236</v>
      </c>
      <c r="H16" s="731">
        <f>SUM(E16:E17)</f>
        <v>4222236</v>
      </c>
      <c r="I16" s="731">
        <f>SUM(E16:E17)</f>
        <v>4222236</v>
      </c>
      <c r="J16" s="388">
        <f>SUM(E16:E17)</f>
        <v>4222236</v>
      </c>
    </row>
    <row r="17" spans="1:12" ht="15" customHeight="1" x14ac:dyDescent="0.25">
      <c r="A17" s="465"/>
      <c r="B17" s="382"/>
      <c r="C17" s="533" t="s">
        <v>338</v>
      </c>
      <c r="D17" s="533"/>
      <c r="E17" s="534">
        <v>-777764</v>
      </c>
      <c r="F17" s="535"/>
      <c r="G17" s="535"/>
      <c r="H17" s="398"/>
      <c r="I17" s="398"/>
      <c r="J17" s="536"/>
    </row>
    <row r="18" spans="1:12" ht="15" customHeight="1" x14ac:dyDescent="0.25">
      <c r="A18" s="465" t="s">
        <v>596</v>
      </c>
      <c r="B18" s="537" t="s">
        <v>346</v>
      </c>
      <c r="C18" s="538"/>
      <c r="D18" s="538"/>
      <c r="E18" s="538"/>
      <c r="F18" s="539"/>
      <c r="G18" s="570">
        <v>135150</v>
      </c>
      <c r="H18" s="180">
        <v>135150</v>
      </c>
      <c r="I18" s="180">
        <v>135150</v>
      </c>
      <c r="J18" s="540">
        <v>135150</v>
      </c>
    </row>
    <row r="19" spans="1:12" ht="15" customHeight="1" x14ac:dyDescent="0.25">
      <c r="A19" s="465" t="s">
        <v>597</v>
      </c>
      <c r="B19" s="541" t="s">
        <v>344</v>
      </c>
      <c r="C19" s="382"/>
      <c r="D19" s="382"/>
      <c r="E19" s="382"/>
      <c r="F19" s="535"/>
      <c r="G19" s="449">
        <v>19046000</v>
      </c>
      <c r="H19" s="732">
        <v>19046000</v>
      </c>
      <c r="I19" s="732">
        <v>19046000</v>
      </c>
      <c r="J19" s="393">
        <v>19046000</v>
      </c>
    </row>
    <row r="20" spans="1:12" ht="15" customHeight="1" x14ac:dyDescent="0.25">
      <c r="A20" s="465" t="s">
        <v>613</v>
      </c>
      <c r="B20" s="823" t="s">
        <v>802</v>
      </c>
      <c r="C20" s="538"/>
      <c r="D20" s="538"/>
      <c r="E20" s="538"/>
      <c r="F20" s="539"/>
      <c r="G20" s="570">
        <v>56769</v>
      </c>
      <c r="H20" s="180">
        <v>56769</v>
      </c>
      <c r="I20" s="180">
        <v>56769</v>
      </c>
      <c r="J20" s="540">
        <v>56769</v>
      </c>
    </row>
    <row r="21" spans="1:12" ht="15" customHeight="1" thickBot="1" x14ac:dyDescent="0.3">
      <c r="A21" s="465" t="s">
        <v>803</v>
      </c>
      <c r="B21" s="521" t="s">
        <v>804</v>
      </c>
      <c r="C21" s="781"/>
      <c r="D21" s="781"/>
      <c r="E21" s="781"/>
      <c r="F21" s="782"/>
      <c r="G21" s="450">
        <v>0</v>
      </c>
      <c r="H21" s="730">
        <v>0</v>
      </c>
      <c r="I21" s="730">
        <v>0</v>
      </c>
      <c r="J21" s="59">
        <v>1000000</v>
      </c>
    </row>
    <row r="22" spans="1:12" ht="15" customHeight="1" thickBot="1" x14ac:dyDescent="0.3">
      <c r="A22" s="269" t="s">
        <v>13</v>
      </c>
      <c r="B22" s="542" t="s">
        <v>601</v>
      </c>
      <c r="C22" s="543"/>
      <c r="D22" s="543"/>
      <c r="E22" s="544"/>
      <c r="F22" s="545"/>
      <c r="G22" s="571">
        <f>SUM(G11:G21)</f>
        <v>39678820</v>
      </c>
      <c r="H22" s="571">
        <f t="shared" ref="H22:I22" si="0">SUM(H11:H21)</f>
        <v>39678820</v>
      </c>
      <c r="I22" s="571">
        <f t="shared" si="0"/>
        <v>39678820</v>
      </c>
      <c r="J22" s="546">
        <f>SUM(J11:J21)</f>
        <v>40678820</v>
      </c>
    </row>
    <row r="23" spans="1:12" ht="15" customHeight="1" x14ac:dyDescent="0.25">
      <c r="A23" s="547" t="s">
        <v>16</v>
      </c>
      <c r="B23" s="58" t="s">
        <v>612</v>
      </c>
      <c r="C23" s="208"/>
      <c r="D23" s="528"/>
      <c r="E23" s="548"/>
      <c r="F23" s="527"/>
      <c r="G23" s="450">
        <v>4896000</v>
      </c>
      <c r="H23" s="730">
        <v>4896000</v>
      </c>
      <c r="I23" s="730">
        <v>4896000</v>
      </c>
      <c r="J23" s="59">
        <v>4896000</v>
      </c>
    </row>
    <row r="24" spans="1:12" ht="15" customHeight="1" x14ac:dyDescent="0.25">
      <c r="A24" s="272" t="s">
        <v>17</v>
      </c>
      <c r="B24" s="58" t="s">
        <v>335</v>
      </c>
      <c r="C24" s="58"/>
      <c r="D24" s="58"/>
      <c r="E24" s="58"/>
      <c r="F24" s="527"/>
      <c r="G24" s="450">
        <v>1014499</v>
      </c>
      <c r="H24" s="730">
        <v>1014499</v>
      </c>
      <c r="I24" s="730">
        <v>1014499</v>
      </c>
      <c r="J24" s="59">
        <v>1083511</v>
      </c>
    </row>
    <row r="25" spans="1:12" ht="15" customHeight="1" x14ac:dyDescent="0.25">
      <c r="A25" s="272" t="s">
        <v>533</v>
      </c>
      <c r="B25" s="58" t="s">
        <v>614</v>
      </c>
      <c r="C25" s="58"/>
      <c r="D25" s="58"/>
      <c r="E25" s="58"/>
      <c r="F25" s="527"/>
      <c r="G25" s="450">
        <v>55360</v>
      </c>
      <c r="H25" s="730">
        <v>55360</v>
      </c>
      <c r="I25" s="730">
        <v>55360</v>
      </c>
      <c r="J25" s="59">
        <v>55360</v>
      </c>
    </row>
    <row r="26" spans="1:12" ht="15" customHeight="1" thickBot="1" x14ac:dyDescent="0.3">
      <c r="A26" s="272" t="s">
        <v>609</v>
      </c>
      <c r="B26" s="58" t="s">
        <v>610</v>
      </c>
      <c r="C26" s="58"/>
      <c r="D26" s="58"/>
      <c r="E26" s="58"/>
      <c r="F26" s="527"/>
      <c r="G26" s="450"/>
      <c r="H26" s="730"/>
      <c r="I26" s="730"/>
      <c r="J26" s="59"/>
    </row>
    <row r="27" spans="1:12" ht="15" customHeight="1" thickBot="1" x14ac:dyDescent="0.3">
      <c r="A27" s="269" t="s">
        <v>14</v>
      </c>
      <c r="B27" s="542" t="s">
        <v>598</v>
      </c>
      <c r="C27" s="549"/>
      <c r="D27" s="549"/>
      <c r="E27" s="544"/>
      <c r="F27" s="545"/>
      <c r="G27" s="572">
        <f>SUM(G23:G25)</f>
        <v>5965859</v>
      </c>
      <c r="H27" s="733">
        <f>SUM(H23:H25)</f>
        <v>5965859</v>
      </c>
      <c r="I27" s="733">
        <f>SUM(I23:I25)</f>
        <v>5965859</v>
      </c>
      <c r="J27" s="550">
        <f>SUM(J23:J25)</f>
        <v>6034871</v>
      </c>
    </row>
    <row r="28" spans="1:12" s="270" customFormat="1" ht="15" customHeight="1" thickBot="1" x14ac:dyDescent="0.3">
      <c r="A28" s="271" t="s">
        <v>129</v>
      </c>
      <c r="B28" s="551" t="s">
        <v>342</v>
      </c>
      <c r="C28" s="552"/>
      <c r="D28" s="553"/>
      <c r="E28" s="554"/>
      <c r="F28" s="555"/>
      <c r="G28" s="573">
        <v>1200000</v>
      </c>
      <c r="H28" s="734">
        <v>1200000</v>
      </c>
      <c r="I28" s="734">
        <v>1200000</v>
      </c>
      <c r="J28" s="556">
        <v>1340910</v>
      </c>
    </row>
    <row r="29" spans="1:12" s="270" customFormat="1" ht="15" customHeight="1" thickBot="1" x14ac:dyDescent="0.3">
      <c r="A29" s="269" t="s">
        <v>52</v>
      </c>
      <c r="B29" s="542" t="s">
        <v>600</v>
      </c>
      <c r="C29" s="549"/>
      <c r="D29" s="549"/>
      <c r="E29" s="544"/>
      <c r="F29" s="545"/>
      <c r="G29" s="572">
        <f>SUM(G28)</f>
        <v>1200000</v>
      </c>
      <c r="H29" s="733">
        <f>SUM(H28)</f>
        <v>1200000</v>
      </c>
      <c r="I29" s="733">
        <f>SUM(I28)</f>
        <v>1200000</v>
      </c>
      <c r="J29" s="550">
        <f>SUM(J28)</f>
        <v>1340910</v>
      </c>
    </row>
    <row r="30" spans="1:12" ht="15" customHeight="1" x14ac:dyDescent="0.25">
      <c r="A30" s="272" t="s">
        <v>339</v>
      </c>
      <c r="B30" s="890" t="s">
        <v>602</v>
      </c>
      <c r="C30" s="890"/>
      <c r="D30" s="890"/>
      <c r="E30" s="890"/>
      <c r="F30" s="891"/>
      <c r="G30" s="450">
        <f>D35+E35+F35</f>
        <v>11685910</v>
      </c>
      <c r="H30" s="730">
        <f>D35+E35+F35</f>
        <v>11685910</v>
      </c>
      <c r="I30" s="730">
        <f>D35+E35+F35</f>
        <v>11685910</v>
      </c>
      <c r="J30" s="59">
        <v>12052910</v>
      </c>
      <c r="L30" s="192"/>
    </row>
    <row r="31" spans="1:12" ht="15" customHeight="1" x14ac:dyDescent="0.25">
      <c r="A31" s="272"/>
      <c r="B31" s="58"/>
      <c r="C31" s="557"/>
      <c r="D31" s="558" t="s">
        <v>336</v>
      </c>
      <c r="E31" s="558" t="s">
        <v>337</v>
      </c>
      <c r="F31" s="559"/>
      <c r="G31" s="527"/>
      <c r="H31" s="193"/>
      <c r="I31" s="193"/>
      <c r="J31" s="61"/>
    </row>
    <row r="32" spans="1:12" ht="15" customHeight="1" x14ac:dyDescent="0.25">
      <c r="A32" s="272"/>
      <c r="B32" s="58"/>
      <c r="C32" s="528" t="s">
        <v>332</v>
      </c>
      <c r="D32" s="529">
        <v>6257860</v>
      </c>
      <c r="E32" s="529">
        <v>3128930</v>
      </c>
      <c r="F32" s="560">
        <v>80220</v>
      </c>
      <c r="G32" s="527"/>
      <c r="H32" s="193"/>
      <c r="I32" s="193"/>
      <c r="J32" s="61"/>
    </row>
    <row r="33" spans="1:12" ht="15" customHeight="1" x14ac:dyDescent="0.25">
      <c r="A33" s="272"/>
      <c r="B33" s="58"/>
      <c r="C33" s="528" t="s">
        <v>333</v>
      </c>
      <c r="D33" s="529">
        <v>1200000</v>
      </c>
      <c r="E33" s="529">
        <v>600000</v>
      </c>
      <c r="F33" s="560"/>
      <c r="G33" s="527"/>
      <c r="H33" s="193"/>
      <c r="I33" s="193"/>
      <c r="J33" s="61"/>
    </row>
    <row r="34" spans="1:12" ht="15" customHeight="1" x14ac:dyDescent="0.25">
      <c r="A34" s="272"/>
      <c r="B34" s="58"/>
      <c r="C34" s="528" t="s">
        <v>536</v>
      </c>
      <c r="D34" s="530"/>
      <c r="E34" s="530"/>
      <c r="F34" s="561">
        <v>418900</v>
      </c>
      <c r="G34" s="527"/>
      <c r="H34" s="193"/>
      <c r="I34" s="193"/>
      <c r="J34" s="61"/>
    </row>
    <row r="35" spans="1:12" ht="15" customHeight="1" x14ac:dyDescent="0.25">
      <c r="A35" s="465"/>
      <c r="B35" s="58"/>
      <c r="C35" s="528" t="s">
        <v>334</v>
      </c>
      <c r="D35" s="562">
        <f>SUM(D32:D34)</f>
        <v>7457860</v>
      </c>
      <c r="E35" s="562">
        <f>SUM(E32:E34)</f>
        <v>3728930</v>
      </c>
      <c r="F35" s="563">
        <f>SUM(F32:F34)</f>
        <v>499120</v>
      </c>
      <c r="G35" s="527"/>
      <c r="H35" s="193"/>
      <c r="I35" s="193"/>
      <c r="J35" s="61"/>
    </row>
    <row r="36" spans="1:12" ht="15" customHeight="1" x14ac:dyDescent="0.25">
      <c r="A36" s="272" t="s">
        <v>340</v>
      </c>
      <c r="B36" s="892" t="s">
        <v>603</v>
      </c>
      <c r="C36" s="892"/>
      <c r="D36" s="558" t="s">
        <v>336</v>
      </c>
      <c r="E36" s="558" t="s">
        <v>337</v>
      </c>
      <c r="F36" s="532"/>
      <c r="G36" s="451">
        <f>D37+E37</f>
        <v>1470600</v>
      </c>
      <c r="H36" s="731">
        <f>D37+E37</f>
        <v>1470600</v>
      </c>
      <c r="I36" s="731">
        <f>D37+E37</f>
        <v>1470600</v>
      </c>
      <c r="J36" s="388">
        <v>1470600</v>
      </c>
    </row>
    <row r="37" spans="1:12" ht="15" customHeight="1" thickBot="1" x14ac:dyDescent="0.3">
      <c r="A37" s="465"/>
      <c r="B37" s="382"/>
      <c r="C37" s="564"/>
      <c r="D37" s="530">
        <v>980400</v>
      </c>
      <c r="E37" s="534">
        <v>490200</v>
      </c>
      <c r="F37" s="535"/>
      <c r="G37" s="535"/>
      <c r="H37" s="398"/>
      <c r="I37" s="398"/>
      <c r="J37" s="536"/>
    </row>
    <row r="38" spans="1:12" ht="15" customHeight="1" thickBot="1" x14ac:dyDescent="0.3">
      <c r="A38" s="269" t="s">
        <v>53</v>
      </c>
      <c r="B38" s="542" t="s">
        <v>599</v>
      </c>
      <c r="C38" s="565"/>
      <c r="D38" s="565"/>
      <c r="E38" s="565"/>
      <c r="F38" s="545"/>
      <c r="G38" s="572">
        <f>SUM(G30:G37)</f>
        <v>13156510</v>
      </c>
      <c r="H38" s="733">
        <f>SUM(H30:H37)</f>
        <v>13156510</v>
      </c>
      <c r="I38" s="733">
        <f>SUM(I30:I37)</f>
        <v>13156510</v>
      </c>
      <c r="J38" s="550">
        <f>SUM(J30:J37)</f>
        <v>13523510</v>
      </c>
    </row>
    <row r="39" spans="1:12" ht="15" customHeight="1" x14ac:dyDescent="0.25">
      <c r="A39" s="547" t="s">
        <v>343</v>
      </c>
      <c r="B39" s="665" t="s">
        <v>640</v>
      </c>
      <c r="C39" s="551"/>
      <c r="D39" s="551"/>
      <c r="E39" s="551"/>
      <c r="F39" s="662"/>
      <c r="G39" s="663"/>
      <c r="H39" s="735">
        <v>269091</v>
      </c>
      <c r="I39" s="735">
        <v>403047</v>
      </c>
      <c r="J39" s="664">
        <v>507276</v>
      </c>
      <c r="L39" s="192"/>
    </row>
    <row r="40" spans="1:12" ht="15" customHeight="1" x14ac:dyDescent="0.25">
      <c r="A40" s="272" t="s">
        <v>345</v>
      </c>
      <c r="B40" s="521" t="s">
        <v>726</v>
      </c>
      <c r="C40" s="688"/>
      <c r="D40" s="688"/>
      <c r="E40" s="688"/>
      <c r="F40" s="689"/>
      <c r="G40" s="450"/>
      <c r="H40" s="730">
        <v>1640041</v>
      </c>
      <c r="I40" s="730">
        <v>1640041</v>
      </c>
      <c r="J40" s="386">
        <v>1640041</v>
      </c>
    </row>
    <row r="41" spans="1:12" ht="15" customHeight="1" x14ac:dyDescent="0.25">
      <c r="A41" s="272" t="s">
        <v>391</v>
      </c>
      <c r="B41" s="521" t="s">
        <v>805</v>
      </c>
      <c r="C41" s="781"/>
      <c r="D41" s="781"/>
      <c r="E41" s="781"/>
      <c r="F41" s="782"/>
      <c r="G41" s="450"/>
      <c r="H41" s="730"/>
      <c r="I41" s="730"/>
      <c r="J41" s="386">
        <v>426720</v>
      </c>
    </row>
    <row r="42" spans="1:12" ht="15" customHeight="1" thickBot="1" x14ac:dyDescent="0.3">
      <c r="A42" s="272" t="s">
        <v>541</v>
      </c>
      <c r="B42" s="521" t="s">
        <v>744</v>
      </c>
      <c r="C42" s="626"/>
      <c r="D42" s="626"/>
      <c r="E42" s="626"/>
      <c r="F42" s="627"/>
      <c r="G42" s="450"/>
      <c r="H42" s="730"/>
      <c r="I42" s="730">
        <v>8977500</v>
      </c>
      <c r="J42" s="386">
        <v>8977500</v>
      </c>
    </row>
    <row r="43" spans="1:12" ht="15" customHeight="1" thickBot="1" x14ac:dyDescent="0.3">
      <c r="A43" s="522" t="s">
        <v>55</v>
      </c>
      <c r="B43" s="542" t="s">
        <v>641</v>
      </c>
      <c r="C43" s="565"/>
      <c r="D43" s="565"/>
      <c r="E43" s="565"/>
      <c r="F43" s="545"/>
      <c r="G43" s="572">
        <f>SUM(G39:G39)</f>
        <v>0</v>
      </c>
      <c r="H43" s="733">
        <f>SUM(H39:H42)</f>
        <v>1909132</v>
      </c>
      <c r="I43" s="733">
        <f>SUM(I39:I42)</f>
        <v>11020588</v>
      </c>
      <c r="J43" s="566">
        <f>SUM(J39:J42)</f>
        <v>11551537</v>
      </c>
    </row>
    <row r="44" spans="1:12" ht="15" customHeight="1" thickBot="1" x14ac:dyDescent="0.3">
      <c r="A44" s="887" t="s">
        <v>347</v>
      </c>
      <c r="B44" s="888"/>
      <c r="C44" s="888"/>
      <c r="D44" s="888"/>
      <c r="E44" s="888"/>
      <c r="F44" s="889"/>
      <c r="G44" s="660">
        <f>G22+G27+G29+G38</f>
        <v>60001189</v>
      </c>
      <c r="H44" s="736">
        <f>H22+H27+H29+H38+H43</f>
        <v>61910321</v>
      </c>
      <c r="I44" s="736">
        <f>I22+I27+I29+I38+I43</f>
        <v>71021777</v>
      </c>
      <c r="J44" s="661">
        <f>J22+J27+J29+J38+J43</f>
        <v>73129648</v>
      </c>
    </row>
    <row r="45" spans="1:12" ht="13.8" thickTop="1" x14ac:dyDescent="0.25"/>
  </sheetData>
  <sheetProtection selectLockedCells="1" selectUnlockedCells="1"/>
  <mergeCells count="9">
    <mergeCell ref="A4:J4"/>
    <mergeCell ref="A5:J5"/>
    <mergeCell ref="B9:F9"/>
    <mergeCell ref="B8:F8"/>
    <mergeCell ref="A44:F44"/>
    <mergeCell ref="B30:F30"/>
    <mergeCell ref="B36:C36"/>
    <mergeCell ref="B11:E11"/>
    <mergeCell ref="B10:D10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4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zoomScaleNormal="100" workbookViewId="0">
      <selection sqref="A1:N1"/>
    </sheetView>
  </sheetViews>
  <sheetFormatPr defaultColWidth="9.109375" defaultRowHeight="13.2" x14ac:dyDescent="0.25"/>
  <cols>
    <col min="1" max="7" width="3.6640625" style="244" customWidth="1"/>
    <col min="8" max="9" width="5.6640625" style="244" customWidth="1"/>
    <col min="10" max="10" width="15.88671875" style="244" customWidth="1"/>
    <col min="11" max="14" width="7.6640625" style="244" customWidth="1"/>
    <col min="15" max="16384" width="9.109375" style="196"/>
  </cols>
  <sheetData>
    <row r="1" spans="1:14" s="199" customFormat="1" ht="15" customHeight="1" x14ac:dyDescent="0.25">
      <c r="A1" s="900" t="s">
        <v>582</v>
      </c>
      <c r="B1" s="900"/>
      <c r="C1" s="900"/>
      <c r="D1" s="900"/>
      <c r="E1" s="900"/>
      <c r="F1" s="900"/>
      <c r="G1" s="900"/>
      <c r="H1" s="900"/>
      <c r="I1" s="900"/>
      <c r="J1" s="900"/>
      <c r="K1" s="900"/>
      <c r="L1" s="900"/>
      <c r="M1" s="900"/>
      <c r="N1" s="900"/>
    </row>
    <row r="2" spans="1:14" s="199" customFormat="1" ht="15" customHeight="1" x14ac:dyDescent="0.25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35" t="str">
        <f>'1.sz. melléklet'!G2</f>
        <v>az  …. /2018. (…..) önkormányzati rendelethez</v>
      </c>
    </row>
    <row r="3" spans="1:14" s="199" customFormat="1" ht="15" customHeight="1" x14ac:dyDescent="0.25">
      <c r="A3" s="200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</row>
    <row r="4" spans="1:14" s="199" customFormat="1" ht="15" customHeight="1" x14ac:dyDescent="0.25">
      <c r="A4" s="235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</row>
    <row r="5" spans="1:14" s="199" customFormat="1" ht="15" customHeight="1" x14ac:dyDescent="0.25">
      <c r="A5" s="901" t="s">
        <v>233</v>
      </c>
      <c r="B5" s="901"/>
      <c r="C5" s="901"/>
      <c r="D5" s="901"/>
      <c r="E5" s="901"/>
      <c r="F5" s="901"/>
      <c r="G5" s="901"/>
      <c r="H5" s="901"/>
      <c r="I5" s="901"/>
      <c r="J5" s="901"/>
      <c r="K5" s="901"/>
      <c r="L5" s="901"/>
      <c r="M5" s="901"/>
      <c r="N5" s="901"/>
    </row>
    <row r="6" spans="1:14" s="199" customFormat="1" ht="15" customHeight="1" thickBot="1" x14ac:dyDescent="0.3">
      <c r="A6" s="902"/>
      <c r="B6" s="902"/>
      <c r="C6" s="902"/>
      <c r="D6" s="902"/>
      <c r="E6" s="902"/>
      <c r="F6" s="902"/>
      <c r="G6" s="902"/>
      <c r="H6" s="902"/>
      <c r="I6" s="902"/>
      <c r="J6" s="902"/>
      <c r="K6" s="902"/>
      <c r="L6" s="902"/>
      <c r="M6" s="902"/>
      <c r="N6" s="902"/>
    </row>
    <row r="7" spans="1:14" s="199" customFormat="1" ht="12.75" customHeight="1" thickTop="1" x14ac:dyDescent="0.25">
      <c r="A7" s="903" t="s">
        <v>234</v>
      </c>
      <c r="B7" s="904"/>
      <c r="C7" s="904"/>
      <c r="D7" s="904"/>
      <c r="E7" s="904"/>
      <c r="F7" s="904"/>
      <c r="G7" s="904"/>
      <c r="H7" s="906" t="s">
        <v>235</v>
      </c>
      <c r="I7" s="906"/>
      <c r="J7" s="906"/>
      <c r="K7" s="906"/>
      <c r="L7" s="906"/>
      <c r="M7" s="906"/>
      <c r="N7" s="907"/>
    </row>
    <row r="8" spans="1:14" s="199" customFormat="1" ht="12.75" customHeight="1" x14ac:dyDescent="0.25">
      <c r="A8" s="905"/>
      <c r="B8" s="894"/>
      <c r="C8" s="894"/>
      <c r="D8" s="894"/>
      <c r="E8" s="894"/>
      <c r="F8" s="894"/>
      <c r="G8" s="894"/>
      <c r="H8" s="908" t="s">
        <v>236</v>
      </c>
      <c r="I8" s="908"/>
      <c r="J8" s="908"/>
      <c r="K8" s="908"/>
      <c r="L8" s="908"/>
      <c r="M8" s="908"/>
      <c r="N8" s="909"/>
    </row>
    <row r="9" spans="1:14" s="199" customFormat="1" ht="12.75" customHeight="1" x14ac:dyDescent="0.25">
      <c r="A9" s="905"/>
      <c r="B9" s="894"/>
      <c r="C9" s="894"/>
      <c r="D9" s="894"/>
      <c r="E9" s="894"/>
      <c r="F9" s="894"/>
      <c r="G9" s="894"/>
      <c r="H9" s="908" t="s">
        <v>237</v>
      </c>
      <c r="I9" s="908"/>
      <c r="J9" s="908"/>
      <c r="K9" s="908"/>
      <c r="L9" s="908"/>
      <c r="M9" s="908"/>
      <c r="N9" s="909"/>
    </row>
    <row r="10" spans="1:14" s="199" customFormat="1" ht="12.75" customHeight="1" x14ac:dyDescent="0.25">
      <c r="A10" s="905"/>
      <c r="B10" s="894"/>
      <c r="C10" s="894"/>
      <c r="D10" s="894"/>
      <c r="E10" s="894"/>
      <c r="F10" s="894"/>
      <c r="G10" s="894"/>
      <c r="H10" s="908" t="s">
        <v>238</v>
      </c>
      <c r="I10" s="908"/>
      <c r="J10" s="908"/>
      <c r="K10" s="908"/>
      <c r="L10" s="908"/>
      <c r="M10" s="908"/>
      <c r="N10" s="909"/>
    </row>
    <row r="11" spans="1:14" s="199" customFormat="1" ht="12.75" customHeight="1" x14ac:dyDescent="0.25">
      <c r="A11" s="905"/>
      <c r="B11" s="894"/>
      <c r="C11" s="894"/>
      <c r="D11" s="894"/>
      <c r="E11" s="894"/>
      <c r="F11" s="894"/>
      <c r="G11" s="894"/>
      <c r="H11" s="908" t="s">
        <v>239</v>
      </c>
      <c r="I11" s="908"/>
      <c r="J11" s="908"/>
      <c r="K11" s="908"/>
      <c r="L11" s="908"/>
      <c r="M11" s="908"/>
      <c r="N11" s="909"/>
    </row>
    <row r="12" spans="1:14" s="199" customFormat="1" ht="12.75" customHeight="1" x14ac:dyDescent="0.25">
      <c r="A12" s="905"/>
      <c r="B12" s="894"/>
      <c r="C12" s="894"/>
      <c r="D12" s="894"/>
      <c r="E12" s="894"/>
      <c r="F12" s="894"/>
      <c r="G12" s="894"/>
      <c r="H12" s="894" t="s">
        <v>240</v>
      </c>
      <c r="I12" s="894"/>
      <c r="J12" s="894" t="s">
        <v>2</v>
      </c>
      <c r="K12" s="894" t="s">
        <v>241</v>
      </c>
      <c r="L12" s="201" t="s">
        <v>242</v>
      </c>
      <c r="M12" s="201" t="s">
        <v>243</v>
      </c>
      <c r="N12" s="202" t="s">
        <v>244</v>
      </c>
    </row>
    <row r="13" spans="1:14" s="199" customFormat="1" ht="12.75" customHeight="1" x14ac:dyDescent="0.25">
      <c r="A13" s="905"/>
      <c r="B13" s="894"/>
      <c r="C13" s="894"/>
      <c r="D13" s="894"/>
      <c r="E13" s="894"/>
      <c r="F13" s="894"/>
      <c r="G13" s="894"/>
      <c r="H13" s="894"/>
      <c r="I13" s="894"/>
      <c r="J13" s="894"/>
      <c r="K13" s="894"/>
      <c r="L13" s="894" t="s">
        <v>245</v>
      </c>
      <c r="M13" s="894"/>
      <c r="N13" s="895"/>
    </row>
    <row r="14" spans="1:14" s="199" customFormat="1" ht="12.75" customHeight="1" thickBot="1" x14ac:dyDescent="0.3">
      <c r="A14" s="910">
        <v>1</v>
      </c>
      <c r="B14" s="911"/>
      <c r="C14" s="911"/>
      <c r="D14" s="911"/>
      <c r="E14" s="911"/>
      <c r="F14" s="911"/>
      <c r="G14" s="911"/>
      <c r="H14" s="911">
        <v>2</v>
      </c>
      <c r="I14" s="911"/>
      <c r="J14" s="238">
        <v>3</v>
      </c>
      <c r="K14" s="238">
        <v>4</v>
      </c>
      <c r="L14" s="238">
        <v>5</v>
      </c>
      <c r="M14" s="238">
        <v>6</v>
      </c>
      <c r="N14" s="239">
        <v>7</v>
      </c>
    </row>
    <row r="15" spans="1:14" s="199" customFormat="1" ht="12.75" customHeight="1" thickTop="1" x14ac:dyDescent="0.25">
      <c r="A15" s="240" t="s">
        <v>246</v>
      </c>
      <c r="B15" s="241" t="s">
        <v>247</v>
      </c>
      <c r="C15" s="241" t="s">
        <v>248</v>
      </c>
      <c r="D15" s="241" t="s">
        <v>248</v>
      </c>
      <c r="E15" s="241" t="s">
        <v>249</v>
      </c>
      <c r="F15" s="241" t="s">
        <v>250</v>
      </c>
      <c r="G15" s="241"/>
      <c r="H15" s="242">
        <v>0</v>
      </c>
      <c r="I15" s="241"/>
      <c r="J15" s="912"/>
      <c r="K15" s="898"/>
      <c r="L15" s="898"/>
      <c r="M15" s="898"/>
      <c r="N15" s="896"/>
    </row>
    <row r="16" spans="1:14" s="199" customFormat="1" ht="12.75" customHeight="1" x14ac:dyDescent="0.25">
      <c r="A16" s="905" t="s">
        <v>251</v>
      </c>
      <c r="B16" s="894"/>
      <c r="C16" s="894"/>
      <c r="D16" s="894"/>
      <c r="E16" s="894"/>
      <c r="F16" s="894"/>
      <c r="G16" s="894"/>
      <c r="H16" s="894"/>
      <c r="I16" s="894"/>
      <c r="J16" s="894"/>
      <c r="K16" s="899"/>
      <c r="L16" s="899"/>
      <c r="M16" s="899"/>
      <c r="N16" s="897"/>
    </row>
    <row r="17" spans="1:14" s="199" customFormat="1" ht="12.75" customHeight="1" x14ac:dyDescent="0.25">
      <c r="A17" s="905"/>
      <c r="B17" s="894"/>
      <c r="C17" s="894"/>
      <c r="D17" s="894"/>
      <c r="E17" s="894"/>
      <c r="F17" s="894"/>
      <c r="G17" s="894"/>
      <c r="H17" s="243">
        <v>0</v>
      </c>
      <c r="I17" s="237"/>
      <c r="J17" s="894"/>
      <c r="K17" s="899"/>
      <c r="L17" s="899"/>
      <c r="M17" s="899"/>
      <c r="N17" s="897"/>
    </row>
    <row r="18" spans="1:14" s="199" customFormat="1" ht="12.75" customHeight="1" x14ac:dyDescent="0.25">
      <c r="A18" s="905"/>
      <c r="B18" s="894"/>
      <c r="C18" s="894"/>
      <c r="D18" s="894"/>
      <c r="E18" s="894"/>
      <c r="F18" s="894"/>
      <c r="G18" s="894"/>
      <c r="H18" s="894"/>
      <c r="I18" s="894"/>
      <c r="J18" s="894"/>
      <c r="K18" s="899"/>
      <c r="L18" s="899"/>
      <c r="M18" s="899"/>
      <c r="N18" s="897"/>
    </row>
    <row r="19" spans="1:14" s="199" customFormat="1" ht="12.75" customHeight="1" x14ac:dyDescent="0.25">
      <c r="A19" s="905"/>
      <c r="B19" s="894"/>
      <c r="C19" s="894"/>
      <c r="D19" s="894"/>
      <c r="E19" s="894"/>
      <c r="F19" s="894"/>
      <c r="G19" s="894"/>
      <c r="H19" s="243">
        <v>0</v>
      </c>
      <c r="I19" s="237" t="s">
        <v>246</v>
      </c>
      <c r="J19" s="894" t="s">
        <v>252</v>
      </c>
      <c r="K19" s="899" t="s">
        <v>253</v>
      </c>
      <c r="L19" s="899"/>
      <c r="M19" s="899"/>
      <c r="N19" s="897"/>
    </row>
    <row r="20" spans="1:14" s="199" customFormat="1" ht="12.75" customHeight="1" x14ac:dyDescent="0.25">
      <c r="A20" s="905"/>
      <c r="B20" s="894"/>
      <c r="C20" s="894"/>
      <c r="D20" s="894"/>
      <c r="E20" s="894"/>
      <c r="F20" s="894"/>
      <c r="G20" s="894"/>
      <c r="H20" s="894"/>
      <c r="I20" s="894"/>
      <c r="J20" s="894"/>
      <c r="K20" s="899"/>
      <c r="L20" s="899"/>
      <c r="M20" s="899"/>
      <c r="N20" s="897"/>
    </row>
    <row r="21" spans="1:14" s="199" customFormat="1" ht="12.75" customHeight="1" x14ac:dyDescent="0.25">
      <c r="A21" s="905"/>
      <c r="B21" s="894"/>
      <c r="C21" s="894"/>
      <c r="D21" s="894"/>
      <c r="E21" s="894"/>
      <c r="F21" s="894"/>
      <c r="G21" s="894"/>
      <c r="H21" s="243">
        <v>0</v>
      </c>
      <c r="I21" s="237"/>
      <c r="J21" s="894"/>
      <c r="K21" s="899"/>
      <c r="L21" s="899"/>
      <c r="M21" s="899"/>
      <c r="N21" s="897"/>
    </row>
    <row r="22" spans="1:14" s="199" customFormat="1" ht="12.75" customHeight="1" x14ac:dyDescent="0.25">
      <c r="A22" s="905"/>
      <c r="B22" s="894"/>
      <c r="C22" s="894"/>
      <c r="D22" s="894"/>
      <c r="E22" s="894"/>
      <c r="F22" s="894"/>
      <c r="G22" s="894"/>
      <c r="H22" s="894"/>
      <c r="I22" s="894"/>
      <c r="J22" s="894"/>
      <c r="K22" s="899"/>
      <c r="L22" s="899"/>
      <c r="M22" s="899"/>
      <c r="N22" s="897"/>
    </row>
    <row r="23" spans="1:14" s="199" customFormat="1" ht="12.75" customHeight="1" x14ac:dyDescent="0.25">
      <c r="A23" s="206" t="s">
        <v>246</v>
      </c>
      <c r="B23" s="237" t="s">
        <v>247</v>
      </c>
      <c r="C23" s="237" t="s">
        <v>248</v>
      </c>
      <c r="D23" s="237" t="s">
        <v>254</v>
      </c>
      <c r="E23" s="237" t="s">
        <v>255</v>
      </c>
      <c r="F23" s="237" t="s">
        <v>256</v>
      </c>
      <c r="G23" s="237"/>
      <c r="H23" s="243">
        <v>0</v>
      </c>
      <c r="I23" s="237"/>
      <c r="J23" s="894"/>
      <c r="K23" s="899"/>
      <c r="L23" s="899"/>
      <c r="M23" s="899"/>
      <c r="N23" s="897"/>
    </row>
    <row r="24" spans="1:14" s="199" customFormat="1" ht="12.75" customHeight="1" x14ac:dyDescent="0.25">
      <c r="A24" s="905" t="s">
        <v>257</v>
      </c>
      <c r="B24" s="894"/>
      <c r="C24" s="894"/>
      <c r="D24" s="894"/>
      <c r="E24" s="894"/>
      <c r="F24" s="894"/>
      <c r="G24" s="894"/>
      <c r="H24" s="894"/>
      <c r="I24" s="894"/>
      <c r="J24" s="894"/>
      <c r="K24" s="899"/>
      <c r="L24" s="899"/>
      <c r="M24" s="899"/>
      <c r="N24" s="897"/>
    </row>
    <row r="25" spans="1:14" s="199" customFormat="1" ht="12.75" customHeight="1" x14ac:dyDescent="0.25">
      <c r="A25" s="905"/>
      <c r="B25" s="894"/>
      <c r="C25" s="894"/>
      <c r="D25" s="894"/>
      <c r="E25" s="894"/>
      <c r="F25" s="894"/>
      <c r="G25" s="894"/>
      <c r="H25" s="243">
        <v>0</v>
      </c>
      <c r="I25" s="237"/>
      <c r="J25" s="894"/>
      <c r="K25" s="899"/>
      <c r="L25" s="899"/>
      <c r="M25" s="899"/>
      <c r="N25" s="897"/>
    </row>
    <row r="26" spans="1:14" s="199" customFormat="1" ht="12.75" customHeight="1" x14ac:dyDescent="0.25">
      <c r="A26" s="905"/>
      <c r="B26" s="894"/>
      <c r="C26" s="894"/>
      <c r="D26" s="894"/>
      <c r="E26" s="894"/>
      <c r="F26" s="894"/>
      <c r="G26" s="894"/>
      <c r="H26" s="894"/>
      <c r="I26" s="894"/>
      <c r="J26" s="894"/>
      <c r="K26" s="899"/>
      <c r="L26" s="899"/>
      <c r="M26" s="899"/>
      <c r="N26" s="897"/>
    </row>
    <row r="27" spans="1:14" s="199" customFormat="1" ht="12.75" customHeight="1" x14ac:dyDescent="0.25">
      <c r="A27" s="905"/>
      <c r="B27" s="894"/>
      <c r="C27" s="894"/>
      <c r="D27" s="894"/>
      <c r="E27" s="894"/>
      <c r="F27" s="894"/>
      <c r="G27" s="894"/>
      <c r="H27" s="243">
        <v>0</v>
      </c>
      <c r="I27" s="237" t="s">
        <v>246</v>
      </c>
      <c r="J27" s="894" t="s">
        <v>252</v>
      </c>
      <c r="K27" s="899" t="s">
        <v>812</v>
      </c>
      <c r="L27" s="899"/>
      <c r="M27" s="899">
        <v>29</v>
      </c>
      <c r="N27" s="897">
        <v>30</v>
      </c>
    </row>
    <row r="28" spans="1:14" s="199" customFormat="1" ht="12.75" customHeight="1" x14ac:dyDescent="0.25">
      <c r="A28" s="905"/>
      <c r="B28" s="894"/>
      <c r="C28" s="894"/>
      <c r="D28" s="894"/>
      <c r="E28" s="894"/>
      <c r="F28" s="894"/>
      <c r="G28" s="894"/>
      <c r="H28" s="894"/>
      <c r="I28" s="894"/>
      <c r="J28" s="894"/>
      <c r="K28" s="899"/>
      <c r="L28" s="899"/>
      <c r="M28" s="899"/>
      <c r="N28" s="897"/>
    </row>
    <row r="29" spans="1:14" s="199" customFormat="1" ht="12.75" customHeight="1" x14ac:dyDescent="0.25">
      <c r="A29" s="905"/>
      <c r="B29" s="894"/>
      <c r="C29" s="894"/>
      <c r="D29" s="894"/>
      <c r="E29" s="894"/>
      <c r="F29" s="894"/>
      <c r="G29" s="894"/>
      <c r="H29" s="243">
        <v>0</v>
      </c>
      <c r="I29" s="237"/>
      <c r="J29" s="894"/>
      <c r="K29" s="899"/>
      <c r="L29" s="899"/>
      <c r="M29" s="899"/>
      <c r="N29" s="897"/>
    </row>
    <row r="30" spans="1:14" s="199" customFormat="1" ht="12.75" customHeight="1" x14ac:dyDescent="0.25">
      <c r="A30" s="905"/>
      <c r="B30" s="894"/>
      <c r="C30" s="894"/>
      <c r="D30" s="894"/>
      <c r="E30" s="894"/>
      <c r="F30" s="894"/>
      <c r="G30" s="894"/>
      <c r="H30" s="894"/>
      <c r="I30" s="894"/>
      <c r="J30" s="894"/>
      <c r="K30" s="899"/>
      <c r="L30" s="899"/>
      <c r="M30" s="899"/>
      <c r="N30" s="897"/>
    </row>
    <row r="31" spans="1:14" s="199" customFormat="1" ht="12.75" customHeight="1" x14ac:dyDescent="0.25">
      <c r="A31" s="206" t="s">
        <v>258</v>
      </c>
      <c r="B31" s="237" t="s">
        <v>254</v>
      </c>
      <c r="C31" s="237" t="s">
        <v>256</v>
      </c>
      <c r="D31" s="237" t="s">
        <v>256</v>
      </c>
      <c r="E31" s="237" t="s">
        <v>255</v>
      </c>
      <c r="F31" s="237" t="s">
        <v>255</v>
      </c>
      <c r="G31" s="237"/>
      <c r="H31" s="243">
        <v>0</v>
      </c>
      <c r="I31" s="237"/>
      <c r="J31" s="894"/>
      <c r="K31" s="899"/>
      <c r="L31" s="899"/>
      <c r="M31" s="899"/>
      <c r="N31" s="897"/>
    </row>
    <row r="32" spans="1:14" s="199" customFormat="1" ht="12.75" customHeight="1" x14ac:dyDescent="0.25">
      <c r="A32" s="905" t="s">
        <v>259</v>
      </c>
      <c r="B32" s="894"/>
      <c r="C32" s="894"/>
      <c r="D32" s="894"/>
      <c r="E32" s="894"/>
      <c r="F32" s="894"/>
      <c r="G32" s="894"/>
      <c r="H32" s="894"/>
      <c r="I32" s="894"/>
      <c r="J32" s="894"/>
      <c r="K32" s="899"/>
      <c r="L32" s="899"/>
      <c r="M32" s="899"/>
      <c r="N32" s="897"/>
    </row>
    <row r="33" spans="1:14" s="199" customFormat="1" ht="12.75" customHeight="1" x14ac:dyDescent="0.25">
      <c r="A33" s="905"/>
      <c r="B33" s="894"/>
      <c r="C33" s="894"/>
      <c r="D33" s="894"/>
      <c r="E33" s="894"/>
      <c r="F33" s="894"/>
      <c r="G33" s="894"/>
      <c r="H33" s="243">
        <v>0</v>
      </c>
      <c r="I33" s="237"/>
      <c r="J33" s="894"/>
      <c r="K33" s="899"/>
      <c r="L33" s="899"/>
      <c r="M33" s="899"/>
      <c r="N33" s="897"/>
    </row>
    <row r="34" spans="1:14" s="199" customFormat="1" ht="12.75" customHeight="1" x14ac:dyDescent="0.25">
      <c r="A34" s="905"/>
      <c r="B34" s="894"/>
      <c r="C34" s="894"/>
      <c r="D34" s="894"/>
      <c r="E34" s="894"/>
      <c r="F34" s="894"/>
      <c r="G34" s="894"/>
      <c r="H34" s="894"/>
      <c r="I34" s="894"/>
      <c r="J34" s="894"/>
      <c r="K34" s="899"/>
      <c r="L34" s="899"/>
      <c r="M34" s="899"/>
      <c r="N34" s="897"/>
    </row>
    <row r="35" spans="1:14" s="199" customFormat="1" ht="12.75" customHeight="1" x14ac:dyDescent="0.25">
      <c r="A35" s="905"/>
      <c r="B35" s="894"/>
      <c r="C35" s="894"/>
      <c r="D35" s="894"/>
      <c r="E35" s="894"/>
      <c r="F35" s="894"/>
      <c r="G35" s="894"/>
      <c r="H35" s="243">
        <v>0</v>
      </c>
      <c r="I35" s="237" t="s">
        <v>246</v>
      </c>
      <c r="J35" s="894" t="s">
        <v>260</v>
      </c>
      <c r="K35" s="899" t="s">
        <v>261</v>
      </c>
      <c r="L35" s="899"/>
      <c r="M35" s="899">
        <v>0</v>
      </c>
      <c r="N35" s="897">
        <v>5</v>
      </c>
    </row>
    <row r="36" spans="1:14" s="199" customFormat="1" ht="12.75" customHeight="1" x14ac:dyDescent="0.25">
      <c r="A36" s="905"/>
      <c r="B36" s="894"/>
      <c r="C36" s="894"/>
      <c r="D36" s="894"/>
      <c r="E36" s="894"/>
      <c r="F36" s="894"/>
      <c r="G36" s="894"/>
      <c r="H36" s="894"/>
      <c r="I36" s="894"/>
      <c r="J36" s="894"/>
      <c r="K36" s="899"/>
      <c r="L36" s="899"/>
      <c r="M36" s="899"/>
      <c r="N36" s="897"/>
    </row>
    <row r="37" spans="1:14" s="199" customFormat="1" ht="12.75" customHeight="1" x14ac:dyDescent="0.25">
      <c r="A37" s="905"/>
      <c r="B37" s="894"/>
      <c r="C37" s="894"/>
      <c r="D37" s="894"/>
      <c r="E37" s="894"/>
      <c r="F37" s="894"/>
      <c r="G37" s="894"/>
      <c r="H37" s="243">
        <v>0</v>
      </c>
      <c r="I37" s="237"/>
      <c r="J37" s="894"/>
      <c r="K37" s="899"/>
      <c r="L37" s="899"/>
      <c r="M37" s="899"/>
      <c r="N37" s="897"/>
    </row>
    <row r="38" spans="1:14" s="199" customFormat="1" ht="12.75" customHeight="1" x14ac:dyDescent="0.25">
      <c r="A38" s="905"/>
      <c r="B38" s="894"/>
      <c r="C38" s="894"/>
      <c r="D38" s="894"/>
      <c r="E38" s="894"/>
      <c r="F38" s="894"/>
      <c r="G38" s="894"/>
      <c r="H38" s="894"/>
      <c r="I38" s="894"/>
      <c r="J38" s="894"/>
      <c r="K38" s="899"/>
      <c r="L38" s="899"/>
      <c r="M38" s="899"/>
      <c r="N38" s="897"/>
    </row>
    <row r="39" spans="1:14" s="199" customFormat="1" ht="12.75" customHeight="1" x14ac:dyDescent="0.25">
      <c r="A39" s="206" t="s">
        <v>262</v>
      </c>
      <c r="B39" s="237" t="s">
        <v>262</v>
      </c>
      <c r="C39" s="237" t="s">
        <v>254</v>
      </c>
      <c r="D39" s="237" t="s">
        <v>256</v>
      </c>
      <c r="E39" s="237" t="s">
        <v>256</v>
      </c>
      <c r="F39" s="237" t="s">
        <v>255</v>
      </c>
      <c r="G39" s="237"/>
      <c r="H39" s="243">
        <v>0</v>
      </c>
      <c r="I39" s="237"/>
      <c r="J39" s="894"/>
      <c r="K39" s="899"/>
      <c r="L39" s="899"/>
      <c r="M39" s="899"/>
      <c r="N39" s="897"/>
    </row>
    <row r="40" spans="1:14" s="199" customFormat="1" ht="12.75" customHeight="1" x14ac:dyDescent="0.25">
      <c r="A40" s="905" t="s">
        <v>263</v>
      </c>
      <c r="B40" s="894"/>
      <c r="C40" s="894"/>
      <c r="D40" s="894"/>
      <c r="E40" s="894"/>
      <c r="F40" s="894"/>
      <c r="G40" s="894"/>
      <c r="H40" s="894"/>
      <c r="I40" s="894"/>
      <c r="J40" s="894"/>
      <c r="K40" s="899"/>
      <c r="L40" s="899"/>
      <c r="M40" s="899"/>
      <c r="N40" s="897"/>
    </row>
    <row r="41" spans="1:14" s="199" customFormat="1" ht="12.75" customHeight="1" x14ac:dyDescent="0.25">
      <c r="A41" s="905"/>
      <c r="B41" s="894"/>
      <c r="C41" s="894"/>
      <c r="D41" s="894"/>
      <c r="E41" s="894"/>
      <c r="F41" s="894"/>
      <c r="G41" s="894"/>
      <c r="H41" s="243">
        <v>0</v>
      </c>
      <c r="I41" s="237"/>
      <c r="J41" s="894"/>
      <c r="K41" s="899"/>
      <c r="L41" s="899"/>
      <c r="M41" s="899"/>
      <c r="N41" s="897"/>
    </row>
    <row r="42" spans="1:14" s="199" customFormat="1" ht="12.75" customHeight="1" x14ac:dyDescent="0.25">
      <c r="A42" s="905"/>
      <c r="B42" s="894"/>
      <c r="C42" s="894"/>
      <c r="D42" s="894"/>
      <c r="E42" s="894"/>
      <c r="F42" s="894"/>
      <c r="G42" s="894"/>
      <c r="H42" s="894"/>
      <c r="I42" s="894"/>
      <c r="J42" s="894"/>
      <c r="K42" s="899"/>
      <c r="L42" s="899"/>
      <c r="M42" s="899"/>
      <c r="N42" s="897"/>
    </row>
    <row r="43" spans="1:14" s="199" customFormat="1" ht="12.75" customHeight="1" x14ac:dyDescent="0.25">
      <c r="A43" s="905"/>
      <c r="B43" s="894"/>
      <c r="C43" s="894"/>
      <c r="D43" s="894"/>
      <c r="E43" s="894"/>
      <c r="F43" s="894"/>
      <c r="G43" s="894"/>
      <c r="H43" s="243">
        <v>0</v>
      </c>
      <c r="I43" s="237" t="s">
        <v>246</v>
      </c>
      <c r="J43" s="894"/>
      <c r="K43" s="899" t="s">
        <v>261</v>
      </c>
      <c r="L43" s="899"/>
      <c r="M43" s="899">
        <v>57</v>
      </c>
      <c r="N43" s="897">
        <v>57</v>
      </c>
    </row>
    <row r="44" spans="1:14" s="199" customFormat="1" ht="12.75" customHeight="1" x14ac:dyDescent="0.25">
      <c r="A44" s="905"/>
      <c r="B44" s="894"/>
      <c r="C44" s="894"/>
      <c r="D44" s="894"/>
      <c r="E44" s="894"/>
      <c r="F44" s="894"/>
      <c r="G44" s="894"/>
      <c r="H44" s="894"/>
      <c r="I44" s="894"/>
      <c r="J44" s="894"/>
      <c r="K44" s="899"/>
      <c r="L44" s="899"/>
      <c r="M44" s="899"/>
      <c r="N44" s="897"/>
    </row>
    <row r="45" spans="1:14" s="199" customFormat="1" ht="12.75" customHeight="1" x14ac:dyDescent="0.25">
      <c r="A45" s="905"/>
      <c r="B45" s="894"/>
      <c r="C45" s="894"/>
      <c r="D45" s="894"/>
      <c r="E45" s="894"/>
      <c r="F45" s="894"/>
      <c r="G45" s="894"/>
      <c r="H45" s="243">
        <v>0</v>
      </c>
      <c r="I45" s="237"/>
      <c r="J45" s="894"/>
      <c r="K45" s="899"/>
      <c r="L45" s="899"/>
      <c r="M45" s="899"/>
      <c r="N45" s="897"/>
    </row>
    <row r="46" spans="1:14" s="199" customFormat="1" ht="12.75" customHeight="1" x14ac:dyDescent="0.25">
      <c r="A46" s="905"/>
      <c r="B46" s="894"/>
      <c r="C46" s="894"/>
      <c r="D46" s="894"/>
      <c r="E46" s="894"/>
      <c r="F46" s="894"/>
      <c r="G46" s="894"/>
      <c r="H46" s="894"/>
      <c r="I46" s="894"/>
      <c r="J46" s="894"/>
      <c r="K46" s="899"/>
      <c r="L46" s="899"/>
      <c r="M46" s="899"/>
      <c r="N46" s="897"/>
    </row>
    <row r="47" spans="1:14" s="199" customFormat="1" ht="12.75" customHeight="1" x14ac:dyDescent="0.25">
      <c r="A47" s="240" t="s">
        <v>262</v>
      </c>
      <c r="B47" s="241" t="s">
        <v>264</v>
      </c>
      <c r="C47" s="241" t="s">
        <v>254</v>
      </c>
      <c r="D47" s="241" t="s">
        <v>265</v>
      </c>
      <c r="E47" s="241" t="s">
        <v>248</v>
      </c>
      <c r="F47" s="241" t="s">
        <v>266</v>
      </c>
      <c r="G47" s="241"/>
      <c r="H47" s="242">
        <v>0</v>
      </c>
      <c r="I47" s="241"/>
      <c r="J47" s="912"/>
      <c r="K47" s="898"/>
      <c r="L47" s="898"/>
      <c r="M47" s="898"/>
      <c r="N47" s="896"/>
    </row>
    <row r="48" spans="1:14" s="199" customFormat="1" ht="12.75" customHeight="1" x14ac:dyDescent="0.25">
      <c r="A48" s="905" t="s">
        <v>267</v>
      </c>
      <c r="B48" s="894"/>
      <c r="C48" s="894"/>
      <c r="D48" s="894"/>
      <c r="E48" s="894"/>
      <c r="F48" s="894"/>
      <c r="G48" s="894"/>
      <c r="H48" s="894"/>
      <c r="I48" s="894"/>
      <c r="J48" s="894"/>
      <c r="K48" s="899"/>
      <c r="L48" s="899"/>
      <c r="M48" s="899"/>
      <c r="N48" s="897"/>
    </row>
    <row r="49" spans="1:14" s="199" customFormat="1" ht="12.75" customHeight="1" x14ac:dyDescent="0.25">
      <c r="A49" s="905"/>
      <c r="B49" s="894"/>
      <c r="C49" s="894"/>
      <c r="D49" s="894"/>
      <c r="E49" s="894"/>
      <c r="F49" s="894"/>
      <c r="G49" s="894"/>
      <c r="H49" s="243">
        <v>0</v>
      </c>
      <c r="I49" s="237" t="s">
        <v>254</v>
      </c>
      <c r="J49" s="894" t="s">
        <v>268</v>
      </c>
      <c r="K49" s="899" t="s">
        <v>269</v>
      </c>
      <c r="L49" s="899"/>
      <c r="M49" s="899">
        <v>15</v>
      </c>
      <c r="N49" s="897">
        <v>15</v>
      </c>
    </row>
    <row r="50" spans="1:14" s="199" customFormat="1" ht="12.75" customHeight="1" x14ac:dyDescent="0.25">
      <c r="A50" s="905"/>
      <c r="B50" s="894"/>
      <c r="C50" s="894"/>
      <c r="D50" s="894"/>
      <c r="E50" s="894"/>
      <c r="F50" s="894"/>
      <c r="G50" s="894"/>
      <c r="H50" s="894"/>
      <c r="I50" s="894"/>
      <c r="J50" s="894"/>
      <c r="K50" s="899"/>
      <c r="L50" s="899"/>
      <c r="M50" s="899"/>
      <c r="N50" s="897"/>
    </row>
    <row r="51" spans="1:14" s="199" customFormat="1" ht="12.75" customHeight="1" x14ac:dyDescent="0.25">
      <c r="A51" s="905"/>
      <c r="B51" s="894"/>
      <c r="C51" s="894"/>
      <c r="D51" s="894"/>
      <c r="E51" s="894"/>
      <c r="F51" s="894"/>
      <c r="G51" s="894"/>
      <c r="H51" s="243">
        <v>0</v>
      </c>
      <c r="I51" s="237" t="s">
        <v>246</v>
      </c>
      <c r="J51" s="894" t="s">
        <v>270</v>
      </c>
      <c r="K51" s="899" t="s">
        <v>271</v>
      </c>
      <c r="L51" s="899"/>
      <c r="M51" s="899">
        <v>15</v>
      </c>
      <c r="N51" s="897">
        <v>15</v>
      </c>
    </row>
    <row r="52" spans="1:14" s="199" customFormat="1" ht="12.75" customHeight="1" x14ac:dyDescent="0.25">
      <c r="A52" s="905"/>
      <c r="B52" s="894"/>
      <c r="C52" s="894"/>
      <c r="D52" s="894"/>
      <c r="E52" s="894"/>
      <c r="F52" s="894"/>
      <c r="G52" s="894"/>
      <c r="H52" s="894"/>
      <c r="I52" s="894"/>
      <c r="J52" s="894"/>
      <c r="K52" s="899"/>
      <c r="L52" s="899"/>
      <c r="M52" s="899"/>
      <c r="N52" s="897"/>
    </row>
    <row r="53" spans="1:14" s="199" customFormat="1" ht="12.75" customHeight="1" x14ac:dyDescent="0.25">
      <c r="A53" s="905"/>
      <c r="B53" s="894"/>
      <c r="C53" s="894"/>
      <c r="D53" s="894"/>
      <c r="E53" s="894"/>
      <c r="F53" s="894"/>
      <c r="G53" s="894"/>
      <c r="H53" s="243">
        <v>0</v>
      </c>
      <c r="I53" s="237"/>
      <c r="J53" s="894"/>
      <c r="K53" s="899"/>
      <c r="L53" s="899"/>
      <c r="M53" s="899"/>
      <c r="N53" s="897"/>
    </row>
    <row r="54" spans="1:14" s="199" customFormat="1" ht="12.75" customHeight="1" thickBot="1" x14ac:dyDescent="0.3">
      <c r="A54" s="910"/>
      <c r="B54" s="911"/>
      <c r="C54" s="911"/>
      <c r="D54" s="911"/>
      <c r="E54" s="911"/>
      <c r="F54" s="911"/>
      <c r="G54" s="911"/>
      <c r="H54" s="911"/>
      <c r="I54" s="911"/>
      <c r="J54" s="911"/>
      <c r="K54" s="913"/>
      <c r="L54" s="913"/>
      <c r="M54" s="913"/>
      <c r="N54" s="914"/>
    </row>
    <row r="55" spans="1:14" s="199" customFormat="1" ht="7.5" customHeight="1" thickTop="1" x14ac:dyDescent="0.25">
      <c r="A55" s="200"/>
      <c r="B55" s="236"/>
      <c r="C55" s="236"/>
      <c r="D55" s="236"/>
      <c r="E55" s="236"/>
      <c r="F55" s="236"/>
      <c r="G55" s="236"/>
      <c r="H55" s="236"/>
      <c r="I55" s="236"/>
      <c r="J55" s="236"/>
      <c r="K55" s="236"/>
      <c r="L55" s="236"/>
      <c r="M55" s="236"/>
      <c r="N55" s="236"/>
    </row>
    <row r="56" spans="1:14" s="199" customFormat="1" ht="7.5" customHeight="1" thickBot="1" x14ac:dyDescent="0.3">
      <c r="A56" s="200"/>
      <c r="B56" s="236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</row>
    <row r="57" spans="1:14" s="199" customFormat="1" ht="12.75" customHeight="1" thickTop="1" x14ac:dyDescent="0.25">
      <c r="A57" s="903" t="s">
        <v>234</v>
      </c>
      <c r="B57" s="904"/>
      <c r="C57" s="904"/>
      <c r="D57" s="904"/>
      <c r="E57" s="904"/>
      <c r="F57" s="904"/>
      <c r="G57" s="904"/>
      <c r="H57" s="906" t="s">
        <v>235</v>
      </c>
      <c r="I57" s="906"/>
      <c r="J57" s="906"/>
      <c r="K57" s="906"/>
      <c r="L57" s="906"/>
      <c r="M57" s="906"/>
      <c r="N57" s="907"/>
    </row>
    <row r="58" spans="1:14" s="199" customFormat="1" ht="12.75" customHeight="1" x14ac:dyDescent="0.25">
      <c r="A58" s="905"/>
      <c r="B58" s="894"/>
      <c r="C58" s="894"/>
      <c r="D58" s="894"/>
      <c r="E58" s="894"/>
      <c r="F58" s="894"/>
      <c r="G58" s="894"/>
      <c r="H58" s="908" t="s">
        <v>236</v>
      </c>
      <c r="I58" s="908"/>
      <c r="J58" s="908"/>
      <c r="K58" s="908"/>
      <c r="L58" s="908"/>
      <c r="M58" s="908"/>
      <c r="N58" s="909"/>
    </row>
    <row r="59" spans="1:14" s="199" customFormat="1" ht="12.75" customHeight="1" x14ac:dyDescent="0.25">
      <c r="A59" s="905"/>
      <c r="B59" s="894"/>
      <c r="C59" s="894"/>
      <c r="D59" s="894"/>
      <c r="E59" s="894"/>
      <c r="F59" s="894"/>
      <c r="G59" s="894"/>
      <c r="H59" s="908" t="s">
        <v>237</v>
      </c>
      <c r="I59" s="908"/>
      <c r="J59" s="908"/>
      <c r="K59" s="908"/>
      <c r="L59" s="908"/>
      <c r="M59" s="908"/>
      <c r="N59" s="909"/>
    </row>
    <row r="60" spans="1:14" s="199" customFormat="1" ht="12.75" customHeight="1" x14ac:dyDescent="0.25">
      <c r="A60" s="905"/>
      <c r="B60" s="894"/>
      <c r="C60" s="894"/>
      <c r="D60" s="894"/>
      <c r="E60" s="894"/>
      <c r="F60" s="894"/>
      <c r="G60" s="894"/>
      <c r="H60" s="908" t="s">
        <v>238</v>
      </c>
      <c r="I60" s="908"/>
      <c r="J60" s="908"/>
      <c r="K60" s="908"/>
      <c r="L60" s="908"/>
      <c r="M60" s="908"/>
      <c r="N60" s="909"/>
    </row>
    <row r="61" spans="1:14" s="199" customFormat="1" ht="12.75" customHeight="1" x14ac:dyDescent="0.25">
      <c r="A61" s="905"/>
      <c r="B61" s="894"/>
      <c r="C61" s="894"/>
      <c r="D61" s="894"/>
      <c r="E61" s="894"/>
      <c r="F61" s="894"/>
      <c r="G61" s="894"/>
      <c r="H61" s="908" t="s">
        <v>239</v>
      </c>
      <c r="I61" s="908"/>
      <c r="J61" s="908"/>
      <c r="K61" s="908"/>
      <c r="L61" s="908"/>
      <c r="M61" s="908"/>
      <c r="N61" s="909"/>
    </row>
    <row r="62" spans="1:14" s="199" customFormat="1" ht="12.75" customHeight="1" x14ac:dyDescent="0.25">
      <c r="A62" s="905"/>
      <c r="B62" s="894"/>
      <c r="C62" s="894"/>
      <c r="D62" s="894"/>
      <c r="E62" s="894"/>
      <c r="F62" s="894"/>
      <c r="G62" s="894"/>
      <c r="H62" s="894" t="s">
        <v>240</v>
      </c>
      <c r="I62" s="894"/>
      <c r="J62" s="894" t="s">
        <v>2</v>
      </c>
      <c r="K62" s="894" t="s">
        <v>241</v>
      </c>
      <c r="L62" s="201" t="s">
        <v>242</v>
      </c>
      <c r="M62" s="201" t="s">
        <v>243</v>
      </c>
      <c r="N62" s="202" t="s">
        <v>244</v>
      </c>
    </row>
    <row r="63" spans="1:14" s="199" customFormat="1" ht="12.75" customHeight="1" x14ac:dyDescent="0.25">
      <c r="A63" s="905"/>
      <c r="B63" s="894"/>
      <c r="C63" s="894"/>
      <c r="D63" s="894"/>
      <c r="E63" s="894"/>
      <c r="F63" s="894"/>
      <c r="G63" s="894"/>
      <c r="H63" s="894"/>
      <c r="I63" s="894"/>
      <c r="J63" s="894"/>
      <c r="K63" s="894"/>
      <c r="L63" s="894" t="s">
        <v>245</v>
      </c>
      <c r="M63" s="894"/>
      <c r="N63" s="895"/>
    </row>
    <row r="64" spans="1:14" s="199" customFormat="1" ht="12.75" customHeight="1" thickBot="1" x14ac:dyDescent="0.3">
      <c r="A64" s="910">
        <v>1</v>
      </c>
      <c r="B64" s="911"/>
      <c r="C64" s="911"/>
      <c r="D64" s="911"/>
      <c r="E64" s="911"/>
      <c r="F64" s="911"/>
      <c r="G64" s="911"/>
      <c r="H64" s="911">
        <v>2</v>
      </c>
      <c r="I64" s="911"/>
      <c r="J64" s="238">
        <v>3</v>
      </c>
      <c r="K64" s="238">
        <v>4</v>
      </c>
      <c r="L64" s="238">
        <v>5</v>
      </c>
      <c r="M64" s="238">
        <v>6</v>
      </c>
      <c r="N64" s="239">
        <v>7</v>
      </c>
    </row>
    <row r="65" spans="1:14" s="199" customFormat="1" ht="12.75" customHeight="1" thickTop="1" x14ac:dyDescent="0.25">
      <c r="A65" s="240" t="s">
        <v>262</v>
      </c>
      <c r="B65" s="241" t="s">
        <v>247</v>
      </c>
      <c r="C65" s="241" t="s">
        <v>256</v>
      </c>
      <c r="D65" s="241" t="s">
        <v>258</v>
      </c>
      <c r="E65" s="241" t="s">
        <v>255</v>
      </c>
      <c r="F65" s="241" t="s">
        <v>255</v>
      </c>
      <c r="G65" s="241"/>
      <c r="H65" s="242">
        <v>0</v>
      </c>
      <c r="I65" s="241"/>
      <c r="J65" s="912"/>
      <c r="K65" s="898"/>
      <c r="L65" s="898"/>
      <c r="M65" s="898"/>
      <c r="N65" s="896"/>
    </row>
    <row r="66" spans="1:14" s="199" customFormat="1" ht="12.75" customHeight="1" x14ac:dyDescent="0.25">
      <c r="A66" s="905" t="s">
        <v>272</v>
      </c>
      <c r="B66" s="894"/>
      <c r="C66" s="894"/>
      <c r="D66" s="894"/>
      <c r="E66" s="894"/>
      <c r="F66" s="894"/>
      <c r="G66" s="894"/>
      <c r="H66" s="894"/>
      <c r="I66" s="894"/>
      <c r="J66" s="894"/>
      <c r="K66" s="899"/>
      <c r="L66" s="899"/>
      <c r="M66" s="899"/>
      <c r="N66" s="897"/>
    </row>
    <row r="67" spans="1:14" s="199" customFormat="1" ht="12.75" customHeight="1" x14ac:dyDescent="0.25">
      <c r="A67" s="905"/>
      <c r="B67" s="894"/>
      <c r="C67" s="894"/>
      <c r="D67" s="894"/>
      <c r="E67" s="894"/>
      <c r="F67" s="894"/>
      <c r="G67" s="894"/>
      <c r="H67" s="243">
        <v>0</v>
      </c>
      <c r="I67" s="237"/>
      <c r="J67" s="894"/>
      <c r="K67" s="899"/>
      <c r="L67" s="899"/>
      <c r="M67" s="899"/>
      <c r="N67" s="897"/>
    </row>
    <row r="68" spans="1:14" s="199" customFormat="1" ht="12.75" customHeight="1" x14ac:dyDescent="0.25">
      <c r="A68" s="905"/>
      <c r="B68" s="894"/>
      <c r="C68" s="894"/>
      <c r="D68" s="894"/>
      <c r="E68" s="894"/>
      <c r="F68" s="894"/>
      <c r="G68" s="894"/>
      <c r="H68" s="894"/>
      <c r="I68" s="894"/>
      <c r="J68" s="894"/>
      <c r="K68" s="899"/>
      <c r="L68" s="899"/>
      <c r="M68" s="899"/>
      <c r="N68" s="897"/>
    </row>
    <row r="69" spans="1:14" s="199" customFormat="1" ht="12.75" customHeight="1" x14ac:dyDescent="0.25">
      <c r="A69" s="905"/>
      <c r="B69" s="894"/>
      <c r="C69" s="894"/>
      <c r="D69" s="894"/>
      <c r="E69" s="894"/>
      <c r="F69" s="894"/>
      <c r="G69" s="894"/>
      <c r="H69" s="243">
        <v>0</v>
      </c>
      <c r="I69" s="237" t="s">
        <v>246</v>
      </c>
      <c r="J69" s="894" t="s">
        <v>273</v>
      </c>
      <c r="K69" s="899" t="s">
        <v>274</v>
      </c>
      <c r="L69" s="899"/>
      <c r="M69" s="899">
        <v>2100</v>
      </c>
      <c r="N69" s="897">
        <v>2000</v>
      </c>
    </row>
    <row r="70" spans="1:14" s="199" customFormat="1" ht="12.75" customHeight="1" x14ac:dyDescent="0.25">
      <c r="A70" s="905"/>
      <c r="B70" s="894"/>
      <c r="C70" s="894"/>
      <c r="D70" s="894"/>
      <c r="E70" s="894"/>
      <c r="F70" s="894"/>
      <c r="G70" s="894"/>
      <c r="H70" s="894"/>
      <c r="I70" s="894"/>
      <c r="J70" s="894"/>
      <c r="K70" s="899"/>
      <c r="L70" s="899"/>
      <c r="M70" s="899"/>
      <c r="N70" s="897"/>
    </row>
    <row r="71" spans="1:14" s="199" customFormat="1" ht="12.75" customHeight="1" x14ac:dyDescent="0.25">
      <c r="A71" s="905"/>
      <c r="B71" s="894"/>
      <c r="C71" s="894"/>
      <c r="D71" s="894"/>
      <c r="E71" s="894"/>
      <c r="F71" s="894"/>
      <c r="G71" s="894"/>
      <c r="H71" s="243">
        <v>0</v>
      </c>
      <c r="I71" s="237"/>
      <c r="J71" s="894"/>
      <c r="K71" s="899"/>
      <c r="L71" s="899"/>
      <c r="M71" s="899"/>
      <c r="N71" s="897"/>
    </row>
    <row r="72" spans="1:14" s="199" customFormat="1" ht="12.75" customHeight="1" x14ac:dyDescent="0.25">
      <c r="A72" s="905"/>
      <c r="B72" s="894"/>
      <c r="C72" s="894"/>
      <c r="D72" s="894"/>
      <c r="E72" s="894"/>
      <c r="F72" s="894"/>
      <c r="G72" s="894"/>
      <c r="H72" s="894"/>
      <c r="I72" s="894"/>
      <c r="J72" s="894"/>
      <c r="K72" s="899"/>
      <c r="L72" s="899"/>
      <c r="M72" s="899"/>
      <c r="N72" s="897"/>
    </row>
    <row r="73" spans="1:14" s="199" customFormat="1" ht="12.75" customHeight="1" x14ac:dyDescent="0.25">
      <c r="A73" s="206" t="s">
        <v>264</v>
      </c>
      <c r="B73" s="237" t="s">
        <v>247</v>
      </c>
      <c r="C73" s="237" t="s">
        <v>254</v>
      </c>
      <c r="D73" s="237" t="s">
        <v>255</v>
      </c>
      <c r="E73" s="237" t="s">
        <v>255</v>
      </c>
      <c r="F73" s="237" t="s">
        <v>256</v>
      </c>
      <c r="G73" s="237"/>
      <c r="H73" s="243">
        <v>0</v>
      </c>
      <c r="I73" s="237"/>
      <c r="J73" s="894"/>
      <c r="K73" s="899"/>
      <c r="L73" s="899"/>
      <c r="M73" s="899"/>
      <c r="N73" s="897"/>
    </row>
    <row r="74" spans="1:14" s="199" customFormat="1" ht="12.75" customHeight="1" x14ac:dyDescent="0.25">
      <c r="A74" s="905" t="s">
        <v>275</v>
      </c>
      <c r="B74" s="894"/>
      <c r="C74" s="894"/>
      <c r="D74" s="894"/>
      <c r="E74" s="894"/>
      <c r="F74" s="894"/>
      <c r="G74" s="894"/>
      <c r="H74" s="894"/>
      <c r="I74" s="894"/>
      <c r="J74" s="894"/>
      <c r="K74" s="899"/>
      <c r="L74" s="899"/>
      <c r="M74" s="899"/>
      <c r="N74" s="897"/>
    </row>
    <row r="75" spans="1:14" s="199" customFormat="1" ht="12.75" customHeight="1" x14ac:dyDescent="0.25">
      <c r="A75" s="905"/>
      <c r="B75" s="894"/>
      <c r="C75" s="894"/>
      <c r="D75" s="894"/>
      <c r="E75" s="894"/>
      <c r="F75" s="894"/>
      <c r="G75" s="894"/>
      <c r="H75" s="243">
        <v>0</v>
      </c>
      <c r="I75" s="237" t="s">
        <v>254</v>
      </c>
      <c r="J75" s="894" t="s">
        <v>276</v>
      </c>
      <c r="K75" s="899" t="s">
        <v>274</v>
      </c>
      <c r="L75" s="899"/>
      <c r="M75" s="899" t="s">
        <v>248</v>
      </c>
      <c r="N75" s="897"/>
    </row>
    <row r="76" spans="1:14" s="199" customFormat="1" ht="12.75" customHeight="1" x14ac:dyDescent="0.25">
      <c r="A76" s="905"/>
      <c r="B76" s="894"/>
      <c r="C76" s="894"/>
      <c r="D76" s="894"/>
      <c r="E76" s="894"/>
      <c r="F76" s="894"/>
      <c r="G76" s="894"/>
      <c r="H76" s="894"/>
      <c r="I76" s="894"/>
      <c r="J76" s="894"/>
      <c r="K76" s="899"/>
      <c r="L76" s="899"/>
      <c r="M76" s="899"/>
      <c r="N76" s="897"/>
    </row>
    <row r="77" spans="1:14" s="199" customFormat="1" ht="12.75" customHeight="1" x14ac:dyDescent="0.25">
      <c r="A77" s="905"/>
      <c r="B77" s="894"/>
      <c r="C77" s="894"/>
      <c r="D77" s="894"/>
      <c r="E77" s="894"/>
      <c r="F77" s="894"/>
      <c r="G77" s="894"/>
      <c r="H77" s="243">
        <v>0</v>
      </c>
      <c r="I77" s="237" t="s">
        <v>246</v>
      </c>
      <c r="J77" s="894" t="s">
        <v>277</v>
      </c>
      <c r="K77" s="899" t="s">
        <v>278</v>
      </c>
      <c r="L77" s="899"/>
      <c r="M77" s="899" t="s">
        <v>279</v>
      </c>
      <c r="N77" s="897"/>
    </row>
    <row r="78" spans="1:14" s="199" customFormat="1" ht="12.75" customHeight="1" x14ac:dyDescent="0.25">
      <c r="A78" s="905"/>
      <c r="B78" s="894"/>
      <c r="C78" s="894"/>
      <c r="D78" s="894"/>
      <c r="E78" s="894"/>
      <c r="F78" s="894"/>
      <c r="G78" s="894"/>
      <c r="H78" s="894"/>
      <c r="I78" s="894"/>
      <c r="J78" s="894"/>
      <c r="K78" s="899"/>
      <c r="L78" s="899"/>
      <c r="M78" s="899"/>
      <c r="N78" s="897"/>
    </row>
    <row r="79" spans="1:14" s="199" customFormat="1" ht="12.75" customHeight="1" x14ac:dyDescent="0.25">
      <c r="A79" s="905"/>
      <c r="B79" s="894"/>
      <c r="C79" s="894"/>
      <c r="D79" s="894"/>
      <c r="E79" s="894"/>
      <c r="F79" s="894"/>
      <c r="G79" s="894"/>
      <c r="H79" s="243">
        <v>0</v>
      </c>
      <c r="I79" s="237"/>
      <c r="J79" s="894"/>
      <c r="K79" s="899"/>
      <c r="L79" s="899"/>
      <c r="M79" s="899"/>
      <c r="N79" s="897"/>
    </row>
    <row r="80" spans="1:14" s="199" customFormat="1" ht="12.75" customHeight="1" x14ac:dyDescent="0.25">
      <c r="A80" s="905"/>
      <c r="B80" s="894"/>
      <c r="C80" s="894"/>
      <c r="D80" s="894"/>
      <c r="E80" s="894"/>
      <c r="F80" s="894"/>
      <c r="G80" s="894"/>
      <c r="H80" s="894"/>
      <c r="I80" s="894"/>
      <c r="J80" s="894"/>
      <c r="K80" s="899"/>
      <c r="L80" s="899"/>
      <c r="M80" s="899"/>
      <c r="N80" s="897"/>
    </row>
    <row r="81" spans="1:14" s="199" customFormat="1" ht="12.75" customHeight="1" x14ac:dyDescent="0.25">
      <c r="A81" s="206" t="s">
        <v>264</v>
      </c>
      <c r="B81" s="237" t="s">
        <v>247</v>
      </c>
      <c r="C81" s="237" t="s">
        <v>254</v>
      </c>
      <c r="D81" s="237" t="s">
        <v>255</v>
      </c>
      <c r="E81" s="237" t="s">
        <v>255</v>
      </c>
      <c r="F81" s="237" t="s">
        <v>254</v>
      </c>
      <c r="G81" s="237"/>
      <c r="H81" s="243">
        <v>0</v>
      </c>
      <c r="I81" s="237"/>
      <c r="J81" s="894"/>
      <c r="K81" s="899"/>
      <c r="L81" s="899"/>
      <c r="M81" s="899"/>
      <c r="N81" s="897"/>
    </row>
    <row r="82" spans="1:14" s="199" customFormat="1" ht="12.75" customHeight="1" x14ac:dyDescent="0.25">
      <c r="A82" s="905" t="s">
        <v>280</v>
      </c>
      <c r="B82" s="894"/>
      <c r="C82" s="894"/>
      <c r="D82" s="894"/>
      <c r="E82" s="894"/>
      <c r="F82" s="894"/>
      <c r="G82" s="894"/>
      <c r="H82" s="894"/>
      <c r="I82" s="894"/>
      <c r="J82" s="894"/>
      <c r="K82" s="899"/>
      <c r="L82" s="899"/>
      <c r="M82" s="899"/>
      <c r="N82" s="897"/>
    </row>
    <row r="83" spans="1:14" s="199" customFormat="1" ht="12.75" customHeight="1" x14ac:dyDescent="0.25">
      <c r="A83" s="905"/>
      <c r="B83" s="894"/>
      <c r="C83" s="894"/>
      <c r="D83" s="894"/>
      <c r="E83" s="894"/>
      <c r="F83" s="894"/>
      <c r="G83" s="894"/>
      <c r="H83" s="243">
        <v>0</v>
      </c>
      <c r="I83" s="237" t="s">
        <v>254</v>
      </c>
      <c r="J83" s="894" t="s">
        <v>281</v>
      </c>
      <c r="K83" s="899"/>
      <c r="L83" s="899"/>
      <c r="M83" s="899" t="s">
        <v>282</v>
      </c>
      <c r="N83" s="897"/>
    </row>
    <row r="84" spans="1:14" s="199" customFormat="1" ht="12.75" customHeight="1" x14ac:dyDescent="0.25">
      <c r="A84" s="905"/>
      <c r="B84" s="894"/>
      <c r="C84" s="894"/>
      <c r="D84" s="894"/>
      <c r="E84" s="894"/>
      <c r="F84" s="894"/>
      <c r="G84" s="894"/>
      <c r="H84" s="894"/>
      <c r="I84" s="894"/>
      <c r="J84" s="894"/>
      <c r="K84" s="899"/>
      <c r="L84" s="899"/>
      <c r="M84" s="899"/>
      <c r="N84" s="897"/>
    </row>
    <row r="85" spans="1:14" s="199" customFormat="1" ht="12.75" customHeight="1" x14ac:dyDescent="0.25">
      <c r="A85" s="905"/>
      <c r="B85" s="894"/>
      <c r="C85" s="894"/>
      <c r="D85" s="894"/>
      <c r="E85" s="894"/>
      <c r="F85" s="894"/>
      <c r="G85" s="894"/>
      <c r="H85" s="243">
        <v>0</v>
      </c>
      <c r="I85" s="237" t="s">
        <v>246</v>
      </c>
      <c r="J85" s="894" t="s">
        <v>277</v>
      </c>
      <c r="K85" s="899"/>
      <c r="L85" s="899"/>
      <c r="M85" s="899" t="s">
        <v>283</v>
      </c>
      <c r="N85" s="897"/>
    </row>
    <row r="86" spans="1:14" s="199" customFormat="1" ht="12.75" customHeight="1" x14ac:dyDescent="0.25">
      <c r="A86" s="905"/>
      <c r="B86" s="894"/>
      <c r="C86" s="894"/>
      <c r="D86" s="894"/>
      <c r="E86" s="894"/>
      <c r="F86" s="894"/>
      <c r="G86" s="894"/>
      <c r="H86" s="894"/>
      <c r="I86" s="894"/>
      <c r="J86" s="894"/>
      <c r="K86" s="899"/>
      <c r="L86" s="899"/>
      <c r="M86" s="899"/>
      <c r="N86" s="897"/>
    </row>
    <row r="87" spans="1:14" s="199" customFormat="1" ht="12.75" customHeight="1" x14ac:dyDescent="0.25">
      <c r="A87" s="905"/>
      <c r="B87" s="894"/>
      <c r="C87" s="894"/>
      <c r="D87" s="894"/>
      <c r="E87" s="894"/>
      <c r="F87" s="894"/>
      <c r="G87" s="894"/>
      <c r="H87" s="243">
        <v>0</v>
      </c>
      <c r="I87" s="237"/>
      <c r="J87" s="894"/>
      <c r="K87" s="899"/>
      <c r="L87" s="899"/>
      <c r="M87" s="899"/>
      <c r="N87" s="897"/>
    </row>
    <row r="88" spans="1:14" s="199" customFormat="1" ht="12.75" customHeight="1" x14ac:dyDescent="0.25">
      <c r="A88" s="905"/>
      <c r="B88" s="894"/>
      <c r="C88" s="894"/>
      <c r="D88" s="894"/>
      <c r="E88" s="894"/>
      <c r="F88" s="894"/>
      <c r="G88" s="894"/>
      <c r="H88" s="894"/>
      <c r="I88" s="894"/>
      <c r="J88" s="894"/>
      <c r="K88" s="899"/>
      <c r="L88" s="899"/>
      <c r="M88" s="899"/>
      <c r="N88" s="897"/>
    </row>
    <row r="89" spans="1:14" s="199" customFormat="1" ht="12.75" customHeight="1" x14ac:dyDescent="0.25">
      <c r="A89" s="206" t="s">
        <v>282</v>
      </c>
      <c r="B89" s="237" t="s">
        <v>262</v>
      </c>
      <c r="C89" s="237" t="s">
        <v>256</v>
      </c>
      <c r="D89" s="237" t="s">
        <v>255</v>
      </c>
      <c r="E89" s="237" t="s">
        <v>256</v>
      </c>
      <c r="F89" s="237" t="s">
        <v>256</v>
      </c>
      <c r="G89" s="237"/>
      <c r="H89" s="243">
        <v>0</v>
      </c>
      <c r="I89" s="237" t="s">
        <v>256</v>
      </c>
      <c r="J89" s="894" t="s">
        <v>284</v>
      </c>
      <c r="K89" s="899" t="s">
        <v>271</v>
      </c>
      <c r="L89" s="899"/>
      <c r="M89" s="899" t="s">
        <v>285</v>
      </c>
      <c r="N89" s="897" t="s">
        <v>285</v>
      </c>
    </row>
    <row r="90" spans="1:14" s="199" customFormat="1" ht="12.75" customHeight="1" x14ac:dyDescent="0.25">
      <c r="A90" s="905" t="s">
        <v>286</v>
      </c>
      <c r="B90" s="894"/>
      <c r="C90" s="894"/>
      <c r="D90" s="894"/>
      <c r="E90" s="894"/>
      <c r="F90" s="894"/>
      <c r="G90" s="894"/>
      <c r="H90" s="894"/>
      <c r="I90" s="894"/>
      <c r="J90" s="894"/>
      <c r="K90" s="899"/>
      <c r="L90" s="899"/>
      <c r="M90" s="899"/>
      <c r="N90" s="897"/>
    </row>
    <row r="91" spans="1:14" s="199" customFormat="1" ht="12.75" customHeight="1" x14ac:dyDescent="0.25">
      <c r="A91" s="905"/>
      <c r="B91" s="894"/>
      <c r="C91" s="894"/>
      <c r="D91" s="894"/>
      <c r="E91" s="894"/>
      <c r="F91" s="894"/>
      <c r="G91" s="894"/>
      <c r="H91" s="243">
        <v>0</v>
      </c>
      <c r="I91" s="237" t="s">
        <v>256</v>
      </c>
      <c r="J91" s="894" t="s">
        <v>287</v>
      </c>
      <c r="K91" s="899" t="s">
        <v>271</v>
      </c>
      <c r="L91" s="899"/>
      <c r="M91" s="899" t="s">
        <v>254</v>
      </c>
      <c r="N91" s="897"/>
    </row>
    <row r="92" spans="1:14" s="199" customFormat="1" ht="12.75" customHeight="1" x14ac:dyDescent="0.25">
      <c r="A92" s="905"/>
      <c r="B92" s="894"/>
      <c r="C92" s="894"/>
      <c r="D92" s="894"/>
      <c r="E92" s="894"/>
      <c r="F92" s="894"/>
      <c r="G92" s="894"/>
      <c r="H92" s="894"/>
      <c r="I92" s="894"/>
      <c r="J92" s="894"/>
      <c r="K92" s="899"/>
      <c r="L92" s="899"/>
      <c r="M92" s="899"/>
      <c r="N92" s="897"/>
    </row>
    <row r="93" spans="1:14" s="199" customFormat="1" ht="12.75" customHeight="1" x14ac:dyDescent="0.25">
      <c r="A93" s="905"/>
      <c r="B93" s="894"/>
      <c r="C93" s="894"/>
      <c r="D93" s="894"/>
      <c r="E93" s="894"/>
      <c r="F93" s="894"/>
      <c r="G93" s="894"/>
      <c r="H93" s="243">
        <v>0</v>
      </c>
      <c r="I93" s="237" t="s">
        <v>254</v>
      </c>
      <c r="J93" s="894" t="s">
        <v>268</v>
      </c>
      <c r="K93" s="899" t="s">
        <v>271</v>
      </c>
      <c r="L93" s="899"/>
      <c r="M93" s="899">
        <v>19</v>
      </c>
      <c r="N93" s="897">
        <v>19</v>
      </c>
    </row>
    <row r="94" spans="1:14" s="199" customFormat="1" ht="12.75" customHeight="1" x14ac:dyDescent="0.25">
      <c r="A94" s="905"/>
      <c r="B94" s="894"/>
      <c r="C94" s="894"/>
      <c r="D94" s="894"/>
      <c r="E94" s="894"/>
      <c r="F94" s="894"/>
      <c r="G94" s="894"/>
      <c r="H94" s="894"/>
      <c r="I94" s="894"/>
      <c r="J94" s="894"/>
      <c r="K94" s="899"/>
      <c r="L94" s="899"/>
      <c r="M94" s="899"/>
      <c r="N94" s="897"/>
    </row>
    <row r="95" spans="1:14" s="199" customFormat="1" ht="12.75" customHeight="1" x14ac:dyDescent="0.25">
      <c r="A95" s="905"/>
      <c r="B95" s="894"/>
      <c r="C95" s="894"/>
      <c r="D95" s="894"/>
      <c r="E95" s="894"/>
      <c r="F95" s="894"/>
      <c r="G95" s="894"/>
      <c r="H95" s="243">
        <v>0</v>
      </c>
      <c r="I95" s="237" t="s">
        <v>246</v>
      </c>
      <c r="J95" s="894" t="s">
        <v>270</v>
      </c>
      <c r="K95" s="899" t="s">
        <v>269</v>
      </c>
      <c r="L95" s="899"/>
      <c r="M95" s="899">
        <v>19</v>
      </c>
      <c r="N95" s="897">
        <v>19</v>
      </c>
    </row>
    <row r="96" spans="1:14" s="199" customFormat="1" ht="12.75" customHeight="1" x14ac:dyDescent="0.25">
      <c r="A96" s="905"/>
      <c r="B96" s="894"/>
      <c r="C96" s="894"/>
      <c r="D96" s="894"/>
      <c r="E96" s="894"/>
      <c r="F96" s="894"/>
      <c r="G96" s="894"/>
      <c r="H96" s="894"/>
      <c r="I96" s="894"/>
      <c r="J96" s="894"/>
      <c r="K96" s="899"/>
      <c r="L96" s="899"/>
      <c r="M96" s="899"/>
      <c r="N96" s="897"/>
    </row>
    <row r="97" spans="1:14" s="199" customFormat="1" ht="12.75" customHeight="1" x14ac:dyDescent="0.25">
      <c r="A97" s="206" t="s">
        <v>282</v>
      </c>
      <c r="B97" s="237" t="s">
        <v>264</v>
      </c>
      <c r="C97" s="237" t="s">
        <v>254</v>
      </c>
      <c r="D97" s="237" t="s">
        <v>254</v>
      </c>
      <c r="E97" s="237" t="s">
        <v>246</v>
      </c>
      <c r="F97" s="237" t="s">
        <v>256</v>
      </c>
      <c r="G97" s="237"/>
      <c r="H97" s="243">
        <v>0</v>
      </c>
      <c r="I97" s="237"/>
      <c r="J97" s="894"/>
      <c r="K97" s="899"/>
      <c r="L97" s="899"/>
      <c r="M97" s="899"/>
      <c r="N97" s="897"/>
    </row>
    <row r="98" spans="1:14" s="199" customFormat="1" ht="12.75" customHeight="1" x14ac:dyDescent="0.25">
      <c r="A98" s="905" t="s">
        <v>288</v>
      </c>
      <c r="B98" s="894"/>
      <c r="C98" s="894"/>
      <c r="D98" s="894"/>
      <c r="E98" s="894"/>
      <c r="F98" s="894"/>
      <c r="G98" s="894"/>
      <c r="H98" s="894"/>
      <c r="I98" s="894"/>
      <c r="J98" s="894"/>
      <c r="K98" s="899"/>
      <c r="L98" s="899"/>
      <c r="M98" s="899"/>
      <c r="N98" s="897"/>
    </row>
    <row r="99" spans="1:14" s="199" customFormat="1" ht="12.75" customHeight="1" x14ac:dyDescent="0.25">
      <c r="A99" s="905"/>
      <c r="B99" s="894"/>
      <c r="C99" s="894"/>
      <c r="D99" s="894"/>
      <c r="E99" s="894"/>
      <c r="F99" s="894"/>
      <c r="G99" s="894"/>
      <c r="H99" s="243">
        <v>0</v>
      </c>
      <c r="I99" s="237" t="s">
        <v>254</v>
      </c>
      <c r="J99" s="894" t="s">
        <v>289</v>
      </c>
      <c r="K99" s="899" t="s">
        <v>271</v>
      </c>
      <c r="L99" s="899"/>
      <c r="M99" s="899">
        <v>22</v>
      </c>
      <c r="N99" s="897"/>
    </row>
    <row r="100" spans="1:14" s="199" customFormat="1" ht="12.75" customHeight="1" x14ac:dyDescent="0.25">
      <c r="A100" s="905"/>
      <c r="B100" s="894"/>
      <c r="C100" s="894"/>
      <c r="D100" s="894"/>
      <c r="E100" s="894"/>
      <c r="F100" s="894"/>
      <c r="G100" s="894"/>
      <c r="H100" s="894"/>
      <c r="I100" s="894"/>
      <c r="J100" s="894"/>
      <c r="K100" s="899"/>
      <c r="L100" s="899"/>
      <c r="M100" s="899"/>
      <c r="N100" s="897"/>
    </row>
    <row r="101" spans="1:14" s="199" customFormat="1" ht="12.75" customHeight="1" x14ac:dyDescent="0.25">
      <c r="A101" s="905"/>
      <c r="B101" s="894"/>
      <c r="C101" s="894"/>
      <c r="D101" s="894"/>
      <c r="E101" s="894"/>
      <c r="F101" s="894"/>
      <c r="G101" s="894"/>
      <c r="H101" s="243">
        <v>0</v>
      </c>
      <c r="I101" s="237" t="s">
        <v>246</v>
      </c>
      <c r="J101" s="894" t="s">
        <v>290</v>
      </c>
      <c r="K101" s="899" t="s">
        <v>269</v>
      </c>
      <c r="L101" s="899"/>
      <c r="M101" s="899">
        <v>22</v>
      </c>
      <c r="N101" s="897"/>
    </row>
    <row r="102" spans="1:14" s="199" customFormat="1" ht="12.75" customHeight="1" x14ac:dyDescent="0.25">
      <c r="A102" s="905"/>
      <c r="B102" s="894"/>
      <c r="C102" s="894"/>
      <c r="D102" s="894"/>
      <c r="E102" s="894"/>
      <c r="F102" s="894"/>
      <c r="G102" s="894"/>
      <c r="H102" s="894"/>
      <c r="I102" s="894"/>
      <c r="J102" s="894"/>
      <c r="K102" s="899"/>
      <c r="L102" s="899"/>
      <c r="M102" s="899"/>
      <c r="N102" s="897"/>
    </row>
    <row r="103" spans="1:14" s="199" customFormat="1" ht="12.75" customHeight="1" x14ac:dyDescent="0.25">
      <c r="A103" s="905"/>
      <c r="B103" s="894"/>
      <c r="C103" s="894"/>
      <c r="D103" s="894"/>
      <c r="E103" s="894"/>
      <c r="F103" s="894"/>
      <c r="G103" s="894"/>
      <c r="H103" s="243">
        <v>0</v>
      </c>
      <c r="I103" s="237"/>
      <c r="J103" s="894"/>
      <c r="K103" s="899"/>
      <c r="L103" s="899"/>
      <c r="M103" s="899"/>
      <c r="N103" s="897"/>
    </row>
    <row r="104" spans="1:14" s="199" customFormat="1" ht="12.75" customHeight="1" x14ac:dyDescent="0.25">
      <c r="A104" s="905"/>
      <c r="B104" s="894"/>
      <c r="C104" s="894"/>
      <c r="D104" s="894"/>
      <c r="E104" s="894"/>
      <c r="F104" s="894"/>
      <c r="G104" s="894"/>
      <c r="H104" s="894"/>
      <c r="I104" s="894"/>
      <c r="J104" s="894"/>
      <c r="K104" s="899"/>
      <c r="L104" s="899"/>
      <c r="M104" s="899"/>
      <c r="N104" s="897"/>
    </row>
    <row r="105" spans="1:14" s="199" customFormat="1" ht="12.75" customHeight="1" x14ac:dyDescent="0.25">
      <c r="A105" s="240" t="s">
        <v>282</v>
      </c>
      <c r="B105" s="241" t="s">
        <v>247</v>
      </c>
      <c r="C105" s="241" t="s">
        <v>266</v>
      </c>
      <c r="D105" s="241" t="s">
        <v>248</v>
      </c>
      <c r="E105" s="241" t="s">
        <v>248</v>
      </c>
      <c r="F105" s="241" t="s">
        <v>248</v>
      </c>
      <c r="G105" s="241"/>
      <c r="H105" s="242">
        <v>0</v>
      </c>
      <c r="I105" s="241"/>
      <c r="J105" s="912"/>
      <c r="K105" s="898"/>
      <c r="L105" s="898"/>
      <c r="M105" s="898"/>
      <c r="N105" s="896"/>
    </row>
    <row r="106" spans="1:14" s="199" customFormat="1" ht="12.75" customHeight="1" x14ac:dyDescent="0.25">
      <c r="A106" s="905" t="s">
        <v>811</v>
      </c>
      <c r="B106" s="894"/>
      <c r="C106" s="894"/>
      <c r="D106" s="894"/>
      <c r="E106" s="894"/>
      <c r="F106" s="894"/>
      <c r="G106" s="894"/>
      <c r="H106" s="894"/>
      <c r="I106" s="894"/>
      <c r="J106" s="894"/>
      <c r="K106" s="899"/>
      <c r="L106" s="899"/>
      <c r="M106" s="899"/>
      <c r="N106" s="897"/>
    </row>
    <row r="107" spans="1:14" s="199" customFormat="1" ht="12.75" customHeight="1" x14ac:dyDescent="0.25">
      <c r="A107" s="905"/>
      <c r="B107" s="894"/>
      <c r="C107" s="894"/>
      <c r="D107" s="894"/>
      <c r="E107" s="894"/>
      <c r="F107" s="894"/>
      <c r="G107" s="894"/>
      <c r="H107" s="243">
        <v>0</v>
      </c>
      <c r="I107" s="237" t="s">
        <v>254</v>
      </c>
      <c r="J107" s="894" t="s">
        <v>291</v>
      </c>
      <c r="K107" s="899" t="s">
        <v>271</v>
      </c>
      <c r="L107" s="899"/>
      <c r="M107" s="899">
        <v>51</v>
      </c>
      <c r="N107" s="897">
        <v>50</v>
      </c>
    </row>
    <row r="108" spans="1:14" s="199" customFormat="1" ht="12.75" customHeight="1" x14ac:dyDescent="0.25">
      <c r="A108" s="905"/>
      <c r="B108" s="894"/>
      <c r="C108" s="894"/>
      <c r="D108" s="894"/>
      <c r="E108" s="894"/>
      <c r="F108" s="894"/>
      <c r="G108" s="894"/>
      <c r="H108" s="894"/>
      <c r="I108" s="894"/>
      <c r="J108" s="894"/>
      <c r="K108" s="899"/>
      <c r="L108" s="899"/>
      <c r="M108" s="899"/>
      <c r="N108" s="897"/>
    </row>
    <row r="109" spans="1:14" s="199" customFormat="1" ht="12.75" customHeight="1" x14ac:dyDescent="0.25">
      <c r="A109" s="905"/>
      <c r="B109" s="894"/>
      <c r="C109" s="894"/>
      <c r="D109" s="894"/>
      <c r="E109" s="894"/>
      <c r="F109" s="894"/>
      <c r="G109" s="894"/>
      <c r="H109" s="243">
        <v>0</v>
      </c>
      <c r="I109" s="237" t="s">
        <v>246</v>
      </c>
      <c r="J109" s="894" t="s">
        <v>292</v>
      </c>
      <c r="K109" s="899" t="s">
        <v>295</v>
      </c>
      <c r="L109" s="899"/>
      <c r="M109" s="899">
        <v>20.6</v>
      </c>
      <c r="N109" s="897">
        <v>20</v>
      </c>
    </row>
    <row r="110" spans="1:14" s="199" customFormat="1" ht="12.75" customHeight="1" x14ac:dyDescent="0.25">
      <c r="A110" s="905"/>
      <c r="B110" s="894"/>
      <c r="C110" s="894"/>
      <c r="D110" s="894"/>
      <c r="E110" s="894"/>
      <c r="F110" s="894"/>
      <c r="G110" s="894"/>
      <c r="H110" s="894"/>
      <c r="I110" s="894"/>
      <c r="J110" s="894"/>
      <c r="K110" s="899"/>
      <c r="L110" s="899"/>
      <c r="M110" s="899"/>
      <c r="N110" s="897"/>
    </row>
    <row r="111" spans="1:14" s="199" customFormat="1" ht="12.75" customHeight="1" x14ac:dyDescent="0.25">
      <c r="A111" s="905"/>
      <c r="B111" s="894"/>
      <c r="C111" s="894"/>
      <c r="D111" s="894"/>
      <c r="E111" s="894"/>
      <c r="F111" s="894"/>
      <c r="G111" s="894"/>
      <c r="H111" s="243">
        <v>0</v>
      </c>
      <c r="I111" s="237"/>
      <c r="J111" s="894"/>
      <c r="K111" s="899"/>
      <c r="L111" s="899"/>
      <c r="M111" s="899"/>
      <c r="N111" s="897"/>
    </row>
    <row r="112" spans="1:14" s="199" customFormat="1" ht="12.75" customHeight="1" thickBot="1" x14ac:dyDescent="0.3">
      <c r="A112" s="910"/>
      <c r="B112" s="911"/>
      <c r="C112" s="911"/>
      <c r="D112" s="911"/>
      <c r="E112" s="911"/>
      <c r="F112" s="911"/>
      <c r="G112" s="911"/>
      <c r="H112" s="911"/>
      <c r="I112" s="911"/>
      <c r="J112" s="911"/>
      <c r="K112" s="913"/>
      <c r="L112" s="913"/>
      <c r="M112" s="913"/>
      <c r="N112" s="914"/>
    </row>
    <row r="113" spans="1:14" s="199" customFormat="1" ht="7.5" customHeight="1" thickTop="1" x14ac:dyDescent="0.25">
      <c r="A113" s="340"/>
      <c r="B113" s="340"/>
      <c r="C113" s="340"/>
      <c r="D113" s="340"/>
      <c r="E113" s="340"/>
      <c r="F113" s="340"/>
      <c r="G113" s="340"/>
      <c r="H113" s="340"/>
      <c r="I113" s="340"/>
      <c r="J113" s="340"/>
      <c r="K113" s="341"/>
      <c r="L113" s="341"/>
      <c r="M113" s="341"/>
      <c r="N113" s="341"/>
    </row>
    <row r="114" spans="1:14" s="199" customFormat="1" ht="7.5" customHeight="1" thickBot="1" x14ac:dyDescent="0.3">
      <c r="A114" s="342"/>
      <c r="B114" s="342"/>
      <c r="C114" s="342"/>
      <c r="D114" s="342"/>
      <c r="E114" s="342"/>
      <c r="F114" s="342"/>
      <c r="G114" s="342"/>
      <c r="H114" s="342"/>
      <c r="I114" s="342"/>
      <c r="J114" s="342"/>
      <c r="K114" s="343"/>
      <c r="L114" s="343"/>
      <c r="M114" s="343"/>
      <c r="N114" s="343"/>
    </row>
    <row r="115" spans="1:14" s="199" customFormat="1" ht="12.75" customHeight="1" thickTop="1" x14ac:dyDescent="0.25">
      <c r="A115" s="903" t="s">
        <v>234</v>
      </c>
      <c r="B115" s="904"/>
      <c r="C115" s="904"/>
      <c r="D115" s="904"/>
      <c r="E115" s="904"/>
      <c r="F115" s="904"/>
      <c r="G115" s="904"/>
      <c r="H115" s="906" t="s">
        <v>235</v>
      </c>
      <c r="I115" s="906"/>
      <c r="J115" s="906"/>
      <c r="K115" s="906"/>
      <c r="L115" s="906"/>
      <c r="M115" s="906"/>
      <c r="N115" s="907"/>
    </row>
    <row r="116" spans="1:14" s="199" customFormat="1" ht="12.75" customHeight="1" x14ac:dyDescent="0.25">
      <c r="A116" s="905"/>
      <c r="B116" s="894"/>
      <c r="C116" s="894"/>
      <c r="D116" s="894"/>
      <c r="E116" s="894"/>
      <c r="F116" s="894"/>
      <c r="G116" s="894"/>
      <c r="H116" s="908" t="s">
        <v>236</v>
      </c>
      <c r="I116" s="908"/>
      <c r="J116" s="908"/>
      <c r="K116" s="908"/>
      <c r="L116" s="908"/>
      <c r="M116" s="908"/>
      <c r="N116" s="909"/>
    </row>
    <row r="117" spans="1:14" s="199" customFormat="1" ht="12.75" customHeight="1" x14ac:dyDescent="0.25">
      <c r="A117" s="905"/>
      <c r="B117" s="894"/>
      <c r="C117" s="894"/>
      <c r="D117" s="894"/>
      <c r="E117" s="894"/>
      <c r="F117" s="894"/>
      <c r="G117" s="894"/>
      <c r="H117" s="908" t="s">
        <v>237</v>
      </c>
      <c r="I117" s="908"/>
      <c r="J117" s="908"/>
      <c r="K117" s="908"/>
      <c r="L117" s="908"/>
      <c r="M117" s="908"/>
      <c r="N117" s="909"/>
    </row>
    <row r="118" spans="1:14" s="199" customFormat="1" ht="12.75" customHeight="1" x14ac:dyDescent="0.25">
      <c r="A118" s="905"/>
      <c r="B118" s="894"/>
      <c r="C118" s="894"/>
      <c r="D118" s="894"/>
      <c r="E118" s="894"/>
      <c r="F118" s="894"/>
      <c r="G118" s="894"/>
      <c r="H118" s="908" t="s">
        <v>238</v>
      </c>
      <c r="I118" s="908"/>
      <c r="J118" s="908"/>
      <c r="K118" s="908"/>
      <c r="L118" s="908"/>
      <c r="M118" s="908"/>
      <c r="N118" s="909"/>
    </row>
    <row r="119" spans="1:14" s="199" customFormat="1" ht="12.75" customHeight="1" x14ac:dyDescent="0.25">
      <c r="A119" s="905"/>
      <c r="B119" s="894"/>
      <c r="C119" s="894"/>
      <c r="D119" s="894"/>
      <c r="E119" s="894"/>
      <c r="F119" s="894"/>
      <c r="G119" s="894"/>
      <c r="H119" s="908" t="s">
        <v>239</v>
      </c>
      <c r="I119" s="908"/>
      <c r="J119" s="908"/>
      <c r="K119" s="908"/>
      <c r="L119" s="908"/>
      <c r="M119" s="908"/>
      <c r="N119" s="909"/>
    </row>
    <row r="120" spans="1:14" s="199" customFormat="1" ht="12.75" customHeight="1" x14ac:dyDescent="0.25">
      <c r="A120" s="905"/>
      <c r="B120" s="894"/>
      <c r="C120" s="894"/>
      <c r="D120" s="894"/>
      <c r="E120" s="894"/>
      <c r="F120" s="894"/>
      <c r="G120" s="894"/>
      <c r="H120" s="894" t="s">
        <v>240</v>
      </c>
      <c r="I120" s="894"/>
      <c r="J120" s="894" t="s">
        <v>2</v>
      </c>
      <c r="K120" s="894" t="s">
        <v>241</v>
      </c>
      <c r="L120" s="201" t="s">
        <v>242</v>
      </c>
      <c r="M120" s="201" t="s">
        <v>243</v>
      </c>
      <c r="N120" s="202" t="s">
        <v>244</v>
      </c>
    </row>
    <row r="121" spans="1:14" s="199" customFormat="1" ht="12.75" customHeight="1" thickBot="1" x14ac:dyDescent="0.3">
      <c r="A121" s="910"/>
      <c r="B121" s="911"/>
      <c r="C121" s="911"/>
      <c r="D121" s="911"/>
      <c r="E121" s="911"/>
      <c r="F121" s="911"/>
      <c r="G121" s="911"/>
      <c r="H121" s="911"/>
      <c r="I121" s="911"/>
      <c r="J121" s="911"/>
      <c r="K121" s="911"/>
      <c r="L121" s="911" t="s">
        <v>245</v>
      </c>
      <c r="M121" s="911"/>
      <c r="N121" s="917"/>
    </row>
    <row r="122" spans="1:14" s="199" customFormat="1" ht="12.75" customHeight="1" thickTop="1" thickBot="1" x14ac:dyDescent="0.3">
      <c r="A122" s="915">
        <v>1</v>
      </c>
      <c r="B122" s="916"/>
      <c r="C122" s="916"/>
      <c r="D122" s="916"/>
      <c r="E122" s="916"/>
      <c r="F122" s="916"/>
      <c r="G122" s="916"/>
      <c r="H122" s="916">
        <v>2</v>
      </c>
      <c r="I122" s="916"/>
      <c r="J122" s="204">
        <v>3</v>
      </c>
      <c r="K122" s="204">
        <v>4</v>
      </c>
      <c r="L122" s="204">
        <v>5</v>
      </c>
      <c r="M122" s="204">
        <v>6</v>
      </c>
      <c r="N122" s="205">
        <v>7</v>
      </c>
    </row>
    <row r="123" spans="1:14" s="199" customFormat="1" ht="12.75" customHeight="1" thickTop="1" x14ac:dyDescent="0.25">
      <c r="A123" s="206" t="s">
        <v>282</v>
      </c>
      <c r="B123" s="237" t="s">
        <v>282</v>
      </c>
      <c r="C123" s="237" t="s">
        <v>254</v>
      </c>
      <c r="D123" s="237" t="s">
        <v>256</v>
      </c>
      <c r="E123" s="237" t="s">
        <v>256</v>
      </c>
      <c r="F123" s="237" t="s">
        <v>262</v>
      </c>
      <c r="G123" s="237"/>
      <c r="H123" s="243">
        <v>0</v>
      </c>
      <c r="I123" s="237"/>
      <c r="J123" s="894"/>
      <c r="K123" s="899"/>
      <c r="L123" s="899"/>
      <c r="M123" s="899"/>
      <c r="N123" s="897"/>
    </row>
    <row r="124" spans="1:14" s="199" customFormat="1" ht="12.75" customHeight="1" x14ac:dyDescent="0.25">
      <c r="A124" s="905" t="s">
        <v>813</v>
      </c>
      <c r="B124" s="894"/>
      <c r="C124" s="894"/>
      <c r="D124" s="894"/>
      <c r="E124" s="894"/>
      <c r="F124" s="894"/>
      <c r="G124" s="894"/>
      <c r="H124" s="894"/>
      <c r="I124" s="894"/>
      <c r="J124" s="894"/>
      <c r="K124" s="899"/>
      <c r="L124" s="899"/>
      <c r="M124" s="899"/>
      <c r="N124" s="897"/>
    </row>
    <row r="125" spans="1:14" s="199" customFormat="1" ht="12.75" customHeight="1" x14ac:dyDescent="0.25">
      <c r="A125" s="905"/>
      <c r="B125" s="894"/>
      <c r="C125" s="894"/>
      <c r="D125" s="894"/>
      <c r="E125" s="894"/>
      <c r="F125" s="894"/>
      <c r="G125" s="894"/>
      <c r="H125" s="243">
        <v>0</v>
      </c>
      <c r="I125" s="237" t="s">
        <v>254</v>
      </c>
      <c r="J125" s="894" t="s">
        <v>291</v>
      </c>
      <c r="K125" s="899" t="s">
        <v>271</v>
      </c>
      <c r="L125" s="899"/>
      <c r="M125" s="899">
        <v>8</v>
      </c>
      <c r="N125" s="897">
        <v>8</v>
      </c>
    </row>
    <row r="126" spans="1:14" s="199" customFormat="1" ht="12.75" customHeight="1" x14ac:dyDescent="0.25">
      <c r="A126" s="905"/>
      <c r="B126" s="894"/>
      <c r="C126" s="894"/>
      <c r="D126" s="894"/>
      <c r="E126" s="894"/>
      <c r="F126" s="894"/>
      <c r="G126" s="894"/>
      <c r="H126" s="894"/>
      <c r="I126" s="894"/>
      <c r="J126" s="894"/>
      <c r="K126" s="899"/>
      <c r="L126" s="899"/>
      <c r="M126" s="899"/>
      <c r="N126" s="897"/>
    </row>
    <row r="127" spans="1:14" s="199" customFormat="1" ht="12.75" customHeight="1" x14ac:dyDescent="0.25">
      <c r="A127" s="905"/>
      <c r="B127" s="894"/>
      <c r="C127" s="894"/>
      <c r="D127" s="894"/>
      <c r="E127" s="894"/>
      <c r="F127" s="894"/>
      <c r="G127" s="894"/>
      <c r="H127" s="243">
        <v>0</v>
      </c>
      <c r="I127" s="237" t="s">
        <v>246</v>
      </c>
      <c r="J127" s="894" t="s">
        <v>292</v>
      </c>
      <c r="K127" s="899" t="s">
        <v>295</v>
      </c>
      <c r="L127" s="899"/>
      <c r="M127" s="899">
        <v>57</v>
      </c>
      <c r="N127" s="897">
        <v>57</v>
      </c>
    </row>
    <row r="128" spans="1:14" s="199" customFormat="1" ht="12.75" customHeight="1" x14ac:dyDescent="0.25">
      <c r="A128" s="905"/>
      <c r="B128" s="894"/>
      <c r="C128" s="894"/>
      <c r="D128" s="894"/>
      <c r="E128" s="894"/>
      <c r="F128" s="894"/>
      <c r="G128" s="894"/>
      <c r="H128" s="894"/>
      <c r="I128" s="894"/>
      <c r="J128" s="894"/>
      <c r="K128" s="899"/>
      <c r="L128" s="899"/>
      <c r="M128" s="899"/>
      <c r="N128" s="897"/>
    </row>
    <row r="129" spans="1:14" s="199" customFormat="1" ht="12.75" customHeight="1" x14ac:dyDescent="0.25">
      <c r="A129" s="905"/>
      <c r="B129" s="894"/>
      <c r="C129" s="894"/>
      <c r="D129" s="894"/>
      <c r="E129" s="894"/>
      <c r="F129" s="894"/>
      <c r="G129" s="894"/>
      <c r="H129" s="243">
        <v>0</v>
      </c>
      <c r="I129" s="237"/>
      <c r="J129" s="894"/>
      <c r="K129" s="899"/>
      <c r="L129" s="899"/>
      <c r="M129" s="899"/>
      <c r="N129" s="897"/>
    </row>
    <row r="130" spans="1:14" s="199" customFormat="1" ht="12.75" customHeight="1" x14ac:dyDescent="0.25">
      <c r="A130" s="905"/>
      <c r="B130" s="894"/>
      <c r="C130" s="894"/>
      <c r="D130" s="894"/>
      <c r="E130" s="894"/>
      <c r="F130" s="894"/>
      <c r="G130" s="894"/>
      <c r="H130" s="894"/>
      <c r="I130" s="894"/>
      <c r="J130" s="894"/>
      <c r="K130" s="899"/>
      <c r="L130" s="899"/>
      <c r="M130" s="899"/>
      <c r="N130" s="897"/>
    </row>
    <row r="131" spans="1:14" s="199" customFormat="1" ht="12.75" customHeight="1" x14ac:dyDescent="0.25">
      <c r="A131" s="240" t="s">
        <v>282</v>
      </c>
      <c r="B131" s="241" t="s">
        <v>282</v>
      </c>
      <c r="C131" s="241" t="s">
        <v>254</v>
      </c>
      <c r="D131" s="241" t="s">
        <v>256</v>
      </c>
      <c r="E131" s="241" t="s">
        <v>256</v>
      </c>
      <c r="F131" s="241" t="s">
        <v>293</v>
      </c>
      <c r="G131" s="241"/>
      <c r="H131" s="242">
        <v>0</v>
      </c>
      <c r="I131" s="241"/>
      <c r="J131" s="912"/>
      <c r="K131" s="898"/>
      <c r="L131" s="898"/>
      <c r="M131" s="898"/>
      <c r="N131" s="896"/>
    </row>
    <row r="132" spans="1:14" s="199" customFormat="1" ht="12.75" customHeight="1" x14ac:dyDescent="0.25">
      <c r="A132" s="905" t="s">
        <v>633</v>
      </c>
      <c r="B132" s="894"/>
      <c r="C132" s="894"/>
      <c r="D132" s="894"/>
      <c r="E132" s="894"/>
      <c r="F132" s="894"/>
      <c r="G132" s="894"/>
      <c r="H132" s="894"/>
      <c r="I132" s="894"/>
      <c r="J132" s="894"/>
      <c r="K132" s="899"/>
      <c r="L132" s="899"/>
      <c r="M132" s="899"/>
      <c r="N132" s="897"/>
    </row>
    <row r="133" spans="1:14" s="199" customFormat="1" ht="12.75" customHeight="1" x14ac:dyDescent="0.25">
      <c r="A133" s="905"/>
      <c r="B133" s="894"/>
      <c r="C133" s="894"/>
      <c r="D133" s="894"/>
      <c r="E133" s="894"/>
      <c r="F133" s="894"/>
      <c r="G133" s="894"/>
      <c r="H133" s="243">
        <v>0</v>
      </c>
      <c r="I133" s="237" t="s">
        <v>254</v>
      </c>
      <c r="J133" s="894" t="s">
        <v>294</v>
      </c>
      <c r="K133" s="899" t="s">
        <v>269</v>
      </c>
      <c r="L133" s="899"/>
      <c r="M133" s="899">
        <v>6</v>
      </c>
      <c r="N133" s="897">
        <v>6</v>
      </c>
    </row>
    <row r="134" spans="1:14" s="199" customFormat="1" ht="12.75" customHeight="1" x14ac:dyDescent="0.25">
      <c r="A134" s="905"/>
      <c r="B134" s="894"/>
      <c r="C134" s="894"/>
      <c r="D134" s="894"/>
      <c r="E134" s="894"/>
      <c r="F134" s="894"/>
      <c r="G134" s="894"/>
      <c r="H134" s="894"/>
      <c r="I134" s="894"/>
      <c r="J134" s="894"/>
      <c r="K134" s="899"/>
      <c r="L134" s="899"/>
      <c r="M134" s="899"/>
      <c r="N134" s="897"/>
    </row>
    <row r="135" spans="1:14" s="199" customFormat="1" ht="12.75" customHeight="1" x14ac:dyDescent="0.25">
      <c r="A135" s="905"/>
      <c r="B135" s="894"/>
      <c r="C135" s="894"/>
      <c r="D135" s="894"/>
      <c r="E135" s="894"/>
      <c r="F135" s="894"/>
      <c r="G135" s="894"/>
      <c r="H135" s="243">
        <v>0</v>
      </c>
      <c r="I135" s="237" t="s">
        <v>246</v>
      </c>
      <c r="J135" s="894" t="s">
        <v>292</v>
      </c>
      <c r="K135" s="899" t="s">
        <v>295</v>
      </c>
      <c r="L135" s="899"/>
      <c r="M135" s="899">
        <v>6</v>
      </c>
      <c r="N135" s="897">
        <v>6</v>
      </c>
    </row>
    <row r="136" spans="1:14" s="199" customFormat="1" ht="12.75" customHeight="1" x14ac:dyDescent="0.25">
      <c r="A136" s="905"/>
      <c r="B136" s="894"/>
      <c r="C136" s="894"/>
      <c r="D136" s="894"/>
      <c r="E136" s="894"/>
      <c r="F136" s="894"/>
      <c r="G136" s="894"/>
      <c r="H136" s="894"/>
      <c r="I136" s="894"/>
      <c r="J136" s="894"/>
      <c r="K136" s="899"/>
      <c r="L136" s="899"/>
      <c r="M136" s="899"/>
      <c r="N136" s="897"/>
    </row>
    <row r="137" spans="1:14" s="199" customFormat="1" ht="12.75" customHeight="1" x14ac:dyDescent="0.25">
      <c r="A137" s="905"/>
      <c r="B137" s="894"/>
      <c r="C137" s="894"/>
      <c r="D137" s="894"/>
      <c r="E137" s="894"/>
      <c r="F137" s="894"/>
      <c r="G137" s="894"/>
      <c r="H137" s="243">
        <v>0</v>
      </c>
      <c r="I137" s="237"/>
      <c r="J137" s="894"/>
      <c r="K137" s="899"/>
      <c r="L137" s="899"/>
      <c r="M137" s="899"/>
      <c r="N137" s="897"/>
    </row>
    <row r="138" spans="1:14" s="199" customFormat="1" ht="12.75" customHeight="1" x14ac:dyDescent="0.25">
      <c r="A138" s="905"/>
      <c r="B138" s="894"/>
      <c r="C138" s="894"/>
      <c r="D138" s="894"/>
      <c r="E138" s="894"/>
      <c r="F138" s="894"/>
      <c r="G138" s="894"/>
      <c r="H138" s="894"/>
      <c r="I138" s="894"/>
      <c r="J138" s="894"/>
      <c r="K138" s="899"/>
      <c r="L138" s="899"/>
      <c r="M138" s="899"/>
      <c r="N138" s="897"/>
    </row>
    <row r="139" spans="1:14" s="199" customFormat="1" ht="12.75" customHeight="1" x14ac:dyDescent="0.25">
      <c r="A139" s="206" t="s">
        <v>282</v>
      </c>
      <c r="B139" s="237" t="s">
        <v>247</v>
      </c>
      <c r="C139" s="237" t="s">
        <v>266</v>
      </c>
      <c r="D139" s="237" t="s">
        <v>248</v>
      </c>
      <c r="E139" s="237" t="s">
        <v>266</v>
      </c>
      <c r="F139" s="237" t="s">
        <v>266</v>
      </c>
      <c r="G139" s="237"/>
      <c r="H139" s="243">
        <v>0</v>
      </c>
      <c r="I139" s="237"/>
      <c r="J139" s="894"/>
      <c r="K139" s="899"/>
      <c r="L139" s="899"/>
      <c r="M139" s="899"/>
      <c r="N139" s="897"/>
    </row>
    <row r="140" spans="1:14" s="199" customFormat="1" ht="12.75" customHeight="1" x14ac:dyDescent="0.25">
      <c r="A140" s="905" t="s">
        <v>814</v>
      </c>
      <c r="B140" s="894"/>
      <c r="C140" s="894"/>
      <c r="D140" s="894"/>
      <c r="E140" s="894"/>
      <c r="F140" s="894"/>
      <c r="G140" s="894"/>
      <c r="H140" s="894"/>
      <c r="I140" s="894"/>
      <c r="J140" s="894"/>
      <c r="K140" s="899"/>
      <c r="L140" s="899"/>
      <c r="M140" s="899"/>
      <c r="N140" s="897"/>
    </row>
    <row r="141" spans="1:14" s="199" customFormat="1" ht="12.75" customHeight="1" x14ac:dyDescent="0.25">
      <c r="A141" s="905"/>
      <c r="B141" s="894"/>
      <c r="C141" s="894"/>
      <c r="D141" s="894"/>
      <c r="E141" s="894"/>
      <c r="F141" s="894"/>
      <c r="G141" s="894"/>
      <c r="H141" s="243">
        <v>0</v>
      </c>
      <c r="I141" s="237" t="s">
        <v>254</v>
      </c>
      <c r="J141" s="894" t="s">
        <v>291</v>
      </c>
      <c r="K141" s="899" t="s">
        <v>271</v>
      </c>
      <c r="L141" s="899"/>
      <c r="M141" s="899">
        <v>50</v>
      </c>
      <c r="N141" s="897">
        <v>50</v>
      </c>
    </row>
    <row r="142" spans="1:14" s="199" customFormat="1" ht="12.75" customHeight="1" x14ac:dyDescent="0.25">
      <c r="A142" s="905"/>
      <c r="B142" s="894"/>
      <c r="C142" s="894"/>
      <c r="D142" s="894"/>
      <c r="E142" s="894"/>
      <c r="F142" s="894"/>
      <c r="G142" s="894"/>
      <c r="H142" s="894"/>
      <c r="I142" s="894"/>
      <c r="J142" s="894"/>
      <c r="K142" s="899"/>
      <c r="L142" s="899"/>
      <c r="M142" s="899"/>
      <c r="N142" s="897"/>
    </row>
    <row r="143" spans="1:14" s="199" customFormat="1" ht="12.75" customHeight="1" x14ac:dyDescent="0.25">
      <c r="A143" s="905"/>
      <c r="B143" s="894"/>
      <c r="C143" s="894"/>
      <c r="D143" s="894"/>
      <c r="E143" s="894"/>
      <c r="F143" s="894"/>
      <c r="G143" s="894"/>
      <c r="H143" s="243">
        <v>0</v>
      </c>
      <c r="I143" s="237" t="s">
        <v>246</v>
      </c>
      <c r="J143" s="894" t="s">
        <v>292</v>
      </c>
      <c r="K143" s="899" t="s">
        <v>295</v>
      </c>
      <c r="L143" s="899"/>
      <c r="M143" s="899">
        <v>29</v>
      </c>
      <c r="N143" s="897">
        <v>25</v>
      </c>
    </row>
    <row r="144" spans="1:14" s="199" customFormat="1" ht="12.75" customHeight="1" x14ac:dyDescent="0.25">
      <c r="A144" s="905"/>
      <c r="B144" s="894"/>
      <c r="C144" s="894"/>
      <c r="D144" s="894"/>
      <c r="E144" s="894"/>
      <c r="F144" s="894"/>
      <c r="G144" s="894"/>
      <c r="H144" s="894"/>
      <c r="I144" s="894"/>
      <c r="J144" s="894"/>
      <c r="K144" s="899"/>
      <c r="L144" s="899"/>
      <c r="M144" s="899"/>
      <c r="N144" s="897"/>
    </row>
    <row r="145" spans="1:14" s="199" customFormat="1" ht="12.75" customHeight="1" x14ac:dyDescent="0.25">
      <c r="A145" s="905"/>
      <c r="B145" s="894"/>
      <c r="C145" s="894"/>
      <c r="D145" s="894"/>
      <c r="E145" s="894"/>
      <c r="F145" s="894"/>
      <c r="G145" s="894"/>
      <c r="H145" s="243">
        <v>0</v>
      </c>
      <c r="I145" s="237"/>
      <c r="J145" s="894"/>
      <c r="K145" s="899"/>
      <c r="L145" s="899"/>
      <c r="M145" s="899"/>
      <c r="N145" s="897"/>
    </row>
    <row r="146" spans="1:14" s="199" customFormat="1" ht="12.75" customHeight="1" x14ac:dyDescent="0.25">
      <c r="A146" s="905"/>
      <c r="B146" s="894"/>
      <c r="C146" s="894"/>
      <c r="D146" s="894"/>
      <c r="E146" s="894"/>
      <c r="F146" s="894"/>
      <c r="G146" s="894"/>
      <c r="H146" s="894"/>
      <c r="I146" s="894"/>
      <c r="J146" s="894"/>
      <c r="K146" s="899"/>
      <c r="L146" s="899"/>
      <c r="M146" s="899"/>
      <c r="N146" s="897"/>
    </row>
    <row r="147" spans="1:14" s="199" customFormat="1" ht="12.75" customHeight="1" x14ac:dyDescent="0.25">
      <c r="A147" s="206" t="s">
        <v>282</v>
      </c>
      <c r="B147" s="237" t="s">
        <v>282</v>
      </c>
      <c r="C147" s="237" t="s">
        <v>254</v>
      </c>
      <c r="D147" s="237" t="s">
        <v>256</v>
      </c>
      <c r="E147" s="237" t="s">
        <v>254</v>
      </c>
      <c r="F147" s="237" t="s">
        <v>246</v>
      </c>
      <c r="G147" s="237"/>
      <c r="H147" s="243">
        <v>0</v>
      </c>
      <c r="I147" s="237"/>
      <c r="J147" s="894"/>
      <c r="K147" s="899"/>
      <c r="L147" s="899"/>
      <c r="M147" s="899"/>
      <c r="N147" s="897"/>
    </row>
    <row r="148" spans="1:14" s="199" customFormat="1" ht="12.75" customHeight="1" x14ac:dyDescent="0.25">
      <c r="A148" s="905" t="s">
        <v>296</v>
      </c>
      <c r="B148" s="894"/>
      <c r="C148" s="894"/>
      <c r="D148" s="894"/>
      <c r="E148" s="894"/>
      <c r="F148" s="894"/>
      <c r="G148" s="894"/>
      <c r="H148" s="894"/>
      <c r="I148" s="894"/>
      <c r="J148" s="894"/>
      <c r="K148" s="899"/>
      <c r="L148" s="899"/>
      <c r="M148" s="899"/>
      <c r="N148" s="897"/>
    </row>
    <row r="149" spans="1:14" s="199" customFormat="1" ht="12.75" customHeight="1" x14ac:dyDescent="0.25">
      <c r="A149" s="905"/>
      <c r="B149" s="894"/>
      <c r="C149" s="894"/>
      <c r="D149" s="894"/>
      <c r="E149" s="894"/>
      <c r="F149" s="894"/>
      <c r="G149" s="894"/>
      <c r="H149" s="243">
        <v>0</v>
      </c>
      <c r="I149" s="237" t="s">
        <v>254</v>
      </c>
      <c r="J149" s="894" t="s">
        <v>291</v>
      </c>
      <c r="K149" s="899" t="s">
        <v>271</v>
      </c>
      <c r="L149" s="899"/>
      <c r="M149" s="899">
        <v>1</v>
      </c>
      <c r="N149" s="897">
        <v>2</v>
      </c>
    </row>
    <row r="150" spans="1:14" s="199" customFormat="1" ht="12.75" customHeight="1" x14ac:dyDescent="0.25">
      <c r="A150" s="905"/>
      <c r="B150" s="894"/>
      <c r="C150" s="894"/>
      <c r="D150" s="894"/>
      <c r="E150" s="894"/>
      <c r="F150" s="894"/>
      <c r="G150" s="894"/>
      <c r="H150" s="894"/>
      <c r="I150" s="894"/>
      <c r="J150" s="894"/>
      <c r="K150" s="899"/>
      <c r="L150" s="899"/>
      <c r="M150" s="899"/>
      <c r="N150" s="897"/>
    </row>
    <row r="151" spans="1:14" s="199" customFormat="1" ht="12.75" customHeight="1" x14ac:dyDescent="0.25">
      <c r="A151" s="905"/>
      <c r="B151" s="894"/>
      <c r="C151" s="894"/>
      <c r="D151" s="894"/>
      <c r="E151" s="894"/>
      <c r="F151" s="894"/>
      <c r="G151" s="894"/>
      <c r="H151" s="243">
        <v>0</v>
      </c>
      <c r="I151" s="237" t="s">
        <v>246</v>
      </c>
      <c r="J151" s="894" t="s">
        <v>292</v>
      </c>
      <c r="K151" s="899" t="s">
        <v>295</v>
      </c>
      <c r="L151" s="899"/>
      <c r="M151" s="899">
        <v>50</v>
      </c>
      <c r="N151" s="897">
        <v>50</v>
      </c>
    </row>
    <row r="152" spans="1:14" s="199" customFormat="1" ht="12.75" customHeight="1" x14ac:dyDescent="0.25">
      <c r="A152" s="905"/>
      <c r="B152" s="894"/>
      <c r="C152" s="894"/>
      <c r="D152" s="894"/>
      <c r="E152" s="894"/>
      <c r="F152" s="894"/>
      <c r="G152" s="894"/>
      <c r="H152" s="894"/>
      <c r="I152" s="894"/>
      <c r="J152" s="894"/>
      <c r="K152" s="899"/>
      <c r="L152" s="899"/>
      <c r="M152" s="899"/>
      <c r="N152" s="897"/>
    </row>
    <row r="153" spans="1:14" s="199" customFormat="1" ht="12.75" customHeight="1" x14ac:dyDescent="0.25">
      <c r="A153" s="905"/>
      <c r="B153" s="894"/>
      <c r="C153" s="894"/>
      <c r="D153" s="894"/>
      <c r="E153" s="894"/>
      <c r="F153" s="894"/>
      <c r="G153" s="894"/>
      <c r="H153" s="243">
        <v>0</v>
      </c>
      <c r="I153" s="237"/>
      <c r="J153" s="894"/>
      <c r="K153" s="899"/>
      <c r="L153" s="899"/>
      <c r="M153" s="899"/>
      <c r="N153" s="897"/>
    </row>
    <row r="154" spans="1:14" s="199" customFormat="1" ht="12.75" customHeight="1" x14ac:dyDescent="0.25">
      <c r="A154" s="905"/>
      <c r="B154" s="894"/>
      <c r="C154" s="894"/>
      <c r="D154" s="894"/>
      <c r="E154" s="894"/>
      <c r="F154" s="894"/>
      <c r="G154" s="894"/>
      <c r="H154" s="894"/>
      <c r="I154" s="894"/>
      <c r="J154" s="894"/>
      <c r="K154" s="899"/>
      <c r="L154" s="899"/>
      <c r="M154" s="899"/>
      <c r="N154" s="897"/>
    </row>
    <row r="155" spans="1:14" s="199" customFormat="1" ht="12.75" customHeight="1" x14ac:dyDescent="0.25">
      <c r="A155" s="240">
        <v>8</v>
      </c>
      <c r="B155" s="241">
        <v>8</v>
      </c>
      <c r="C155" s="241">
        <v>2</v>
      </c>
      <c r="D155" s="241">
        <v>2</v>
      </c>
      <c r="E155" s="241">
        <v>0</v>
      </c>
      <c r="F155" s="241">
        <v>2</v>
      </c>
      <c r="G155" s="241"/>
      <c r="H155" s="242">
        <v>0</v>
      </c>
      <c r="I155" s="241"/>
      <c r="J155" s="912"/>
      <c r="K155" s="898"/>
      <c r="L155" s="898"/>
      <c r="M155" s="898"/>
      <c r="N155" s="896"/>
    </row>
    <row r="156" spans="1:14" s="199" customFormat="1" ht="12.75" customHeight="1" x14ac:dyDescent="0.25">
      <c r="A156" s="905" t="s">
        <v>297</v>
      </c>
      <c r="B156" s="894"/>
      <c r="C156" s="894"/>
      <c r="D156" s="894"/>
      <c r="E156" s="894"/>
      <c r="F156" s="894"/>
      <c r="G156" s="894"/>
      <c r="H156" s="894"/>
      <c r="I156" s="894"/>
      <c r="J156" s="894"/>
      <c r="K156" s="899"/>
      <c r="L156" s="899"/>
      <c r="M156" s="899"/>
      <c r="N156" s="897"/>
    </row>
    <row r="157" spans="1:14" s="199" customFormat="1" ht="12.75" customHeight="1" x14ac:dyDescent="0.25">
      <c r="A157" s="905"/>
      <c r="B157" s="894"/>
      <c r="C157" s="894"/>
      <c r="D157" s="894"/>
      <c r="E157" s="894"/>
      <c r="F157" s="894"/>
      <c r="G157" s="894"/>
      <c r="H157" s="243">
        <v>0</v>
      </c>
      <c r="I157" s="237" t="s">
        <v>254</v>
      </c>
      <c r="J157" s="894" t="s">
        <v>291</v>
      </c>
      <c r="K157" s="899" t="s">
        <v>271</v>
      </c>
      <c r="L157" s="899"/>
      <c r="M157" s="899"/>
      <c r="N157" s="897"/>
    </row>
    <row r="158" spans="1:14" s="199" customFormat="1" ht="12.75" customHeight="1" x14ac:dyDescent="0.25">
      <c r="A158" s="905"/>
      <c r="B158" s="894"/>
      <c r="C158" s="894"/>
      <c r="D158" s="894"/>
      <c r="E158" s="894"/>
      <c r="F158" s="894"/>
      <c r="G158" s="894"/>
      <c r="H158" s="894"/>
      <c r="I158" s="894"/>
      <c r="J158" s="894"/>
      <c r="K158" s="899"/>
      <c r="L158" s="899"/>
      <c r="M158" s="899"/>
      <c r="N158" s="897"/>
    </row>
    <row r="159" spans="1:14" s="199" customFormat="1" ht="12.75" customHeight="1" x14ac:dyDescent="0.25">
      <c r="A159" s="905"/>
      <c r="B159" s="894"/>
      <c r="C159" s="894"/>
      <c r="D159" s="894"/>
      <c r="E159" s="894"/>
      <c r="F159" s="894"/>
      <c r="G159" s="894"/>
      <c r="H159" s="243">
        <v>0</v>
      </c>
      <c r="I159" s="237" t="s">
        <v>250</v>
      </c>
      <c r="J159" s="894" t="s">
        <v>292</v>
      </c>
      <c r="K159" s="899" t="s">
        <v>298</v>
      </c>
      <c r="L159" s="899"/>
      <c r="M159" s="899"/>
      <c r="N159" s="897"/>
    </row>
    <row r="160" spans="1:14" s="199" customFormat="1" ht="12.75" customHeight="1" x14ac:dyDescent="0.25">
      <c r="A160" s="905"/>
      <c r="B160" s="894"/>
      <c r="C160" s="894"/>
      <c r="D160" s="894"/>
      <c r="E160" s="894"/>
      <c r="F160" s="894"/>
      <c r="G160" s="894"/>
      <c r="H160" s="894"/>
      <c r="I160" s="894"/>
      <c r="J160" s="894"/>
      <c r="K160" s="899"/>
      <c r="L160" s="899"/>
      <c r="M160" s="899"/>
      <c r="N160" s="897"/>
    </row>
    <row r="161" spans="1:14" s="199" customFormat="1" ht="12.75" customHeight="1" x14ac:dyDescent="0.25">
      <c r="A161" s="905"/>
      <c r="B161" s="894"/>
      <c r="C161" s="894"/>
      <c r="D161" s="894"/>
      <c r="E161" s="894"/>
      <c r="F161" s="894"/>
      <c r="G161" s="894"/>
      <c r="H161" s="243">
        <v>0</v>
      </c>
      <c r="I161" s="237"/>
      <c r="J161" s="894"/>
      <c r="K161" s="899"/>
      <c r="L161" s="899"/>
      <c r="M161" s="899"/>
      <c r="N161" s="897"/>
    </row>
    <row r="162" spans="1:14" s="199" customFormat="1" ht="12.75" customHeight="1" x14ac:dyDescent="0.25">
      <c r="A162" s="905"/>
      <c r="B162" s="894"/>
      <c r="C162" s="894"/>
      <c r="D162" s="894"/>
      <c r="E162" s="894"/>
      <c r="F162" s="894"/>
      <c r="G162" s="894"/>
      <c r="H162" s="894"/>
      <c r="I162" s="894"/>
      <c r="J162" s="894"/>
      <c r="K162" s="899"/>
      <c r="L162" s="899"/>
      <c r="M162" s="899"/>
      <c r="N162" s="897"/>
    </row>
    <row r="163" spans="1:14" s="199" customFormat="1" ht="12.75" customHeight="1" x14ac:dyDescent="0.25">
      <c r="A163" s="206" t="s">
        <v>299</v>
      </c>
      <c r="B163" s="237" t="s">
        <v>250</v>
      </c>
      <c r="C163" s="237" t="s">
        <v>249</v>
      </c>
      <c r="D163" s="237" t="s">
        <v>250</v>
      </c>
      <c r="E163" s="237" t="s">
        <v>249</v>
      </c>
      <c r="F163" s="237" t="s">
        <v>248</v>
      </c>
      <c r="G163" s="237"/>
      <c r="H163" s="243">
        <v>0</v>
      </c>
      <c r="I163" s="237"/>
      <c r="J163" s="894"/>
      <c r="K163" s="899"/>
      <c r="L163" s="899"/>
      <c r="M163" s="899"/>
      <c r="N163" s="897"/>
    </row>
    <row r="164" spans="1:14" s="199" customFormat="1" ht="12.75" customHeight="1" x14ac:dyDescent="0.25">
      <c r="A164" s="905" t="s">
        <v>300</v>
      </c>
      <c r="B164" s="894"/>
      <c r="C164" s="894"/>
      <c r="D164" s="894"/>
      <c r="E164" s="894"/>
      <c r="F164" s="894"/>
      <c r="G164" s="894"/>
      <c r="H164" s="894"/>
      <c r="I164" s="894"/>
      <c r="J164" s="894"/>
      <c r="K164" s="899"/>
      <c r="L164" s="899"/>
      <c r="M164" s="899"/>
      <c r="N164" s="897"/>
    </row>
    <row r="165" spans="1:14" s="199" customFormat="1" ht="12.75" customHeight="1" x14ac:dyDescent="0.25">
      <c r="A165" s="905"/>
      <c r="B165" s="894"/>
      <c r="C165" s="894"/>
      <c r="D165" s="894"/>
      <c r="E165" s="894"/>
      <c r="F165" s="894"/>
      <c r="G165" s="894"/>
      <c r="H165" s="243">
        <v>0</v>
      </c>
      <c r="I165" s="237" t="s">
        <v>254</v>
      </c>
      <c r="J165" s="894" t="s">
        <v>301</v>
      </c>
      <c r="K165" s="899" t="s">
        <v>302</v>
      </c>
      <c r="L165" s="899"/>
      <c r="M165" s="899">
        <v>15</v>
      </c>
      <c r="N165" s="897">
        <v>12</v>
      </c>
    </row>
    <row r="166" spans="1:14" s="199" customFormat="1" ht="12.75" customHeight="1" x14ac:dyDescent="0.25">
      <c r="A166" s="905"/>
      <c r="B166" s="894"/>
      <c r="C166" s="894"/>
      <c r="D166" s="894"/>
      <c r="E166" s="894"/>
      <c r="F166" s="894"/>
      <c r="G166" s="894"/>
      <c r="H166" s="894"/>
      <c r="I166" s="894"/>
      <c r="J166" s="894"/>
      <c r="K166" s="899"/>
      <c r="L166" s="899"/>
      <c r="M166" s="899"/>
      <c r="N166" s="897"/>
    </row>
    <row r="167" spans="1:14" s="199" customFormat="1" ht="12.75" customHeight="1" x14ac:dyDescent="0.25">
      <c r="A167" s="905"/>
      <c r="B167" s="894"/>
      <c r="C167" s="894"/>
      <c r="D167" s="894"/>
      <c r="E167" s="894"/>
      <c r="F167" s="894"/>
      <c r="G167" s="894"/>
      <c r="H167" s="243">
        <v>0</v>
      </c>
      <c r="I167" s="237" t="s">
        <v>246</v>
      </c>
      <c r="J167" s="894" t="s">
        <v>303</v>
      </c>
      <c r="K167" s="899" t="s">
        <v>304</v>
      </c>
      <c r="L167" s="899"/>
      <c r="M167" s="918">
        <v>570</v>
      </c>
      <c r="N167" s="897">
        <v>600</v>
      </c>
    </row>
    <row r="168" spans="1:14" s="199" customFormat="1" ht="12.75" customHeight="1" x14ac:dyDescent="0.25">
      <c r="A168" s="905"/>
      <c r="B168" s="894"/>
      <c r="C168" s="894"/>
      <c r="D168" s="894"/>
      <c r="E168" s="894"/>
      <c r="F168" s="894"/>
      <c r="G168" s="894"/>
      <c r="H168" s="894"/>
      <c r="I168" s="894"/>
      <c r="J168" s="894"/>
      <c r="K168" s="899"/>
      <c r="L168" s="899"/>
      <c r="M168" s="899"/>
      <c r="N168" s="897"/>
    </row>
    <row r="169" spans="1:14" s="199" customFormat="1" ht="12.75" customHeight="1" x14ac:dyDescent="0.25">
      <c r="A169" s="905"/>
      <c r="B169" s="894"/>
      <c r="C169" s="894"/>
      <c r="D169" s="894"/>
      <c r="E169" s="894"/>
      <c r="F169" s="894"/>
      <c r="G169" s="894"/>
      <c r="H169" s="243">
        <v>0</v>
      </c>
      <c r="I169" s="237"/>
      <c r="J169" s="894"/>
      <c r="K169" s="899"/>
      <c r="L169" s="899"/>
      <c r="M169" s="899"/>
      <c r="N169" s="897"/>
    </row>
    <row r="170" spans="1:14" s="199" customFormat="1" ht="12.75" customHeight="1" thickBot="1" x14ac:dyDescent="0.3">
      <c r="A170" s="910"/>
      <c r="B170" s="911"/>
      <c r="C170" s="911"/>
      <c r="D170" s="911"/>
      <c r="E170" s="911"/>
      <c r="F170" s="911"/>
      <c r="G170" s="911"/>
      <c r="H170" s="911"/>
      <c r="I170" s="911"/>
      <c r="J170" s="911"/>
      <c r="K170" s="913"/>
      <c r="L170" s="913"/>
      <c r="M170" s="913"/>
      <c r="N170" s="914"/>
    </row>
    <row r="171" spans="1:14" s="199" customFormat="1" ht="7.5" customHeight="1" thickTop="1" x14ac:dyDescent="0.25">
      <c r="A171" s="342"/>
      <c r="B171" s="342"/>
      <c r="C171" s="342"/>
      <c r="D171" s="342"/>
      <c r="E171" s="342"/>
      <c r="F171" s="342"/>
      <c r="G171" s="342"/>
      <c r="H171" s="342"/>
      <c r="I171" s="342"/>
      <c r="J171" s="342"/>
      <c r="K171" s="343"/>
      <c r="L171" s="343"/>
      <c r="M171" s="343"/>
      <c r="N171" s="343"/>
    </row>
    <row r="172" spans="1:14" s="199" customFormat="1" ht="7.5" customHeight="1" thickBot="1" x14ac:dyDescent="0.3">
      <c r="A172" s="200"/>
      <c r="B172" s="236"/>
      <c r="C172" s="236"/>
      <c r="D172" s="236"/>
      <c r="E172" s="236"/>
      <c r="F172" s="236"/>
      <c r="G172" s="236"/>
      <c r="H172" s="236"/>
      <c r="I172" s="236"/>
      <c r="J172" s="236"/>
      <c r="K172" s="236"/>
      <c r="L172" s="236"/>
      <c r="M172" s="236"/>
      <c r="N172" s="236"/>
    </row>
    <row r="173" spans="1:14" s="199" customFormat="1" ht="12.75" customHeight="1" thickTop="1" x14ac:dyDescent="0.25">
      <c r="A173" s="903" t="s">
        <v>234</v>
      </c>
      <c r="B173" s="904"/>
      <c r="C173" s="904"/>
      <c r="D173" s="904"/>
      <c r="E173" s="904"/>
      <c r="F173" s="904"/>
      <c r="G173" s="904"/>
      <c r="H173" s="906" t="s">
        <v>235</v>
      </c>
      <c r="I173" s="906"/>
      <c r="J173" s="906"/>
      <c r="K173" s="906"/>
      <c r="L173" s="906"/>
      <c r="M173" s="906"/>
      <c r="N173" s="907"/>
    </row>
    <row r="174" spans="1:14" s="199" customFormat="1" ht="12.75" customHeight="1" x14ac:dyDescent="0.25">
      <c r="A174" s="905"/>
      <c r="B174" s="894"/>
      <c r="C174" s="894"/>
      <c r="D174" s="894"/>
      <c r="E174" s="894"/>
      <c r="F174" s="894"/>
      <c r="G174" s="894"/>
      <c r="H174" s="908" t="s">
        <v>236</v>
      </c>
      <c r="I174" s="908"/>
      <c r="J174" s="908"/>
      <c r="K174" s="908"/>
      <c r="L174" s="908"/>
      <c r="M174" s="908"/>
      <c r="N174" s="909"/>
    </row>
    <row r="175" spans="1:14" s="199" customFormat="1" ht="12.75" customHeight="1" x14ac:dyDescent="0.25">
      <c r="A175" s="905"/>
      <c r="B175" s="894"/>
      <c r="C175" s="894"/>
      <c r="D175" s="894"/>
      <c r="E175" s="894"/>
      <c r="F175" s="894"/>
      <c r="G175" s="894"/>
      <c r="H175" s="908" t="s">
        <v>237</v>
      </c>
      <c r="I175" s="908"/>
      <c r="J175" s="908"/>
      <c r="K175" s="908"/>
      <c r="L175" s="908"/>
      <c r="M175" s="908"/>
      <c r="N175" s="909"/>
    </row>
    <row r="176" spans="1:14" s="199" customFormat="1" ht="12.75" customHeight="1" x14ac:dyDescent="0.25">
      <c r="A176" s="905"/>
      <c r="B176" s="894"/>
      <c r="C176" s="894"/>
      <c r="D176" s="894"/>
      <c r="E176" s="894"/>
      <c r="F176" s="894"/>
      <c r="G176" s="894"/>
      <c r="H176" s="908" t="s">
        <v>238</v>
      </c>
      <c r="I176" s="908"/>
      <c r="J176" s="908"/>
      <c r="K176" s="908"/>
      <c r="L176" s="908"/>
      <c r="M176" s="908"/>
      <c r="N176" s="909"/>
    </row>
    <row r="177" spans="1:14" s="199" customFormat="1" ht="12.75" customHeight="1" x14ac:dyDescent="0.25">
      <c r="A177" s="905"/>
      <c r="B177" s="894"/>
      <c r="C177" s="894"/>
      <c r="D177" s="894"/>
      <c r="E177" s="894"/>
      <c r="F177" s="894"/>
      <c r="G177" s="894"/>
      <c r="H177" s="908" t="s">
        <v>239</v>
      </c>
      <c r="I177" s="908"/>
      <c r="J177" s="908"/>
      <c r="K177" s="908"/>
      <c r="L177" s="908"/>
      <c r="M177" s="908"/>
      <c r="N177" s="909"/>
    </row>
    <row r="178" spans="1:14" s="199" customFormat="1" ht="12.75" customHeight="1" x14ac:dyDescent="0.25">
      <c r="A178" s="905"/>
      <c r="B178" s="894"/>
      <c r="C178" s="894"/>
      <c r="D178" s="894"/>
      <c r="E178" s="894"/>
      <c r="F178" s="894"/>
      <c r="G178" s="894"/>
      <c r="H178" s="894" t="s">
        <v>240</v>
      </c>
      <c r="I178" s="894"/>
      <c r="J178" s="894" t="s">
        <v>2</v>
      </c>
      <c r="K178" s="894" t="s">
        <v>241</v>
      </c>
      <c r="L178" s="201" t="s">
        <v>242</v>
      </c>
      <c r="M178" s="201" t="s">
        <v>243</v>
      </c>
      <c r="N178" s="202" t="s">
        <v>244</v>
      </c>
    </row>
    <row r="179" spans="1:14" s="199" customFormat="1" ht="12.75" customHeight="1" x14ac:dyDescent="0.25">
      <c r="A179" s="905"/>
      <c r="B179" s="894"/>
      <c r="C179" s="894"/>
      <c r="D179" s="894"/>
      <c r="E179" s="894"/>
      <c r="F179" s="894"/>
      <c r="G179" s="894"/>
      <c r="H179" s="894"/>
      <c r="I179" s="894"/>
      <c r="J179" s="894"/>
      <c r="K179" s="894"/>
      <c r="L179" s="894" t="s">
        <v>245</v>
      </c>
      <c r="M179" s="894"/>
      <c r="N179" s="895"/>
    </row>
    <row r="180" spans="1:14" s="199" customFormat="1" ht="12.75" customHeight="1" thickBot="1" x14ac:dyDescent="0.3">
      <c r="A180" s="910">
        <v>1</v>
      </c>
      <c r="B180" s="911"/>
      <c r="C180" s="911"/>
      <c r="D180" s="911"/>
      <c r="E180" s="911"/>
      <c r="F180" s="911"/>
      <c r="G180" s="911"/>
      <c r="H180" s="911">
        <v>2</v>
      </c>
      <c r="I180" s="911"/>
      <c r="J180" s="238">
        <v>3</v>
      </c>
      <c r="K180" s="238">
        <v>4</v>
      </c>
      <c r="L180" s="238">
        <v>5</v>
      </c>
      <c r="M180" s="238">
        <v>6</v>
      </c>
      <c r="N180" s="239">
        <v>7</v>
      </c>
    </row>
    <row r="181" spans="1:14" s="199" customFormat="1" ht="12.75" customHeight="1" thickTop="1" x14ac:dyDescent="0.25">
      <c r="A181" s="206" t="s">
        <v>282</v>
      </c>
      <c r="B181" s="237" t="s">
        <v>265</v>
      </c>
      <c r="C181" s="237" t="s">
        <v>255</v>
      </c>
      <c r="D181" s="237" t="s">
        <v>305</v>
      </c>
      <c r="E181" s="237" t="s">
        <v>305</v>
      </c>
      <c r="F181" s="237" t="s">
        <v>248</v>
      </c>
      <c r="G181" s="237"/>
      <c r="H181" s="243">
        <v>0</v>
      </c>
      <c r="I181" s="237"/>
      <c r="J181" s="894"/>
      <c r="K181" s="899"/>
      <c r="L181" s="899"/>
      <c r="M181" s="899"/>
      <c r="N181" s="897"/>
    </row>
    <row r="182" spans="1:14" s="199" customFormat="1" ht="12.75" customHeight="1" x14ac:dyDescent="0.25">
      <c r="A182" s="905" t="s">
        <v>306</v>
      </c>
      <c r="B182" s="894"/>
      <c r="C182" s="894"/>
      <c r="D182" s="894"/>
      <c r="E182" s="894"/>
      <c r="F182" s="894"/>
      <c r="G182" s="894"/>
      <c r="H182" s="894"/>
      <c r="I182" s="894"/>
      <c r="J182" s="894"/>
      <c r="K182" s="899"/>
      <c r="L182" s="899"/>
      <c r="M182" s="899"/>
      <c r="N182" s="897"/>
    </row>
    <row r="183" spans="1:14" s="199" customFormat="1" ht="12.75" customHeight="1" x14ac:dyDescent="0.25">
      <c r="A183" s="905"/>
      <c r="B183" s="894"/>
      <c r="C183" s="894"/>
      <c r="D183" s="894"/>
      <c r="E183" s="894"/>
      <c r="F183" s="894"/>
      <c r="G183" s="894"/>
      <c r="H183" s="243">
        <v>0</v>
      </c>
      <c r="I183" s="237"/>
      <c r="J183" s="894"/>
      <c r="K183" s="899"/>
      <c r="L183" s="899"/>
      <c r="M183" s="899"/>
      <c r="N183" s="897"/>
    </row>
    <row r="184" spans="1:14" s="199" customFormat="1" ht="12.75" customHeight="1" x14ac:dyDescent="0.25">
      <c r="A184" s="905"/>
      <c r="B184" s="894"/>
      <c r="C184" s="894"/>
      <c r="D184" s="894"/>
      <c r="E184" s="894"/>
      <c r="F184" s="894"/>
      <c r="G184" s="894"/>
      <c r="H184" s="894"/>
      <c r="I184" s="894"/>
      <c r="J184" s="894"/>
      <c r="K184" s="899"/>
      <c r="L184" s="899"/>
      <c r="M184" s="899"/>
      <c r="N184" s="897"/>
    </row>
    <row r="185" spans="1:14" s="199" customFormat="1" ht="12.75" customHeight="1" x14ac:dyDescent="0.25">
      <c r="A185" s="905"/>
      <c r="B185" s="894"/>
      <c r="C185" s="894"/>
      <c r="D185" s="894"/>
      <c r="E185" s="894"/>
      <c r="F185" s="894"/>
      <c r="G185" s="894"/>
      <c r="H185" s="243">
        <v>0</v>
      </c>
      <c r="I185" s="237" t="s">
        <v>246</v>
      </c>
      <c r="J185" s="894" t="s">
        <v>307</v>
      </c>
      <c r="K185" s="899" t="s">
        <v>308</v>
      </c>
      <c r="L185" s="899"/>
      <c r="M185" s="899"/>
      <c r="N185" s="897" t="s">
        <v>309</v>
      </c>
    </row>
    <row r="186" spans="1:14" s="199" customFormat="1" ht="12.75" customHeight="1" x14ac:dyDescent="0.25">
      <c r="A186" s="905"/>
      <c r="B186" s="894"/>
      <c r="C186" s="894"/>
      <c r="D186" s="894"/>
      <c r="E186" s="894"/>
      <c r="F186" s="894"/>
      <c r="G186" s="894"/>
      <c r="H186" s="894"/>
      <c r="I186" s="894"/>
      <c r="J186" s="894"/>
      <c r="K186" s="899"/>
      <c r="L186" s="899"/>
      <c r="M186" s="899"/>
      <c r="N186" s="897"/>
    </row>
    <row r="187" spans="1:14" s="199" customFormat="1" ht="12.75" customHeight="1" x14ac:dyDescent="0.25">
      <c r="A187" s="905"/>
      <c r="B187" s="894"/>
      <c r="C187" s="894"/>
      <c r="D187" s="894"/>
      <c r="E187" s="894"/>
      <c r="F187" s="894"/>
      <c r="G187" s="894"/>
      <c r="H187" s="243">
        <v>0</v>
      </c>
      <c r="I187" s="237"/>
      <c r="J187" s="894"/>
      <c r="K187" s="899"/>
      <c r="L187" s="899"/>
      <c r="M187" s="899"/>
      <c r="N187" s="897"/>
    </row>
    <row r="188" spans="1:14" s="199" customFormat="1" ht="12.75" customHeight="1" x14ac:dyDescent="0.25">
      <c r="A188" s="905"/>
      <c r="B188" s="894"/>
      <c r="C188" s="894"/>
      <c r="D188" s="894"/>
      <c r="E188" s="894"/>
      <c r="F188" s="894"/>
      <c r="G188" s="894"/>
      <c r="H188" s="894"/>
      <c r="I188" s="894"/>
      <c r="J188" s="894"/>
      <c r="K188" s="899"/>
      <c r="L188" s="899"/>
      <c r="M188" s="899"/>
      <c r="N188" s="897"/>
    </row>
    <row r="189" spans="1:14" s="199" customFormat="1" ht="12.75" customHeight="1" x14ac:dyDescent="0.25">
      <c r="A189" s="206" t="s">
        <v>265</v>
      </c>
      <c r="B189" s="237" t="s">
        <v>256</v>
      </c>
      <c r="C189" s="237" t="s">
        <v>255</v>
      </c>
      <c r="D189" s="237" t="s">
        <v>256</v>
      </c>
      <c r="E189" s="237" t="s">
        <v>254</v>
      </c>
      <c r="F189" s="237" t="s">
        <v>246</v>
      </c>
      <c r="G189" s="237"/>
      <c r="H189" s="243">
        <v>0</v>
      </c>
      <c r="I189" s="237" t="s">
        <v>256</v>
      </c>
      <c r="J189" s="894" t="s">
        <v>310</v>
      </c>
      <c r="K189" s="899" t="s">
        <v>278</v>
      </c>
      <c r="L189" s="899"/>
      <c r="M189" s="899"/>
      <c r="N189" s="897" t="s">
        <v>311</v>
      </c>
    </row>
    <row r="190" spans="1:14" s="199" customFormat="1" ht="12.75" customHeight="1" x14ac:dyDescent="0.25">
      <c r="A190" s="905" t="s">
        <v>312</v>
      </c>
      <c r="B190" s="894"/>
      <c r="C190" s="894"/>
      <c r="D190" s="894"/>
      <c r="E190" s="894"/>
      <c r="F190" s="894"/>
      <c r="G190" s="894"/>
      <c r="H190" s="894"/>
      <c r="I190" s="894"/>
      <c r="J190" s="894"/>
      <c r="K190" s="899"/>
      <c r="L190" s="899"/>
      <c r="M190" s="899"/>
      <c r="N190" s="897"/>
    </row>
    <row r="191" spans="1:14" s="199" customFormat="1" ht="12.75" customHeight="1" x14ac:dyDescent="0.25">
      <c r="A191" s="905"/>
      <c r="B191" s="894"/>
      <c r="C191" s="894"/>
      <c r="D191" s="894"/>
      <c r="E191" s="894"/>
      <c r="F191" s="894"/>
      <c r="G191" s="894"/>
      <c r="H191" s="243">
        <v>0</v>
      </c>
      <c r="I191" s="237"/>
      <c r="J191" s="894" t="s">
        <v>313</v>
      </c>
      <c r="K191" s="899" t="s">
        <v>314</v>
      </c>
      <c r="L191" s="899"/>
      <c r="M191" s="899"/>
      <c r="N191" s="897" t="s">
        <v>315</v>
      </c>
    </row>
    <row r="192" spans="1:14" s="199" customFormat="1" ht="12.75" customHeight="1" x14ac:dyDescent="0.25">
      <c r="A192" s="905"/>
      <c r="B192" s="894"/>
      <c r="C192" s="894"/>
      <c r="D192" s="894"/>
      <c r="E192" s="894"/>
      <c r="F192" s="894"/>
      <c r="G192" s="894"/>
      <c r="H192" s="894"/>
      <c r="I192" s="894"/>
      <c r="J192" s="894"/>
      <c r="K192" s="899"/>
      <c r="L192" s="899"/>
      <c r="M192" s="899"/>
      <c r="N192" s="897"/>
    </row>
    <row r="193" spans="1:14" s="199" customFormat="1" ht="12.75" customHeight="1" x14ac:dyDescent="0.25">
      <c r="A193" s="905"/>
      <c r="B193" s="894"/>
      <c r="C193" s="894"/>
      <c r="D193" s="894"/>
      <c r="E193" s="894"/>
      <c r="F193" s="894"/>
      <c r="G193" s="894"/>
      <c r="H193" s="243">
        <v>0</v>
      </c>
      <c r="I193" s="237"/>
      <c r="J193" s="894" t="s">
        <v>316</v>
      </c>
      <c r="K193" s="899" t="s">
        <v>317</v>
      </c>
      <c r="L193" s="899"/>
      <c r="M193" s="899"/>
      <c r="N193" s="897" t="s">
        <v>318</v>
      </c>
    </row>
    <row r="194" spans="1:14" s="199" customFormat="1" ht="12.75" customHeight="1" x14ac:dyDescent="0.25">
      <c r="A194" s="905"/>
      <c r="B194" s="894"/>
      <c r="C194" s="894"/>
      <c r="D194" s="894"/>
      <c r="E194" s="894"/>
      <c r="F194" s="894"/>
      <c r="G194" s="894"/>
      <c r="H194" s="894"/>
      <c r="I194" s="894"/>
      <c r="J194" s="894"/>
      <c r="K194" s="899"/>
      <c r="L194" s="899"/>
      <c r="M194" s="899"/>
      <c r="N194" s="897"/>
    </row>
    <row r="195" spans="1:14" s="199" customFormat="1" ht="12.75" customHeight="1" x14ac:dyDescent="0.25">
      <c r="A195" s="905"/>
      <c r="B195" s="894"/>
      <c r="C195" s="894"/>
      <c r="D195" s="894"/>
      <c r="E195" s="894"/>
      <c r="F195" s="894"/>
      <c r="G195" s="894"/>
      <c r="H195" s="243">
        <v>0</v>
      </c>
      <c r="I195" s="237"/>
      <c r="J195" s="894" t="s">
        <v>319</v>
      </c>
      <c r="K195" s="899" t="s">
        <v>269</v>
      </c>
      <c r="L195" s="899"/>
      <c r="M195" s="899"/>
      <c r="N195" s="897" t="s">
        <v>247</v>
      </c>
    </row>
    <row r="196" spans="1:14" s="199" customFormat="1" ht="27.75" customHeight="1" thickBot="1" x14ac:dyDescent="0.3">
      <c r="A196" s="910"/>
      <c r="B196" s="911"/>
      <c r="C196" s="911"/>
      <c r="D196" s="911"/>
      <c r="E196" s="911"/>
      <c r="F196" s="911"/>
      <c r="G196" s="911"/>
      <c r="H196" s="911"/>
      <c r="I196" s="911"/>
      <c r="J196" s="911"/>
      <c r="K196" s="913"/>
      <c r="L196" s="913"/>
      <c r="M196" s="913"/>
      <c r="N196" s="914"/>
    </row>
    <row r="197" spans="1:14" ht="13.8" thickTop="1" x14ac:dyDescent="0.25"/>
  </sheetData>
  <mergeCells count="526">
    <mergeCell ref="N189:N190"/>
    <mergeCell ref="M187:M188"/>
    <mergeCell ref="N187:N188"/>
    <mergeCell ref="M195:M196"/>
    <mergeCell ref="J193:J194"/>
    <mergeCell ref="K193:K194"/>
    <mergeCell ref="J189:J190"/>
    <mergeCell ref="K189:K190"/>
    <mergeCell ref="M193:M194"/>
    <mergeCell ref="L189:L190"/>
    <mergeCell ref="L191:L192"/>
    <mergeCell ref="M191:M192"/>
    <mergeCell ref="L193:L194"/>
    <mergeCell ref="N193:N194"/>
    <mergeCell ref="J191:J192"/>
    <mergeCell ref="K191:K192"/>
    <mergeCell ref="N195:N196"/>
    <mergeCell ref="N191:N192"/>
    <mergeCell ref="A180:G180"/>
    <mergeCell ref="H180:I180"/>
    <mergeCell ref="J181:J182"/>
    <mergeCell ref="K181:K182"/>
    <mergeCell ref="A182:G188"/>
    <mergeCell ref="J187:J188"/>
    <mergeCell ref="L187:L188"/>
    <mergeCell ref="M183:M184"/>
    <mergeCell ref="J195:J196"/>
    <mergeCell ref="K195:K196"/>
    <mergeCell ref="L195:L196"/>
    <mergeCell ref="M189:M190"/>
    <mergeCell ref="H194:I194"/>
    <mergeCell ref="A190:G196"/>
    <mergeCell ref="H190:I190"/>
    <mergeCell ref="H196:I196"/>
    <mergeCell ref="H192:I192"/>
    <mergeCell ref="K187:K188"/>
    <mergeCell ref="H188:I188"/>
    <mergeCell ref="H184:I184"/>
    <mergeCell ref="J185:J186"/>
    <mergeCell ref="H186:I186"/>
    <mergeCell ref="K185:K186"/>
    <mergeCell ref="N181:N182"/>
    <mergeCell ref="H182:I182"/>
    <mergeCell ref="J183:J184"/>
    <mergeCell ref="K183:K184"/>
    <mergeCell ref="L183:L184"/>
    <mergeCell ref="L181:L182"/>
    <mergeCell ref="M181:M182"/>
    <mergeCell ref="N183:N184"/>
    <mergeCell ref="L185:L186"/>
    <mergeCell ref="M185:M186"/>
    <mergeCell ref="N185:N186"/>
    <mergeCell ref="L163:L164"/>
    <mergeCell ref="H168:I168"/>
    <mergeCell ref="J169:J170"/>
    <mergeCell ref="K169:K170"/>
    <mergeCell ref="L169:L170"/>
    <mergeCell ref="K167:K168"/>
    <mergeCell ref="L167:L168"/>
    <mergeCell ref="L165:L166"/>
    <mergeCell ref="A173:G179"/>
    <mergeCell ref="H173:N173"/>
    <mergeCell ref="H174:N174"/>
    <mergeCell ref="H175:N175"/>
    <mergeCell ref="H176:N176"/>
    <mergeCell ref="H177:N177"/>
    <mergeCell ref="H178:I179"/>
    <mergeCell ref="J178:J179"/>
    <mergeCell ref="K178:K179"/>
    <mergeCell ref="L179:N179"/>
    <mergeCell ref="A164:G170"/>
    <mergeCell ref="H164:I164"/>
    <mergeCell ref="J165:J166"/>
    <mergeCell ref="K165:K166"/>
    <mergeCell ref="H170:I170"/>
    <mergeCell ref="J163:J164"/>
    <mergeCell ref="K163:K164"/>
    <mergeCell ref="H166:I166"/>
    <mergeCell ref="J167:J168"/>
    <mergeCell ref="N155:N156"/>
    <mergeCell ref="N159:N160"/>
    <mergeCell ref="N157:N158"/>
    <mergeCell ref="M159:M160"/>
    <mergeCell ref="M157:M158"/>
    <mergeCell ref="M169:M170"/>
    <mergeCell ref="M167:M168"/>
    <mergeCell ref="M161:M162"/>
    <mergeCell ref="N169:N170"/>
    <mergeCell ref="M165:M166"/>
    <mergeCell ref="N165:N166"/>
    <mergeCell ref="N167:N168"/>
    <mergeCell ref="N163:N164"/>
    <mergeCell ref="M163:M164"/>
    <mergeCell ref="N161:N162"/>
    <mergeCell ref="H162:I162"/>
    <mergeCell ref="J161:J162"/>
    <mergeCell ref="K161:K162"/>
    <mergeCell ref="H158:I158"/>
    <mergeCell ref="J159:J160"/>
    <mergeCell ref="K159:K160"/>
    <mergeCell ref="L159:L160"/>
    <mergeCell ref="L157:L158"/>
    <mergeCell ref="A156:G162"/>
    <mergeCell ref="H156:I156"/>
    <mergeCell ref="J157:J158"/>
    <mergeCell ref="K157:K158"/>
    <mergeCell ref="H160:I160"/>
    <mergeCell ref="L155:L156"/>
    <mergeCell ref="L161:L162"/>
    <mergeCell ref="J155:J156"/>
    <mergeCell ref="M145:M146"/>
    <mergeCell ref="M147:M148"/>
    <mergeCell ref="J153:J154"/>
    <mergeCell ref="K153:K154"/>
    <mergeCell ref="L153:L154"/>
    <mergeCell ref="M153:M154"/>
    <mergeCell ref="K145:K146"/>
    <mergeCell ref="L145:L146"/>
    <mergeCell ref="K155:K156"/>
    <mergeCell ref="M155:M156"/>
    <mergeCell ref="K143:K144"/>
    <mergeCell ref="L143:L144"/>
    <mergeCell ref="M143:M144"/>
    <mergeCell ref="N143:N144"/>
    <mergeCell ref="N147:N148"/>
    <mergeCell ref="A148:G154"/>
    <mergeCell ref="H148:I148"/>
    <mergeCell ref="J149:J150"/>
    <mergeCell ref="K149:K150"/>
    <mergeCell ref="L149:L150"/>
    <mergeCell ref="H152:I152"/>
    <mergeCell ref="J147:J148"/>
    <mergeCell ref="K147:K148"/>
    <mergeCell ref="L147:L148"/>
    <mergeCell ref="N153:N154"/>
    <mergeCell ref="H154:I154"/>
    <mergeCell ref="M149:M150"/>
    <mergeCell ref="N149:N150"/>
    <mergeCell ref="H150:I150"/>
    <mergeCell ref="J151:J152"/>
    <mergeCell ref="K151:K152"/>
    <mergeCell ref="L151:L152"/>
    <mergeCell ref="M151:M152"/>
    <mergeCell ref="N151:N152"/>
    <mergeCell ref="L131:L132"/>
    <mergeCell ref="N137:N138"/>
    <mergeCell ref="M131:M132"/>
    <mergeCell ref="N131:N132"/>
    <mergeCell ref="N135:N136"/>
    <mergeCell ref="L137:L138"/>
    <mergeCell ref="M137:M138"/>
    <mergeCell ref="M133:M134"/>
    <mergeCell ref="A140:G146"/>
    <mergeCell ref="H140:I140"/>
    <mergeCell ref="J141:J142"/>
    <mergeCell ref="K141:K142"/>
    <mergeCell ref="J145:J146"/>
    <mergeCell ref="L141:L142"/>
    <mergeCell ref="H144:I144"/>
    <mergeCell ref="J139:J140"/>
    <mergeCell ref="K139:K140"/>
    <mergeCell ref="L139:L140"/>
    <mergeCell ref="N145:N146"/>
    <mergeCell ref="H146:I146"/>
    <mergeCell ref="M141:M142"/>
    <mergeCell ref="N141:N142"/>
    <mergeCell ref="H142:I142"/>
    <mergeCell ref="J143:J144"/>
    <mergeCell ref="N133:N134"/>
    <mergeCell ref="H134:I134"/>
    <mergeCell ref="J135:J136"/>
    <mergeCell ref="K135:K136"/>
    <mergeCell ref="L135:L136"/>
    <mergeCell ref="M135:M136"/>
    <mergeCell ref="L133:L134"/>
    <mergeCell ref="M139:M140"/>
    <mergeCell ref="N139:N140"/>
    <mergeCell ref="K129:K130"/>
    <mergeCell ref="A132:G138"/>
    <mergeCell ref="H132:I132"/>
    <mergeCell ref="J133:J134"/>
    <mergeCell ref="K133:K134"/>
    <mergeCell ref="H136:I136"/>
    <mergeCell ref="J131:J132"/>
    <mergeCell ref="K131:K132"/>
    <mergeCell ref="H138:I138"/>
    <mergeCell ref="J137:J138"/>
    <mergeCell ref="K137:K138"/>
    <mergeCell ref="J123:J124"/>
    <mergeCell ref="K123:K124"/>
    <mergeCell ref="A124:G130"/>
    <mergeCell ref="M125:M126"/>
    <mergeCell ref="L125:L126"/>
    <mergeCell ref="L129:L130"/>
    <mergeCell ref="M129:M130"/>
    <mergeCell ref="N125:N126"/>
    <mergeCell ref="H126:I126"/>
    <mergeCell ref="L123:L124"/>
    <mergeCell ref="M123:M124"/>
    <mergeCell ref="N123:N124"/>
    <mergeCell ref="H124:I124"/>
    <mergeCell ref="J125:J126"/>
    <mergeCell ref="K125:K126"/>
    <mergeCell ref="N129:N130"/>
    <mergeCell ref="H130:I130"/>
    <mergeCell ref="J127:J128"/>
    <mergeCell ref="K127:K128"/>
    <mergeCell ref="L127:L128"/>
    <mergeCell ref="M127:M128"/>
    <mergeCell ref="N127:N128"/>
    <mergeCell ref="H128:I128"/>
    <mergeCell ref="J129:J130"/>
    <mergeCell ref="A115:G121"/>
    <mergeCell ref="H115:N115"/>
    <mergeCell ref="H116:N116"/>
    <mergeCell ref="H117:N117"/>
    <mergeCell ref="H118:N118"/>
    <mergeCell ref="H119:N119"/>
    <mergeCell ref="H120:I121"/>
    <mergeCell ref="J120:J121"/>
    <mergeCell ref="A122:G122"/>
    <mergeCell ref="H122:I122"/>
    <mergeCell ref="K120:K121"/>
    <mergeCell ref="L121:N121"/>
    <mergeCell ref="J107:J108"/>
    <mergeCell ref="K107:K108"/>
    <mergeCell ref="J111:J112"/>
    <mergeCell ref="K111:K112"/>
    <mergeCell ref="N107:N108"/>
    <mergeCell ref="H108:I108"/>
    <mergeCell ref="J109:J110"/>
    <mergeCell ref="K109:K110"/>
    <mergeCell ref="L109:L110"/>
    <mergeCell ref="M109:M110"/>
    <mergeCell ref="N109:N110"/>
    <mergeCell ref="H110:I110"/>
    <mergeCell ref="L107:L108"/>
    <mergeCell ref="M107:M108"/>
    <mergeCell ref="N111:N112"/>
    <mergeCell ref="H112:I112"/>
    <mergeCell ref="L111:L112"/>
    <mergeCell ref="M111:M112"/>
    <mergeCell ref="J105:J106"/>
    <mergeCell ref="K105:K106"/>
    <mergeCell ref="L105:L106"/>
    <mergeCell ref="M105:M106"/>
    <mergeCell ref="N105:N106"/>
    <mergeCell ref="L103:L104"/>
    <mergeCell ref="A98:G104"/>
    <mergeCell ref="H98:I98"/>
    <mergeCell ref="J99:J100"/>
    <mergeCell ref="K99:K100"/>
    <mergeCell ref="J103:J104"/>
    <mergeCell ref="K103:K104"/>
    <mergeCell ref="N99:N100"/>
    <mergeCell ref="H100:I100"/>
    <mergeCell ref="J101:J102"/>
    <mergeCell ref="K101:K102"/>
    <mergeCell ref="L101:L102"/>
    <mergeCell ref="M101:M102"/>
    <mergeCell ref="N101:N102"/>
    <mergeCell ref="H102:I102"/>
    <mergeCell ref="L99:L100"/>
    <mergeCell ref="M99:M100"/>
    <mergeCell ref="A106:G112"/>
    <mergeCell ref="H106:I106"/>
    <mergeCell ref="M103:M104"/>
    <mergeCell ref="N95:N96"/>
    <mergeCell ref="H96:I96"/>
    <mergeCell ref="J97:J98"/>
    <mergeCell ref="K97:K98"/>
    <mergeCell ref="L97:L98"/>
    <mergeCell ref="M97:M98"/>
    <mergeCell ref="N97:N98"/>
    <mergeCell ref="L95:L96"/>
    <mergeCell ref="M95:M96"/>
    <mergeCell ref="N103:N104"/>
    <mergeCell ref="H104:I104"/>
    <mergeCell ref="J89:J90"/>
    <mergeCell ref="K89:K90"/>
    <mergeCell ref="L89:L90"/>
    <mergeCell ref="M89:M90"/>
    <mergeCell ref="N89:N90"/>
    <mergeCell ref="L87:L88"/>
    <mergeCell ref="M87:M88"/>
    <mergeCell ref="A90:G96"/>
    <mergeCell ref="H90:I90"/>
    <mergeCell ref="J91:J92"/>
    <mergeCell ref="K91:K92"/>
    <mergeCell ref="J95:J96"/>
    <mergeCell ref="K95:K96"/>
    <mergeCell ref="N91:N92"/>
    <mergeCell ref="H92:I92"/>
    <mergeCell ref="J93:J94"/>
    <mergeCell ref="K93:K94"/>
    <mergeCell ref="L93:L94"/>
    <mergeCell ref="M93:M94"/>
    <mergeCell ref="N93:N94"/>
    <mergeCell ref="H94:I94"/>
    <mergeCell ref="L91:L92"/>
    <mergeCell ref="M91:M92"/>
    <mergeCell ref="A82:G88"/>
    <mergeCell ref="J83:J84"/>
    <mergeCell ref="K83:K84"/>
    <mergeCell ref="J87:J88"/>
    <mergeCell ref="K87:K88"/>
    <mergeCell ref="N83:N84"/>
    <mergeCell ref="H84:I84"/>
    <mergeCell ref="J85:J86"/>
    <mergeCell ref="K85:K86"/>
    <mergeCell ref="L85:L86"/>
    <mergeCell ref="M85:M86"/>
    <mergeCell ref="N85:N86"/>
    <mergeCell ref="H86:I86"/>
    <mergeCell ref="L83:L84"/>
    <mergeCell ref="M83:M84"/>
    <mergeCell ref="N87:N88"/>
    <mergeCell ref="H88:I88"/>
    <mergeCell ref="M77:M78"/>
    <mergeCell ref="N77:N78"/>
    <mergeCell ref="H78:I78"/>
    <mergeCell ref="L75:L76"/>
    <mergeCell ref="M75:M76"/>
    <mergeCell ref="N79:N80"/>
    <mergeCell ref="H80:I80"/>
    <mergeCell ref="J81:J82"/>
    <mergeCell ref="K81:K82"/>
    <mergeCell ref="L81:L82"/>
    <mergeCell ref="M81:M82"/>
    <mergeCell ref="N81:N82"/>
    <mergeCell ref="L79:L80"/>
    <mergeCell ref="M79:M80"/>
    <mergeCell ref="H82:I82"/>
    <mergeCell ref="A64:G64"/>
    <mergeCell ref="H64:I64"/>
    <mergeCell ref="J65:J66"/>
    <mergeCell ref="N69:N70"/>
    <mergeCell ref="A74:G80"/>
    <mergeCell ref="H74:I74"/>
    <mergeCell ref="J75:J76"/>
    <mergeCell ref="K75:K76"/>
    <mergeCell ref="J79:J80"/>
    <mergeCell ref="K79:K80"/>
    <mergeCell ref="N71:N72"/>
    <mergeCell ref="J73:J74"/>
    <mergeCell ref="K73:K74"/>
    <mergeCell ref="L73:L74"/>
    <mergeCell ref="M73:M74"/>
    <mergeCell ref="N73:N74"/>
    <mergeCell ref="J71:J72"/>
    <mergeCell ref="K71:K72"/>
    <mergeCell ref="L71:L72"/>
    <mergeCell ref="N75:N76"/>
    <mergeCell ref="H76:I76"/>
    <mergeCell ref="J77:J78"/>
    <mergeCell ref="K77:K78"/>
    <mergeCell ref="L77:L78"/>
    <mergeCell ref="H72:I72"/>
    <mergeCell ref="N65:N66"/>
    <mergeCell ref="A66:G72"/>
    <mergeCell ref="H66:I66"/>
    <mergeCell ref="J67:J68"/>
    <mergeCell ref="K67:K68"/>
    <mergeCell ref="N67:N68"/>
    <mergeCell ref="M67:M68"/>
    <mergeCell ref="L67:L68"/>
    <mergeCell ref="K65:K66"/>
    <mergeCell ref="L65:L66"/>
    <mergeCell ref="M65:M66"/>
    <mergeCell ref="K69:K70"/>
    <mergeCell ref="H68:I68"/>
    <mergeCell ref="J69:J70"/>
    <mergeCell ref="H70:I70"/>
    <mergeCell ref="M71:M72"/>
    <mergeCell ref="L69:L70"/>
    <mergeCell ref="M69:M70"/>
    <mergeCell ref="A57:G63"/>
    <mergeCell ref="H57:N57"/>
    <mergeCell ref="H58:N58"/>
    <mergeCell ref="H59:N59"/>
    <mergeCell ref="H60:N60"/>
    <mergeCell ref="H61:N61"/>
    <mergeCell ref="N51:N52"/>
    <mergeCell ref="N49:N50"/>
    <mergeCell ref="M51:M52"/>
    <mergeCell ref="L53:L54"/>
    <mergeCell ref="M53:M54"/>
    <mergeCell ref="L63:N63"/>
    <mergeCell ref="J53:J54"/>
    <mergeCell ref="L49:L50"/>
    <mergeCell ref="H62:I63"/>
    <mergeCell ref="J62:J63"/>
    <mergeCell ref="K62:K63"/>
    <mergeCell ref="H50:I50"/>
    <mergeCell ref="L51:L52"/>
    <mergeCell ref="N53:N54"/>
    <mergeCell ref="M49:M50"/>
    <mergeCell ref="A40:G46"/>
    <mergeCell ref="H40:I40"/>
    <mergeCell ref="J41:J42"/>
    <mergeCell ref="K41:K42"/>
    <mergeCell ref="H44:I44"/>
    <mergeCell ref="L43:L44"/>
    <mergeCell ref="K45:K46"/>
    <mergeCell ref="A48:G54"/>
    <mergeCell ref="H48:I48"/>
    <mergeCell ref="J49:J50"/>
    <mergeCell ref="K49:K50"/>
    <mergeCell ref="J47:J48"/>
    <mergeCell ref="H54:I54"/>
    <mergeCell ref="J51:J52"/>
    <mergeCell ref="K51:K52"/>
    <mergeCell ref="L41:L42"/>
    <mergeCell ref="L45:L46"/>
    <mergeCell ref="L47:L48"/>
    <mergeCell ref="K53:K54"/>
    <mergeCell ref="H46:I46"/>
    <mergeCell ref="H42:I42"/>
    <mergeCell ref="J43:J44"/>
    <mergeCell ref="J45:J46"/>
    <mergeCell ref="H52:I52"/>
    <mergeCell ref="L37:L38"/>
    <mergeCell ref="M37:M38"/>
    <mergeCell ref="M39:M40"/>
    <mergeCell ref="N39:N40"/>
    <mergeCell ref="N37:N38"/>
    <mergeCell ref="L39:L40"/>
    <mergeCell ref="J39:J40"/>
    <mergeCell ref="K43:K44"/>
    <mergeCell ref="K47:K48"/>
    <mergeCell ref="K39:K40"/>
    <mergeCell ref="N47:N48"/>
    <mergeCell ref="N45:N46"/>
    <mergeCell ref="N41:N42"/>
    <mergeCell ref="M43:M44"/>
    <mergeCell ref="N43:N44"/>
    <mergeCell ref="M41:M42"/>
    <mergeCell ref="M45:M46"/>
    <mergeCell ref="M47:M48"/>
    <mergeCell ref="M33:M34"/>
    <mergeCell ref="N33:N34"/>
    <mergeCell ref="H34:I34"/>
    <mergeCell ref="J35:J36"/>
    <mergeCell ref="K35:K36"/>
    <mergeCell ref="L35:L36"/>
    <mergeCell ref="M35:M36"/>
    <mergeCell ref="L33:L34"/>
    <mergeCell ref="H36:I36"/>
    <mergeCell ref="N35:N36"/>
    <mergeCell ref="A32:G38"/>
    <mergeCell ref="H32:I32"/>
    <mergeCell ref="J33:J34"/>
    <mergeCell ref="K33:K34"/>
    <mergeCell ref="H38:I38"/>
    <mergeCell ref="J31:J32"/>
    <mergeCell ref="K31:K32"/>
    <mergeCell ref="J37:J38"/>
    <mergeCell ref="K37:K38"/>
    <mergeCell ref="M29:M30"/>
    <mergeCell ref="N29:N30"/>
    <mergeCell ref="N23:N24"/>
    <mergeCell ref="M31:M32"/>
    <mergeCell ref="M27:M28"/>
    <mergeCell ref="N27:N28"/>
    <mergeCell ref="N21:N22"/>
    <mergeCell ref="M21:M22"/>
    <mergeCell ref="L31:L32"/>
    <mergeCell ref="L27:L28"/>
    <mergeCell ref="L25:L26"/>
    <mergeCell ref="L29:L30"/>
    <mergeCell ref="N31:N32"/>
    <mergeCell ref="M23:M24"/>
    <mergeCell ref="M25:M26"/>
    <mergeCell ref="N25:N26"/>
    <mergeCell ref="A24:G30"/>
    <mergeCell ref="H24:I24"/>
    <mergeCell ref="J25:J26"/>
    <mergeCell ref="K25:K26"/>
    <mergeCell ref="H30:I30"/>
    <mergeCell ref="J29:J30"/>
    <mergeCell ref="K29:K30"/>
    <mergeCell ref="J23:J24"/>
    <mergeCell ref="K23:K24"/>
    <mergeCell ref="H28:I28"/>
    <mergeCell ref="H22:I22"/>
    <mergeCell ref="H18:I18"/>
    <mergeCell ref="L23:L24"/>
    <mergeCell ref="H26:I26"/>
    <mergeCell ref="J27:J28"/>
    <mergeCell ref="K27:K28"/>
    <mergeCell ref="N17:N18"/>
    <mergeCell ref="L19:L20"/>
    <mergeCell ref="M19:M20"/>
    <mergeCell ref="N19:N20"/>
    <mergeCell ref="M17:M18"/>
    <mergeCell ref="K17:K18"/>
    <mergeCell ref="J21:J22"/>
    <mergeCell ref="L17:L18"/>
    <mergeCell ref="J19:J20"/>
    <mergeCell ref="K19:K20"/>
    <mergeCell ref="K21:K22"/>
    <mergeCell ref="L21:L22"/>
    <mergeCell ref="K12:K13"/>
    <mergeCell ref="L13:N13"/>
    <mergeCell ref="N15:N16"/>
    <mergeCell ref="M15:M16"/>
    <mergeCell ref="K15:K16"/>
    <mergeCell ref="L15:L16"/>
    <mergeCell ref="A1:N1"/>
    <mergeCell ref="A5:N5"/>
    <mergeCell ref="A6:N6"/>
    <mergeCell ref="A7:G13"/>
    <mergeCell ref="H7:N7"/>
    <mergeCell ref="H8:N8"/>
    <mergeCell ref="H11:N11"/>
    <mergeCell ref="H10:N10"/>
    <mergeCell ref="H12:I13"/>
    <mergeCell ref="J12:J13"/>
    <mergeCell ref="A14:G14"/>
    <mergeCell ref="H9:N9"/>
    <mergeCell ref="H14:I14"/>
    <mergeCell ref="A16:G22"/>
    <mergeCell ref="H16:I16"/>
    <mergeCell ref="J17:J18"/>
    <mergeCell ref="J15:J16"/>
    <mergeCell ref="H20:I20"/>
  </mergeCells>
  <phoneticPr fontId="17" type="noConversion"/>
  <pageMargins left="0.75" right="0.75" top="1" bottom="1" header="0.5" footer="0.5"/>
  <pageSetup paperSize="9" scale="98" orientation="portrait" r:id="rId1"/>
  <headerFooter alignWithMargins="0"/>
  <rowBreaks count="2" manualBreakCount="2">
    <brk id="55" max="16383" man="1"/>
    <brk id="11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Normal="100" workbookViewId="0"/>
  </sheetViews>
  <sheetFormatPr defaultRowHeight="13.2" x14ac:dyDescent="0.25"/>
  <cols>
    <col min="1" max="1" width="5.6640625" style="1" customWidth="1"/>
    <col min="2" max="2" width="32.33203125" style="1" customWidth="1"/>
    <col min="3" max="7" width="9.6640625" customWidth="1"/>
  </cols>
  <sheetData>
    <row r="1" spans="1:7" s="40" customFormat="1" ht="15" customHeight="1" x14ac:dyDescent="0.25">
      <c r="B1" s="3"/>
      <c r="C1" s="3"/>
      <c r="D1" s="3"/>
      <c r="E1" s="3"/>
      <c r="F1" s="3"/>
      <c r="G1" s="3" t="s">
        <v>583</v>
      </c>
    </row>
    <row r="2" spans="1:7" s="40" customFormat="1" ht="15" customHeight="1" x14ac:dyDescent="0.25">
      <c r="A2" s="3"/>
      <c r="B2" s="3"/>
      <c r="C2" s="3"/>
      <c r="D2" s="3"/>
      <c r="E2" s="3"/>
      <c r="F2" s="3"/>
      <c r="G2" s="2" t="str">
        <f>'1.sz. melléklet'!G2</f>
        <v>az  …. /2018. (…..) önkormányzati rendelethez</v>
      </c>
    </row>
    <row r="3" spans="1:7" s="40" customFormat="1" ht="15" customHeight="1" x14ac:dyDescent="0.25">
      <c r="A3" s="43"/>
      <c r="B3" s="43"/>
    </row>
    <row r="4" spans="1:7" ht="15" customHeight="1" thickBot="1" x14ac:dyDescent="0.3">
      <c r="G4" s="6" t="s">
        <v>320</v>
      </c>
    </row>
    <row r="5" spans="1:7" ht="34.200000000000003" thickTop="1" x14ac:dyDescent="0.25">
      <c r="A5" s="141" t="s">
        <v>74</v>
      </c>
      <c r="B5" s="150" t="s">
        <v>140</v>
      </c>
      <c r="C5" s="9" t="s">
        <v>649</v>
      </c>
      <c r="D5" s="9" t="s">
        <v>774</v>
      </c>
      <c r="E5" s="9" t="s">
        <v>776</v>
      </c>
      <c r="F5" s="9" t="s">
        <v>778</v>
      </c>
      <c r="G5" s="506" t="s">
        <v>634</v>
      </c>
    </row>
    <row r="6" spans="1:7" ht="15" customHeight="1" thickBot="1" x14ac:dyDescent="0.3">
      <c r="A6" s="143" t="s">
        <v>3</v>
      </c>
      <c r="B6" s="151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</row>
    <row r="7" spans="1:7" ht="6" customHeight="1" thickTop="1" x14ac:dyDescent="0.25">
      <c r="A7" s="40"/>
      <c r="B7" s="153"/>
      <c r="C7" s="152"/>
      <c r="D7" s="152"/>
      <c r="E7" s="152"/>
      <c r="F7" s="152"/>
      <c r="G7" s="152"/>
    </row>
    <row r="8" spans="1:7" ht="15" customHeight="1" thickBot="1" x14ac:dyDescent="0.3">
      <c r="A8" s="920" t="s">
        <v>146</v>
      </c>
      <c r="B8" s="920"/>
      <c r="C8" s="64"/>
      <c r="D8" s="64"/>
      <c r="E8" s="64"/>
      <c r="F8" s="64"/>
      <c r="G8" s="64"/>
    </row>
    <row r="9" spans="1:7" ht="15" customHeight="1" thickTop="1" x14ac:dyDescent="0.25">
      <c r="A9" s="154" t="s">
        <v>13</v>
      </c>
      <c r="B9" s="155" t="s">
        <v>147</v>
      </c>
      <c r="C9" s="47">
        <v>13068432</v>
      </c>
      <c r="D9" s="47">
        <v>13068432</v>
      </c>
      <c r="E9" s="47">
        <v>15600000</v>
      </c>
      <c r="F9" s="47">
        <v>15600000</v>
      </c>
      <c r="G9" s="124">
        <f>E9/C9</f>
        <v>1.1937162775151602</v>
      </c>
    </row>
    <row r="10" spans="1:7" ht="15" customHeight="1" x14ac:dyDescent="0.25">
      <c r="A10" s="357" t="s">
        <v>14</v>
      </c>
      <c r="B10" s="155" t="s">
        <v>148</v>
      </c>
      <c r="C10" s="47">
        <v>19072000</v>
      </c>
      <c r="D10" s="47">
        <v>19072000</v>
      </c>
      <c r="E10" s="47">
        <v>20050000</v>
      </c>
      <c r="F10" s="47">
        <v>18692997</v>
      </c>
      <c r="G10" s="124">
        <f t="shared" ref="G10:G17" si="0">E10/C10</f>
        <v>1.0512793624161074</v>
      </c>
    </row>
    <row r="11" spans="1:7" ht="15" customHeight="1" x14ac:dyDescent="0.25">
      <c r="A11" s="358" t="s">
        <v>52</v>
      </c>
      <c r="B11" s="155" t="s">
        <v>555</v>
      </c>
      <c r="C11" s="47">
        <v>80000</v>
      </c>
      <c r="D11" s="47">
        <v>80000</v>
      </c>
      <c r="E11" s="47">
        <v>80000</v>
      </c>
      <c r="F11" s="47">
        <v>80000</v>
      </c>
      <c r="G11" s="124">
        <f t="shared" si="0"/>
        <v>1</v>
      </c>
    </row>
    <row r="12" spans="1:7" ht="15" customHeight="1" x14ac:dyDescent="0.25">
      <c r="A12" s="359" t="s">
        <v>53</v>
      </c>
      <c r="B12" s="155" t="s">
        <v>556</v>
      </c>
      <c r="C12" s="47">
        <v>900000</v>
      </c>
      <c r="D12" s="47">
        <v>900000</v>
      </c>
      <c r="E12" s="47">
        <v>900000</v>
      </c>
      <c r="F12" s="47">
        <v>900000</v>
      </c>
      <c r="G12" s="124">
        <f t="shared" si="0"/>
        <v>1</v>
      </c>
    </row>
    <row r="13" spans="1:7" ht="15" customHeight="1" x14ac:dyDescent="0.25">
      <c r="A13" s="358" t="s">
        <v>55</v>
      </c>
      <c r="B13" s="155" t="s">
        <v>149</v>
      </c>
      <c r="C13" s="47">
        <v>686000</v>
      </c>
      <c r="D13" s="47">
        <v>686000</v>
      </c>
      <c r="E13" s="47">
        <v>706000</v>
      </c>
      <c r="F13" s="47">
        <v>706000</v>
      </c>
      <c r="G13" s="124">
        <f t="shared" si="0"/>
        <v>1.0291545189504374</v>
      </c>
    </row>
    <row r="14" spans="1:7" ht="15" customHeight="1" x14ac:dyDescent="0.25">
      <c r="A14" s="44" t="s">
        <v>56</v>
      </c>
      <c r="B14" s="155" t="s">
        <v>150</v>
      </c>
      <c r="C14" s="47">
        <v>310000</v>
      </c>
      <c r="D14" s="47">
        <v>310000</v>
      </c>
      <c r="E14" s="47">
        <v>290000</v>
      </c>
      <c r="F14" s="47">
        <v>290000</v>
      </c>
      <c r="G14" s="124">
        <f t="shared" si="0"/>
        <v>0.93548387096774188</v>
      </c>
    </row>
    <row r="15" spans="1:7" ht="15" customHeight="1" x14ac:dyDescent="0.25">
      <c r="A15" s="478" t="s">
        <v>58</v>
      </c>
      <c r="B15" s="155" t="s">
        <v>621</v>
      </c>
      <c r="C15" s="47">
        <v>178000</v>
      </c>
      <c r="D15" s="47">
        <v>178000</v>
      </c>
      <c r="E15" s="47">
        <v>397000</v>
      </c>
      <c r="F15" s="47">
        <v>397000</v>
      </c>
      <c r="G15" s="124">
        <f t="shared" si="0"/>
        <v>2.2303370786516852</v>
      </c>
    </row>
    <row r="16" spans="1:7" ht="15" customHeight="1" x14ac:dyDescent="0.25">
      <c r="A16" s="598" t="s">
        <v>78</v>
      </c>
      <c r="B16" s="155" t="s">
        <v>645</v>
      </c>
      <c r="C16" s="737">
        <v>242000</v>
      </c>
      <c r="D16" s="737">
        <v>242000</v>
      </c>
      <c r="E16" s="737">
        <v>304000</v>
      </c>
      <c r="F16" s="737">
        <v>304000</v>
      </c>
      <c r="G16" s="76">
        <f t="shared" si="0"/>
        <v>1.2561983471074381</v>
      </c>
    </row>
    <row r="17" spans="1:9" ht="15" customHeight="1" x14ac:dyDescent="0.25">
      <c r="A17" s="598" t="s">
        <v>87</v>
      </c>
      <c r="B17" s="156" t="s">
        <v>557</v>
      </c>
      <c r="C17" s="460">
        <v>340000</v>
      </c>
      <c r="D17" s="667">
        <v>340000</v>
      </c>
      <c r="E17" s="667">
        <v>340000</v>
      </c>
      <c r="F17" s="667">
        <v>340000</v>
      </c>
      <c r="G17" s="761">
        <f t="shared" si="0"/>
        <v>1</v>
      </c>
    </row>
    <row r="18" spans="1:9" ht="24.6" thickBot="1" x14ac:dyDescent="0.3">
      <c r="A18" s="690" t="s">
        <v>88</v>
      </c>
      <c r="B18" s="159" t="s">
        <v>765</v>
      </c>
      <c r="C18" s="160"/>
      <c r="D18" s="160"/>
      <c r="E18" s="160">
        <v>512000</v>
      </c>
      <c r="F18" s="160">
        <v>512000</v>
      </c>
      <c r="G18" s="277"/>
    </row>
    <row r="19" spans="1:9" ht="15" customHeight="1" thickTop="1" thickBot="1" x14ac:dyDescent="0.3">
      <c r="A19" s="919" t="s">
        <v>119</v>
      </c>
      <c r="B19" s="919"/>
      <c r="C19" s="157">
        <f t="shared" ref="C19:D19" si="1">SUM(C9:C18)</f>
        <v>34876432</v>
      </c>
      <c r="D19" s="157">
        <f t="shared" si="1"/>
        <v>34876432</v>
      </c>
      <c r="E19" s="157">
        <f>SUM(E9:E18)</f>
        <v>39179000</v>
      </c>
      <c r="F19" s="157">
        <f>SUM(F9:F18)</f>
        <v>37821997</v>
      </c>
      <c r="G19" s="158">
        <f>E19/C19</f>
        <v>1.1233660599226434</v>
      </c>
      <c r="I19" s="192"/>
    </row>
    <row r="20" spans="1:9" ht="6" customHeight="1" thickTop="1" x14ac:dyDescent="0.25">
      <c r="A20" s="40"/>
      <c r="B20" s="130"/>
      <c r="C20" s="43"/>
      <c r="D20" s="43"/>
      <c r="E20" s="43"/>
      <c r="F20" s="43"/>
      <c r="G20" s="275"/>
    </row>
    <row r="21" spans="1:9" ht="15" customHeight="1" thickBot="1" x14ac:dyDescent="0.3">
      <c r="A21" s="920" t="s">
        <v>151</v>
      </c>
      <c r="B21" s="920"/>
      <c r="C21" s="64"/>
      <c r="D21" s="64"/>
      <c r="E21" s="64"/>
      <c r="F21" s="64"/>
      <c r="G21" s="276"/>
    </row>
    <row r="22" spans="1:9" ht="15" customHeight="1" thickTop="1" x14ac:dyDescent="0.25">
      <c r="A22" s="154" t="s">
        <v>13</v>
      </c>
      <c r="B22" s="155" t="s">
        <v>152</v>
      </c>
      <c r="C22" s="47">
        <v>80000</v>
      </c>
      <c r="D22" s="47">
        <v>80000</v>
      </c>
      <c r="E22" s="47">
        <v>100000</v>
      </c>
      <c r="F22" s="47">
        <v>100000</v>
      </c>
      <c r="G22" s="124">
        <f t="shared" ref="G22:G33" si="2">E22/C22</f>
        <v>1.25</v>
      </c>
    </row>
    <row r="23" spans="1:9" ht="15" customHeight="1" x14ac:dyDescent="0.25">
      <c r="A23" s="44" t="s">
        <v>14</v>
      </c>
      <c r="B23" s="155" t="s">
        <v>153</v>
      </c>
      <c r="C23" s="47">
        <v>3500000</v>
      </c>
      <c r="D23" s="47">
        <v>3500000</v>
      </c>
      <c r="E23" s="47">
        <v>3500000</v>
      </c>
      <c r="F23" s="47">
        <v>3540000</v>
      </c>
      <c r="G23" s="124">
        <f t="shared" si="2"/>
        <v>1</v>
      </c>
    </row>
    <row r="24" spans="1:9" ht="15" customHeight="1" x14ac:dyDescent="0.25">
      <c r="A24" s="44" t="s">
        <v>52</v>
      </c>
      <c r="B24" s="155" t="s">
        <v>154</v>
      </c>
      <c r="C24" s="47">
        <v>290000</v>
      </c>
      <c r="D24" s="47">
        <v>290000</v>
      </c>
      <c r="E24" s="47">
        <v>290000</v>
      </c>
      <c r="F24" s="47">
        <v>290000</v>
      </c>
      <c r="G24" s="124">
        <f t="shared" si="2"/>
        <v>1</v>
      </c>
    </row>
    <row r="25" spans="1:9" ht="15" customHeight="1" x14ac:dyDescent="0.25">
      <c r="A25" s="44" t="s">
        <v>53</v>
      </c>
      <c r="B25" s="155" t="s">
        <v>155</v>
      </c>
      <c r="C25" s="47">
        <v>2164000</v>
      </c>
      <c r="D25" s="47">
        <v>2164000</v>
      </c>
      <c r="E25" s="47">
        <v>2364000</v>
      </c>
      <c r="F25" s="47">
        <v>2364000</v>
      </c>
      <c r="G25" s="124">
        <f t="shared" si="2"/>
        <v>1.0924214417744917</v>
      </c>
    </row>
    <row r="26" spans="1:9" ht="15" customHeight="1" x14ac:dyDescent="0.25">
      <c r="A26" s="44" t="s">
        <v>55</v>
      </c>
      <c r="B26" s="155" t="s">
        <v>156</v>
      </c>
      <c r="C26" s="47">
        <v>600000</v>
      </c>
      <c r="D26" s="47">
        <v>600000</v>
      </c>
      <c r="E26" s="47">
        <v>600000</v>
      </c>
      <c r="F26" s="47">
        <v>600000</v>
      </c>
      <c r="G26" s="124">
        <f t="shared" si="2"/>
        <v>1</v>
      </c>
    </row>
    <row r="27" spans="1:9" ht="15" customHeight="1" x14ac:dyDescent="0.25">
      <c r="A27" s="44" t="s">
        <v>56</v>
      </c>
      <c r="B27" s="155" t="s">
        <v>157</v>
      </c>
      <c r="C27" s="47">
        <v>200000</v>
      </c>
      <c r="D27" s="47">
        <v>200000</v>
      </c>
      <c r="E27" s="47">
        <v>1000000</v>
      </c>
      <c r="F27" s="47">
        <v>1000000</v>
      </c>
      <c r="G27" s="124">
        <f t="shared" si="2"/>
        <v>5</v>
      </c>
    </row>
    <row r="28" spans="1:9" ht="15" customHeight="1" x14ac:dyDescent="0.25">
      <c r="A28" s="44" t="s">
        <v>58</v>
      </c>
      <c r="B28" s="155" t="s">
        <v>158</v>
      </c>
      <c r="C28" s="47">
        <v>100000</v>
      </c>
      <c r="D28" s="47">
        <v>100000</v>
      </c>
      <c r="E28" s="47">
        <v>100000</v>
      </c>
      <c r="F28" s="47">
        <v>100000</v>
      </c>
      <c r="G28" s="124">
        <f t="shared" si="2"/>
        <v>1</v>
      </c>
    </row>
    <row r="29" spans="1:9" x14ac:dyDescent="0.25">
      <c r="A29" s="44" t="s">
        <v>78</v>
      </c>
      <c r="B29" s="432" t="s">
        <v>727</v>
      </c>
      <c r="C29" s="47">
        <v>50000</v>
      </c>
      <c r="D29" s="47">
        <v>50000</v>
      </c>
      <c r="E29" s="47">
        <v>50000</v>
      </c>
      <c r="F29" s="47">
        <v>50000</v>
      </c>
      <c r="G29" s="124">
        <f t="shared" si="2"/>
        <v>1</v>
      </c>
    </row>
    <row r="30" spans="1:9" ht="15" customHeight="1" x14ac:dyDescent="0.25">
      <c r="A30" s="44" t="s">
        <v>87</v>
      </c>
      <c r="B30" s="432" t="s">
        <v>728</v>
      </c>
      <c r="C30" s="47">
        <v>50000</v>
      </c>
      <c r="D30" s="47">
        <v>50000</v>
      </c>
      <c r="E30" s="47">
        <v>50000</v>
      </c>
      <c r="F30" s="47">
        <v>50000</v>
      </c>
      <c r="G30" s="88">
        <f t="shared" si="2"/>
        <v>1</v>
      </c>
    </row>
    <row r="31" spans="1:9" ht="15" customHeight="1" x14ac:dyDescent="0.25">
      <c r="A31" s="478" t="s">
        <v>88</v>
      </c>
      <c r="B31" s="432" t="s">
        <v>729</v>
      </c>
      <c r="C31" s="47">
        <v>20000</v>
      </c>
      <c r="D31" s="47">
        <v>20000</v>
      </c>
      <c r="E31" s="47">
        <v>20000</v>
      </c>
      <c r="F31" s="47">
        <v>20000</v>
      </c>
      <c r="G31" s="88">
        <f t="shared" si="2"/>
        <v>1</v>
      </c>
    </row>
    <row r="32" spans="1:9" ht="15" customHeight="1" x14ac:dyDescent="0.25">
      <c r="A32" s="478" t="s">
        <v>89</v>
      </c>
      <c r="B32" s="155" t="s">
        <v>159</v>
      </c>
      <c r="C32" s="462">
        <v>100000</v>
      </c>
      <c r="D32" s="462">
        <v>100000</v>
      </c>
      <c r="E32" s="462">
        <v>100000</v>
      </c>
      <c r="F32" s="462">
        <v>100000</v>
      </c>
      <c r="G32" s="88">
        <f t="shared" si="2"/>
        <v>1</v>
      </c>
    </row>
    <row r="33" spans="1:7" ht="15" customHeight="1" x14ac:dyDescent="0.25">
      <c r="A33" s="478" t="s">
        <v>90</v>
      </c>
      <c r="B33" s="479" t="s">
        <v>730</v>
      </c>
      <c r="C33" s="668">
        <v>121000</v>
      </c>
      <c r="D33" s="668">
        <v>121000</v>
      </c>
      <c r="E33" s="668">
        <v>121000</v>
      </c>
      <c r="F33" s="668">
        <v>121000</v>
      </c>
      <c r="G33" s="669">
        <f t="shared" si="2"/>
        <v>1</v>
      </c>
    </row>
    <row r="34" spans="1:7" ht="15" customHeight="1" x14ac:dyDescent="0.25">
      <c r="A34" s="478" t="s">
        <v>91</v>
      </c>
      <c r="B34" s="479" t="s">
        <v>731</v>
      </c>
      <c r="C34" s="460">
        <v>0</v>
      </c>
      <c r="D34" s="667">
        <v>100000</v>
      </c>
      <c r="E34" s="667">
        <v>100000</v>
      </c>
      <c r="F34" s="667">
        <v>100000</v>
      </c>
      <c r="G34" s="670"/>
    </row>
    <row r="35" spans="1:7" ht="15" customHeight="1" x14ac:dyDescent="0.25">
      <c r="A35" s="598" t="s">
        <v>92</v>
      </c>
      <c r="B35" s="739" t="s">
        <v>732</v>
      </c>
      <c r="C35" s="667">
        <v>0</v>
      </c>
      <c r="D35" s="667">
        <v>100000</v>
      </c>
      <c r="E35" s="667">
        <v>100000</v>
      </c>
      <c r="F35" s="667">
        <v>100000</v>
      </c>
      <c r="G35" s="670"/>
    </row>
    <row r="36" spans="1:7" ht="15" customHeight="1" thickBot="1" x14ac:dyDescent="0.3">
      <c r="A36" s="691" t="s">
        <v>93</v>
      </c>
      <c r="B36" s="738" t="s">
        <v>745</v>
      </c>
      <c r="C36" s="160">
        <v>0</v>
      </c>
      <c r="D36" s="160">
        <v>0</v>
      </c>
      <c r="E36" s="160">
        <v>10000</v>
      </c>
      <c r="F36" s="160">
        <v>10000</v>
      </c>
      <c r="G36" s="666"/>
    </row>
    <row r="37" spans="1:7" ht="15" customHeight="1" thickTop="1" thickBot="1" x14ac:dyDescent="0.3">
      <c r="A37" s="919" t="s">
        <v>119</v>
      </c>
      <c r="B37" s="919"/>
      <c r="C37" s="157">
        <f>SUM(C22:C36)</f>
        <v>7275000</v>
      </c>
      <c r="D37" s="157">
        <f>SUM(D22:D36)</f>
        <v>7475000</v>
      </c>
      <c r="E37" s="157">
        <f>SUM(E22:E36)</f>
        <v>8505000</v>
      </c>
      <c r="F37" s="157">
        <f>SUM(F22:F36)</f>
        <v>8545000</v>
      </c>
      <c r="G37" s="158">
        <f>E37/C37</f>
        <v>1.1690721649484537</v>
      </c>
    </row>
    <row r="38" spans="1:7" ht="6" customHeight="1" thickTop="1" x14ac:dyDescent="0.25">
      <c r="A38" s="40"/>
      <c r="B38" s="130"/>
      <c r="C38" s="281"/>
      <c r="D38" s="281"/>
      <c r="E38" s="281"/>
      <c r="F38" s="281"/>
      <c r="G38" s="514"/>
    </row>
    <row r="39" spans="1:7" ht="15" customHeight="1" thickBot="1" x14ac:dyDescent="0.3">
      <c r="A39" s="920" t="s">
        <v>160</v>
      </c>
      <c r="B39" s="920"/>
      <c r="C39" s="392"/>
      <c r="D39" s="392"/>
      <c r="E39" s="392"/>
      <c r="F39" s="392"/>
      <c r="G39" s="597"/>
    </row>
    <row r="40" spans="1:7" ht="15" customHeight="1" thickTop="1" thickBot="1" x14ac:dyDescent="0.3">
      <c r="A40" s="119" t="s">
        <v>13</v>
      </c>
      <c r="B40" s="159" t="s">
        <v>161</v>
      </c>
      <c r="C40" s="160">
        <v>0</v>
      </c>
      <c r="D40" s="160">
        <v>0</v>
      </c>
      <c r="E40" s="160">
        <v>8977500</v>
      </c>
      <c r="F40" s="160">
        <v>8977500</v>
      </c>
      <c r="G40" s="277"/>
    </row>
    <row r="41" spans="1:7" ht="15" customHeight="1" thickTop="1" thickBot="1" x14ac:dyDescent="0.3">
      <c r="A41" s="919" t="s">
        <v>119</v>
      </c>
      <c r="B41" s="919"/>
      <c r="C41" s="157">
        <f>SUM(C40)</f>
        <v>0</v>
      </c>
      <c r="D41" s="157">
        <f>SUM(D40)</f>
        <v>0</v>
      </c>
      <c r="E41" s="157">
        <f>SUM(E40)</f>
        <v>8977500</v>
      </c>
      <c r="F41" s="157">
        <f>SUM(F40)</f>
        <v>8977500</v>
      </c>
      <c r="G41" s="158"/>
    </row>
    <row r="42" spans="1:7" ht="13.8" thickTop="1" x14ac:dyDescent="0.25"/>
    <row r="43" spans="1:7" ht="14.85" customHeight="1" x14ac:dyDescent="0.25">
      <c r="A43"/>
      <c r="B43"/>
    </row>
    <row r="44" spans="1:7" ht="14.85" customHeight="1" x14ac:dyDescent="0.25">
      <c r="A44"/>
      <c r="B44"/>
    </row>
    <row r="45" spans="1:7" ht="14.85" customHeight="1" x14ac:dyDescent="0.25">
      <c r="A45"/>
      <c r="B45"/>
    </row>
    <row r="46" spans="1:7" ht="14.85" customHeight="1" x14ac:dyDescent="0.25">
      <c r="A46"/>
      <c r="B46"/>
    </row>
  </sheetData>
  <sheetProtection selectLockedCells="1" selectUnlockedCells="1"/>
  <mergeCells count="6">
    <mergeCell ref="A41:B41"/>
    <mergeCell ref="A8:B8"/>
    <mergeCell ref="A19:B19"/>
    <mergeCell ref="A21:B21"/>
    <mergeCell ref="A37:B37"/>
    <mergeCell ref="A39:B3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/>
  </sheetViews>
  <sheetFormatPr defaultRowHeight="13.2" x14ac:dyDescent="0.25"/>
  <cols>
    <col min="1" max="1" width="4.6640625" customWidth="1"/>
    <col min="2" max="2" width="5.6640625" style="1" customWidth="1"/>
    <col min="3" max="3" width="40.6640625" style="1" customWidth="1"/>
    <col min="4" max="6" width="10.6640625" style="1" customWidth="1"/>
    <col min="7" max="7" width="4.6640625" style="1" customWidth="1"/>
  </cols>
  <sheetData>
    <row r="1" spans="1:8" s="40" customFormat="1" ht="15" customHeight="1" x14ac:dyDescent="0.25">
      <c r="B1" s="43"/>
      <c r="C1" s="3"/>
      <c r="D1" s="3"/>
      <c r="E1" s="3"/>
      <c r="F1" s="3"/>
      <c r="G1" s="629" t="s">
        <v>584</v>
      </c>
    </row>
    <row r="2" spans="1:8" s="40" customFormat="1" ht="15" customHeight="1" x14ac:dyDescent="0.25">
      <c r="B2" s="3"/>
      <c r="C2" s="3"/>
      <c r="D2" s="3"/>
      <c r="E2" s="3"/>
      <c r="F2" s="3"/>
      <c r="G2" s="2" t="str">
        <f>'1.sz. melléklet'!G2</f>
        <v>az  …. /2018. (…..) önkormányzati rendelethez</v>
      </c>
    </row>
    <row r="3" spans="1:8" s="40" customFormat="1" ht="15" customHeight="1" x14ac:dyDescent="0.25">
      <c r="B3" s="43"/>
      <c r="C3" s="43"/>
      <c r="D3" s="43"/>
      <c r="E3" s="43"/>
      <c r="F3" s="43"/>
      <c r="G3" s="43"/>
    </row>
    <row r="4" spans="1:8" s="40" customFormat="1" ht="15" customHeight="1" x14ac:dyDescent="0.25">
      <c r="A4" s="865" t="s">
        <v>162</v>
      </c>
      <c r="B4" s="865"/>
      <c r="C4" s="865"/>
      <c r="D4" s="865"/>
      <c r="E4" s="865"/>
      <c r="F4" s="865"/>
      <c r="G4" s="865"/>
      <c r="H4" s="58"/>
    </row>
    <row r="5" spans="1:8" s="40" customFormat="1" ht="15" customHeight="1" x14ac:dyDescent="0.25">
      <c r="A5" s="865" t="s">
        <v>163</v>
      </c>
      <c r="B5" s="865"/>
      <c r="C5" s="865"/>
      <c r="D5" s="865"/>
      <c r="E5" s="865"/>
      <c r="F5" s="865"/>
      <c r="G5" s="865"/>
      <c r="H5" s="58"/>
    </row>
    <row r="6" spans="1:8" ht="15" customHeight="1" x14ac:dyDescent="0.25"/>
    <row r="7" spans="1:8" s="40" customFormat="1" ht="15" customHeight="1" x14ac:dyDescent="0.2">
      <c r="B7" s="43" t="s">
        <v>164</v>
      </c>
      <c r="C7" s="6"/>
      <c r="D7" s="6"/>
      <c r="E7" s="6"/>
      <c r="F7" s="6" t="s">
        <v>320</v>
      </c>
    </row>
    <row r="8" spans="1:8" s="40" customFormat="1" ht="9" customHeight="1" thickBot="1" x14ac:dyDescent="0.3">
      <c r="B8" s="43"/>
      <c r="C8" s="43"/>
      <c r="D8" s="43"/>
      <c r="E8" s="43"/>
      <c r="F8" s="43"/>
      <c r="G8" s="43"/>
    </row>
    <row r="9" spans="1:8" s="40" customFormat="1" ht="46.2" thickTop="1" x14ac:dyDescent="0.25">
      <c r="B9" s="141" t="s">
        <v>139</v>
      </c>
      <c r="C9" s="9" t="s">
        <v>2</v>
      </c>
      <c r="D9" s="9" t="s">
        <v>649</v>
      </c>
      <c r="E9" s="435" t="s">
        <v>806</v>
      </c>
      <c r="F9" s="506" t="s">
        <v>807</v>
      </c>
    </row>
    <row r="10" spans="1:8" s="40" customFormat="1" ht="15" customHeight="1" thickBot="1" x14ac:dyDescent="0.3">
      <c r="B10" s="466" t="s">
        <v>3</v>
      </c>
      <c r="C10" s="467" t="s">
        <v>4</v>
      </c>
      <c r="D10" s="13" t="s">
        <v>5</v>
      </c>
      <c r="E10" s="448" t="s">
        <v>6</v>
      </c>
      <c r="F10" s="104" t="s">
        <v>6</v>
      </c>
    </row>
    <row r="11" spans="1:8" s="40" customFormat="1" ht="15" customHeight="1" thickTop="1" thickBot="1" x14ac:dyDescent="0.3">
      <c r="B11" s="671" t="s">
        <v>13</v>
      </c>
      <c r="C11" s="468" t="s">
        <v>165</v>
      </c>
      <c r="D11" s="612">
        <v>0</v>
      </c>
      <c r="E11" s="705">
        <v>0</v>
      </c>
      <c r="F11" s="704">
        <v>0</v>
      </c>
    </row>
    <row r="12" spans="1:8" s="40" customFormat="1" ht="15" customHeight="1" thickTop="1" thickBot="1" x14ac:dyDescent="0.3">
      <c r="B12" s="633" t="s">
        <v>14</v>
      </c>
      <c r="C12" s="469" t="s">
        <v>119</v>
      </c>
      <c r="D12" s="13">
        <v>0</v>
      </c>
      <c r="E12" s="448">
        <v>0</v>
      </c>
      <c r="F12" s="104">
        <v>0</v>
      </c>
    </row>
    <row r="13" spans="1:8" s="40" customFormat="1" ht="15" customHeight="1" thickTop="1" x14ac:dyDescent="0.25">
      <c r="B13" s="161"/>
      <c r="C13" s="43"/>
      <c r="D13" s="43"/>
      <c r="E13" s="43"/>
      <c r="F13" s="43"/>
    </row>
    <row r="14" spans="1:8" s="40" customFormat="1" ht="15" customHeight="1" x14ac:dyDescent="0.25">
      <c r="B14" s="43"/>
      <c r="C14" s="43"/>
      <c r="D14" s="43"/>
      <c r="E14" s="43"/>
      <c r="F14" s="43"/>
    </row>
    <row r="15" spans="1:8" s="40" customFormat="1" ht="15" customHeight="1" x14ac:dyDescent="0.25">
      <c r="B15" s="43" t="s">
        <v>166</v>
      </c>
      <c r="C15" s="43"/>
      <c r="D15" s="43"/>
      <c r="E15" s="43"/>
      <c r="F15" s="43"/>
    </row>
    <row r="16" spans="1:8" s="40" customFormat="1" ht="8.25" customHeight="1" thickBot="1" x14ac:dyDescent="0.3">
      <c r="B16" s="43"/>
      <c r="C16" s="43"/>
      <c r="D16" s="43"/>
      <c r="E16" s="43"/>
      <c r="F16" s="43"/>
    </row>
    <row r="17" spans="2:6" s="40" customFormat="1" ht="46.2" thickTop="1" x14ac:dyDescent="0.25">
      <c r="B17" s="141" t="s">
        <v>139</v>
      </c>
      <c r="C17" s="9" t="s">
        <v>2</v>
      </c>
      <c r="D17" s="9" t="s">
        <v>649</v>
      </c>
      <c r="E17" s="435" t="s">
        <v>806</v>
      </c>
      <c r="F17" s="506" t="s">
        <v>807</v>
      </c>
    </row>
    <row r="18" spans="2:6" s="40" customFormat="1" ht="15" customHeight="1" thickBot="1" x14ac:dyDescent="0.3">
      <c r="B18" s="470" t="s">
        <v>3</v>
      </c>
      <c r="C18" s="467" t="s">
        <v>4</v>
      </c>
      <c r="D18" s="13" t="s">
        <v>5</v>
      </c>
      <c r="E18" s="448" t="s">
        <v>6</v>
      </c>
      <c r="F18" s="104" t="s">
        <v>6</v>
      </c>
    </row>
    <row r="19" spans="2:6" s="40" customFormat="1" ht="15" customHeight="1" thickTop="1" x14ac:dyDescent="0.25">
      <c r="B19" s="631" t="s">
        <v>13</v>
      </c>
      <c r="C19" s="432" t="s">
        <v>18</v>
      </c>
      <c r="D19" s="766">
        <f>'[1]8.sz. melléklet'!G66+'[1]8.sz. melléklet'!G67</f>
        <v>78100000</v>
      </c>
      <c r="E19" s="824">
        <f>'7.sz. melléklet'!F68+'7.sz. melléklet'!F69</f>
        <v>78100000</v>
      </c>
      <c r="F19" s="762">
        <f>'7.sz. melléklet'!G68+'7.sz. melléklet'!G69</f>
        <v>78261000</v>
      </c>
    </row>
    <row r="20" spans="2:6" s="40" customFormat="1" ht="24" x14ac:dyDescent="0.25">
      <c r="B20" s="211" t="s">
        <v>14</v>
      </c>
      <c r="C20" s="471" t="s">
        <v>167</v>
      </c>
      <c r="D20" s="767">
        <f>'[1]8.sz. melléklet'!G82</f>
        <v>11529000</v>
      </c>
      <c r="E20" s="825">
        <f>'7.sz. melléklet'!F85</f>
        <v>11529000</v>
      </c>
      <c r="F20" s="763">
        <f>'7.sz. melléklet'!G85</f>
        <v>11529000</v>
      </c>
    </row>
    <row r="21" spans="2:6" s="40" customFormat="1" ht="15" customHeight="1" x14ac:dyDescent="0.25">
      <c r="B21" s="211" t="s">
        <v>52</v>
      </c>
      <c r="C21" s="471" t="s">
        <v>168</v>
      </c>
      <c r="D21" s="767"/>
      <c r="E21" s="825">
        <v>299000</v>
      </c>
      <c r="F21" s="763">
        <v>299000</v>
      </c>
    </row>
    <row r="22" spans="2:6" s="40" customFormat="1" ht="15" customHeight="1" x14ac:dyDescent="0.25">
      <c r="B22" s="211" t="s">
        <v>53</v>
      </c>
      <c r="C22" s="471" t="s">
        <v>169</v>
      </c>
      <c r="D22" s="767"/>
      <c r="E22" s="825"/>
      <c r="F22" s="763"/>
    </row>
    <row r="23" spans="2:6" s="40" customFormat="1" ht="15" customHeight="1" thickBot="1" x14ac:dyDescent="0.3">
      <c r="B23" s="213" t="s">
        <v>55</v>
      </c>
      <c r="C23" s="472" t="s">
        <v>170</v>
      </c>
      <c r="D23" s="768">
        <f>'[1]8.sz. melléklet'!G71</f>
        <v>200000</v>
      </c>
      <c r="E23" s="826">
        <f>'7.sz. melléklet'!F73</f>
        <v>200000</v>
      </c>
      <c r="F23" s="764">
        <f>'7.sz. melléklet'!G73</f>
        <v>39000</v>
      </c>
    </row>
    <row r="24" spans="2:6" s="40" customFormat="1" ht="15" customHeight="1" thickTop="1" thickBot="1" x14ac:dyDescent="0.3">
      <c r="B24" s="632" t="s">
        <v>56</v>
      </c>
      <c r="C24" s="469" t="s">
        <v>119</v>
      </c>
      <c r="D24" s="769">
        <f>SUM(D19:D23)</f>
        <v>89829000</v>
      </c>
      <c r="E24" s="827">
        <f>SUM(E19:E23)</f>
        <v>90128000</v>
      </c>
      <c r="F24" s="765">
        <f>SUM(F19:F23)</f>
        <v>90128000</v>
      </c>
    </row>
    <row r="25" spans="2:6" s="40" customFormat="1" ht="15" customHeight="1" thickTop="1" x14ac:dyDescent="0.25">
      <c r="B25" s="130"/>
      <c r="C25" s="43"/>
      <c r="D25" s="43"/>
      <c r="E25" s="43"/>
      <c r="F25" s="43"/>
    </row>
    <row r="26" spans="2:6" s="40" customFormat="1" ht="15" customHeight="1" x14ac:dyDescent="0.25">
      <c r="B26" s="43" t="s">
        <v>171</v>
      </c>
      <c r="C26" s="43"/>
      <c r="D26" s="43"/>
      <c r="E26" s="43"/>
      <c r="F26" s="43"/>
    </row>
    <row r="27" spans="2:6" s="40" customFormat="1" ht="9" customHeight="1" thickBot="1" x14ac:dyDescent="0.3">
      <c r="B27" s="43"/>
      <c r="C27" s="43"/>
      <c r="D27" s="43"/>
      <c r="E27" s="43"/>
      <c r="F27" s="43"/>
    </row>
    <row r="28" spans="2:6" s="40" customFormat="1" ht="46.2" thickTop="1" x14ac:dyDescent="0.25">
      <c r="B28" s="141" t="s">
        <v>139</v>
      </c>
      <c r="C28" s="9" t="s">
        <v>2</v>
      </c>
      <c r="D28" s="9" t="s">
        <v>649</v>
      </c>
      <c r="E28" s="435" t="s">
        <v>806</v>
      </c>
      <c r="F28" s="506" t="s">
        <v>807</v>
      </c>
    </row>
    <row r="29" spans="2:6" s="40" customFormat="1" ht="15" customHeight="1" thickBot="1" x14ac:dyDescent="0.3">
      <c r="B29" s="466" t="s">
        <v>3</v>
      </c>
      <c r="C29" s="467" t="s">
        <v>4</v>
      </c>
      <c r="D29" s="13" t="s">
        <v>5</v>
      </c>
      <c r="E29" s="448" t="s">
        <v>6</v>
      </c>
      <c r="F29" s="104" t="s">
        <v>6</v>
      </c>
    </row>
    <row r="30" spans="2:6" s="40" customFormat="1" ht="15" customHeight="1" thickTop="1" x14ac:dyDescent="0.25">
      <c r="B30" s="154" t="s">
        <v>13</v>
      </c>
      <c r="C30" s="432" t="s">
        <v>172</v>
      </c>
      <c r="D30" s="766">
        <f>D24*0.5</f>
        <v>44914500</v>
      </c>
      <c r="E30" s="824">
        <f>E24*0.5</f>
        <v>45064000</v>
      </c>
      <c r="F30" s="762">
        <f>F24*0.5</f>
        <v>45064000</v>
      </c>
    </row>
    <row r="31" spans="2:6" s="40" customFormat="1" ht="24.6" thickBot="1" x14ac:dyDescent="0.3">
      <c r="B31" s="579" t="s">
        <v>14</v>
      </c>
      <c r="C31" s="472" t="s">
        <v>173</v>
      </c>
      <c r="D31" s="768">
        <v>0</v>
      </c>
      <c r="E31" s="826">
        <v>0</v>
      </c>
      <c r="F31" s="764">
        <v>0</v>
      </c>
    </row>
    <row r="32" spans="2:6" s="40" customFormat="1" ht="25.2" thickTop="1" thickBot="1" x14ac:dyDescent="0.3">
      <c r="B32" s="633" t="s">
        <v>52</v>
      </c>
      <c r="C32" s="469" t="s">
        <v>174</v>
      </c>
      <c r="D32" s="769">
        <f>SUM(D30:D31)</f>
        <v>44914500</v>
      </c>
      <c r="E32" s="827">
        <f>SUM(E30:E31)</f>
        <v>45064000</v>
      </c>
      <c r="F32" s="765">
        <f>SUM(F30:F31)</f>
        <v>45064000</v>
      </c>
    </row>
    <row r="33" ht="13.8" thickTop="1" x14ac:dyDescent="0.25"/>
  </sheetData>
  <sheetProtection selectLockedCells="1" selectUnlockedCells="1"/>
  <mergeCells count="2">
    <mergeCell ref="A4:G4"/>
    <mergeCell ref="A5:G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/>
  </sheetViews>
  <sheetFormatPr defaultRowHeight="13.2" x14ac:dyDescent="0.25"/>
  <cols>
    <col min="1" max="1" width="5" style="1" customWidth="1"/>
    <col min="2" max="2" width="28.109375" style="1" customWidth="1"/>
    <col min="3" max="11" width="9.6640625" style="1" customWidth="1"/>
    <col min="12" max="15" width="9.109375" style="1"/>
  </cols>
  <sheetData>
    <row r="1" spans="1:15" ht="15" customHeight="1" x14ac:dyDescent="0.25">
      <c r="B1" s="3"/>
      <c r="C1" s="3"/>
      <c r="D1" s="3"/>
      <c r="E1" s="3"/>
      <c r="F1" s="3"/>
      <c r="G1" s="3"/>
      <c r="H1" s="3"/>
      <c r="I1" s="2" t="s">
        <v>585</v>
      </c>
      <c r="K1" s="3"/>
    </row>
    <row r="2" spans="1:15" ht="15" customHeight="1" x14ac:dyDescent="0.25">
      <c r="A2" s="3"/>
      <c r="B2" s="3"/>
      <c r="C2" s="3"/>
      <c r="D2" s="3"/>
      <c r="E2" s="3"/>
      <c r="F2" s="3"/>
      <c r="G2" s="3"/>
      <c r="H2" s="3"/>
      <c r="I2" s="2" t="str">
        <f>'1.sz. melléklet'!G2</f>
        <v>az  …. /2018. (…..) önkormányzati rendelethez</v>
      </c>
      <c r="L2" s="149"/>
      <c r="M2" s="149"/>
      <c r="N2" s="149"/>
      <c r="O2" s="149"/>
    </row>
    <row r="3" spans="1:15" ht="15" customHeight="1" x14ac:dyDescent="0.25">
      <c r="A3" s="67"/>
      <c r="O3"/>
    </row>
    <row r="4" spans="1:15" ht="15" customHeight="1" x14ac:dyDescent="0.25">
      <c r="A4" s="846" t="s">
        <v>175</v>
      </c>
      <c r="B4" s="846"/>
      <c r="C4" s="846"/>
      <c r="D4" s="846"/>
      <c r="E4" s="846"/>
      <c r="F4" s="846"/>
      <c r="G4" s="846"/>
      <c r="H4" s="846"/>
      <c r="I4" s="846"/>
      <c r="J4" s="846"/>
      <c r="K4" s="3"/>
    </row>
    <row r="5" spans="1:15" ht="15" customHeight="1" x14ac:dyDescent="0.25"/>
    <row r="6" spans="1:15" ht="15" customHeight="1" thickBot="1" x14ac:dyDescent="0.3">
      <c r="A6" s="268"/>
      <c r="I6" s="6" t="s">
        <v>320</v>
      </c>
      <c r="N6"/>
      <c r="O6"/>
    </row>
    <row r="7" spans="1:15" s="40" customFormat="1" ht="36.6" thickTop="1" x14ac:dyDescent="0.25">
      <c r="A7" s="141" t="s">
        <v>139</v>
      </c>
      <c r="B7" s="9" t="s">
        <v>2</v>
      </c>
      <c r="C7" s="9" t="s">
        <v>733</v>
      </c>
      <c r="D7" s="9" t="s">
        <v>774</v>
      </c>
      <c r="E7" s="9" t="s">
        <v>776</v>
      </c>
      <c r="F7" s="9" t="s">
        <v>778</v>
      </c>
      <c r="G7" s="9" t="s">
        <v>736</v>
      </c>
      <c r="H7" s="131" t="s">
        <v>734</v>
      </c>
      <c r="I7" s="10" t="s">
        <v>735</v>
      </c>
      <c r="J7" s="43"/>
      <c r="K7" s="43"/>
      <c r="L7" s="43"/>
      <c r="M7" s="43"/>
    </row>
    <row r="8" spans="1:15" s="40" customFormat="1" ht="15" customHeight="1" x14ac:dyDescent="0.25">
      <c r="A8" s="480" t="s">
        <v>3</v>
      </c>
      <c r="B8" s="162" t="s">
        <v>4</v>
      </c>
      <c r="C8" s="163" t="s">
        <v>5</v>
      </c>
      <c r="D8" s="163" t="s">
        <v>6</v>
      </c>
      <c r="E8" s="163" t="s">
        <v>7</v>
      </c>
      <c r="F8" s="163" t="s">
        <v>8</v>
      </c>
      <c r="G8" s="163" t="s">
        <v>9</v>
      </c>
      <c r="H8" s="163" t="s">
        <v>65</v>
      </c>
      <c r="I8" s="481" t="s">
        <v>11</v>
      </c>
      <c r="J8" s="43"/>
      <c r="K8" s="43"/>
      <c r="L8" s="43"/>
      <c r="M8" s="43"/>
    </row>
    <row r="9" spans="1:15" s="40" customFormat="1" ht="15" customHeight="1" x14ac:dyDescent="0.25">
      <c r="A9" s="925" t="s">
        <v>10</v>
      </c>
      <c r="B9" s="926"/>
      <c r="C9" s="926"/>
      <c r="D9" s="926"/>
      <c r="E9" s="926"/>
      <c r="F9" s="926"/>
      <c r="G9" s="926"/>
      <c r="H9" s="926"/>
      <c r="I9" s="927"/>
      <c r="J9" s="43"/>
      <c r="K9" s="43"/>
      <c r="L9" s="43"/>
      <c r="M9" s="43"/>
    </row>
    <row r="10" spans="1:15" s="40" customFormat="1" ht="15" customHeight="1" x14ac:dyDescent="0.25">
      <c r="A10" s="482" t="s">
        <v>11</v>
      </c>
      <c r="B10" s="164" t="s">
        <v>482</v>
      </c>
      <c r="C10" s="110">
        <f>'7.sz. melléklet'!D62</f>
        <v>60001189</v>
      </c>
      <c r="D10" s="110">
        <f>'7.sz. melléklet'!E62</f>
        <v>61910321</v>
      </c>
      <c r="E10" s="110">
        <f>'7.sz. melléklet'!F62</f>
        <v>71021777</v>
      </c>
      <c r="F10" s="110">
        <f>'7.sz. melléklet'!G62</f>
        <v>73129648</v>
      </c>
      <c r="G10" s="110">
        <v>33000000</v>
      </c>
      <c r="H10" s="110">
        <v>35000000</v>
      </c>
      <c r="I10" s="672">
        <v>35000000</v>
      </c>
      <c r="J10" s="43"/>
      <c r="K10" s="43"/>
      <c r="L10" s="43"/>
      <c r="M10" s="43"/>
    </row>
    <row r="11" spans="1:15" s="40" customFormat="1" ht="15" customHeight="1" x14ac:dyDescent="0.25">
      <c r="A11" s="482" t="s">
        <v>19</v>
      </c>
      <c r="B11" s="164" t="s">
        <v>477</v>
      </c>
      <c r="C11" s="110">
        <f>'7.sz. melléklet'!D63</f>
        <v>652747</v>
      </c>
      <c r="D11" s="110">
        <f>'7.sz. melléklet'!E63+'7.sz. melléklet'!E87</f>
        <v>5205795</v>
      </c>
      <c r="E11" s="110">
        <f>'7.sz. melléklet'!F63+'7.sz. melléklet'!F87</f>
        <v>5722447</v>
      </c>
      <c r="F11" s="110">
        <f>'7.sz. melléklet'!G63+'7.sz. melléklet'!G87</f>
        <v>6934699</v>
      </c>
      <c r="G11" s="110">
        <v>2500000</v>
      </c>
      <c r="H11" s="110">
        <v>2500000</v>
      </c>
      <c r="I11" s="672">
        <v>2500000</v>
      </c>
      <c r="J11" s="43"/>
      <c r="K11" s="43"/>
      <c r="L11" s="43"/>
      <c r="M11" s="43"/>
    </row>
    <row r="12" spans="1:15" s="40" customFormat="1" ht="15" customHeight="1" x14ac:dyDescent="0.25">
      <c r="A12" s="482" t="s">
        <v>21</v>
      </c>
      <c r="B12" s="164" t="s">
        <v>15</v>
      </c>
      <c r="C12" s="110">
        <f>'7.sz. melléklet'!D67</f>
        <v>78300000</v>
      </c>
      <c r="D12" s="110">
        <f>'7.sz. melléklet'!E67</f>
        <v>78300000</v>
      </c>
      <c r="E12" s="110">
        <f>'7.sz. melléklet'!F67</f>
        <v>78300000</v>
      </c>
      <c r="F12" s="110">
        <f>'7.sz. melléklet'!G67</f>
        <v>78300000</v>
      </c>
      <c r="G12" s="110">
        <v>78500000</v>
      </c>
      <c r="H12" s="110">
        <v>79000000</v>
      </c>
      <c r="I12" s="672">
        <v>79500000</v>
      </c>
      <c r="J12" s="43"/>
      <c r="K12" s="43"/>
      <c r="L12" s="43"/>
      <c r="M12" s="43"/>
    </row>
    <row r="13" spans="1:15" s="40" customFormat="1" ht="15" customHeight="1" x14ac:dyDescent="0.25">
      <c r="A13" s="482" t="s">
        <v>23</v>
      </c>
      <c r="B13" s="164" t="s">
        <v>12</v>
      </c>
      <c r="C13" s="110">
        <f>'7.sz. melléklet'!D74+'8.sz. melléklet'!D35</f>
        <v>64409292</v>
      </c>
      <c r="D13" s="110">
        <f>'7.sz. melléklet'!E74+'8.sz. melléklet'!D35</f>
        <v>64409292</v>
      </c>
      <c r="E13" s="110">
        <f>'7.sz. melléklet'!F74+'8.sz. melléklet'!E35</f>
        <v>82389293</v>
      </c>
      <c r="F13" s="110">
        <f>'7.sz. melléklet'!G74+'8.sz. melléklet'!F35</f>
        <v>82562911</v>
      </c>
      <c r="G13" s="110">
        <v>51500000</v>
      </c>
      <c r="H13" s="110">
        <v>52500000</v>
      </c>
      <c r="I13" s="672">
        <v>52500000</v>
      </c>
      <c r="J13" s="43"/>
      <c r="K13" s="43"/>
      <c r="L13" s="43"/>
      <c r="M13" s="43"/>
    </row>
    <row r="14" spans="1:15" s="40" customFormat="1" ht="15" customHeight="1" x14ac:dyDescent="0.25">
      <c r="A14" s="482" t="s">
        <v>27</v>
      </c>
      <c r="B14" s="164" t="s">
        <v>22</v>
      </c>
      <c r="C14" s="110">
        <f>'7.sz. melléklet'!D84</f>
        <v>11529000</v>
      </c>
      <c r="D14" s="110">
        <f>'7.sz. melléklet'!E84</f>
        <v>11529000</v>
      </c>
      <c r="E14" s="110">
        <f>'7.sz. melléklet'!F84</f>
        <v>11529000</v>
      </c>
      <c r="F14" s="110">
        <f>'7.sz. melléklet'!G84</f>
        <v>11922000</v>
      </c>
      <c r="G14" s="110">
        <v>10000000</v>
      </c>
      <c r="H14" s="110">
        <v>10000000</v>
      </c>
      <c r="I14" s="672">
        <v>10000000</v>
      </c>
      <c r="J14" s="43"/>
      <c r="K14" s="43"/>
      <c r="L14" s="43"/>
      <c r="M14" s="43"/>
    </row>
    <row r="15" spans="1:15" s="40" customFormat="1" ht="15" customHeight="1" x14ac:dyDescent="0.25">
      <c r="A15" s="482" t="s">
        <v>32</v>
      </c>
      <c r="B15" s="164" t="s">
        <v>496</v>
      </c>
      <c r="C15" s="110">
        <f>'7.sz. melléklet'!D64+'7.sz. melléklet'!D89</f>
        <v>26732000</v>
      </c>
      <c r="D15" s="110">
        <f>'7.sz. melléklet'!E64+'7.sz. melléklet'!E89</f>
        <v>128528534</v>
      </c>
      <c r="E15" s="110">
        <f>'7.sz. melléklet'!F64+'7.sz. melléklet'!F89</f>
        <v>128528534</v>
      </c>
      <c r="F15" s="110">
        <f>'7.sz. melléklet'!G64+'7.sz. melléklet'!G89</f>
        <v>135726904</v>
      </c>
      <c r="G15" s="110"/>
      <c r="H15" s="110"/>
      <c r="I15" s="672"/>
      <c r="J15" s="43"/>
      <c r="K15" s="43"/>
      <c r="L15" s="43"/>
      <c r="M15" s="43"/>
    </row>
    <row r="16" spans="1:15" s="40" customFormat="1" ht="15" customHeight="1" x14ac:dyDescent="0.25">
      <c r="A16" s="482" t="s">
        <v>34</v>
      </c>
      <c r="B16" s="164" t="s">
        <v>561</v>
      </c>
      <c r="C16" s="110">
        <f>'7.sz. melléklet'!D94</f>
        <v>0</v>
      </c>
      <c r="D16" s="110">
        <f>'7.sz. melléklet'!E94</f>
        <v>205993</v>
      </c>
      <c r="E16" s="110">
        <f>'7.sz. melléklet'!F94</f>
        <v>222485</v>
      </c>
      <c r="F16" s="110">
        <f>'7.sz. melléklet'!G94</f>
        <v>2619509</v>
      </c>
      <c r="G16" s="110"/>
      <c r="H16" s="110"/>
      <c r="I16" s="672"/>
      <c r="J16" s="43"/>
      <c r="K16" s="43"/>
      <c r="L16" s="43"/>
      <c r="M16" s="43"/>
    </row>
    <row r="17" spans="1:13" s="40" customFormat="1" ht="15" customHeight="1" x14ac:dyDescent="0.25">
      <c r="A17" s="482" t="s">
        <v>492</v>
      </c>
      <c r="B17" s="164" t="s">
        <v>134</v>
      </c>
      <c r="C17" s="110">
        <f>'7.sz. melléklet'!D93+'8.sz. melléklet'!D40</f>
        <v>81473772</v>
      </c>
      <c r="D17" s="110">
        <f>'7.sz. melléklet'!E93+'8.sz. melléklet'!D40</f>
        <v>81516833</v>
      </c>
      <c r="E17" s="110">
        <f>'7.sz. melléklet'!F93+'8.sz. melléklet'!E40</f>
        <v>81516832</v>
      </c>
      <c r="F17" s="110">
        <f>'7.sz. melléklet'!G93+'8.sz. melléklet'!F40</f>
        <v>81516832</v>
      </c>
      <c r="G17" s="110">
        <v>95000000</v>
      </c>
      <c r="H17" s="110">
        <v>95000000</v>
      </c>
      <c r="I17" s="672">
        <v>95000000</v>
      </c>
      <c r="J17" s="43"/>
      <c r="K17" s="43"/>
      <c r="L17" s="43"/>
      <c r="M17" s="43"/>
    </row>
    <row r="18" spans="1:13" s="40" customFormat="1" ht="15" customHeight="1" x14ac:dyDescent="0.25">
      <c r="A18" s="482" t="s">
        <v>38</v>
      </c>
      <c r="B18" s="164" t="s">
        <v>494</v>
      </c>
      <c r="C18" s="110">
        <f>'7.sz. melléklet'!D92</f>
        <v>100000000</v>
      </c>
      <c r="D18" s="110">
        <f>'7.sz. melléklet'!E92</f>
        <v>100000000</v>
      </c>
      <c r="E18" s="110">
        <f>'7.sz. melléklet'!F92</f>
        <v>100000000</v>
      </c>
      <c r="F18" s="110">
        <f>'7.sz. melléklet'!G92</f>
        <v>100000000</v>
      </c>
      <c r="G18" s="110"/>
      <c r="H18" s="110"/>
      <c r="I18" s="672"/>
      <c r="J18" s="43"/>
      <c r="K18" s="43"/>
      <c r="L18" s="43"/>
      <c r="M18" s="43"/>
    </row>
    <row r="19" spans="1:13" s="40" customFormat="1" ht="15" customHeight="1" x14ac:dyDescent="0.25">
      <c r="A19" s="921" t="s">
        <v>176</v>
      </c>
      <c r="B19" s="922"/>
      <c r="C19" s="165">
        <f>SUM(C10:C18)</f>
        <v>423098000</v>
      </c>
      <c r="D19" s="165">
        <f>SUM(D10:D18)</f>
        <v>531605768</v>
      </c>
      <c r="E19" s="165">
        <f>SUM(E10:E18)</f>
        <v>559230368</v>
      </c>
      <c r="F19" s="165">
        <f>SUM(F10:F18)</f>
        <v>572712503</v>
      </c>
      <c r="G19" s="165">
        <f>SUM(G10:G17)</f>
        <v>270500000</v>
      </c>
      <c r="H19" s="165">
        <f>SUM(H10:H17)</f>
        <v>274000000</v>
      </c>
      <c r="I19" s="484">
        <f>SUM(I10:I17)</f>
        <v>274500000</v>
      </c>
      <c r="J19" s="43"/>
      <c r="K19" s="43"/>
      <c r="L19" s="43"/>
      <c r="M19" s="43"/>
    </row>
    <row r="20" spans="1:13" s="40" customFormat="1" ht="15" customHeight="1" x14ac:dyDescent="0.25">
      <c r="A20" s="925" t="s">
        <v>41</v>
      </c>
      <c r="B20" s="926"/>
      <c r="C20" s="926"/>
      <c r="D20" s="926"/>
      <c r="E20" s="926"/>
      <c r="F20" s="926"/>
      <c r="G20" s="926"/>
      <c r="H20" s="926"/>
      <c r="I20" s="927"/>
      <c r="J20" s="43"/>
      <c r="K20" s="43"/>
      <c r="L20" s="43"/>
      <c r="M20" s="43"/>
    </row>
    <row r="21" spans="1:13" s="40" customFormat="1" ht="15" customHeight="1" x14ac:dyDescent="0.25">
      <c r="A21" s="482" t="s">
        <v>11</v>
      </c>
      <c r="B21" s="164" t="s">
        <v>42</v>
      </c>
      <c r="C21" s="110">
        <f>'1.sz. melléklet'!C36</f>
        <v>203194136</v>
      </c>
      <c r="D21" s="110">
        <f>'1.sz. melléklet'!D36</f>
        <v>214113737</v>
      </c>
      <c r="E21" s="110">
        <f>'1.sz. melléklet'!E36</f>
        <v>234985453</v>
      </c>
      <c r="F21" s="110">
        <f>'1.sz. melléklet'!F36</f>
        <v>230408536</v>
      </c>
      <c r="G21" s="110">
        <v>181400000</v>
      </c>
      <c r="H21" s="110">
        <v>184900000</v>
      </c>
      <c r="I21" s="483">
        <v>185400000</v>
      </c>
      <c r="J21" s="43"/>
      <c r="K21" s="43"/>
      <c r="L21" s="43"/>
      <c r="M21" s="43"/>
    </row>
    <row r="22" spans="1:13" s="40" customFormat="1" ht="15" customHeight="1" x14ac:dyDescent="0.25">
      <c r="A22" s="482" t="s">
        <v>19</v>
      </c>
      <c r="B22" s="164" t="s">
        <v>43</v>
      </c>
      <c r="C22" s="110">
        <f>'7.sz. melléklet'!D38+'7.sz. melléklet'!D45+'7.sz. melléklet'!D48</f>
        <v>125353000</v>
      </c>
      <c r="D22" s="110">
        <f>'7.sz. melléklet'!E38+'7.sz. melléklet'!E45+'7.sz. melléklet'!E48</f>
        <v>175578394</v>
      </c>
      <c r="E22" s="110">
        <f>'7.sz. melléklet'!F38+'7.sz. melléklet'!F45+'7.sz. melléklet'!F48</f>
        <v>121648394</v>
      </c>
      <c r="F22" s="110">
        <f>'7.sz. melléklet'!G38+'7.sz. melléklet'!G45+'7.sz. melléklet'!G48</f>
        <v>117181148</v>
      </c>
      <c r="G22" s="110">
        <v>53700000</v>
      </c>
      <c r="H22" s="110">
        <v>53700000</v>
      </c>
      <c r="I22" s="483">
        <v>53700000</v>
      </c>
      <c r="J22" s="43"/>
      <c r="K22" s="43"/>
      <c r="L22" s="43"/>
      <c r="M22" s="43"/>
    </row>
    <row r="23" spans="1:13" s="40" customFormat="1" ht="15" customHeight="1" x14ac:dyDescent="0.25">
      <c r="A23" s="482" t="s">
        <v>737</v>
      </c>
      <c r="B23" s="164" t="s">
        <v>48</v>
      </c>
      <c r="C23" s="110">
        <f>'7.sz. melléklet'!D52</f>
        <v>2209046</v>
      </c>
      <c r="D23" s="110">
        <f>'7.sz. melléklet'!E52</f>
        <v>2415039</v>
      </c>
      <c r="E23" s="110">
        <f>'7.sz. melléklet'!F52+'7.sz. melléklet'!F51</f>
        <v>102431531</v>
      </c>
      <c r="F23" s="110">
        <f>'7.sz. melléklet'!G52+'7.sz. melléklet'!G51</f>
        <v>102540377</v>
      </c>
      <c r="G23" s="110">
        <v>0</v>
      </c>
      <c r="H23" s="110">
        <v>0</v>
      </c>
      <c r="I23" s="483">
        <v>0</v>
      </c>
      <c r="J23" s="43"/>
      <c r="K23" s="43"/>
      <c r="L23" s="43"/>
      <c r="M23" s="43"/>
    </row>
    <row r="24" spans="1:13" s="40" customFormat="1" ht="15" customHeight="1" x14ac:dyDescent="0.25">
      <c r="A24" s="482" t="s">
        <v>23</v>
      </c>
      <c r="B24" s="164" t="s">
        <v>177</v>
      </c>
      <c r="C24" s="110">
        <f>'7.sz. melléklet'!D37</f>
        <v>92341818</v>
      </c>
      <c r="D24" s="110">
        <f>'7.sz. melléklet'!E37</f>
        <v>139498598</v>
      </c>
      <c r="E24" s="110">
        <f>'7.sz. melléklet'!F37</f>
        <v>100164990</v>
      </c>
      <c r="F24" s="110">
        <f>'7.sz. melléklet'!G37</f>
        <v>122582442</v>
      </c>
      <c r="G24" s="110">
        <v>35400000</v>
      </c>
      <c r="H24" s="110">
        <v>35400000</v>
      </c>
      <c r="I24" s="483">
        <v>35400000</v>
      </c>
      <c r="J24" s="43"/>
      <c r="K24" s="43"/>
      <c r="L24" s="43"/>
      <c r="M24" s="43"/>
    </row>
    <row r="25" spans="1:13" s="40" customFormat="1" ht="15" customHeight="1" thickBot="1" x14ac:dyDescent="0.3">
      <c r="A25" s="923" t="s">
        <v>178</v>
      </c>
      <c r="B25" s="924"/>
      <c r="C25" s="485">
        <f t="shared" ref="C25:I25" si="0">SUM(C21:C24)</f>
        <v>423098000</v>
      </c>
      <c r="D25" s="485">
        <f t="shared" si="0"/>
        <v>531605768</v>
      </c>
      <c r="E25" s="485">
        <f t="shared" si="0"/>
        <v>559230368</v>
      </c>
      <c r="F25" s="485">
        <f t="shared" ref="F25" si="1">SUM(F21:F24)</f>
        <v>572712503</v>
      </c>
      <c r="G25" s="485">
        <f t="shared" si="0"/>
        <v>270500000</v>
      </c>
      <c r="H25" s="485">
        <f t="shared" si="0"/>
        <v>274000000</v>
      </c>
      <c r="I25" s="486">
        <f t="shared" si="0"/>
        <v>274500000</v>
      </c>
      <c r="J25" s="43"/>
      <c r="K25" s="43"/>
      <c r="L25" s="43"/>
      <c r="M25" s="43"/>
    </row>
    <row r="26" spans="1:13" ht="13.8" thickTop="1" x14ac:dyDescent="0.25"/>
  </sheetData>
  <sheetProtection selectLockedCells="1" selectUnlockedCells="1"/>
  <mergeCells count="5">
    <mergeCell ref="A19:B19"/>
    <mergeCell ref="A25:B25"/>
    <mergeCell ref="A9:I9"/>
    <mergeCell ref="A20:I20"/>
    <mergeCell ref="A4:J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7" firstPageNumber="0" orientation="portrait" r:id="rId1"/>
  <headerFooter alignWithMargins="0"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sqref="A1:O1"/>
    </sheetView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A1" s="929" t="s">
        <v>586</v>
      </c>
      <c r="B1" s="929"/>
      <c r="C1" s="929"/>
      <c r="D1" s="929"/>
      <c r="E1" s="929"/>
      <c r="F1" s="929"/>
      <c r="G1" s="929"/>
      <c r="H1" s="929"/>
      <c r="I1" s="929"/>
      <c r="J1" s="929"/>
      <c r="K1" s="929"/>
      <c r="L1" s="929"/>
      <c r="M1" s="929"/>
      <c r="N1" s="929"/>
      <c r="O1" s="929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 …. /2018. (…..) önkormányzati rendelethez</v>
      </c>
      <c r="Q2" s="149"/>
      <c r="R2" s="149"/>
      <c r="S2" s="149"/>
      <c r="T2" s="149"/>
      <c r="U2" s="149"/>
      <c r="V2" s="149"/>
    </row>
    <row r="3" spans="1:22" ht="15" customHeight="1" x14ac:dyDescent="0.25">
      <c r="A3" s="4"/>
    </row>
    <row r="4" spans="1:22" ht="15" customHeight="1" x14ac:dyDescent="0.25">
      <c r="A4" s="846" t="s">
        <v>808</v>
      </c>
      <c r="B4" s="846"/>
      <c r="C4" s="846"/>
      <c r="D4" s="846"/>
      <c r="E4" s="846"/>
      <c r="F4" s="846"/>
      <c r="G4" s="846"/>
      <c r="H4" s="846"/>
      <c r="I4" s="846"/>
      <c r="J4" s="846"/>
      <c r="K4" s="846"/>
      <c r="L4" s="846"/>
      <c r="M4" s="846"/>
      <c r="N4" s="846"/>
      <c r="O4" s="846"/>
      <c r="P4" s="166"/>
    </row>
    <row r="5" spans="1:22" ht="15" customHeight="1" x14ac:dyDescent="0.25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5"/>
    </row>
    <row r="6" spans="1:22" ht="15" customHeight="1" x14ac:dyDescent="0.25">
      <c r="M6" s="930" t="s">
        <v>0</v>
      </c>
      <c r="N6" s="930"/>
      <c r="O6" s="930"/>
      <c r="P6" s="15"/>
    </row>
    <row r="7" spans="1:22" s="40" customFormat="1" ht="15" customHeight="1" x14ac:dyDescent="0.25">
      <c r="A7" s="100" t="s">
        <v>137</v>
      </c>
      <c r="B7" s="8" t="s">
        <v>2</v>
      </c>
      <c r="C7" s="8" t="s">
        <v>179</v>
      </c>
      <c r="D7" s="8" t="s">
        <v>180</v>
      </c>
      <c r="E7" s="8" t="s">
        <v>181</v>
      </c>
      <c r="F7" s="8" t="s">
        <v>182</v>
      </c>
      <c r="G7" s="8" t="s">
        <v>183</v>
      </c>
      <c r="H7" s="8" t="s">
        <v>184</v>
      </c>
      <c r="I7" s="8" t="s">
        <v>185</v>
      </c>
      <c r="J7" s="8" t="s">
        <v>186</v>
      </c>
      <c r="K7" s="8" t="s">
        <v>187</v>
      </c>
      <c r="L7" s="8" t="s">
        <v>188</v>
      </c>
      <c r="M7" s="8" t="s">
        <v>189</v>
      </c>
      <c r="N7" s="8" t="s">
        <v>190</v>
      </c>
      <c r="O7" s="168" t="s">
        <v>191</v>
      </c>
      <c r="P7" s="169"/>
    </row>
    <row r="8" spans="1:22" s="40" customFormat="1" ht="15" customHeight="1" x14ac:dyDescent="0.25">
      <c r="A8" s="102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65</v>
      </c>
      <c r="I8" s="12" t="s">
        <v>11</v>
      </c>
      <c r="J8" s="12" t="s">
        <v>192</v>
      </c>
      <c r="K8" s="12" t="s">
        <v>193</v>
      </c>
      <c r="L8" s="12" t="s">
        <v>194</v>
      </c>
      <c r="M8" s="12" t="s">
        <v>195</v>
      </c>
      <c r="N8" s="12" t="s">
        <v>196</v>
      </c>
      <c r="O8" s="170" t="s">
        <v>197</v>
      </c>
      <c r="P8" s="169"/>
    </row>
    <row r="9" spans="1:22" s="40" customFormat="1" ht="15" customHeight="1" x14ac:dyDescent="0.25">
      <c r="A9" s="931" t="s">
        <v>198</v>
      </c>
      <c r="B9" s="931"/>
      <c r="C9" s="931"/>
      <c r="D9" s="931"/>
      <c r="E9" s="931"/>
      <c r="F9" s="931"/>
      <c r="G9" s="931"/>
      <c r="H9" s="931"/>
      <c r="I9" s="931"/>
      <c r="J9" s="931"/>
      <c r="K9" s="931"/>
      <c r="L9" s="931"/>
      <c r="M9" s="931"/>
      <c r="N9" s="931"/>
      <c r="O9" s="931"/>
      <c r="P9" s="39"/>
    </row>
    <row r="10" spans="1:22" s="40" customFormat="1" ht="15" customHeight="1" x14ac:dyDescent="0.25">
      <c r="A10" s="17" t="s">
        <v>13</v>
      </c>
      <c r="B10" s="18" t="s">
        <v>199</v>
      </c>
      <c r="C10" s="19">
        <v>1665</v>
      </c>
      <c r="D10" s="19">
        <v>3142</v>
      </c>
      <c r="E10" s="19">
        <v>13658</v>
      </c>
      <c r="F10" s="19">
        <v>13766</v>
      </c>
      <c r="G10" s="19">
        <v>11689</v>
      </c>
      <c r="H10" s="19">
        <v>13763</v>
      </c>
      <c r="I10" s="19">
        <v>19801</v>
      </c>
      <c r="J10" s="19">
        <v>23910</v>
      </c>
      <c r="K10" s="19">
        <v>28990</v>
      </c>
      <c r="L10" s="19">
        <v>16197</v>
      </c>
      <c r="M10" s="19">
        <v>6213</v>
      </c>
      <c r="N10" s="19">
        <v>7006</v>
      </c>
      <c r="O10" s="31">
        <f t="shared" ref="O10:O15" si="0">SUM(C10:N10)</f>
        <v>159800</v>
      </c>
      <c r="P10" s="39"/>
      <c r="Q10" s="171"/>
      <c r="R10" s="171"/>
      <c r="S10" s="171"/>
      <c r="T10" s="171"/>
      <c r="U10" s="171"/>
    </row>
    <row r="11" spans="1:22" s="40" customFormat="1" ht="15" customHeight="1" x14ac:dyDescent="0.25">
      <c r="A11" s="17" t="s">
        <v>14</v>
      </c>
      <c r="B11" s="18" t="s">
        <v>200</v>
      </c>
      <c r="C11" s="19">
        <v>11</v>
      </c>
      <c r="D11" s="19">
        <v>11</v>
      </c>
      <c r="E11" s="19">
        <v>11</v>
      </c>
      <c r="F11" s="19">
        <v>11</v>
      </c>
      <c r="G11" s="19">
        <v>11</v>
      </c>
      <c r="H11" s="19">
        <v>4012</v>
      </c>
      <c r="I11" s="19">
        <v>11</v>
      </c>
      <c r="J11" s="19">
        <v>11</v>
      </c>
      <c r="K11" s="19">
        <v>60</v>
      </c>
      <c r="L11" s="19">
        <v>11</v>
      </c>
      <c r="M11" s="19">
        <v>6</v>
      </c>
      <c r="N11" s="19">
        <v>0</v>
      </c>
      <c r="O11" s="31">
        <f t="shared" si="0"/>
        <v>4166</v>
      </c>
      <c r="P11" s="39"/>
      <c r="Q11" s="171"/>
      <c r="R11" s="171"/>
      <c r="S11" s="171"/>
      <c r="T11" s="171"/>
      <c r="U11" s="171"/>
    </row>
    <row r="12" spans="1:22" s="40" customFormat="1" ht="15" customHeight="1" x14ac:dyDescent="0.25">
      <c r="A12" s="17" t="s">
        <v>52</v>
      </c>
      <c r="B12" s="18" t="s">
        <v>201</v>
      </c>
      <c r="C12" s="19">
        <v>5000</v>
      </c>
      <c r="D12" s="19">
        <v>5091</v>
      </c>
      <c r="E12" s="19">
        <v>31600</v>
      </c>
      <c r="F12" s="19">
        <v>5000</v>
      </c>
      <c r="G12" s="19">
        <v>5000</v>
      </c>
      <c r="H12" s="19">
        <v>100889</v>
      </c>
      <c r="I12" s="19">
        <v>5600</v>
      </c>
      <c r="J12" s="19">
        <v>5100</v>
      </c>
      <c r="K12" s="19">
        <v>15178</v>
      </c>
      <c r="L12" s="19">
        <v>11920</v>
      </c>
      <c r="M12" s="19">
        <v>5100</v>
      </c>
      <c r="N12" s="19">
        <v>16147</v>
      </c>
      <c r="O12" s="31">
        <f t="shared" si="0"/>
        <v>211625</v>
      </c>
      <c r="P12" s="39"/>
      <c r="Q12" s="171"/>
      <c r="R12" s="171"/>
      <c r="S12" s="171"/>
      <c r="T12" s="171"/>
      <c r="U12" s="171"/>
    </row>
    <row r="13" spans="1:22" s="40" customFormat="1" ht="15" customHeight="1" x14ac:dyDescent="0.25">
      <c r="A13" s="17" t="s">
        <v>53</v>
      </c>
      <c r="B13" s="18" t="s">
        <v>202</v>
      </c>
      <c r="C13" s="19"/>
      <c r="D13" s="19"/>
      <c r="E13" s="19">
        <v>11529</v>
      </c>
      <c r="F13" s="19"/>
      <c r="G13" s="19"/>
      <c r="H13" s="19"/>
      <c r="I13" s="19"/>
      <c r="J13" s="19"/>
      <c r="K13" s="19"/>
      <c r="L13" s="19"/>
      <c r="M13" s="19"/>
      <c r="N13" s="19">
        <v>393</v>
      </c>
      <c r="O13" s="31">
        <f t="shared" si="0"/>
        <v>11922</v>
      </c>
      <c r="P13" s="39"/>
      <c r="Q13" s="171"/>
      <c r="R13" s="171"/>
      <c r="S13" s="171"/>
      <c r="T13" s="171"/>
      <c r="U13" s="171"/>
    </row>
    <row r="14" spans="1:22" s="40" customFormat="1" ht="15" customHeight="1" x14ac:dyDescent="0.25">
      <c r="A14" s="17" t="s">
        <v>55</v>
      </c>
      <c r="B14" s="18" t="s">
        <v>646</v>
      </c>
      <c r="C14" s="19"/>
      <c r="D14" s="19">
        <v>100000</v>
      </c>
      <c r="E14" s="19"/>
      <c r="F14" s="19"/>
      <c r="G14" s="19"/>
      <c r="H14" s="19">
        <v>206</v>
      </c>
      <c r="I14" s="19"/>
      <c r="J14" s="19"/>
      <c r="K14" s="19">
        <v>17</v>
      </c>
      <c r="L14" s="19"/>
      <c r="M14" s="19"/>
      <c r="N14" s="19">
        <v>2397</v>
      </c>
      <c r="O14" s="31">
        <f t="shared" si="0"/>
        <v>102620</v>
      </c>
      <c r="P14" s="39"/>
      <c r="Q14" s="171"/>
      <c r="R14" s="171"/>
      <c r="S14" s="171"/>
      <c r="T14" s="171"/>
      <c r="U14" s="171"/>
    </row>
    <row r="15" spans="1:22" s="40" customFormat="1" ht="15" customHeight="1" x14ac:dyDescent="0.25">
      <c r="A15" s="17" t="s">
        <v>56</v>
      </c>
      <c r="B15" s="18" t="s">
        <v>203</v>
      </c>
      <c r="C15" s="19">
        <v>80525</v>
      </c>
      <c r="D15" s="19"/>
      <c r="E15" s="19"/>
      <c r="F15" s="19"/>
      <c r="G15" s="19"/>
      <c r="H15" s="19">
        <v>42</v>
      </c>
      <c r="I15" s="19"/>
      <c r="J15" s="19"/>
      <c r="K15" s="19"/>
      <c r="L15" s="19"/>
      <c r="M15" s="19"/>
      <c r="N15" s="19"/>
      <c r="O15" s="31">
        <f t="shared" si="0"/>
        <v>80567</v>
      </c>
      <c r="P15" s="39"/>
      <c r="Q15" s="171"/>
      <c r="R15" s="171"/>
      <c r="S15" s="171"/>
      <c r="T15" s="171"/>
      <c r="U15" s="171"/>
    </row>
    <row r="16" spans="1:22" s="40" customFormat="1" ht="15" customHeight="1" x14ac:dyDescent="0.25">
      <c r="A16" s="32" t="s">
        <v>58</v>
      </c>
      <c r="B16" s="172" t="s">
        <v>204</v>
      </c>
      <c r="C16" s="33">
        <f t="shared" ref="C16:N16" si="1">SUM(C10:C15)</f>
        <v>87201</v>
      </c>
      <c r="D16" s="33">
        <f t="shared" si="1"/>
        <v>108244</v>
      </c>
      <c r="E16" s="33">
        <f t="shared" si="1"/>
        <v>56798</v>
      </c>
      <c r="F16" s="33">
        <f t="shared" si="1"/>
        <v>18777</v>
      </c>
      <c r="G16" s="33">
        <f t="shared" si="1"/>
        <v>16700</v>
      </c>
      <c r="H16" s="33">
        <f t="shared" si="1"/>
        <v>118912</v>
      </c>
      <c r="I16" s="33">
        <f t="shared" si="1"/>
        <v>25412</v>
      </c>
      <c r="J16" s="33">
        <f t="shared" si="1"/>
        <v>29021</v>
      </c>
      <c r="K16" s="33">
        <f t="shared" si="1"/>
        <v>44245</v>
      </c>
      <c r="L16" s="33">
        <f t="shared" si="1"/>
        <v>28128</v>
      </c>
      <c r="M16" s="33">
        <f t="shared" si="1"/>
        <v>11319</v>
      </c>
      <c r="N16" s="33">
        <f t="shared" si="1"/>
        <v>25943</v>
      </c>
      <c r="O16" s="267">
        <f>SUM(O10:O15)</f>
        <v>570700</v>
      </c>
      <c r="P16" s="39"/>
      <c r="Q16" s="171"/>
      <c r="R16" s="171"/>
      <c r="S16" s="171"/>
      <c r="T16" s="171"/>
      <c r="U16" s="171"/>
    </row>
    <row r="17" spans="1:21" s="40" customFormat="1" ht="15" customHeight="1" x14ac:dyDescent="0.25">
      <c r="A17" s="928" t="s">
        <v>205</v>
      </c>
      <c r="B17" s="928"/>
      <c r="C17" s="928"/>
      <c r="D17" s="928"/>
      <c r="E17" s="928"/>
      <c r="F17" s="928"/>
      <c r="G17" s="928"/>
      <c r="H17" s="928"/>
      <c r="I17" s="928"/>
      <c r="J17" s="928"/>
      <c r="K17" s="928"/>
      <c r="L17" s="928"/>
      <c r="M17" s="928"/>
      <c r="N17" s="928"/>
      <c r="O17" s="928"/>
      <c r="P17" s="39"/>
      <c r="Q17" s="171"/>
      <c r="R17" s="171"/>
      <c r="S17" s="171"/>
      <c r="T17" s="171"/>
      <c r="U17" s="171"/>
    </row>
    <row r="18" spans="1:21" s="40" customFormat="1" ht="15" customHeight="1" x14ac:dyDescent="0.25">
      <c r="A18" s="17" t="s">
        <v>78</v>
      </c>
      <c r="B18" s="18" t="s">
        <v>42</v>
      </c>
      <c r="C18" s="673">
        <v>12850</v>
      </c>
      <c r="D18" s="673">
        <v>15850</v>
      </c>
      <c r="E18" s="673">
        <v>12850</v>
      </c>
      <c r="F18" s="673">
        <v>13650</v>
      </c>
      <c r="G18" s="673">
        <v>19580</v>
      </c>
      <c r="H18" s="673">
        <v>20594</v>
      </c>
      <c r="I18" s="673">
        <v>19833</v>
      </c>
      <c r="J18" s="673">
        <v>19610</v>
      </c>
      <c r="K18" s="673">
        <v>22436</v>
      </c>
      <c r="L18" s="673">
        <v>12850</v>
      </c>
      <c r="M18" s="673">
        <v>12850</v>
      </c>
      <c r="N18" s="673">
        <v>9529</v>
      </c>
      <c r="O18" s="49">
        <f>SUM(C18:N18)</f>
        <v>192482</v>
      </c>
      <c r="P18" s="39"/>
      <c r="Q18" s="171"/>
      <c r="R18" s="171"/>
      <c r="S18" s="171"/>
      <c r="T18" s="171"/>
      <c r="U18" s="171"/>
    </row>
    <row r="19" spans="1:21" s="40" customFormat="1" ht="15" customHeight="1" x14ac:dyDescent="0.25">
      <c r="A19" s="17" t="s">
        <v>87</v>
      </c>
      <c r="B19" s="18" t="s">
        <v>219</v>
      </c>
      <c r="C19" s="46"/>
      <c r="D19" s="46">
        <v>1460</v>
      </c>
      <c r="E19" s="46"/>
      <c r="F19" s="46">
        <v>1360</v>
      </c>
      <c r="G19" s="46">
        <v>300</v>
      </c>
      <c r="H19" s="46">
        <v>500</v>
      </c>
      <c r="I19" s="46">
        <v>1360</v>
      </c>
      <c r="J19" s="46">
        <v>435</v>
      </c>
      <c r="K19" s="46">
        <v>10307</v>
      </c>
      <c r="L19" s="46">
        <v>1360</v>
      </c>
      <c r="M19" s="46"/>
      <c r="N19" s="46">
        <v>440</v>
      </c>
      <c r="O19" s="31">
        <f t="shared" ref="O19:O23" si="2">SUM(C19:N19)</f>
        <v>17522</v>
      </c>
      <c r="P19" s="39"/>
      <c r="Q19" s="171"/>
      <c r="R19" s="171"/>
      <c r="S19" s="171"/>
      <c r="T19" s="171"/>
      <c r="U19" s="171"/>
    </row>
    <row r="20" spans="1:21" s="40" customFormat="1" ht="15" customHeight="1" x14ac:dyDescent="0.25">
      <c r="A20" s="17" t="s">
        <v>88</v>
      </c>
      <c r="B20" s="18" t="s">
        <v>207</v>
      </c>
      <c r="C20" s="19"/>
      <c r="D20" s="19"/>
      <c r="E20" s="19"/>
      <c r="F20" s="19"/>
      <c r="G20" s="19"/>
      <c r="H20" s="19"/>
      <c r="I20" s="19"/>
      <c r="J20" s="19"/>
      <c r="K20" s="19"/>
      <c r="L20" s="19">
        <v>11896</v>
      </c>
      <c r="M20" s="19"/>
      <c r="N20" s="19"/>
      <c r="O20" s="31">
        <f t="shared" si="2"/>
        <v>11896</v>
      </c>
      <c r="P20" s="39"/>
      <c r="Q20" s="171"/>
      <c r="R20" s="171"/>
      <c r="S20" s="171"/>
      <c r="T20" s="171"/>
      <c r="U20" s="171"/>
    </row>
    <row r="21" spans="1:21" s="40" customFormat="1" ht="15" customHeight="1" x14ac:dyDescent="0.25">
      <c r="A21" s="17" t="s">
        <v>89</v>
      </c>
      <c r="B21" s="18" t="s">
        <v>488</v>
      </c>
      <c r="C21" s="19">
        <v>6500</v>
      </c>
      <c r="D21" s="19">
        <v>6500</v>
      </c>
      <c r="E21" s="19">
        <v>6800</v>
      </c>
      <c r="F21" s="19">
        <v>9700</v>
      </c>
      <c r="G21" s="19">
        <v>13500</v>
      </c>
      <c r="H21" s="19">
        <v>15200</v>
      </c>
      <c r="I21" s="19">
        <v>14700</v>
      </c>
      <c r="J21" s="19">
        <v>15200</v>
      </c>
      <c r="K21" s="19">
        <v>1840</v>
      </c>
      <c r="L21" s="19">
        <v>6500</v>
      </c>
      <c r="M21" s="19">
        <v>6500</v>
      </c>
      <c r="N21" s="19">
        <v>2045</v>
      </c>
      <c r="O21" s="31">
        <f t="shared" si="2"/>
        <v>104985</v>
      </c>
      <c r="P21" s="477"/>
      <c r="Q21" s="171"/>
      <c r="R21" s="171"/>
      <c r="S21" s="171"/>
      <c r="T21" s="171"/>
      <c r="U21" s="171"/>
    </row>
    <row r="22" spans="1:21" s="40" customFormat="1" ht="15" customHeight="1" x14ac:dyDescent="0.25">
      <c r="A22" s="17" t="s">
        <v>90</v>
      </c>
      <c r="B22" s="18" t="s">
        <v>48</v>
      </c>
      <c r="C22" s="19">
        <v>1589</v>
      </c>
      <c r="D22" s="19">
        <v>1589</v>
      </c>
      <c r="E22" s="19">
        <v>1590</v>
      </c>
      <c r="F22" s="19">
        <v>1589</v>
      </c>
      <c r="G22" s="19">
        <v>1589</v>
      </c>
      <c r="H22" s="19">
        <v>4005</v>
      </c>
      <c r="I22" s="19">
        <v>1589</v>
      </c>
      <c r="J22" s="19">
        <v>1589</v>
      </c>
      <c r="K22" s="19">
        <v>102585</v>
      </c>
      <c r="L22" s="19">
        <v>1589</v>
      </c>
      <c r="M22" s="19">
        <v>1589</v>
      </c>
      <c r="N22" s="19">
        <v>341</v>
      </c>
      <c r="O22" s="31">
        <f>SUM(C22:N22)</f>
        <v>121233</v>
      </c>
      <c r="P22" s="39"/>
      <c r="Q22" s="171"/>
      <c r="R22" s="171"/>
      <c r="S22" s="171"/>
      <c r="T22" s="171"/>
      <c r="U22" s="171"/>
    </row>
    <row r="23" spans="1:21" s="40" customFormat="1" ht="15" customHeight="1" x14ac:dyDescent="0.25">
      <c r="A23" s="17" t="s">
        <v>91</v>
      </c>
      <c r="B23" s="18" t="s">
        <v>209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1">
        <f t="shared" si="2"/>
        <v>0</v>
      </c>
      <c r="P23" s="39"/>
      <c r="Q23" s="171"/>
      <c r="R23" s="171"/>
      <c r="S23" s="171"/>
      <c r="T23" s="171"/>
      <c r="U23" s="171"/>
    </row>
    <row r="24" spans="1:21" s="40" customFormat="1" ht="15" customHeight="1" x14ac:dyDescent="0.25">
      <c r="A24" s="32" t="s">
        <v>92</v>
      </c>
      <c r="B24" s="172" t="s">
        <v>210</v>
      </c>
      <c r="C24" s="33">
        <f t="shared" ref="C24:N24" si="3">SUM(C18:C23)</f>
        <v>20939</v>
      </c>
      <c r="D24" s="33">
        <f t="shared" si="3"/>
        <v>25399</v>
      </c>
      <c r="E24" s="33">
        <f t="shared" si="3"/>
        <v>21240</v>
      </c>
      <c r="F24" s="33">
        <f t="shared" si="3"/>
        <v>26299</v>
      </c>
      <c r="G24" s="33">
        <f t="shared" si="3"/>
        <v>34969</v>
      </c>
      <c r="H24" s="33">
        <f t="shared" si="3"/>
        <v>40299</v>
      </c>
      <c r="I24" s="33">
        <f t="shared" si="3"/>
        <v>37482</v>
      </c>
      <c r="J24" s="33">
        <f t="shared" si="3"/>
        <v>36834</v>
      </c>
      <c r="K24" s="33">
        <f t="shared" si="3"/>
        <v>137168</v>
      </c>
      <c r="L24" s="33">
        <f t="shared" si="3"/>
        <v>34195</v>
      </c>
      <c r="M24" s="33">
        <f t="shared" si="3"/>
        <v>20939</v>
      </c>
      <c r="N24" s="33">
        <f t="shared" si="3"/>
        <v>12355</v>
      </c>
      <c r="O24" s="267">
        <f t="shared" ref="O24:O25" si="4">SUM(C24:N24)</f>
        <v>448118</v>
      </c>
      <c r="P24" s="39"/>
      <c r="Q24" s="171"/>
      <c r="R24" s="171"/>
      <c r="S24" s="171"/>
      <c r="T24" s="171"/>
      <c r="U24" s="171"/>
    </row>
    <row r="25" spans="1:21" s="40" customFormat="1" ht="15" customHeight="1" x14ac:dyDescent="0.25">
      <c r="A25" s="17" t="s">
        <v>93</v>
      </c>
      <c r="B25" s="18" t="s">
        <v>211</v>
      </c>
      <c r="C25" s="19">
        <f t="shared" ref="C25:N25" si="5">C16-C24</f>
        <v>66262</v>
      </c>
      <c r="D25" s="19">
        <f t="shared" si="5"/>
        <v>82845</v>
      </c>
      <c r="E25" s="19">
        <f t="shared" si="5"/>
        <v>35558</v>
      </c>
      <c r="F25" s="19">
        <f t="shared" si="5"/>
        <v>-7522</v>
      </c>
      <c r="G25" s="19">
        <f t="shared" si="5"/>
        <v>-18269</v>
      </c>
      <c r="H25" s="19">
        <f t="shared" si="5"/>
        <v>78613</v>
      </c>
      <c r="I25" s="19">
        <f t="shared" si="5"/>
        <v>-12070</v>
      </c>
      <c r="J25" s="19">
        <f t="shared" si="5"/>
        <v>-7813</v>
      </c>
      <c r="K25" s="19">
        <f t="shared" si="5"/>
        <v>-92923</v>
      </c>
      <c r="L25" s="19">
        <f t="shared" si="5"/>
        <v>-6067</v>
      </c>
      <c r="M25" s="19">
        <f t="shared" si="5"/>
        <v>-9620</v>
      </c>
      <c r="N25" s="19">
        <f t="shared" si="5"/>
        <v>13588</v>
      </c>
      <c r="O25" s="31">
        <f t="shared" si="4"/>
        <v>122582</v>
      </c>
      <c r="P25" s="39"/>
      <c r="Q25" s="171"/>
      <c r="R25" s="171"/>
      <c r="S25" s="171"/>
      <c r="T25" s="171"/>
      <c r="U25" s="171"/>
    </row>
    <row r="26" spans="1:21" s="40" customFormat="1" ht="15" customHeight="1" x14ac:dyDescent="0.25">
      <c r="A26" s="173"/>
      <c r="B26" s="57" t="s">
        <v>595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174"/>
      <c r="P26" s="39"/>
    </row>
    <row r="28" spans="1:21" x14ac:dyDescent="0.25">
      <c r="N28" s="177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sqref="A1:O1"/>
    </sheetView>
  </sheetViews>
  <sheetFormatPr defaultColWidth="9.109375" defaultRowHeight="13.2" x14ac:dyDescent="0.25"/>
  <cols>
    <col min="1" max="1" width="5.33203125" style="197" customWidth="1"/>
    <col min="2" max="2" width="24.6640625" style="197" customWidth="1"/>
    <col min="3" max="15" width="7.6640625" style="197" customWidth="1"/>
    <col min="16" max="16384" width="9.109375" style="196"/>
  </cols>
  <sheetData>
    <row r="1" spans="1:15" s="199" customFormat="1" ht="15" customHeight="1" x14ac:dyDescent="0.25">
      <c r="A1" s="900" t="s">
        <v>587</v>
      </c>
      <c r="B1" s="900"/>
      <c r="C1" s="900"/>
      <c r="D1" s="900"/>
      <c r="E1" s="900"/>
      <c r="F1" s="900"/>
      <c r="G1" s="900"/>
      <c r="H1" s="900"/>
      <c r="I1" s="900"/>
      <c r="J1" s="900"/>
      <c r="K1" s="900"/>
      <c r="L1" s="900"/>
      <c r="M1" s="900"/>
      <c r="N1" s="900"/>
      <c r="O1" s="900"/>
    </row>
    <row r="2" spans="1:15" s="199" customFormat="1" ht="15" customHeight="1" x14ac:dyDescent="0.25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195" t="str">
        <f>'1.sz. melléklet'!G2</f>
        <v>az  …. /2018. (…..) önkormányzati rendelethez</v>
      </c>
    </row>
    <row r="3" spans="1:15" s="199" customFormat="1" ht="15" customHeight="1" x14ac:dyDescent="0.25">
      <c r="A3" s="198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</row>
    <row r="4" spans="1:15" s="199" customFormat="1" ht="15" customHeight="1" x14ac:dyDescent="0.25">
      <c r="A4" s="198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</row>
    <row r="5" spans="1:15" s="199" customFormat="1" ht="15" customHeight="1" x14ac:dyDescent="0.25">
      <c r="A5" s="901" t="s">
        <v>809</v>
      </c>
      <c r="B5" s="901"/>
      <c r="C5" s="901"/>
      <c r="D5" s="901"/>
      <c r="E5" s="901"/>
      <c r="F5" s="901"/>
      <c r="G5" s="901"/>
      <c r="H5" s="901"/>
      <c r="I5" s="901"/>
      <c r="J5" s="901"/>
      <c r="K5" s="901"/>
      <c r="L5" s="901"/>
      <c r="M5" s="901"/>
      <c r="N5" s="901"/>
      <c r="O5" s="901"/>
    </row>
    <row r="6" spans="1:15" s="199" customFormat="1" ht="15" customHeight="1" x14ac:dyDescent="0.25">
      <c r="A6" s="245"/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</row>
    <row r="7" spans="1:15" s="199" customFormat="1" ht="15" customHeight="1" thickBot="1" x14ac:dyDescent="0.25">
      <c r="A7" s="200"/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935" t="s">
        <v>0</v>
      </c>
      <c r="N7" s="935"/>
      <c r="O7" s="935"/>
    </row>
    <row r="8" spans="1:15" s="199" customFormat="1" ht="15" customHeight="1" thickTop="1" x14ac:dyDescent="0.25">
      <c r="A8" s="246" t="s">
        <v>137</v>
      </c>
      <c r="B8" s="247" t="s">
        <v>2</v>
      </c>
      <c r="C8" s="247" t="s">
        <v>179</v>
      </c>
      <c r="D8" s="247" t="s">
        <v>180</v>
      </c>
      <c r="E8" s="247" t="s">
        <v>181</v>
      </c>
      <c r="F8" s="247" t="s">
        <v>182</v>
      </c>
      <c r="G8" s="247" t="s">
        <v>183</v>
      </c>
      <c r="H8" s="247" t="s">
        <v>184</v>
      </c>
      <c r="I8" s="247" t="s">
        <v>185</v>
      </c>
      <c r="J8" s="247" t="s">
        <v>186</v>
      </c>
      <c r="K8" s="247" t="s">
        <v>187</v>
      </c>
      <c r="L8" s="247" t="s">
        <v>188</v>
      </c>
      <c r="M8" s="247" t="s">
        <v>189</v>
      </c>
      <c r="N8" s="247" t="s">
        <v>190</v>
      </c>
      <c r="O8" s="248" t="s">
        <v>220</v>
      </c>
    </row>
    <row r="9" spans="1:15" s="199" customFormat="1" ht="15" customHeight="1" thickBot="1" x14ac:dyDescent="0.3">
      <c r="A9" s="203" t="s">
        <v>3</v>
      </c>
      <c r="B9" s="249" t="s">
        <v>4</v>
      </c>
      <c r="C9" s="249" t="s">
        <v>5</v>
      </c>
      <c r="D9" s="249" t="s">
        <v>6</v>
      </c>
      <c r="E9" s="249" t="s">
        <v>7</v>
      </c>
      <c r="F9" s="249" t="s">
        <v>8</v>
      </c>
      <c r="G9" s="249" t="s">
        <v>9</v>
      </c>
      <c r="H9" s="249" t="s">
        <v>65</v>
      </c>
      <c r="I9" s="249" t="s">
        <v>11</v>
      </c>
      <c r="J9" s="249" t="s">
        <v>192</v>
      </c>
      <c r="K9" s="249" t="s">
        <v>193</v>
      </c>
      <c r="L9" s="249" t="s">
        <v>194</v>
      </c>
      <c r="M9" s="249" t="s">
        <v>195</v>
      </c>
      <c r="N9" s="249" t="s">
        <v>196</v>
      </c>
      <c r="O9" s="250" t="s">
        <v>197</v>
      </c>
    </row>
    <row r="10" spans="1:15" s="199" customFormat="1" ht="15" customHeight="1" thickTop="1" x14ac:dyDescent="0.25">
      <c r="A10" s="932" t="s">
        <v>198</v>
      </c>
      <c r="B10" s="933"/>
      <c r="C10" s="933"/>
      <c r="D10" s="933"/>
      <c r="E10" s="933"/>
      <c r="F10" s="933"/>
      <c r="G10" s="933"/>
      <c r="H10" s="933"/>
      <c r="I10" s="933"/>
      <c r="J10" s="933"/>
      <c r="K10" s="933"/>
      <c r="L10" s="933"/>
      <c r="M10" s="933"/>
      <c r="N10" s="933"/>
      <c r="O10" s="934"/>
    </row>
    <row r="11" spans="1:15" s="199" customFormat="1" ht="15" customHeight="1" x14ac:dyDescent="0.25">
      <c r="A11" s="251" t="s">
        <v>13</v>
      </c>
      <c r="B11" s="252" t="s">
        <v>199</v>
      </c>
      <c r="C11" s="253">
        <v>95</v>
      </c>
      <c r="D11" s="253">
        <v>95</v>
      </c>
      <c r="E11" s="253">
        <v>95</v>
      </c>
      <c r="F11" s="253">
        <v>95</v>
      </c>
      <c r="G11" s="253">
        <v>95</v>
      </c>
      <c r="H11" s="253">
        <v>80</v>
      </c>
      <c r="I11" s="253">
        <v>80</v>
      </c>
      <c r="J11" s="253">
        <v>40</v>
      </c>
      <c r="K11" s="253">
        <v>95</v>
      </c>
      <c r="L11" s="253">
        <v>95</v>
      </c>
      <c r="M11" s="253">
        <v>95</v>
      </c>
      <c r="N11" s="253">
        <v>103</v>
      </c>
      <c r="O11" s="254">
        <f>SUM(C11:N11)</f>
        <v>1063</v>
      </c>
    </row>
    <row r="12" spans="1:15" s="199" customFormat="1" ht="15" customHeight="1" x14ac:dyDescent="0.25">
      <c r="A12" s="251" t="s">
        <v>14</v>
      </c>
      <c r="B12" s="252" t="s">
        <v>200</v>
      </c>
      <c r="C12" s="253">
        <v>1589</v>
      </c>
      <c r="D12" s="253">
        <v>1589</v>
      </c>
      <c r="E12" s="253">
        <v>1590</v>
      </c>
      <c r="F12" s="253">
        <v>1589</v>
      </c>
      <c r="G12" s="253">
        <v>1589</v>
      </c>
      <c r="H12" s="253">
        <v>1590</v>
      </c>
      <c r="I12" s="253">
        <v>1589</v>
      </c>
      <c r="J12" s="253">
        <v>1589</v>
      </c>
      <c r="K12" s="253">
        <v>2568</v>
      </c>
      <c r="L12" s="253">
        <v>1589</v>
      </c>
      <c r="M12" s="253">
        <v>1589</v>
      </c>
      <c r="N12" s="253">
        <v>233</v>
      </c>
      <c r="O12" s="254">
        <f>SUM(C12:N12)</f>
        <v>18693</v>
      </c>
    </row>
    <row r="13" spans="1:15" s="199" customFormat="1" ht="15" customHeight="1" x14ac:dyDescent="0.25">
      <c r="A13" s="251" t="s">
        <v>52</v>
      </c>
      <c r="B13" s="252" t="s">
        <v>201</v>
      </c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4"/>
    </row>
    <row r="14" spans="1:15" s="199" customFormat="1" ht="15" customHeight="1" x14ac:dyDescent="0.25">
      <c r="A14" s="251" t="s">
        <v>53</v>
      </c>
      <c r="B14" s="252" t="s">
        <v>202</v>
      </c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4"/>
    </row>
    <row r="15" spans="1:15" s="199" customFormat="1" ht="15" customHeight="1" x14ac:dyDescent="0.25">
      <c r="A15" s="251" t="s">
        <v>55</v>
      </c>
      <c r="B15" s="252" t="s">
        <v>203</v>
      </c>
      <c r="C15" s="828">
        <v>949.5</v>
      </c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829">
        <f>SUM(C15:N15)</f>
        <v>949.5</v>
      </c>
    </row>
    <row r="16" spans="1:15" s="199" customFormat="1" ht="15" customHeight="1" x14ac:dyDescent="0.25">
      <c r="A16" s="255" t="s">
        <v>56</v>
      </c>
      <c r="B16" s="256" t="s">
        <v>204</v>
      </c>
      <c r="C16" s="257">
        <f>SUM(C11:C15)</f>
        <v>2633.5</v>
      </c>
      <c r="D16" s="257">
        <f t="shared" ref="D16:O16" si="0">SUM(D11:D15)</f>
        <v>1684</v>
      </c>
      <c r="E16" s="257">
        <f t="shared" si="0"/>
        <v>1685</v>
      </c>
      <c r="F16" s="257">
        <f t="shared" si="0"/>
        <v>1684</v>
      </c>
      <c r="G16" s="257">
        <f t="shared" si="0"/>
        <v>1684</v>
      </c>
      <c r="H16" s="257">
        <f t="shared" si="0"/>
        <v>1670</v>
      </c>
      <c r="I16" s="257">
        <f t="shared" si="0"/>
        <v>1669</v>
      </c>
      <c r="J16" s="257">
        <f t="shared" si="0"/>
        <v>1629</v>
      </c>
      <c r="K16" s="257">
        <f t="shared" si="0"/>
        <v>2663</v>
      </c>
      <c r="L16" s="257">
        <f t="shared" si="0"/>
        <v>1684</v>
      </c>
      <c r="M16" s="257">
        <f t="shared" si="0"/>
        <v>1684</v>
      </c>
      <c r="N16" s="257">
        <f t="shared" si="0"/>
        <v>336</v>
      </c>
      <c r="O16" s="830">
        <f t="shared" si="0"/>
        <v>20705.5</v>
      </c>
    </row>
    <row r="17" spans="1:15" s="199" customFormat="1" ht="15" customHeight="1" x14ac:dyDescent="0.25">
      <c r="A17" s="932" t="s">
        <v>205</v>
      </c>
      <c r="B17" s="933"/>
      <c r="C17" s="933"/>
      <c r="D17" s="933"/>
      <c r="E17" s="933"/>
      <c r="F17" s="933"/>
      <c r="G17" s="933"/>
      <c r="H17" s="933"/>
      <c r="I17" s="933"/>
      <c r="J17" s="933"/>
      <c r="K17" s="933"/>
      <c r="L17" s="933"/>
      <c r="M17" s="933"/>
      <c r="N17" s="933"/>
      <c r="O17" s="934"/>
    </row>
    <row r="18" spans="1:15" s="199" customFormat="1" ht="15" customHeight="1" x14ac:dyDescent="0.25">
      <c r="A18" s="251" t="s">
        <v>58</v>
      </c>
      <c r="B18" s="252" t="s">
        <v>42</v>
      </c>
      <c r="C18" s="253">
        <v>1726</v>
      </c>
      <c r="D18" s="253">
        <v>1725</v>
      </c>
      <c r="E18" s="253">
        <v>1726</v>
      </c>
      <c r="F18" s="253">
        <v>1725</v>
      </c>
      <c r="G18" s="253">
        <v>1726</v>
      </c>
      <c r="H18" s="253">
        <v>1725</v>
      </c>
      <c r="I18" s="253">
        <v>1726</v>
      </c>
      <c r="J18" s="253">
        <v>1725</v>
      </c>
      <c r="K18" s="253">
        <v>1726</v>
      </c>
      <c r="L18" s="253">
        <v>1725</v>
      </c>
      <c r="M18" s="253">
        <v>1726</v>
      </c>
      <c r="N18" s="253">
        <v>1724.5</v>
      </c>
      <c r="O18" s="829">
        <f>SUM(C18:N18)</f>
        <v>20705.5</v>
      </c>
    </row>
    <row r="19" spans="1:15" s="199" customFormat="1" ht="15" customHeight="1" x14ac:dyDescent="0.25">
      <c r="A19" s="251" t="s">
        <v>78</v>
      </c>
      <c r="B19" s="252" t="s">
        <v>206</v>
      </c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829"/>
    </row>
    <row r="20" spans="1:15" s="199" customFormat="1" ht="15" customHeight="1" x14ac:dyDescent="0.25">
      <c r="A20" s="251" t="s">
        <v>87</v>
      </c>
      <c r="B20" s="252" t="s">
        <v>207</v>
      </c>
      <c r="C20" s="253"/>
      <c r="D20" s="253"/>
      <c r="E20" s="253"/>
      <c r="F20" s="253"/>
      <c r="G20" s="253"/>
      <c r="H20" s="258"/>
      <c r="I20" s="253"/>
      <c r="J20" s="253"/>
      <c r="K20" s="253"/>
      <c r="L20" s="253"/>
      <c r="M20" s="253"/>
      <c r="N20" s="253"/>
      <c r="O20" s="829"/>
    </row>
    <row r="21" spans="1:15" s="199" customFormat="1" ht="15" customHeight="1" x14ac:dyDescent="0.25">
      <c r="A21" s="251" t="s">
        <v>88</v>
      </c>
      <c r="B21" s="252" t="s">
        <v>208</v>
      </c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829"/>
    </row>
    <row r="22" spans="1:15" s="199" customFormat="1" ht="15" customHeight="1" x14ac:dyDescent="0.25">
      <c r="A22" s="251" t="s">
        <v>89</v>
      </c>
      <c r="B22" s="252" t="s">
        <v>209</v>
      </c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829"/>
    </row>
    <row r="23" spans="1:15" s="199" customFormat="1" ht="15" customHeight="1" x14ac:dyDescent="0.25">
      <c r="A23" s="255" t="s">
        <v>90</v>
      </c>
      <c r="B23" s="256" t="s">
        <v>210</v>
      </c>
      <c r="C23" s="257">
        <f>SUM(C18:C22)</f>
        <v>1726</v>
      </c>
      <c r="D23" s="257">
        <f t="shared" ref="D23:N23" si="1">SUM(D18:D22)</f>
        <v>1725</v>
      </c>
      <c r="E23" s="257">
        <f t="shared" si="1"/>
        <v>1726</v>
      </c>
      <c r="F23" s="257">
        <f t="shared" si="1"/>
        <v>1725</v>
      </c>
      <c r="G23" s="257">
        <f t="shared" si="1"/>
        <v>1726</v>
      </c>
      <c r="H23" s="257">
        <f t="shared" si="1"/>
        <v>1725</v>
      </c>
      <c r="I23" s="257">
        <f t="shared" si="1"/>
        <v>1726</v>
      </c>
      <c r="J23" s="257">
        <f t="shared" si="1"/>
        <v>1725</v>
      </c>
      <c r="K23" s="257">
        <f t="shared" si="1"/>
        <v>1726</v>
      </c>
      <c r="L23" s="257">
        <f t="shared" si="1"/>
        <v>1725</v>
      </c>
      <c r="M23" s="257">
        <f t="shared" si="1"/>
        <v>1726</v>
      </c>
      <c r="N23" s="257">
        <f t="shared" si="1"/>
        <v>1724.5</v>
      </c>
      <c r="O23" s="830">
        <f>SUM(C23:N23)</f>
        <v>20705.5</v>
      </c>
    </row>
    <row r="24" spans="1:15" s="199" customFormat="1" ht="15" customHeight="1" x14ac:dyDescent="0.25">
      <c r="A24" s="259" t="s">
        <v>91</v>
      </c>
      <c r="B24" s="260" t="s">
        <v>211</v>
      </c>
      <c r="C24" s="261">
        <f>C16-C23</f>
        <v>907.5</v>
      </c>
      <c r="D24" s="261">
        <f t="shared" ref="D24:N24" si="2">D16-D23</f>
        <v>-41</v>
      </c>
      <c r="E24" s="261">
        <f t="shared" si="2"/>
        <v>-41</v>
      </c>
      <c r="F24" s="261">
        <f t="shared" si="2"/>
        <v>-41</v>
      </c>
      <c r="G24" s="261">
        <f t="shared" si="2"/>
        <v>-42</v>
      </c>
      <c r="H24" s="261">
        <f t="shared" si="2"/>
        <v>-55</v>
      </c>
      <c r="I24" s="261">
        <f t="shared" si="2"/>
        <v>-57</v>
      </c>
      <c r="J24" s="261">
        <f t="shared" si="2"/>
        <v>-96</v>
      </c>
      <c r="K24" s="261">
        <f t="shared" si="2"/>
        <v>937</v>
      </c>
      <c r="L24" s="261">
        <f t="shared" si="2"/>
        <v>-41</v>
      </c>
      <c r="M24" s="261">
        <f t="shared" si="2"/>
        <v>-42</v>
      </c>
      <c r="N24" s="261">
        <f t="shared" si="2"/>
        <v>-1388.5</v>
      </c>
      <c r="O24" s="262">
        <f>SUM(C24:N24)</f>
        <v>0</v>
      </c>
    </row>
    <row r="25" spans="1:15" s="199" customFormat="1" ht="15" customHeight="1" thickBot="1" x14ac:dyDescent="0.3">
      <c r="A25" s="263"/>
      <c r="B25" s="264" t="s">
        <v>212</v>
      </c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6"/>
    </row>
    <row r="26" spans="1:15" ht="13.8" thickTop="1" x14ac:dyDescent="0.25"/>
  </sheetData>
  <mergeCells count="5">
    <mergeCell ref="A17:O17"/>
    <mergeCell ref="A1:O1"/>
    <mergeCell ref="A5:O5"/>
    <mergeCell ref="M7:O7"/>
    <mergeCell ref="A10:O10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"/>
  <sheetViews>
    <sheetView zoomScaleNormal="100" workbookViewId="0"/>
  </sheetViews>
  <sheetFormatPr defaultRowHeight="13.2" x14ac:dyDescent="0.25"/>
  <cols>
    <col min="1" max="1" width="5.6640625" style="1" customWidth="1"/>
    <col min="2" max="2" width="27.6640625" style="1" customWidth="1"/>
    <col min="3" max="3" width="22.6640625" style="1" customWidth="1"/>
    <col min="4" max="7" width="10.6640625" style="1" customWidth="1"/>
  </cols>
  <sheetData>
    <row r="1" spans="1:12" ht="15" customHeight="1" x14ac:dyDescent="0.25">
      <c r="C1" s="3"/>
      <c r="D1" s="3"/>
      <c r="E1" s="3"/>
      <c r="F1" s="3"/>
      <c r="G1" s="2" t="s">
        <v>588</v>
      </c>
      <c r="H1" s="1"/>
      <c r="I1" s="149"/>
    </row>
    <row r="2" spans="1:12" ht="15" customHeight="1" x14ac:dyDescent="0.25">
      <c r="B2" s="3"/>
      <c r="C2" s="3"/>
      <c r="D2" s="3"/>
      <c r="E2" s="3"/>
      <c r="F2" s="3"/>
      <c r="G2" s="2" t="str">
        <f>'1.sz. melléklet'!G2</f>
        <v>az  …. /2018. (…..) önkormányzati rendelethez</v>
      </c>
      <c r="H2" s="1"/>
      <c r="J2" s="149"/>
      <c r="K2" s="149"/>
      <c r="L2" s="149"/>
    </row>
    <row r="3" spans="1:12" ht="12.75" customHeight="1" x14ac:dyDescent="0.25">
      <c r="B3" s="149"/>
      <c r="C3" s="149"/>
      <c r="D3" s="149"/>
      <c r="E3" s="149"/>
      <c r="F3" s="149"/>
      <c r="G3" s="149"/>
      <c r="H3" s="134"/>
    </row>
    <row r="4" spans="1:12" ht="15" customHeight="1" x14ac:dyDescent="0.25">
      <c r="A4" s="846" t="s">
        <v>616</v>
      </c>
      <c r="B4" s="846"/>
      <c r="C4" s="846"/>
      <c r="D4" s="846"/>
      <c r="E4" s="846"/>
      <c r="F4" s="846"/>
      <c r="G4" s="846"/>
      <c r="H4" s="149"/>
    </row>
    <row r="5" spans="1:12" ht="15" customHeight="1" x14ac:dyDescent="0.25">
      <c r="A5" s="846" t="s">
        <v>739</v>
      </c>
      <c r="B5" s="846"/>
      <c r="C5" s="846"/>
      <c r="D5" s="846"/>
      <c r="E5" s="846"/>
      <c r="F5" s="846"/>
      <c r="G5" s="846"/>
      <c r="H5" s="149"/>
    </row>
    <row r="6" spans="1:12" ht="15" customHeight="1" thickBot="1" x14ac:dyDescent="0.3">
      <c r="B6" s="4"/>
      <c r="C6" s="4"/>
      <c r="D6" s="6"/>
      <c r="E6" s="6"/>
      <c r="F6" s="6"/>
      <c r="G6" s="6" t="s">
        <v>320</v>
      </c>
    </row>
    <row r="7" spans="1:12" s="40" customFormat="1" ht="15" customHeight="1" thickTop="1" x14ac:dyDescent="0.25">
      <c r="A7" s="375" t="s">
        <v>564</v>
      </c>
      <c r="B7" s="131" t="s">
        <v>213</v>
      </c>
      <c r="C7" s="9" t="s">
        <v>214</v>
      </c>
      <c r="D7" s="435" t="s">
        <v>738</v>
      </c>
      <c r="E7" s="728" t="s">
        <v>738</v>
      </c>
      <c r="F7" s="728" t="s">
        <v>738</v>
      </c>
      <c r="G7" s="376" t="s">
        <v>738</v>
      </c>
    </row>
    <row r="8" spans="1:12" s="40" customFormat="1" ht="22.2" x14ac:dyDescent="0.25">
      <c r="A8" s="630" t="s">
        <v>565</v>
      </c>
      <c r="B8" s="378" t="s">
        <v>215</v>
      </c>
      <c r="C8" s="175" t="s">
        <v>216</v>
      </c>
      <c r="D8" s="447" t="s">
        <v>217</v>
      </c>
      <c r="E8" s="772" t="s">
        <v>775</v>
      </c>
      <c r="F8" s="772" t="s">
        <v>777</v>
      </c>
      <c r="G8" s="379" t="s">
        <v>810</v>
      </c>
    </row>
    <row r="9" spans="1:12" s="40" customFormat="1" ht="15" customHeight="1" thickBot="1" x14ac:dyDescent="0.3">
      <c r="A9" s="380" t="s">
        <v>3</v>
      </c>
      <c r="B9" s="103" t="s">
        <v>4</v>
      </c>
      <c r="C9" s="13" t="s">
        <v>5</v>
      </c>
      <c r="D9" s="448" t="s">
        <v>6</v>
      </c>
      <c r="E9" s="473" t="s">
        <v>7</v>
      </c>
      <c r="F9" s="473" t="s">
        <v>8</v>
      </c>
      <c r="G9" s="381" t="s">
        <v>9</v>
      </c>
    </row>
    <row r="10" spans="1:12" s="40" customFormat="1" ht="15" customHeight="1" thickTop="1" x14ac:dyDescent="0.25">
      <c r="A10" s="950" t="s">
        <v>13</v>
      </c>
      <c r="B10" s="953" t="s">
        <v>505</v>
      </c>
      <c r="C10" s="387" t="s">
        <v>221</v>
      </c>
      <c r="D10" s="395">
        <v>9720978</v>
      </c>
      <c r="E10" s="731">
        <v>9720978</v>
      </c>
      <c r="F10" s="731">
        <v>10176493</v>
      </c>
      <c r="G10" s="388">
        <v>9864406</v>
      </c>
    </row>
    <row r="11" spans="1:12" s="40" customFormat="1" ht="15" customHeight="1" x14ac:dyDescent="0.25">
      <c r="A11" s="951"/>
      <c r="B11" s="941"/>
      <c r="C11" s="78" t="s">
        <v>222</v>
      </c>
      <c r="D11" s="394">
        <v>2619639</v>
      </c>
      <c r="E11" s="730">
        <v>2619639</v>
      </c>
      <c r="F11" s="730">
        <v>2720619</v>
      </c>
      <c r="G11" s="59">
        <v>2423971</v>
      </c>
    </row>
    <row r="12" spans="1:12" s="40" customFormat="1" ht="15" customHeight="1" x14ac:dyDescent="0.25">
      <c r="A12" s="951"/>
      <c r="B12" s="941"/>
      <c r="C12" s="78" t="s">
        <v>218</v>
      </c>
      <c r="D12" s="394">
        <v>21235000</v>
      </c>
      <c r="E12" s="730">
        <v>21235000</v>
      </c>
      <c r="F12" s="730">
        <v>21235000</v>
      </c>
      <c r="G12" s="59">
        <v>21314236</v>
      </c>
    </row>
    <row r="13" spans="1:12" s="40" customFormat="1" ht="15" customHeight="1" x14ac:dyDescent="0.25">
      <c r="A13" s="951"/>
      <c r="B13" s="941"/>
      <c r="C13" s="78" t="s">
        <v>219</v>
      </c>
      <c r="D13" s="394">
        <v>310000</v>
      </c>
      <c r="E13" s="730">
        <v>310000</v>
      </c>
      <c r="F13" s="730">
        <v>290000</v>
      </c>
      <c r="G13" s="59">
        <v>290000</v>
      </c>
    </row>
    <row r="14" spans="1:12" s="40" customFormat="1" ht="15" customHeight="1" x14ac:dyDescent="0.25">
      <c r="A14" s="951"/>
      <c r="B14" s="941"/>
      <c r="C14" s="78" t="s">
        <v>740</v>
      </c>
      <c r="D14" s="394">
        <v>92341818</v>
      </c>
      <c r="E14" s="730">
        <v>139498598</v>
      </c>
      <c r="F14" s="730">
        <v>100164990</v>
      </c>
      <c r="G14" s="59">
        <v>122582442</v>
      </c>
    </row>
    <row r="15" spans="1:12" s="40" customFormat="1" ht="15" customHeight="1" x14ac:dyDescent="0.25">
      <c r="A15" s="951"/>
      <c r="B15" s="941"/>
      <c r="C15" s="78" t="s">
        <v>224</v>
      </c>
      <c r="D15" s="394">
        <v>14598000</v>
      </c>
      <c r="E15" s="730">
        <v>16122000</v>
      </c>
      <c r="F15" s="730">
        <v>2305000</v>
      </c>
      <c r="G15" s="59">
        <v>2305000</v>
      </c>
    </row>
    <row r="16" spans="1:12" s="40" customFormat="1" ht="15" customHeight="1" x14ac:dyDescent="0.25">
      <c r="A16" s="951"/>
      <c r="B16" s="941"/>
      <c r="C16" s="78" t="s">
        <v>220</v>
      </c>
      <c r="D16" s="394">
        <f>SUM(D10:D15)</f>
        <v>140825435</v>
      </c>
      <c r="E16" s="730">
        <f>SUM(E10:E15)</f>
        <v>189506215</v>
      </c>
      <c r="F16" s="730">
        <f>SUM(F10:F15)</f>
        <v>136892102</v>
      </c>
      <c r="G16" s="59">
        <f>SUM(G10:G15)</f>
        <v>158780055</v>
      </c>
    </row>
    <row r="17" spans="1:8" s="40" customFormat="1" ht="15" customHeight="1" x14ac:dyDescent="0.25">
      <c r="A17" s="952"/>
      <c r="B17" s="942"/>
      <c r="C17" s="331" t="s">
        <v>223</v>
      </c>
      <c r="D17" s="396">
        <v>1</v>
      </c>
      <c r="E17" s="732">
        <v>1</v>
      </c>
      <c r="F17" s="732">
        <v>1</v>
      </c>
      <c r="G17" s="383">
        <v>1</v>
      </c>
    </row>
    <row r="18" spans="1:8" s="40" customFormat="1" ht="15" customHeight="1" x14ac:dyDescent="0.25">
      <c r="A18" s="943" t="s">
        <v>14</v>
      </c>
      <c r="B18" s="946" t="s">
        <v>530</v>
      </c>
      <c r="C18" s="390" t="s">
        <v>221</v>
      </c>
      <c r="D18" s="395">
        <v>1291581</v>
      </c>
      <c r="E18" s="731">
        <v>1291581</v>
      </c>
      <c r="F18" s="731">
        <v>1291581</v>
      </c>
      <c r="G18" s="385">
        <v>1386581</v>
      </c>
    </row>
    <row r="19" spans="1:8" s="40" customFormat="1" ht="15" customHeight="1" x14ac:dyDescent="0.25">
      <c r="A19" s="944"/>
      <c r="B19" s="947"/>
      <c r="C19" s="339" t="s">
        <v>222</v>
      </c>
      <c r="D19" s="394">
        <v>304202</v>
      </c>
      <c r="E19" s="730">
        <v>304202</v>
      </c>
      <c r="F19" s="730">
        <v>304207</v>
      </c>
      <c r="G19" s="386">
        <v>325107</v>
      </c>
    </row>
    <row r="20" spans="1:8" s="40" customFormat="1" ht="15" customHeight="1" x14ac:dyDescent="0.25">
      <c r="A20" s="944"/>
      <c r="B20" s="947"/>
      <c r="C20" s="339" t="s">
        <v>218</v>
      </c>
      <c r="D20" s="394">
        <v>158000</v>
      </c>
      <c r="E20" s="730">
        <v>158000</v>
      </c>
      <c r="F20" s="730">
        <v>158000</v>
      </c>
      <c r="G20" s="386">
        <v>151698</v>
      </c>
    </row>
    <row r="21" spans="1:8" s="40" customFormat="1" ht="15" customHeight="1" x14ac:dyDescent="0.25">
      <c r="A21" s="944"/>
      <c r="B21" s="947"/>
      <c r="C21" s="339" t="s">
        <v>83</v>
      </c>
      <c r="D21" s="394">
        <v>1270000</v>
      </c>
      <c r="E21" s="730">
        <v>1270000</v>
      </c>
      <c r="F21" s="730">
        <v>1270000</v>
      </c>
      <c r="G21" s="386">
        <v>1270000</v>
      </c>
    </row>
    <row r="22" spans="1:8" s="40" customFormat="1" ht="15" customHeight="1" x14ac:dyDescent="0.25">
      <c r="A22" s="944"/>
      <c r="B22" s="947"/>
      <c r="C22" s="339" t="s">
        <v>220</v>
      </c>
      <c r="D22" s="394">
        <f>SUM(D18:D21)</f>
        <v>3023783</v>
      </c>
      <c r="E22" s="730">
        <f>SUM(E18:E21)</f>
        <v>3023783</v>
      </c>
      <c r="F22" s="730">
        <f>SUM(F18:F21)</f>
        <v>3023788</v>
      </c>
      <c r="G22" s="386">
        <f>SUM(G18:G21)</f>
        <v>3133386</v>
      </c>
    </row>
    <row r="23" spans="1:8" s="40" customFormat="1" ht="15" customHeight="1" x14ac:dyDescent="0.25">
      <c r="A23" s="945"/>
      <c r="B23" s="948"/>
      <c r="C23" s="389" t="s">
        <v>223</v>
      </c>
      <c r="D23" s="676">
        <v>0.75</v>
      </c>
      <c r="E23" s="773">
        <v>0.75</v>
      </c>
      <c r="F23" s="773">
        <v>0.75</v>
      </c>
      <c r="G23" s="674">
        <v>0.75</v>
      </c>
    </row>
    <row r="24" spans="1:8" s="40" customFormat="1" ht="15" customHeight="1" x14ac:dyDescent="0.25">
      <c r="A24" s="950" t="s">
        <v>52</v>
      </c>
      <c r="B24" s="941" t="s">
        <v>503</v>
      </c>
      <c r="C24" s="78" t="s">
        <v>218</v>
      </c>
      <c r="D24" s="394">
        <v>2328000</v>
      </c>
      <c r="E24" s="730">
        <v>2328000</v>
      </c>
      <c r="F24" s="730">
        <v>2378000</v>
      </c>
      <c r="G24" s="386">
        <v>2195836</v>
      </c>
      <c r="H24" s="171"/>
    </row>
    <row r="25" spans="1:8" s="40" customFormat="1" ht="15" customHeight="1" x14ac:dyDescent="0.25">
      <c r="A25" s="951"/>
      <c r="B25" s="941"/>
      <c r="C25" s="78" t="s">
        <v>82</v>
      </c>
      <c r="D25" s="394">
        <v>0</v>
      </c>
      <c r="E25" s="730">
        <v>0</v>
      </c>
      <c r="F25" s="730">
        <v>0</v>
      </c>
      <c r="G25" s="386">
        <v>520000</v>
      </c>
    </row>
    <row r="26" spans="1:8" s="40" customFormat="1" ht="15" customHeight="1" x14ac:dyDescent="0.25">
      <c r="A26" s="951"/>
      <c r="B26" s="941"/>
      <c r="C26" s="78" t="s">
        <v>83</v>
      </c>
      <c r="D26" s="394">
        <v>56000000</v>
      </c>
      <c r="E26" s="730">
        <v>24400000</v>
      </c>
      <c r="F26" s="730">
        <v>10637000</v>
      </c>
      <c r="G26" s="386">
        <v>10117000</v>
      </c>
    </row>
    <row r="27" spans="1:8" s="40" customFormat="1" ht="15" customHeight="1" x14ac:dyDescent="0.25">
      <c r="A27" s="952"/>
      <c r="B27" s="942"/>
      <c r="C27" s="331" t="s">
        <v>220</v>
      </c>
      <c r="D27" s="396">
        <f>SUM(D24:D26)</f>
        <v>58328000</v>
      </c>
      <c r="E27" s="732">
        <f>SUM(E24:E26)</f>
        <v>26728000</v>
      </c>
      <c r="F27" s="732">
        <f>SUM(F24:F26)</f>
        <v>13015000</v>
      </c>
      <c r="G27" s="383">
        <f>SUM(G24:G26)</f>
        <v>12832836</v>
      </c>
    </row>
    <row r="28" spans="1:8" s="40" customFormat="1" ht="15" customHeight="1" x14ac:dyDescent="0.25">
      <c r="A28" s="940" t="s">
        <v>53</v>
      </c>
      <c r="B28" s="941" t="s">
        <v>506</v>
      </c>
      <c r="C28" s="78" t="s">
        <v>221</v>
      </c>
      <c r="D28" s="394">
        <v>1753899</v>
      </c>
      <c r="E28" s="730">
        <v>1753899</v>
      </c>
      <c r="F28" s="730">
        <v>1831854</v>
      </c>
      <c r="G28" s="386">
        <v>2027322</v>
      </c>
    </row>
    <row r="29" spans="1:8" s="40" customFormat="1" ht="15" customHeight="1" x14ac:dyDescent="0.25">
      <c r="A29" s="940"/>
      <c r="B29" s="941"/>
      <c r="C29" s="78" t="s">
        <v>222</v>
      </c>
      <c r="D29" s="394">
        <v>469850</v>
      </c>
      <c r="E29" s="730">
        <v>469850</v>
      </c>
      <c r="F29" s="730">
        <v>499710</v>
      </c>
      <c r="G29" s="386">
        <v>494016</v>
      </c>
    </row>
    <row r="30" spans="1:8" s="40" customFormat="1" ht="15" customHeight="1" x14ac:dyDescent="0.25">
      <c r="A30" s="940"/>
      <c r="B30" s="941"/>
      <c r="C30" s="78" t="s">
        <v>218</v>
      </c>
      <c r="D30" s="394">
        <v>9415000</v>
      </c>
      <c r="E30" s="730">
        <v>9415000</v>
      </c>
      <c r="F30" s="730">
        <v>9415000</v>
      </c>
      <c r="G30" s="386">
        <v>9565000</v>
      </c>
    </row>
    <row r="31" spans="1:8" s="40" customFormat="1" ht="15" customHeight="1" x14ac:dyDescent="0.25">
      <c r="A31" s="937"/>
      <c r="B31" s="942"/>
      <c r="C31" s="331" t="s">
        <v>220</v>
      </c>
      <c r="D31" s="396">
        <f>SUM(D28:D30)</f>
        <v>11638749</v>
      </c>
      <c r="E31" s="732">
        <f>SUM(E28:E30)</f>
        <v>11638749</v>
      </c>
      <c r="F31" s="732">
        <f>SUM(F28:F30)</f>
        <v>11746564</v>
      </c>
      <c r="G31" s="383">
        <f>SUM(G28:G30)</f>
        <v>12086338</v>
      </c>
    </row>
    <row r="32" spans="1:8" s="40" customFormat="1" ht="15" customHeight="1" x14ac:dyDescent="0.25">
      <c r="A32" s="936" t="s">
        <v>55</v>
      </c>
      <c r="B32" s="938" t="s">
        <v>510</v>
      </c>
      <c r="C32" s="78" t="s">
        <v>539</v>
      </c>
      <c r="D32" s="394">
        <v>900000</v>
      </c>
      <c r="E32" s="730">
        <v>4586998</v>
      </c>
      <c r="F32" s="730">
        <v>4586998</v>
      </c>
      <c r="G32" s="386">
        <v>4588609</v>
      </c>
    </row>
    <row r="33" spans="1:7" s="40" customFormat="1" ht="15" customHeight="1" x14ac:dyDescent="0.25">
      <c r="A33" s="940"/>
      <c r="B33" s="949"/>
      <c r="C33" s="78" t="s">
        <v>617</v>
      </c>
      <c r="D33" s="394">
        <v>2209046</v>
      </c>
      <c r="E33" s="730">
        <v>2415039</v>
      </c>
      <c r="F33" s="730">
        <v>2431531</v>
      </c>
      <c r="G33" s="386">
        <v>2540377</v>
      </c>
    </row>
    <row r="34" spans="1:7" s="40" customFormat="1" ht="15" customHeight="1" x14ac:dyDescent="0.25">
      <c r="A34" s="937"/>
      <c r="B34" s="939"/>
      <c r="C34" s="331" t="s">
        <v>220</v>
      </c>
      <c r="D34" s="396">
        <f>SUM(D32:D33)</f>
        <v>3109046</v>
      </c>
      <c r="E34" s="732">
        <f>SUM(E32:E33)</f>
        <v>7002037</v>
      </c>
      <c r="F34" s="732">
        <f>SUM(F32:F33)</f>
        <v>7018529</v>
      </c>
      <c r="G34" s="383">
        <f>SUM(G32:G33)</f>
        <v>7128986</v>
      </c>
    </row>
    <row r="35" spans="1:7" s="40" customFormat="1" ht="15" customHeight="1" x14ac:dyDescent="0.25">
      <c r="A35" s="936" t="s">
        <v>56</v>
      </c>
      <c r="B35" s="938" t="s">
        <v>511</v>
      </c>
      <c r="C35" s="78" t="s">
        <v>219</v>
      </c>
      <c r="D35" s="394">
        <v>32140432</v>
      </c>
      <c r="E35" s="730">
        <v>32140432</v>
      </c>
      <c r="F35" s="730">
        <v>35650000</v>
      </c>
      <c r="G35" s="386">
        <v>34292997</v>
      </c>
    </row>
    <row r="36" spans="1:7" s="40" customFormat="1" ht="15" customHeight="1" x14ac:dyDescent="0.25">
      <c r="A36" s="937"/>
      <c r="B36" s="939"/>
      <c r="C36" s="331" t="s">
        <v>220</v>
      </c>
      <c r="D36" s="396">
        <f>SUM(D35)</f>
        <v>32140432</v>
      </c>
      <c r="E36" s="732">
        <f>SUM(E35)</f>
        <v>32140432</v>
      </c>
      <c r="F36" s="732">
        <f>SUM(F35)</f>
        <v>35650000</v>
      </c>
      <c r="G36" s="383">
        <f>SUM(G35)</f>
        <v>34292997</v>
      </c>
    </row>
    <row r="37" spans="1:7" s="40" customFormat="1" ht="15" customHeight="1" x14ac:dyDescent="0.25">
      <c r="A37" s="936" t="s">
        <v>58</v>
      </c>
      <c r="B37" s="938" t="s">
        <v>513</v>
      </c>
      <c r="C37" s="78" t="s">
        <v>218</v>
      </c>
      <c r="D37" s="394">
        <v>190000</v>
      </c>
      <c r="E37" s="730">
        <v>190000</v>
      </c>
      <c r="F37" s="730">
        <v>190000</v>
      </c>
      <c r="G37" s="386">
        <v>161910</v>
      </c>
    </row>
    <row r="38" spans="1:7" s="40" customFormat="1" ht="15" customHeight="1" x14ac:dyDescent="0.25">
      <c r="A38" s="940"/>
      <c r="B38" s="949"/>
      <c r="C38" s="78" t="s">
        <v>219</v>
      </c>
      <c r="D38" s="394">
        <v>80000</v>
      </c>
      <c r="E38" s="730">
        <v>80000</v>
      </c>
      <c r="F38" s="730">
        <v>80000</v>
      </c>
      <c r="G38" s="386">
        <v>80000</v>
      </c>
    </row>
    <row r="39" spans="1:7" s="40" customFormat="1" ht="15" customHeight="1" x14ac:dyDescent="0.25">
      <c r="A39" s="937"/>
      <c r="B39" s="939"/>
      <c r="C39" s="331" t="s">
        <v>220</v>
      </c>
      <c r="D39" s="396">
        <f>SUM(D37:D38)</f>
        <v>270000</v>
      </c>
      <c r="E39" s="732">
        <f>SUM(E37:E38)</f>
        <v>270000</v>
      </c>
      <c r="F39" s="732">
        <f>SUM(F37:F38)</f>
        <v>270000</v>
      </c>
      <c r="G39" s="383">
        <f>SUM(G37:G38)</f>
        <v>241910</v>
      </c>
    </row>
    <row r="40" spans="1:7" s="40" customFormat="1" ht="15" customHeight="1" x14ac:dyDescent="0.25">
      <c r="A40" s="936" t="s">
        <v>78</v>
      </c>
      <c r="B40" s="954" t="s">
        <v>514</v>
      </c>
      <c r="C40" s="390" t="s">
        <v>218</v>
      </c>
      <c r="D40" s="395">
        <v>292000</v>
      </c>
      <c r="E40" s="731">
        <v>292000</v>
      </c>
      <c r="F40" s="731">
        <v>342000</v>
      </c>
      <c r="G40" s="385">
        <v>342000</v>
      </c>
    </row>
    <row r="41" spans="1:7" s="40" customFormat="1" ht="15" customHeight="1" x14ac:dyDescent="0.25">
      <c r="A41" s="940"/>
      <c r="B41" s="955"/>
      <c r="C41" s="339" t="s">
        <v>219</v>
      </c>
      <c r="D41" s="394">
        <v>686000</v>
      </c>
      <c r="E41" s="730">
        <v>686000</v>
      </c>
      <c r="F41" s="730">
        <v>706000</v>
      </c>
      <c r="G41" s="386">
        <v>706000</v>
      </c>
    </row>
    <row r="42" spans="1:7" s="40" customFormat="1" ht="15" customHeight="1" x14ac:dyDescent="0.25">
      <c r="A42" s="937"/>
      <c r="B42" s="956"/>
      <c r="C42" s="389" t="s">
        <v>220</v>
      </c>
      <c r="D42" s="396">
        <f>SUM(D40:D41)</f>
        <v>978000</v>
      </c>
      <c r="E42" s="732">
        <f>SUM(E40:E41)</f>
        <v>978000</v>
      </c>
      <c r="F42" s="732">
        <f>SUM(F40:F41)</f>
        <v>1048000</v>
      </c>
      <c r="G42" s="383">
        <f>SUM(G40:G41)</f>
        <v>1048000</v>
      </c>
    </row>
    <row r="43" spans="1:7" s="40" customFormat="1" ht="15" customHeight="1" x14ac:dyDescent="0.25">
      <c r="A43" s="943" t="s">
        <v>87</v>
      </c>
      <c r="B43" s="946" t="s">
        <v>742</v>
      </c>
      <c r="C43" s="390" t="s">
        <v>221</v>
      </c>
      <c r="D43" s="395">
        <v>0</v>
      </c>
      <c r="E43" s="731">
        <v>586774</v>
      </c>
      <c r="F43" s="731">
        <v>586774</v>
      </c>
      <c r="G43" s="385">
        <v>586774</v>
      </c>
    </row>
    <row r="44" spans="1:7" s="40" customFormat="1" ht="15" customHeight="1" x14ac:dyDescent="0.25">
      <c r="A44" s="944"/>
      <c r="B44" s="947"/>
      <c r="C44" s="339" t="s">
        <v>222</v>
      </c>
      <c r="D44" s="394">
        <v>0</v>
      </c>
      <c r="E44" s="730">
        <v>116181</v>
      </c>
      <c r="F44" s="730">
        <v>116181</v>
      </c>
      <c r="G44" s="386">
        <v>116182</v>
      </c>
    </row>
    <row r="45" spans="1:7" s="40" customFormat="1" ht="15" customHeight="1" x14ac:dyDescent="0.25">
      <c r="A45" s="944"/>
      <c r="B45" s="947"/>
      <c r="C45" s="339" t="s">
        <v>218</v>
      </c>
      <c r="D45" s="394">
        <v>0</v>
      </c>
      <c r="E45" s="730">
        <v>413500</v>
      </c>
      <c r="F45" s="730">
        <v>487500</v>
      </c>
      <c r="G45" s="386">
        <v>487500</v>
      </c>
    </row>
    <row r="46" spans="1:7" s="40" customFormat="1" ht="15" customHeight="1" x14ac:dyDescent="0.25">
      <c r="A46" s="944"/>
      <c r="B46" s="947"/>
      <c r="C46" s="339" t="s">
        <v>83</v>
      </c>
      <c r="D46" s="394">
        <v>0</v>
      </c>
      <c r="E46" s="730">
        <v>33550775</v>
      </c>
      <c r="F46" s="730">
        <v>33550775</v>
      </c>
      <c r="G46" s="386">
        <v>28493529</v>
      </c>
    </row>
    <row r="47" spans="1:7" s="40" customFormat="1" ht="15" customHeight="1" x14ac:dyDescent="0.25">
      <c r="A47" s="945"/>
      <c r="B47" s="948"/>
      <c r="C47" s="678" t="s">
        <v>220</v>
      </c>
      <c r="D47" s="396">
        <f>SUM(D43:D46)</f>
        <v>0</v>
      </c>
      <c r="E47" s="732">
        <f>SUM(E43:E46)</f>
        <v>34667230</v>
      </c>
      <c r="F47" s="732">
        <f>SUM(F43:F46)</f>
        <v>34741230</v>
      </c>
      <c r="G47" s="383">
        <f>SUM(G43:G46)</f>
        <v>29683985</v>
      </c>
    </row>
    <row r="48" spans="1:7" s="40" customFormat="1" ht="15" customHeight="1" x14ac:dyDescent="0.25">
      <c r="A48" s="944" t="s">
        <v>88</v>
      </c>
      <c r="B48" s="947" t="s">
        <v>566</v>
      </c>
      <c r="C48" s="339" t="s">
        <v>221</v>
      </c>
      <c r="D48" s="394">
        <v>242215</v>
      </c>
      <c r="E48" s="730">
        <v>740096</v>
      </c>
      <c r="F48" s="730">
        <v>740096</v>
      </c>
      <c r="G48" s="386">
        <v>740096</v>
      </c>
    </row>
    <row r="49" spans="1:12" s="40" customFormat="1" ht="15" customHeight="1" x14ac:dyDescent="0.25">
      <c r="A49" s="944"/>
      <c r="B49" s="947"/>
      <c r="C49" s="339" t="s">
        <v>222</v>
      </c>
      <c r="D49" s="394">
        <v>28623</v>
      </c>
      <c r="E49" s="730">
        <v>83390</v>
      </c>
      <c r="F49" s="730">
        <v>83391</v>
      </c>
      <c r="G49" s="386">
        <v>83395</v>
      </c>
    </row>
    <row r="50" spans="1:12" s="40" customFormat="1" ht="15" customHeight="1" x14ac:dyDescent="0.25">
      <c r="A50" s="944"/>
      <c r="B50" s="947"/>
      <c r="C50" s="399" t="s">
        <v>220</v>
      </c>
      <c r="D50" s="394">
        <f>SUM(D48:D49)</f>
        <v>270838</v>
      </c>
      <c r="E50" s="730">
        <f>SUM(E48:E49)</f>
        <v>823486</v>
      </c>
      <c r="F50" s="730">
        <f>SUM(F48:F49)</f>
        <v>823487</v>
      </c>
      <c r="G50" s="386">
        <f>SUM(G48:G49)</f>
        <v>823491</v>
      </c>
    </row>
    <row r="51" spans="1:12" s="40" customFormat="1" ht="15" customHeight="1" thickBot="1" x14ac:dyDescent="0.3">
      <c r="A51" s="957"/>
      <c r="B51" s="958"/>
      <c r="C51" s="397" t="s">
        <v>223</v>
      </c>
      <c r="D51" s="677">
        <v>0.2</v>
      </c>
      <c r="E51" s="774">
        <v>0.2</v>
      </c>
      <c r="F51" s="774">
        <v>0.2</v>
      </c>
      <c r="G51" s="675">
        <v>0.2</v>
      </c>
    </row>
    <row r="52" spans="1:12" s="40" customFormat="1" ht="6.75" customHeight="1" thickTop="1" x14ac:dyDescent="0.25">
      <c r="A52" s="680"/>
      <c r="B52" s="681"/>
      <c r="C52" s="682"/>
      <c r="D52" s="683"/>
      <c r="E52" s="683"/>
      <c r="F52" s="683"/>
      <c r="G52" s="683"/>
    </row>
    <row r="53" spans="1:12" s="40" customFormat="1" ht="6.75" customHeight="1" x14ac:dyDescent="0.25">
      <c r="A53" s="784"/>
      <c r="B53" s="842"/>
      <c r="C53" s="785"/>
      <c r="D53" s="843"/>
      <c r="E53" s="843"/>
      <c r="F53" s="843"/>
      <c r="G53" s="843"/>
    </row>
    <row r="54" spans="1:12" ht="15" customHeight="1" x14ac:dyDescent="0.25">
      <c r="C54" s="3"/>
      <c r="D54" s="3"/>
      <c r="E54" s="3"/>
      <c r="F54" s="3"/>
      <c r="G54" s="786" t="s">
        <v>819</v>
      </c>
      <c r="H54" s="1"/>
      <c r="I54" s="149"/>
    </row>
    <row r="55" spans="1:12" ht="15" customHeight="1" x14ac:dyDescent="0.25">
      <c r="B55" s="3"/>
      <c r="C55" s="3"/>
      <c r="D55" s="3"/>
      <c r="E55" s="3"/>
      <c r="F55" s="3"/>
      <c r="G55" s="786" t="str">
        <f>G2</f>
        <v>az  …. /2018. (…..) önkormányzati rendelethez</v>
      </c>
      <c r="H55" s="1"/>
      <c r="J55" s="149"/>
      <c r="K55" s="149"/>
      <c r="L55" s="149"/>
    </row>
    <row r="56" spans="1:12" ht="12.75" customHeight="1" x14ac:dyDescent="0.25">
      <c r="B56" s="149"/>
      <c r="C56" s="149"/>
      <c r="D56" s="149"/>
      <c r="E56" s="149"/>
      <c r="F56" s="149"/>
      <c r="G56" s="149"/>
      <c r="H56" s="134"/>
    </row>
    <row r="57" spans="1:12" ht="15" customHeight="1" x14ac:dyDescent="0.25">
      <c r="A57" s="846" t="s">
        <v>616</v>
      </c>
      <c r="B57" s="846"/>
      <c r="C57" s="846"/>
      <c r="D57" s="846"/>
      <c r="E57" s="846"/>
      <c r="F57" s="846"/>
      <c r="G57" s="846"/>
      <c r="H57" s="149"/>
    </row>
    <row r="58" spans="1:12" ht="15" customHeight="1" x14ac:dyDescent="0.25">
      <c r="A58" s="846" t="s">
        <v>739</v>
      </c>
      <c r="B58" s="846"/>
      <c r="C58" s="846"/>
      <c r="D58" s="846"/>
      <c r="E58" s="846"/>
      <c r="F58" s="846"/>
      <c r="G58" s="846"/>
      <c r="H58" s="149"/>
    </row>
    <row r="59" spans="1:12" ht="15" customHeight="1" thickBot="1" x14ac:dyDescent="0.3">
      <c r="B59" s="4"/>
      <c r="C59" s="4"/>
      <c r="D59" s="6"/>
      <c r="E59" s="6"/>
      <c r="F59" s="6"/>
      <c r="G59" s="6" t="s">
        <v>320</v>
      </c>
    </row>
    <row r="60" spans="1:12" s="40" customFormat="1" ht="15" customHeight="1" thickTop="1" x14ac:dyDescent="0.25">
      <c r="A60" s="375" t="s">
        <v>564</v>
      </c>
      <c r="B60" s="131" t="s">
        <v>213</v>
      </c>
      <c r="C60" s="9" t="s">
        <v>214</v>
      </c>
      <c r="D60" s="435" t="s">
        <v>738</v>
      </c>
      <c r="E60" s="728" t="s">
        <v>738</v>
      </c>
      <c r="F60" s="728" t="s">
        <v>738</v>
      </c>
      <c r="G60" s="376" t="s">
        <v>738</v>
      </c>
    </row>
    <row r="61" spans="1:12" s="40" customFormat="1" ht="22.2" x14ac:dyDescent="0.25">
      <c r="A61" s="787" t="s">
        <v>565</v>
      </c>
      <c r="B61" s="378" t="s">
        <v>215</v>
      </c>
      <c r="C61" s="175" t="s">
        <v>216</v>
      </c>
      <c r="D61" s="447" t="s">
        <v>217</v>
      </c>
      <c r="E61" s="772" t="s">
        <v>775</v>
      </c>
      <c r="F61" s="772" t="s">
        <v>777</v>
      </c>
      <c r="G61" s="379" t="s">
        <v>810</v>
      </c>
    </row>
    <row r="62" spans="1:12" s="40" customFormat="1" ht="15" customHeight="1" thickBot="1" x14ac:dyDescent="0.3">
      <c r="A62" s="380" t="s">
        <v>3</v>
      </c>
      <c r="B62" s="103" t="s">
        <v>4</v>
      </c>
      <c r="C62" s="13" t="s">
        <v>5</v>
      </c>
      <c r="D62" s="448" t="s">
        <v>6</v>
      </c>
      <c r="E62" s="473" t="s">
        <v>7</v>
      </c>
      <c r="F62" s="473" t="s">
        <v>8</v>
      </c>
      <c r="G62" s="381" t="s">
        <v>9</v>
      </c>
    </row>
    <row r="63" spans="1:12" s="40" customFormat="1" ht="15" customHeight="1" thickTop="1" x14ac:dyDescent="0.25">
      <c r="A63" s="951" t="s">
        <v>89</v>
      </c>
      <c r="B63" s="941" t="s">
        <v>499</v>
      </c>
      <c r="C63" s="78" t="s">
        <v>218</v>
      </c>
      <c r="D63" s="679">
        <v>3650000</v>
      </c>
      <c r="E63" s="775">
        <v>3650000</v>
      </c>
      <c r="F63" s="775">
        <v>3650000</v>
      </c>
      <c r="G63" s="386">
        <v>3650000</v>
      </c>
    </row>
    <row r="64" spans="1:12" s="40" customFormat="1" ht="15" customHeight="1" x14ac:dyDescent="0.25">
      <c r="A64" s="951"/>
      <c r="B64" s="941"/>
      <c r="C64" s="78" t="s">
        <v>83</v>
      </c>
      <c r="D64" s="394">
        <v>28500000</v>
      </c>
      <c r="E64" s="730">
        <v>28500000</v>
      </c>
      <c r="F64" s="730">
        <v>8500000</v>
      </c>
      <c r="G64" s="386">
        <v>8500000</v>
      </c>
    </row>
    <row r="65" spans="1:7" s="40" customFormat="1" ht="15" customHeight="1" x14ac:dyDescent="0.25">
      <c r="A65" s="951"/>
      <c r="B65" s="941"/>
      <c r="C65" s="78" t="s">
        <v>82</v>
      </c>
      <c r="D65" s="394">
        <v>6350000</v>
      </c>
      <c r="E65" s="730">
        <v>6350000</v>
      </c>
      <c r="F65" s="730">
        <v>6350000</v>
      </c>
      <c r="G65" s="386">
        <v>6350000</v>
      </c>
    </row>
    <row r="66" spans="1:7" s="40" customFormat="1" ht="15" customHeight="1" x14ac:dyDescent="0.25">
      <c r="A66" s="952"/>
      <c r="B66" s="942"/>
      <c r="C66" s="331" t="s">
        <v>220</v>
      </c>
      <c r="D66" s="396">
        <f>SUM(D63:D65)</f>
        <v>38500000</v>
      </c>
      <c r="E66" s="732">
        <f>SUM(E63:E65)</f>
        <v>38500000</v>
      </c>
      <c r="F66" s="732">
        <f>SUM(F63:F65)</f>
        <v>18500000</v>
      </c>
      <c r="G66" s="383">
        <f>SUM(G63:G65)</f>
        <v>18500000</v>
      </c>
    </row>
    <row r="67" spans="1:7" s="40" customFormat="1" ht="15" customHeight="1" x14ac:dyDescent="0.25">
      <c r="A67" s="951" t="s">
        <v>90</v>
      </c>
      <c r="B67" s="941" t="s">
        <v>507</v>
      </c>
      <c r="C67" s="78" t="s">
        <v>218</v>
      </c>
      <c r="D67" s="394">
        <v>0</v>
      </c>
      <c r="E67" s="730">
        <v>363500</v>
      </c>
      <c r="F67" s="730">
        <v>363500</v>
      </c>
      <c r="G67" s="386">
        <v>363500</v>
      </c>
    </row>
    <row r="68" spans="1:7" s="40" customFormat="1" ht="15" customHeight="1" x14ac:dyDescent="0.25">
      <c r="A68" s="951"/>
      <c r="B68" s="941"/>
      <c r="C68" s="78" t="s">
        <v>83</v>
      </c>
      <c r="D68" s="394">
        <v>0</v>
      </c>
      <c r="E68" s="730">
        <v>5087564</v>
      </c>
      <c r="F68" s="730">
        <v>42915612</v>
      </c>
      <c r="G68" s="386">
        <v>42915612</v>
      </c>
    </row>
    <row r="69" spans="1:7" s="40" customFormat="1" ht="15" customHeight="1" x14ac:dyDescent="0.25">
      <c r="A69" s="951"/>
      <c r="B69" s="941"/>
      <c r="C69" s="78" t="s">
        <v>82</v>
      </c>
      <c r="D69" s="394">
        <v>0</v>
      </c>
      <c r="E69" s="730">
        <v>41663055</v>
      </c>
      <c r="F69" s="730">
        <v>3835007</v>
      </c>
      <c r="G69" s="386">
        <v>3835007</v>
      </c>
    </row>
    <row r="70" spans="1:7" s="40" customFormat="1" ht="15" customHeight="1" x14ac:dyDescent="0.25">
      <c r="A70" s="952"/>
      <c r="B70" s="942"/>
      <c r="C70" s="331" t="s">
        <v>220</v>
      </c>
      <c r="D70" s="396">
        <f>SUM(D67:D69)</f>
        <v>0</v>
      </c>
      <c r="E70" s="732">
        <f>SUM(E67:E69)</f>
        <v>47114119</v>
      </c>
      <c r="F70" s="732">
        <f>SUM(F67:F69)</f>
        <v>47114119</v>
      </c>
      <c r="G70" s="383">
        <f>SUM(G67:G69)</f>
        <v>47114119</v>
      </c>
    </row>
    <row r="71" spans="1:7" s="40" customFormat="1" ht="15" customHeight="1" x14ac:dyDescent="0.25">
      <c r="A71" s="951" t="s">
        <v>91</v>
      </c>
      <c r="B71" s="941" t="s">
        <v>498</v>
      </c>
      <c r="C71" s="78" t="s">
        <v>218</v>
      </c>
      <c r="D71" s="394">
        <v>2540000</v>
      </c>
      <c r="E71" s="730">
        <v>2540000</v>
      </c>
      <c r="F71" s="730">
        <v>2540000</v>
      </c>
      <c r="G71" s="386">
        <v>2540000</v>
      </c>
    </row>
    <row r="72" spans="1:7" s="40" customFormat="1" ht="15" customHeight="1" x14ac:dyDescent="0.25">
      <c r="A72" s="952"/>
      <c r="B72" s="942"/>
      <c r="C72" s="331" t="s">
        <v>220</v>
      </c>
      <c r="D72" s="396">
        <f>SUM(D71)</f>
        <v>2540000</v>
      </c>
      <c r="E72" s="732">
        <f>SUM(E71)</f>
        <v>2540000</v>
      </c>
      <c r="F72" s="732">
        <f>SUM(F71)</f>
        <v>2540000</v>
      </c>
      <c r="G72" s="383">
        <f>SUM(G71)</f>
        <v>2540000</v>
      </c>
    </row>
    <row r="73" spans="1:7" s="40" customFormat="1" ht="15" customHeight="1" x14ac:dyDescent="0.25">
      <c r="A73" s="951" t="s">
        <v>92</v>
      </c>
      <c r="B73" s="941" t="s">
        <v>497</v>
      </c>
      <c r="C73" s="78" t="s">
        <v>219</v>
      </c>
      <c r="D73" s="394">
        <v>0</v>
      </c>
      <c r="E73" s="730">
        <v>0</v>
      </c>
      <c r="F73" s="730">
        <v>8977500</v>
      </c>
      <c r="G73" s="386">
        <v>8977500</v>
      </c>
    </row>
    <row r="74" spans="1:7" s="40" customFormat="1" ht="15" customHeight="1" x14ac:dyDescent="0.25">
      <c r="A74" s="952"/>
      <c r="B74" s="942"/>
      <c r="C74" s="331" t="s">
        <v>220</v>
      </c>
      <c r="D74" s="396">
        <f>SUM(D73:D73)</f>
        <v>0</v>
      </c>
      <c r="E74" s="732">
        <f>SUM(E73:E73)</f>
        <v>0</v>
      </c>
      <c r="F74" s="732">
        <f>SUM(F73:F73)</f>
        <v>8977500</v>
      </c>
      <c r="G74" s="383">
        <f>SUM(G73:G73)</f>
        <v>8977500</v>
      </c>
    </row>
    <row r="75" spans="1:7" s="40" customFormat="1" ht="15" customHeight="1" x14ac:dyDescent="0.25">
      <c r="A75" s="936" t="s">
        <v>93</v>
      </c>
      <c r="B75" s="938" t="s">
        <v>509</v>
      </c>
      <c r="C75" s="78" t="s">
        <v>218</v>
      </c>
      <c r="D75" s="394">
        <v>4890000</v>
      </c>
      <c r="E75" s="730">
        <v>4890000</v>
      </c>
      <c r="F75" s="730">
        <v>4890000</v>
      </c>
      <c r="G75" s="386">
        <v>4576293</v>
      </c>
    </row>
    <row r="76" spans="1:7" s="40" customFormat="1" ht="15" customHeight="1" x14ac:dyDescent="0.25">
      <c r="A76" s="937"/>
      <c r="B76" s="939"/>
      <c r="C76" s="331" t="s">
        <v>220</v>
      </c>
      <c r="D76" s="396">
        <f>SUM(D75:D75)</f>
        <v>4890000</v>
      </c>
      <c r="E76" s="732">
        <f>SUM(E75:E75)</f>
        <v>4890000</v>
      </c>
      <c r="F76" s="732">
        <f>SUM(F75:F75)</f>
        <v>4890000</v>
      </c>
      <c r="G76" s="383">
        <f>SUM(G75:G75)</f>
        <v>4576293</v>
      </c>
    </row>
    <row r="77" spans="1:7" s="40" customFormat="1" ht="15" customHeight="1" x14ac:dyDescent="0.25">
      <c r="A77" s="950" t="s">
        <v>94</v>
      </c>
      <c r="B77" s="953" t="s">
        <v>504</v>
      </c>
      <c r="C77" s="78" t="s">
        <v>221</v>
      </c>
      <c r="D77" s="394">
        <v>12525898</v>
      </c>
      <c r="E77" s="730">
        <v>12525898</v>
      </c>
      <c r="F77" s="730">
        <v>14580898</v>
      </c>
      <c r="G77" s="386">
        <v>13508819</v>
      </c>
    </row>
    <row r="78" spans="1:7" s="40" customFormat="1" ht="15" customHeight="1" x14ac:dyDescent="0.25">
      <c r="A78" s="951"/>
      <c r="B78" s="941"/>
      <c r="C78" s="78" t="s">
        <v>222</v>
      </c>
      <c r="D78" s="394">
        <v>2945319</v>
      </c>
      <c r="E78" s="730">
        <v>2945319</v>
      </c>
      <c r="F78" s="730">
        <v>3396053</v>
      </c>
      <c r="G78" s="386">
        <v>3153298</v>
      </c>
    </row>
    <row r="79" spans="1:7" s="40" customFormat="1" ht="15" customHeight="1" x14ac:dyDescent="0.25">
      <c r="A79" s="951"/>
      <c r="B79" s="941"/>
      <c r="C79" s="78" t="s">
        <v>218</v>
      </c>
      <c r="D79" s="394">
        <v>9140000</v>
      </c>
      <c r="E79" s="730">
        <v>9140000</v>
      </c>
      <c r="F79" s="730">
        <v>8920000</v>
      </c>
      <c r="G79" s="386">
        <v>8920000</v>
      </c>
    </row>
    <row r="80" spans="1:7" s="40" customFormat="1" ht="15" customHeight="1" x14ac:dyDescent="0.25">
      <c r="A80" s="951"/>
      <c r="B80" s="941"/>
      <c r="C80" s="78" t="s">
        <v>224</v>
      </c>
      <c r="D80" s="394">
        <v>2000000</v>
      </c>
      <c r="E80" s="730">
        <v>2000000</v>
      </c>
      <c r="F80" s="730">
        <v>2000000</v>
      </c>
      <c r="G80" s="386">
        <v>2590000</v>
      </c>
    </row>
    <row r="81" spans="1:7" s="40" customFormat="1" ht="15" customHeight="1" x14ac:dyDescent="0.25">
      <c r="A81" s="951"/>
      <c r="B81" s="941"/>
      <c r="C81" s="78" t="s">
        <v>220</v>
      </c>
      <c r="D81" s="394">
        <f>SUM(D77:D80)</f>
        <v>26611217</v>
      </c>
      <c r="E81" s="730">
        <f>SUM(E77:E80)</f>
        <v>26611217</v>
      </c>
      <c r="F81" s="730">
        <f>SUM(F77:F80)</f>
        <v>28896951</v>
      </c>
      <c r="G81" s="386">
        <f>SUM(G77:G80)</f>
        <v>28172117</v>
      </c>
    </row>
    <row r="82" spans="1:7" s="40" customFormat="1" ht="15" customHeight="1" x14ac:dyDescent="0.25">
      <c r="A82" s="952"/>
      <c r="B82" s="942"/>
      <c r="C82" s="331" t="s">
        <v>223</v>
      </c>
      <c r="D82" s="396">
        <v>6</v>
      </c>
      <c r="E82" s="732">
        <v>6</v>
      </c>
      <c r="F82" s="732">
        <v>6</v>
      </c>
      <c r="G82" s="383">
        <v>6</v>
      </c>
    </row>
    <row r="83" spans="1:7" s="40" customFormat="1" ht="15" customHeight="1" x14ac:dyDescent="0.25">
      <c r="A83" s="950" t="s">
        <v>95</v>
      </c>
      <c r="B83" s="953" t="s">
        <v>741</v>
      </c>
      <c r="C83" s="78" t="s">
        <v>221</v>
      </c>
      <c r="D83" s="394">
        <v>1761463</v>
      </c>
      <c r="E83" s="730">
        <v>1761463</v>
      </c>
      <c r="F83" s="730">
        <v>1761463</v>
      </c>
      <c r="G83" s="386">
        <v>1894463</v>
      </c>
    </row>
    <row r="84" spans="1:7" s="40" customFormat="1" ht="15" customHeight="1" x14ac:dyDescent="0.25">
      <c r="A84" s="951"/>
      <c r="B84" s="941"/>
      <c r="C84" s="78" t="s">
        <v>222</v>
      </c>
      <c r="D84" s="394">
        <v>407777</v>
      </c>
      <c r="E84" s="730">
        <v>407777</v>
      </c>
      <c r="F84" s="730">
        <v>407777</v>
      </c>
      <c r="G84" s="386">
        <v>437040</v>
      </c>
    </row>
    <row r="85" spans="1:7" s="40" customFormat="1" ht="15" customHeight="1" x14ac:dyDescent="0.25">
      <c r="A85" s="951"/>
      <c r="B85" s="941"/>
      <c r="C85" s="78" t="s">
        <v>218</v>
      </c>
      <c r="D85" s="394">
        <v>6285000</v>
      </c>
      <c r="E85" s="730">
        <v>6285000</v>
      </c>
      <c r="F85" s="730">
        <v>6405000</v>
      </c>
      <c r="G85" s="386">
        <v>6405000</v>
      </c>
    </row>
    <row r="86" spans="1:7" s="40" customFormat="1" ht="15" customHeight="1" x14ac:dyDescent="0.25">
      <c r="A86" s="951"/>
      <c r="B86" s="941"/>
      <c r="C86" s="78" t="s">
        <v>224</v>
      </c>
      <c r="D86" s="394">
        <v>918000</v>
      </c>
      <c r="E86" s="730">
        <v>918000</v>
      </c>
      <c r="F86" s="730">
        <v>918000</v>
      </c>
      <c r="G86" s="386">
        <v>918000</v>
      </c>
    </row>
    <row r="87" spans="1:7" s="40" customFormat="1" ht="15" customHeight="1" x14ac:dyDescent="0.25">
      <c r="A87" s="951"/>
      <c r="B87" s="941"/>
      <c r="C87" s="78" t="s">
        <v>220</v>
      </c>
      <c r="D87" s="394">
        <f>SUM(D83:D86)</f>
        <v>9372240</v>
      </c>
      <c r="E87" s="730">
        <f>SUM(E83:E86)</f>
        <v>9372240</v>
      </c>
      <c r="F87" s="730">
        <f>SUM(F83:F86)</f>
        <v>9492240</v>
      </c>
      <c r="G87" s="386">
        <f>SUM(G83:G86)</f>
        <v>9654503</v>
      </c>
    </row>
    <row r="88" spans="1:7" s="40" customFormat="1" ht="15" customHeight="1" x14ac:dyDescent="0.25">
      <c r="A88" s="952"/>
      <c r="B88" s="942"/>
      <c r="C88" s="331" t="s">
        <v>223</v>
      </c>
      <c r="D88" s="396">
        <v>1</v>
      </c>
      <c r="E88" s="732">
        <v>1</v>
      </c>
      <c r="F88" s="732">
        <v>1</v>
      </c>
      <c r="G88" s="383">
        <v>1</v>
      </c>
    </row>
    <row r="89" spans="1:7" s="40" customFormat="1" ht="15" customHeight="1" x14ac:dyDescent="0.25">
      <c r="A89" s="936" t="s">
        <v>96</v>
      </c>
      <c r="B89" s="954" t="s">
        <v>517</v>
      </c>
      <c r="C89" s="339" t="s">
        <v>218</v>
      </c>
      <c r="D89" s="394">
        <v>730000</v>
      </c>
      <c r="E89" s="730">
        <v>730000</v>
      </c>
      <c r="F89" s="730">
        <v>730000</v>
      </c>
      <c r="G89" s="386">
        <v>699170</v>
      </c>
    </row>
    <row r="90" spans="1:7" s="40" customFormat="1" ht="15" customHeight="1" x14ac:dyDescent="0.25">
      <c r="A90" s="937"/>
      <c r="B90" s="956"/>
      <c r="C90" s="389" t="s">
        <v>220</v>
      </c>
      <c r="D90" s="396">
        <f>SUM(D89)</f>
        <v>730000</v>
      </c>
      <c r="E90" s="732">
        <f>SUM(E89)</f>
        <v>730000</v>
      </c>
      <c r="F90" s="732">
        <f>SUM(F89)</f>
        <v>730000</v>
      </c>
      <c r="G90" s="383">
        <f>SUM(G89)</f>
        <v>699170</v>
      </c>
    </row>
    <row r="91" spans="1:7" s="40" customFormat="1" ht="15" customHeight="1" x14ac:dyDescent="0.25">
      <c r="A91" s="936" t="s">
        <v>97</v>
      </c>
      <c r="B91" s="954" t="s">
        <v>518</v>
      </c>
      <c r="C91" s="339" t="s">
        <v>219</v>
      </c>
      <c r="D91" s="394">
        <v>900000</v>
      </c>
      <c r="E91" s="730">
        <v>900000</v>
      </c>
      <c r="F91" s="730">
        <v>900000</v>
      </c>
      <c r="G91" s="386">
        <v>900000</v>
      </c>
    </row>
    <row r="92" spans="1:7" s="40" customFormat="1" ht="15" customHeight="1" x14ac:dyDescent="0.25">
      <c r="A92" s="937"/>
      <c r="B92" s="956"/>
      <c r="C92" s="389" t="s">
        <v>220</v>
      </c>
      <c r="D92" s="396">
        <f>SUM(D91)</f>
        <v>900000</v>
      </c>
      <c r="E92" s="732">
        <f>SUM(E91)</f>
        <v>900000</v>
      </c>
      <c r="F92" s="732">
        <f>SUM(F91)</f>
        <v>900000</v>
      </c>
      <c r="G92" s="383">
        <f>SUM(G91)</f>
        <v>900000</v>
      </c>
    </row>
    <row r="93" spans="1:7" s="40" customFormat="1" ht="15" customHeight="1" x14ac:dyDescent="0.25">
      <c r="A93" s="936" t="s">
        <v>98</v>
      </c>
      <c r="B93" s="954" t="s">
        <v>520</v>
      </c>
      <c r="C93" s="339" t="s">
        <v>218</v>
      </c>
      <c r="D93" s="394">
        <v>810000</v>
      </c>
      <c r="E93" s="730">
        <v>810000</v>
      </c>
      <c r="F93" s="730">
        <v>810000</v>
      </c>
      <c r="G93" s="386">
        <v>774171</v>
      </c>
    </row>
    <row r="94" spans="1:7" s="40" customFormat="1" ht="15" customHeight="1" x14ac:dyDescent="0.25">
      <c r="A94" s="940"/>
      <c r="B94" s="955"/>
      <c r="C94" s="339" t="s">
        <v>224</v>
      </c>
      <c r="D94" s="394">
        <v>64000</v>
      </c>
      <c r="E94" s="730">
        <v>64000</v>
      </c>
      <c r="F94" s="730">
        <v>64000</v>
      </c>
      <c r="G94" s="386">
        <v>64000</v>
      </c>
    </row>
    <row r="95" spans="1:7" s="40" customFormat="1" ht="15" customHeight="1" x14ac:dyDescent="0.25">
      <c r="A95" s="937"/>
      <c r="B95" s="956"/>
      <c r="C95" s="389" t="s">
        <v>220</v>
      </c>
      <c r="D95" s="396">
        <f>SUM(D93:D94)</f>
        <v>874000</v>
      </c>
      <c r="E95" s="732">
        <f>SUM(E93:E94)</f>
        <v>874000</v>
      </c>
      <c r="F95" s="732">
        <f>SUM(F93:F94)</f>
        <v>874000</v>
      </c>
      <c r="G95" s="383">
        <f>SUM(G93:G94)</f>
        <v>838171</v>
      </c>
    </row>
    <row r="96" spans="1:7" s="40" customFormat="1" ht="15" customHeight="1" x14ac:dyDescent="0.25">
      <c r="A96" s="936" t="s">
        <v>99</v>
      </c>
      <c r="B96" s="954" t="s">
        <v>521</v>
      </c>
      <c r="C96" s="339" t="s">
        <v>218</v>
      </c>
      <c r="D96" s="394">
        <v>2552000</v>
      </c>
      <c r="E96" s="730">
        <v>2552000</v>
      </c>
      <c r="F96" s="730">
        <v>2552000</v>
      </c>
      <c r="G96" s="386">
        <v>2552000</v>
      </c>
    </row>
    <row r="97" spans="1:12" s="40" customFormat="1" ht="15" customHeight="1" x14ac:dyDescent="0.25">
      <c r="A97" s="937"/>
      <c r="B97" s="956"/>
      <c r="C97" s="389" t="s">
        <v>220</v>
      </c>
      <c r="D97" s="396">
        <f>SUM(D96:D96)</f>
        <v>2552000</v>
      </c>
      <c r="E97" s="732">
        <f>SUM(E96:E96)</f>
        <v>2552000</v>
      </c>
      <c r="F97" s="732">
        <f>SUM(F96:F96)</f>
        <v>2552000</v>
      </c>
      <c r="G97" s="383">
        <f>SUM(G96:G96)</f>
        <v>2552000</v>
      </c>
    </row>
    <row r="98" spans="1:12" s="40" customFormat="1" ht="15" customHeight="1" x14ac:dyDescent="0.25">
      <c r="A98" s="936" t="s">
        <v>100</v>
      </c>
      <c r="B98" s="954" t="s">
        <v>519</v>
      </c>
      <c r="C98" s="339" t="s">
        <v>218</v>
      </c>
      <c r="D98" s="394">
        <v>150000</v>
      </c>
      <c r="E98" s="730">
        <v>150000</v>
      </c>
      <c r="F98" s="730">
        <v>150000</v>
      </c>
      <c r="G98" s="386">
        <v>150000</v>
      </c>
    </row>
    <row r="99" spans="1:12" s="40" customFormat="1" ht="15" customHeight="1" x14ac:dyDescent="0.25">
      <c r="A99" s="937"/>
      <c r="B99" s="956"/>
      <c r="C99" s="389" t="s">
        <v>220</v>
      </c>
      <c r="D99" s="396">
        <f>SUM(D98)</f>
        <v>150000</v>
      </c>
      <c r="E99" s="732">
        <f>SUM(E98)</f>
        <v>150000</v>
      </c>
      <c r="F99" s="732">
        <f>SUM(F98)</f>
        <v>150000</v>
      </c>
      <c r="G99" s="383">
        <f>SUM(G98)</f>
        <v>150000</v>
      </c>
    </row>
    <row r="100" spans="1:12" s="40" customFormat="1" ht="15" customHeight="1" x14ac:dyDescent="0.25">
      <c r="A100" s="943" t="s">
        <v>101</v>
      </c>
      <c r="B100" s="946" t="s">
        <v>528</v>
      </c>
      <c r="C100" s="339" t="s">
        <v>221</v>
      </c>
      <c r="D100" s="394">
        <v>374000</v>
      </c>
      <c r="E100" s="730">
        <v>374000</v>
      </c>
      <c r="F100" s="730">
        <v>374000</v>
      </c>
      <c r="G100" s="386">
        <v>437276</v>
      </c>
    </row>
    <row r="101" spans="1:12" s="40" customFormat="1" ht="15" customHeight="1" x14ac:dyDescent="0.25">
      <c r="A101" s="944"/>
      <c r="B101" s="947"/>
      <c r="C101" s="339" t="s">
        <v>222</v>
      </c>
      <c r="D101" s="394">
        <v>74000</v>
      </c>
      <c r="E101" s="730">
        <v>74000</v>
      </c>
      <c r="F101" s="730">
        <v>74000</v>
      </c>
      <c r="G101" s="386">
        <v>88589</v>
      </c>
    </row>
    <row r="102" spans="1:12" s="40" customFormat="1" ht="15" customHeight="1" x14ac:dyDescent="0.25">
      <c r="A102" s="944"/>
      <c r="B102" s="947"/>
      <c r="C102" s="339" t="s">
        <v>218</v>
      </c>
      <c r="D102" s="394">
        <v>650000</v>
      </c>
      <c r="E102" s="730">
        <v>650000</v>
      </c>
      <c r="F102" s="730">
        <v>650000</v>
      </c>
      <c r="G102" s="386">
        <v>650000</v>
      </c>
    </row>
    <row r="103" spans="1:12" s="40" customFormat="1" ht="15" customHeight="1" x14ac:dyDescent="0.25">
      <c r="A103" s="944"/>
      <c r="B103" s="947"/>
      <c r="C103" s="339" t="s">
        <v>83</v>
      </c>
      <c r="D103" s="394">
        <v>229000</v>
      </c>
      <c r="E103" s="730">
        <v>229000</v>
      </c>
      <c r="F103" s="730">
        <v>229000</v>
      </c>
      <c r="G103" s="386">
        <v>229000</v>
      </c>
    </row>
    <row r="104" spans="1:12" s="40" customFormat="1" ht="15" customHeight="1" thickBot="1" x14ac:dyDescent="0.3">
      <c r="A104" s="945"/>
      <c r="B104" s="948"/>
      <c r="C104" s="389" t="s">
        <v>220</v>
      </c>
      <c r="D104" s="396">
        <f>SUM(D100:D103)</f>
        <v>1327000</v>
      </c>
      <c r="E104" s="732">
        <f>SUM(E100:E103)</f>
        <v>1327000</v>
      </c>
      <c r="F104" s="732">
        <f>SUM(F100:F103)</f>
        <v>1327000</v>
      </c>
      <c r="G104" s="383">
        <f>SUM(G100:G103)</f>
        <v>1404865</v>
      </c>
    </row>
    <row r="105" spans="1:12" s="40" customFormat="1" ht="6.75" customHeight="1" thickTop="1" x14ac:dyDescent="0.25">
      <c r="A105" s="680"/>
      <c r="B105" s="681"/>
      <c r="C105" s="682"/>
      <c r="D105" s="683"/>
      <c r="E105" s="683"/>
      <c r="F105" s="683"/>
      <c r="G105" s="683"/>
    </row>
    <row r="106" spans="1:12" s="40" customFormat="1" ht="6.75" customHeight="1" x14ac:dyDescent="0.25">
      <c r="A106" s="784"/>
      <c r="B106" s="842"/>
      <c r="C106" s="785"/>
      <c r="D106" s="843"/>
      <c r="E106" s="843"/>
      <c r="F106" s="843"/>
      <c r="G106" s="843"/>
    </row>
    <row r="107" spans="1:12" ht="15" customHeight="1" x14ac:dyDescent="0.25">
      <c r="C107" s="3"/>
      <c r="D107" s="3"/>
      <c r="E107" s="3"/>
      <c r="F107" s="3"/>
      <c r="G107" s="786" t="s">
        <v>819</v>
      </c>
      <c r="H107" s="1"/>
      <c r="I107" s="149"/>
    </row>
    <row r="108" spans="1:12" ht="15" customHeight="1" x14ac:dyDescent="0.25">
      <c r="B108" s="3"/>
      <c r="C108" s="3"/>
      <c r="D108" s="3"/>
      <c r="E108" s="3"/>
      <c r="F108" s="3"/>
      <c r="G108" s="786" t="str">
        <f>G55</f>
        <v>az  …. /2018. (…..) önkormányzati rendelethez</v>
      </c>
      <c r="H108" s="1"/>
      <c r="J108" s="149"/>
      <c r="K108" s="149"/>
      <c r="L108" s="149"/>
    </row>
    <row r="109" spans="1:12" ht="12.75" customHeight="1" x14ac:dyDescent="0.25">
      <c r="B109" s="149"/>
      <c r="C109" s="149"/>
      <c r="D109" s="149"/>
      <c r="E109" s="149"/>
      <c r="F109" s="149"/>
      <c r="G109" s="149"/>
      <c r="H109" s="134"/>
    </row>
    <row r="110" spans="1:12" ht="15" customHeight="1" x14ac:dyDescent="0.25">
      <c r="A110" s="846" t="s">
        <v>616</v>
      </c>
      <c r="B110" s="846"/>
      <c r="C110" s="846"/>
      <c r="D110" s="846"/>
      <c r="E110" s="846"/>
      <c r="F110" s="846"/>
      <c r="G110" s="846"/>
      <c r="H110" s="149"/>
    </row>
    <row r="111" spans="1:12" ht="15" customHeight="1" x14ac:dyDescent="0.25">
      <c r="A111" s="846" t="s">
        <v>739</v>
      </c>
      <c r="B111" s="846"/>
      <c r="C111" s="846"/>
      <c r="D111" s="846"/>
      <c r="E111" s="846"/>
      <c r="F111" s="846"/>
      <c r="G111" s="846"/>
      <c r="H111" s="149"/>
    </row>
    <row r="112" spans="1:12" ht="15" customHeight="1" thickBot="1" x14ac:dyDescent="0.3">
      <c r="B112" s="4"/>
      <c r="C112" s="4"/>
      <c r="D112" s="6"/>
      <c r="E112" s="6"/>
      <c r="F112" s="6"/>
      <c r="G112" s="6" t="s">
        <v>320</v>
      </c>
    </row>
    <row r="113" spans="1:7" s="40" customFormat="1" ht="15" customHeight="1" thickTop="1" x14ac:dyDescent="0.25">
      <c r="A113" s="375" t="s">
        <v>564</v>
      </c>
      <c r="B113" s="131" t="s">
        <v>213</v>
      </c>
      <c r="C113" s="9" t="s">
        <v>214</v>
      </c>
      <c r="D113" s="435" t="s">
        <v>738</v>
      </c>
      <c r="E113" s="728" t="s">
        <v>738</v>
      </c>
      <c r="F113" s="728" t="s">
        <v>738</v>
      </c>
      <c r="G113" s="376" t="s">
        <v>738</v>
      </c>
    </row>
    <row r="114" spans="1:7" s="40" customFormat="1" ht="22.2" x14ac:dyDescent="0.25">
      <c r="A114" s="787" t="s">
        <v>565</v>
      </c>
      <c r="B114" s="378" t="s">
        <v>215</v>
      </c>
      <c r="C114" s="175" t="s">
        <v>216</v>
      </c>
      <c r="D114" s="447" t="s">
        <v>217</v>
      </c>
      <c r="E114" s="772" t="s">
        <v>775</v>
      </c>
      <c r="F114" s="772" t="s">
        <v>777</v>
      </c>
      <c r="G114" s="379" t="s">
        <v>810</v>
      </c>
    </row>
    <row r="115" spans="1:7" s="40" customFormat="1" ht="15" customHeight="1" thickBot="1" x14ac:dyDescent="0.3">
      <c r="A115" s="380" t="s">
        <v>3</v>
      </c>
      <c r="B115" s="103" t="s">
        <v>4</v>
      </c>
      <c r="C115" s="13" t="s">
        <v>5</v>
      </c>
      <c r="D115" s="448" t="s">
        <v>6</v>
      </c>
      <c r="E115" s="473" t="s">
        <v>7</v>
      </c>
      <c r="F115" s="473" t="s">
        <v>8</v>
      </c>
      <c r="G115" s="381" t="s">
        <v>9</v>
      </c>
    </row>
    <row r="116" spans="1:7" s="40" customFormat="1" ht="15" customHeight="1" thickTop="1" x14ac:dyDescent="0.25">
      <c r="A116" s="959" t="s">
        <v>102</v>
      </c>
      <c r="B116" s="960" t="s">
        <v>529</v>
      </c>
      <c r="C116" s="844" t="s">
        <v>221</v>
      </c>
      <c r="D116" s="832">
        <v>4292492</v>
      </c>
      <c r="E116" s="194">
        <v>4292492</v>
      </c>
      <c r="F116" s="194">
        <v>2511863</v>
      </c>
      <c r="G116" s="845">
        <v>2611863</v>
      </c>
    </row>
    <row r="117" spans="1:7" s="40" customFormat="1" ht="15" customHeight="1" x14ac:dyDescent="0.25">
      <c r="A117" s="944"/>
      <c r="B117" s="947"/>
      <c r="C117" s="339" t="s">
        <v>222</v>
      </c>
      <c r="D117" s="394">
        <v>1080402</v>
      </c>
      <c r="E117" s="730">
        <v>1080402</v>
      </c>
      <c r="F117" s="730">
        <v>672221</v>
      </c>
      <c r="G117" s="386">
        <v>652171</v>
      </c>
    </row>
    <row r="118" spans="1:7" s="40" customFormat="1" ht="15" customHeight="1" x14ac:dyDescent="0.25">
      <c r="A118" s="944"/>
      <c r="B118" s="947"/>
      <c r="C118" s="339" t="s">
        <v>218</v>
      </c>
      <c r="D118" s="394">
        <v>35691000</v>
      </c>
      <c r="E118" s="730">
        <v>40691000</v>
      </c>
      <c r="F118" s="730">
        <v>46206000</v>
      </c>
      <c r="G118" s="386">
        <v>44785035</v>
      </c>
    </row>
    <row r="119" spans="1:7" s="40" customFormat="1" ht="15" customHeight="1" x14ac:dyDescent="0.25">
      <c r="A119" s="944"/>
      <c r="B119" s="947"/>
      <c r="C119" s="339" t="s">
        <v>219</v>
      </c>
      <c r="D119" s="394">
        <v>80000</v>
      </c>
      <c r="E119" s="730">
        <v>80000</v>
      </c>
      <c r="F119" s="730">
        <v>100000</v>
      </c>
      <c r="G119" s="386">
        <v>100000</v>
      </c>
    </row>
    <row r="120" spans="1:7" s="40" customFormat="1" ht="15" customHeight="1" x14ac:dyDescent="0.25">
      <c r="A120" s="944"/>
      <c r="B120" s="947"/>
      <c r="C120" s="339" t="s">
        <v>83</v>
      </c>
      <c r="D120" s="394">
        <v>6932000</v>
      </c>
      <c r="E120" s="730">
        <v>6932000</v>
      </c>
      <c r="F120" s="730">
        <v>6932000</v>
      </c>
      <c r="G120" s="386">
        <v>6932000</v>
      </c>
    </row>
    <row r="121" spans="1:7" s="40" customFormat="1" ht="15" customHeight="1" x14ac:dyDescent="0.25">
      <c r="A121" s="944"/>
      <c r="B121" s="947"/>
      <c r="C121" s="339" t="s">
        <v>82</v>
      </c>
      <c r="D121" s="394">
        <v>0</v>
      </c>
      <c r="E121" s="730">
        <v>0</v>
      </c>
      <c r="F121" s="730">
        <v>0</v>
      </c>
      <c r="G121" s="386">
        <v>0</v>
      </c>
    </row>
    <row r="122" spans="1:7" s="40" customFormat="1" ht="15" customHeight="1" x14ac:dyDescent="0.25">
      <c r="A122" s="944"/>
      <c r="B122" s="947"/>
      <c r="C122" s="339" t="s">
        <v>220</v>
      </c>
      <c r="D122" s="394">
        <f>SUM(D116:D121)</f>
        <v>48075894</v>
      </c>
      <c r="E122" s="730">
        <f>SUM(E116:E121)</f>
        <v>53075894</v>
      </c>
      <c r="F122" s="730">
        <f>SUM(F116:F121)</f>
        <v>56422084</v>
      </c>
      <c r="G122" s="386">
        <f>SUM(G116:G121)</f>
        <v>55081069</v>
      </c>
    </row>
    <row r="123" spans="1:7" s="40" customFormat="1" ht="15" customHeight="1" x14ac:dyDescent="0.25">
      <c r="A123" s="945"/>
      <c r="B123" s="948"/>
      <c r="C123" s="389" t="s">
        <v>223</v>
      </c>
      <c r="D123" s="396">
        <v>2</v>
      </c>
      <c r="E123" s="732">
        <v>2</v>
      </c>
      <c r="F123" s="732">
        <v>2</v>
      </c>
      <c r="G123" s="383">
        <v>2</v>
      </c>
    </row>
    <row r="124" spans="1:7" s="40" customFormat="1" ht="15" customHeight="1" x14ac:dyDescent="0.25">
      <c r="A124" s="951" t="s">
        <v>103</v>
      </c>
      <c r="B124" s="941" t="s">
        <v>500</v>
      </c>
      <c r="C124" s="78" t="s">
        <v>218</v>
      </c>
      <c r="D124" s="394">
        <v>500000</v>
      </c>
      <c r="E124" s="730">
        <v>500000</v>
      </c>
      <c r="F124" s="730">
        <v>500000</v>
      </c>
      <c r="G124" s="386">
        <v>500000</v>
      </c>
    </row>
    <row r="125" spans="1:7" s="40" customFormat="1" ht="15" customHeight="1" x14ac:dyDescent="0.25">
      <c r="A125" s="951"/>
      <c r="B125" s="941"/>
      <c r="C125" s="78" t="s">
        <v>83</v>
      </c>
      <c r="D125" s="394"/>
      <c r="E125" s="730"/>
      <c r="F125" s="730"/>
      <c r="G125" s="386"/>
    </row>
    <row r="126" spans="1:7" s="40" customFormat="1" ht="15" customHeight="1" x14ac:dyDescent="0.25">
      <c r="A126" s="952"/>
      <c r="B126" s="942"/>
      <c r="C126" s="331" t="s">
        <v>220</v>
      </c>
      <c r="D126" s="396">
        <f>SUM(D124:D124)</f>
        <v>500000</v>
      </c>
      <c r="E126" s="732">
        <f>SUM(E124:E124)</f>
        <v>500000</v>
      </c>
      <c r="F126" s="732">
        <f>SUM(F124:F124)</f>
        <v>500000</v>
      </c>
      <c r="G126" s="383">
        <f>SUM(G124:G124)</f>
        <v>500000</v>
      </c>
    </row>
    <row r="127" spans="1:7" s="40" customFormat="1" ht="15" customHeight="1" x14ac:dyDescent="0.25">
      <c r="A127" s="944" t="s">
        <v>104</v>
      </c>
      <c r="B127" s="947" t="s">
        <v>526</v>
      </c>
      <c r="C127" s="339" t="s">
        <v>221</v>
      </c>
      <c r="D127" s="451">
        <v>338763</v>
      </c>
      <c r="E127" s="730">
        <v>338763</v>
      </c>
      <c r="F127" s="730">
        <v>338763</v>
      </c>
      <c r="G127" s="386">
        <v>338761</v>
      </c>
    </row>
    <row r="128" spans="1:7" s="40" customFormat="1" ht="15" customHeight="1" x14ac:dyDescent="0.25">
      <c r="A128" s="944"/>
      <c r="B128" s="947"/>
      <c r="C128" s="339" t="s">
        <v>222</v>
      </c>
      <c r="D128" s="450">
        <v>77477</v>
      </c>
      <c r="E128" s="730">
        <v>77477</v>
      </c>
      <c r="F128" s="730">
        <v>69729</v>
      </c>
      <c r="G128" s="386">
        <v>69729</v>
      </c>
    </row>
    <row r="129" spans="1:7" s="40" customFormat="1" ht="15" customHeight="1" x14ac:dyDescent="0.25">
      <c r="A129" s="944"/>
      <c r="B129" s="947"/>
      <c r="C129" s="339" t="s">
        <v>218</v>
      </c>
      <c r="D129" s="450">
        <v>165000</v>
      </c>
      <c r="E129" s="730">
        <v>165000</v>
      </c>
      <c r="F129" s="730">
        <v>165000</v>
      </c>
      <c r="G129" s="386">
        <v>165000</v>
      </c>
    </row>
    <row r="130" spans="1:7" s="40" customFormat="1" ht="15" customHeight="1" x14ac:dyDescent="0.25">
      <c r="A130" s="944"/>
      <c r="B130" s="947"/>
      <c r="C130" s="339" t="s">
        <v>83</v>
      </c>
      <c r="D130" s="450">
        <v>229000</v>
      </c>
      <c r="E130" s="730">
        <v>229000</v>
      </c>
      <c r="F130" s="730">
        <v>229000</v>
      </c>
      <c r="G130" s="386">
        <v>229000</v>
      </c>
    </row>
    <row r="131" spans="1:7" s="40" customFormat="1" ht="15" customHeight="1" x14ac:dyDescent="0.25">
      <c r="A131" s="945"/>
      <c r="B131" s="948"/>
      <c r="C131" s="389" t="s">
        <v>220</v>
      </c>
      <c r="D131" s="449">
        <f>SUM(D127:D130)</f>
        <v>810240</v>
      </c>
      <c r="E131" s="732">
        <f>SUM(E127:E130)</f>
        <v>810240</v>
      </c>
      <c r="F131" s="732">
        <f>SUM(F127:F130)</f>
        <v>802492</v>
      </c>
      <c r="G131" s="383">
        <f>SUM(G127:G130)</f>
        <v>802490</v>
      </c>
    </row>
    <row r="132" spans="1:7" s="40" customFormat="1" ht="15" customHeight="1" x14ac:dyDescent="0.25">
      <c r="A132" s="943" t="s">
        <v>105</v>
      </c>
      <c r="B132" s="946" t="s">
        <v>527</v>
      </c>
      <c r="C132" s="390" t="s">
        <v>221</v>
      </c>
      <c r="D132" s="451">
        <v>5207262</v>
      </c>
      <c r="E132" s="731">
        <v>5207262</v>
      </c>
      <c r="F132" s="731">
        <v>5174562</v>
      </c>
      <c r="G132" s="385">
        <v>5756060</v>
      </c>
    </row>
    <row r="133" spans="1:7" s="40" customFormat="1" ht="15" customHeight="1" x14ac:dyDescent="0.25">
      <c r="A133" s="944"/>
      <c r="B133" s="947"/>
      <c r="C133" s="339" t="s">
        <v>222</v>
      </c>
      <c r="D133" s="450">
        <v>1175527</v>
      </c>
      <c r="E133" s="730">
        <v>1175527</v>
      </c>
      <c r="F133" s="730">
        <v>1207383</v>
      </c>
      <c r="G133" s="386">
        <v>1335167</v>
      </c>
    </row>
    <row r="134" spans="1:7" s="40" customFormat="1" ht="15" customHeight="1" x14ac:dyDescent="0.25">
      <c r="A134" s="944"/>
      <c r="B134" s="947"/>
      <c r="C134" s="339" t="s">
        <v>218</v>
      </c>
      <c r="D134" s="450">
        <v>3935000</v>
      </c>
      <c r="E134" s="730">
        <v>3935000</v>
      </c>
      <c r="F134" s="730">
        <v>3935000</v>
      </c>
      <c r="G134" s="386">
        <v>3761689</v>
      </c>
    </row>
    <row r="135" spans="1:7" s="40" customFormat="1" ht="15" customHeight="1" x14ac:dyDescent="0.25">
      <c r="A135" s="944"/>
      <c r="B135" s="947"/>
      <c r="C135" s="339" t="s">
        <v>83</v>
      </c>
      <c r="D135" s="450">
        <v>6763000</v>
      </c>
      <c r="E135" s="730">
        <v>6763000</v>
      </c>
      <c r="F135" s="730">
        <v>413000</v>
      </c>
      <c r="G135" s="386">
        <v>413000</v>
      </c>
    </row>
    <row r="136" spans="1:7" s="40" customFormat="1" ht="15" customHeight="1" x14ac:dyDescent="0.25">
      <c r="A136" s="944"/>
      <c r="B136" s="947"/>
      <c r="C136" s="339" t="s">
        <v>82</v>
      </c>
      <c r="D136" s="450">
        <v>1200000</v>
      </c>
      <c r="E136" s="730">
        <v>1200000</v>
      </c>
      <c r="F136" s="730">
        <v>1200000</v>
      </c>
      <c r="G136" s="386">
        <v>1200000</v>
      </c>
    </row>
    <row r="137" spans="1:7" s="40" customFormat="1" ht="15" customHeight="1" x14ac:dyDescent="0.25">
      <c r="A137" s="944"/>
      <c r="B137" s="947"/>
      <c r="C137" s="339" t="s">
        <v>220</v>
      </c>
      <c r="D137" s="450">
        <f>SUM(D132:D136)</f>
        <v>18280789</v>
      </c>
      <c r="E137" s="730">
        <f>SUM(E132:E136)</f>
        <v>18280789</v>
      </c>
      <c r="F137" s="730">
        <f>SUM(F132:F136)</f>
        <v>11929945</v>
      </c>
      <c r="G137" s="386">
        <f>SUM(G132:G136)</f>
        <v>12465916</v>
      </c>
    </row>
    <row r="138" spans="1:7" s="40" customFormat="1" ht="15" customHeight="1" x14ac:dyDescent="0.25">
      <c r="A138" s="945"/>
      <c r="B138" s="948"/>
      <c r="C138" s="389" t="s">
        <v>223</v>
      </c>
      <c r="D138" s="449">
        <v>2</v>
      </c>
      <c r="E138" s="732">
        <v>2</v>
      </c>
      <c r="F138" s="732">
        <v>2</v>
      </c>
      <c r="G138" s="383">
        <v>2</v>
      </c>
    </row>
    <row r="139" spans="1:7" s="40" customFormat="1" ht="15" customHeight="1" x14ac:dyDescent="0.25">
      <c r="A139" s="951" t="s">
        <v>106</v>
      </c>
      <c r="B139" s="941" t="s">
        <v>502</v>
      </c>
      <c r="C139" s="78" t="s">
        <v>218</v>
      </c>
      <c r="D139" s="450">
        <v>1270000</v>
      </c>
      <c r="E139" s="730">
        <v>1270000</v>
      </c>
      <c r="F139" s="730">
        <v>1270000</v>
      </c>
      <c r="G139" s="386">
        <v>1270000</v>
      </c>
    </row>
    <row r="140" spans="1:7" s="40" customFormat="1" ht="15" customHeight="1" x14ac:dyDescent="0.25">
      <c r="A140" s="952"/>
      <c r="B140" s="942"/>
      <c r="C140" s="331" t="s">
        <v>220</v>
      </c>
      <c r="D140" s="449">
        <f>SUM(D139)</f>
        <v>1270000</v>
      </c>
      <c r="E140" s="732">
        <f>SUM(E139)</f>
        <v>1270000</v>
      </c>
      <c r="F140" s="732">
        <f>SUM(F139)</f>
        <v>1270000</v>
      </c>
      <c r="G140" s="383">
        <f>SUM(G139)</f>
        <v>1270000</v>
      </c>
    </row>
    <row r="141" spans="1:7" s="40" customFormat="1" ht="15" customHeight="1" x14ac:dyDescent="0.25">
      <c r="A141" s="943" t="s">
        <v>107</v>
      </c>
      <c r="B141" s="946" t="s">
        <v>525</v>
      </c>
      <c r="C141" s="339" t="s">
        <v>219</v>
      </c>
      <c r="D141" s="450">
        <v>7195000</v>
      </c>
      <c r="E141" s="730">
        <v>7395000</v>
      </c>
      <c r="F141" s="730">
        <v>8405000</v>
      </c>
      <c r="G141" s="386">
        <v>8445000</v>
      </c>
    </row>
    <row r="142" spans="1:7" s="40" customFormat="1" ht="15" customHeight="1" x14ac:dyDescent="0.25">
      <c r="A142" s="945"/>
      <c r="B142" s="948"/>
      <c r="C142" s="389" t="s">
        <v>220</v>
      </c>
      <c r="D142" s="449">
        <f>SUM(D141)</f>
        <v>7195000</v>
      </c>
      <c r="E142" s="732">
        <f>SUM(E141)</f>
        <v>7395000</v>
      </c>
      <c r="F142" s="732">
        <f>SUM(F141)</f>
        <v>8405000</v>
      </c>
      <c r="G142" s="383">
        <f>SUM(G141)</f>
        <v>8445000</v>
      </c>
    </row>
    <row r="143" spans="1:7" s="40" customFormat="1" ht="15" customHeight="1" x14ac:dyDescent="0.25">
      <c r="A143" s="936" t="s">
        <v>108</v>
      </c>
      <c r="B143" s="938" t="s">
        <v>512</v>
      </c>
      <c r="C143" s="387" t="s">
        <v>221</v>
      </c>
      <c r="D143" s="451">
        <v>450000</v>
      </c>
      <c r="E143" s="731">
        <v>450000</v>
      </c>
      <c r="F143" s="731">
        <v>450000</v>
      </c>
      <c r="G143" s="385">
        <v>232273</v>
      </c>
    </row>
    <row r="144" spans="1:7" s="40" customFormat="1" ht="15" customHeight="1" x14ac:dyDescent="0.25">
      <c r="A144" s="940"/>
      <c r="B144" s="949"/>
      <c r="C144" s="78" t="s">
        <v>222</v>
      </c>
      <c r="D144" s="450">
        <v>249517</v>
      </c>
      <c r="E144" s="730">
        <v>249517</v>
      </c>
      <c r="F144" s="730">
        <v>249517</v>
      </c>
      <c r="G144" s="386">
        <v>118178</v>
      </c>
    </row>
    <row r="145" spans="1:7" s="40" customFormat="1" ht="15" customHeight="1" x14ac:dyDescent="0.25">
      <c r="A145" s="940"/>
      <c r="B145" s="949"/>
      <c r="C145" s="78" t="s">
        <v>218</v>
      </c>
      <c r="D145" s="450">
        <v>475000</v>
      </c>
      <c r="E145" s="730">
        <v>475000</v>
      </c>
      <c r="F145" s="730">
        <v>475000</v>
      </c>
      <c r="G145" s="386">
        <v>203500</v>
      </c>
    </row>
    <row r="146" spans="1:7" s="40" customFormat="1" ht="15" customHeight="1" x14ac:dyDescent="0.25">
      <c r="A146" s="937"/>
      <c r="B146" s="939"/>
      <c r="C146" s="331" t="s">
        <v>220</v>
      </c>
      <c r="D146" s="449">
        <f>SUM(D143:D145)</f>
        <v>1174517</v>
      </c>
      <c r="E146" s="732">
        <f>SUM(E143:E145)</f>
        <v>1174517</v>
      </c>
      <c r="F146" s="732">
        <f>SUM(F143:F145)</f>
        <v>1174517</v>
      </c>
      <c r="G146" s="383">
        <f>SUM(G143:G145)</f>
        <v>553951</v>
      </c>
    </row>
    <row r="147" spans="1:7" s="40" customFormat="1" ht="15" customHeight="1" x14ac:dyDescent="0.25">
      <c r="A147" s="943" t="s">
        <v>109</v>
      </c>
      <c r="B147" s="946" t="s">
        <v>522</v>
      </c>
      <c r="C147" s="193" t="s">
        <v>219</v>
      </c>
      <c r="D147" s="450">
        <v>178000</v>
      </c>
      <c r="E147" s="730">
        <v>178000</v>
      </c>
      <c r="F147" s="730">
        <v>397000</v>
      </c>
      <c r="G147" s="386">
        <v>397000</v>
      </c>
    </row>
    <row r="148" spans="1:7" s="40" customFormat="1" ht="15" customHeight="1" x14ac:dyDescent="0.25">
      <c r="A148" s="945"/>
      <c r="B148" s="948"/>
      <c r="C148" s="398" t="s">
        <v>220</v>
      </c>
      <c r="D148" s="449">
        <f>SUM(D147:D147)</f>
        <v>178000</v>
      </c>
      <c r="E148" s="732">
        <f>SUM(E147:E147)</f>
        <v>178000</v>
      </c>
      <c r="F148" s="732">
        <f>SUM(F147:F147)</f>
        <v>397000</v>
      </c>
      <c r="G148" s="383">
        <f>SUM(G147:G147)</f>
        <v>397000</v>
      </c>
    </row>
    <row r="149" spans="1:7" s="40" customFormat="1" ht="15" customHeight="1" x14ac:dyDescent="0.25">
      <c r="A149" s="936" t="s">
        <v>110</v>
      </c>
      <c r="B149" s="954" t="s">
        <v>620</v>
      </c>
      <c r="C149" s="339" t="s">
        <v>225</v>
      </c>
      <c r="D149" s="450">
        <v>150000</v>
      </c>
      <c r="E149" s="730">
        <v>150000</v>
      </c>
      <c r="F149" s="730">
        <v>150000</v>
      </c>
      <c r="G149" s="386">
        <v>0</v>
      </c>
    </row>
    <row r="150" spans="1:7" s="40" customFormat="1" ht="15" customHeight="1" x14ac:dyDescent="0.25">
      <c r="A150" s="937"/>
      <c r="B150" s="956"/>
      <c r="C150" s="389" t="s">
        <v>220</v>
      </c>
      <c r="D150" s="449">
        <f>SUM(D149)</f>
        <v>150000</v>
      </c>
      <c r="E150" s="732">
        <f>SUM(E149)</f>
        <v>150000</v>
      </c>
      <c r="F150" s="732">
        <f>SUM(F149)</f>
        <v>150000</v>
      </c>
      <c r="G150" s="383">
        <f>SUM(G149)</f>
        <v>0</v>
      </c>
    </row>
    <row r="151" spans="1:7" s="40" customFormat="1" ht="15" customHeight="1" x14ac:dyDescent="0.25">
      <c r="A151" s="944" t="s">
        <v>111</v>
      </c>
      <c r="B151" s="947" t="s">
        <v>523</v>
      </c>
      <c r="C151" s="339" t="s">
        <v>201</v>
      </c>
      <c r="D151" s="450">
        <v>242000</v>
      </c>
      <c r="E151" s="730">
        <v>242000</v>
      </c>
      <c r="F151" s="730">
        <v>304000</v>
      </c>
      <c r="G151" s="386">
        <v>304000</v>
      </c>
    </row>
    <row r="152" spans="1:7" s="40" customFormat="1" ht="15" customHeight="1" x14ac:dyDescent="0.25">
      <c r="A152" s="945"/>
      <c r="B152" s="948"/>
      <c r="C152" s="389" t="s">
        <v>220</v>
      </c>
      <c r="D152" s="449">
        <f>SUM(D151:D151)</f>
        <v>242000</v>
      </c>
      <c r="E152" s="732">
        <f>SUM(E151:E151)</f>
        <v>242000</v>
      </c>
      <c r="F152" s="732">
        <f>SUM(F151:F151)</f>
        <v>304000</v>
      </c>
      <c r="G152" s="383">
        <f>SUM(G151:G151)</f>
        <v>304000</v>
      </c>
    </row>
    <row r="153" spans="1:7" s="40" customFormat="1" ht="15" customHeight="1" x14ac:dyDescent="0.25">
      <c r="A153" s="944" t="s">
        <v>112</v>
      </c>
      <c r="B153" s="947" t="s">
        <v>644</v>
      </c>
      <c r="C153" s="339" t="s">
        <v>201</v>
      </c>
      <c r="D153" s="450">
        <v>340000</v>
      </c>
      <c r="E153" s="730">
        <v>340000</v>
      </c>
      <c r="F153" s="730">
        <v>340000</v>
      </c>
      <c r="G153" s="386">
        <v>340000</v>
      </c>
    </row>
    <row r="154" spans="1:7" s="40" customFormat="1" ht="15" customHeight="1" x14ac:dyDescent="0.25">
      <c r="A154" s="945"/>
      <c r="B154" s="948"/>
      <c r="C154" s="389" t="s">
        <v>220</v>
      </c>
      <c r="D154" s="449">
        <f>SUM(D153:D153)</f>
        <v>340000</v>
      </c>
      <c r="E154" s="732">
        <f>SUM(E153:E153)</f>
        <v>340000</v>
      </c>
      <c r="F154" s="732">
        <f>SUM(F153:F153)</f>
        <v>340000</v>
      </c>
      <c r="G154" s="383">
        <f>SUM(G153:G153)</f>
        <v>340000</v>
      </c>
    </row>
    <row r="155" spans="1:7" s="40" customFormat="1" ht="15" customHeight="1" x14ac:dyDescent="0.25">
      <c r="A155" s="936" t="s">
        <v>113</v>
      </c>
      <c r="B155" s="954" t="s">
        <v>524</v>
      </c>
      <c r="C155" s="390" t="s">
        <v>225</v>
      </c>
      <c r="D155" s="451">
        <v>3550000</v>
      </c>
      <c r="E155" s="731">
        <v>3550000</v>
      </c>
      <c r="F155" s="731">
        <v>3550000</v>
      </c>
      <c r="G155" s="385">
        <v>3700000</v>
      </c>
    </row>
    <row r="156" spans="1:7" ht="15" customHeight="1" x14ac:dyDescent="0.25">
      <c r="A156" s="940"/>
      <c r="B156" s="955"/>
      <c r="C156" s="339" t="s">
        <v>348</v>
      </c>
      <c r="D156" s="450">
        <v>63500</v>
      </c>
      <c r="E156" s="730">
        <v>63500</v>
      </c>
      <c r="F156" s="730">
        <v>63500</v>
      </c>
      <c r="G156" s="386">
        <v>63500</v>
      </c>
    </row>
    <row r="157" spans="1:7" x14ac:dyDescent="0.25">
      <c r="A157" s="940"/>
      <c r="B157" s="955"/>
      <c r="C157" s="339" t="s">
        <v>221</v>
      </c>
      <c r="D157" s="450">
        <v>200000</v>
      </c>
      <c r="E157" s="730">
        <v>200000</v>
      </c>
      <c r="F157" s="730">
        <v>200000</v>
      </c>
      <c r="G157" s="386">
        <v>50000</v>
      </c>
    </row>
    <row r="158" spans="1:7" x14ac:dyDescent="0.25">
      <c r="A158" s="940"/>
      <c r="B158" s="955"/>
      <c r="C158" s="339" t="s">
        <v>222</v>
      </c>
      <c r="D158" s="450">
        <v>87320</v>
      </c>
      <c r="E158" s="730">
        <v>87320</v>
      </c>
      <c r="F158" s="730">
        <v>87320</v>
      </c>
      <c r="G158" s="386">
        <v>84352</v>
      </c>
    </row>
    <row r="159" spans="1:7" x14ac:dyDescent="0.25">
      <c r="A159" s="940"/>
      <c r="B159" s="955"/>
      <c r="C159" s="339" t="s">
        <v>201</v>
      </c>
      <c r="D159" s="450">
        <v>0</v>
      </c>
      <c r="E159" s="730">
        <v>0</v>
      </c>
      <c r="F159" s="730">
        <v>512000</v>
      </c>
      <c r="G159" s="386">
        <v>512000</v>
      </c>
    </row>
    <row r="160" spans="1:7" x14ac:dyDescent="0.25">
      <c r="A160" s="940"/>
      <c r="B160" s="955"/>
      <c r="C160" s="339" t="s">
        <v>220</v>
      </c>
      <c r="D160" s="450">
        <f>SUM(D155:D159)</f>
        <v>3900820</v>
      </c>
      <c r="E160" s="730">
        <f>SUM(E155:E159)</f>
        <v>3900820</v>
      </c>
      <c r="F160" s="730">
        <f>SUM(F155:F159)</f>
        <v>4412820</v>
      </c>
      <c r="G160" s="386">
        <f>SUM(G155:G159)</f>
        <v>4409852</v>
      </c>
    </row>
    <row r="161" spans="1:7" x14ac:dyDescent="0.25">
      <c r="A161" s="943" t="s">
        <v>114</v>
      </c>
      <c r="B161" s="946" t="s">
        <v>643</v>
      </c>
      <c r="C161" s="390" t="s">
        <v>766</v>
      </c>
      <c r="D161" s="451">
        <v>0</v>
      </c>
      <c r="E161" s="731">
        <v>0</v>
      </c>
      <c r="F161" s="731">
        <v>100000000</v>
      </c>
      <c r="G161" s="385">
        <v>100000000</v>
      </c>
    </row>
    <row r="162" spans="1:7" ht="13.8" thickBot="1" x14ac:dyDescent="0.3">
      <c r="A162" s="957"/>
      <c r="B162" s="958"/>
      <c r="C162" s="397" t="s">
        <v>220</v>
      </c>
      <c r="D162" s="452">
        <f>SUM(D161:D161)</f>
        <v>0</v>
      </c>
      <c r="E162" s="776">
        <f>SUM(E161:E161)</f>
        <v>0</v>
      </c>
      <c r="F162" s="776">
        <f>SUM(F161:F161)</f>
        <v>100000000</v>
      </c>
      <c r="G162" s="391">
        <f>SUM(G161:G161)</f>
        <v>100000000</v>
      </c>
    </row>
    <row r="163" spans="1:7" ht="13.8" thickTop="1" x14ac:dyDescent="0.25"/>
    <row r="164" spans="1:7" x14ac:dyDescent="0.25">
      <c r="D164" s="177"/>
      <c r="E164" s="177"/>
      <c r="F164" s="177"/>
      <c r="G164" s="177"/>
    </row>
  </sheetData>
  <sheetProtection selectLockedCells="1" selectUnlockedCells="1"/>
  <mergeCells count="78">
    <mergeCell ref="A161:A162"/>
    <mergeCell ref="B161:B162"/>
    <mergeCell ref="A155:A160"/>
    <mergeCell ref="B155:B160"/>
    <mergeCell ref="A43:A47"/>
    <mergeCell ref="B43:B47"/>
    <mergeCell ref="A67:A70"/>
    <mergeCell ref="B67:B70"/>
    <mergeCell ref="A149:A150"/>
    <mergeCell ref="B149:B150"/>
    <mergeCell ref="A151:A152"/>
    <mergeCell ref="B151:B152"/>
    <mergeCell ref="A153:A154"/>
    <mergeCell ref="B153:B154"/>
    <mergeCell ref="A141:A142"/>
    <mergeCell ref="B141:B142"/>
    <mergeCell ref="A147:A148"/>
    <mergeCell ref="B147:B148"/>
    <mergeCell ref="A127:A131"/>
    <mergeCell ref="B127:B131"/>
    <mergeCell ref="A132:A138"/>
    <mergeCell ref="B132:B138"/>
    <mergeCell ref="A139:A140"/>
    <mergeCell ref="B139:B140"/>
    <mergeCell ref="A100:A104"/>
    <mergeCell ref="B100:B104"/>
    <mergeCell ref="A116:A123"/>
    <mergeCell ref="B116:B123"/>
    <mergeCell ref="A143:A146"/>
    <mergeCell ref="B143:B146"/>
    <mergeCell ref="A124:A126"/>
    <mergeCell ref="B124:B126"/>
    <mergeCell ref="A96:A97"/>
    <mergeCell ref="B96:B97"/>
    <mergeCell ref="A91:A92"/>
    <mergeCell ref="B91:B92"/>
    <mergeCell ref="A98:A99"/>
    <mergeCell ref="B98:B99"/>
    <mergeCell ref="A83:A88"/>
    <mergeCell ref="B83:B88"/>
    <mergeCell ref="A89:A90"/>
    <mergeCell ref="B89:B90"/>
    <mergeCell ref="A93:A95"/>
    <mergeCell ref="B93:B95"/>
    <mergeCell ref="A73:A74"/>
    <mergeCell ref="B73:B74"/>
    <mergeCell ref="A75:A76"/>
    <mergeCell ref="B75:B76"/>
    <mergeCell ref="A77:A82"/>
    <mergeCell ref="B77:B82"/>
    <mergeCell ref="A4:G4"/>
    <mergeCell ref="A5:G5"/>
    <mergeCell ref="A10:A17"/>
    <mergeCell ref="B10:B17"/>
    <mergeCell ref="A24:A27"/>
    <mergeCell ref="B24:B27"/>
    <mergeCell ref="A28:A31"/>
    <mergeCell ref="B28:B31"/>
    <mergeCell ref="A18:A23"/>
    <mergeCell ref="B18:B23"/>
    <mergeCell ref="A32:A34"/>
    <mergeCell ref="B32:B34"/>
    <mergeCell ref="A57:G57"/>
    <mergeCell ref="A58:G58"/>
    <mergeCell ref="A110:G110"/>
    <mergeCell ref="A111:G111"/>
    <mergeCell ref="A35:A36"/>
    <mergeCell ref="B35:B36"/>
    <mergeCell ref="A37:A39"/>
    <mergeCell ref="B37:B39"/>
    <mergeCell ref="A40:A42"/>
    <mergeCell ref="B40:B42"/>
    <mergeCell ref="A48:A51"/>
    <mergeCell ref="B48:B51"/>
    <mergeCell ref="A63:A66"/>
    <mergeCell ref="B63:B66"/>
    <mergeCell ref="A71:A72"/>
    <mergeCell ref="B71:B72"/>
  </mergeCells>
  <phoneticPr fontId="17" type="noConversion"/>
  <pageMargins left="0.25" right="0.25" top="0.75" bottom="0.75" header="0.3" footer="0.3"/>
  <pageSetup paperSize="9" scale="90" firstPageNumber="0" orientation="portrait" r:id="rId1"/>
  <headerFooter alignWithMargins="0"/>
  <rowBreaks count="3" manualBreakCount="3">
    <brk id="52" max="6" man="1"/>
    <brk id="105" max="6" man="1"/>
    <brk id="162" max="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selection activeCell="B26" sqref="B26"/>
    </sheetView>
  </sheetViews>
  <sheetFormatPr defaultRowHeight="13.2" x14ac:dyDescent="0.25"/>
  <cols>
    <col min="1" max="1" width="5.6640625" style="1" customWidth="1"/>
    <col min="2" max="3" width="25.6640625" style="1" customWidth="1"/>
    <col min="4" max="4" width="9.6640625" style="1" customWidth="1"/>
    <col min="5" max="5" width="10.109375" style="1" bestFit="1" customWidth="1"/>
    <col min="6" max="6" width="10.33203125" style="1" customWidth="1"/>
    <col min="7" max="7" width="9.6640625" style="1" customWidth="1"/>
    <col min="8" max="8" width="9.109375" style="1"/>
  </cols>
  <sheetData>
    <row r="1" spans="1:11" s="40" customFormat="1" ht="15" customHeight="1" x14ac:dyDescent="0.25">
      <c r="G1" s="2" t="s">
        <v>589</v>
      </c>
      <c r="H1" s="2"/>
      <c r="I1" s="2"/>
      <c r="J1" s="2"/>
      <c r="K1" s="2"/>
    </row>
    <row r="2" spans="1:11" s="40" customFormat="1" ht="15" customHeight="1" x14ac:dyDescent="0.25">
      <c r="G2" s="2" t="str">
        <f>'1.sz. melléklet'!G2</f>
        <v>az  …. /2018. (…..) önkormányzati rendelethez</v>
      </c>
      <c r="H2" s="3"/>
      <c r="I2" s="3"/>
      <c r="J2" s="3"/>
    </row>
    <row r="3" spans="1:11" s="40" customFormat="1" ht="15" customHeight="1" x14ac:dyDescent="0.25">
      <c r="A3" s="42"/>
      <c r="B3" s="43"/>
      <c r="C3" s="43"/>
      <c r="D3" s="43"/>
      <c r="E3" s="43"/>
      <c r="F3" s="43"/>
      <c r="G3" s="43"/>
      <c r="H3" s="43"/>
    </row>
    <row r="4" spans="1:11" s="40" customFormat="1" ht="15" customHeight="1" x14ac:dyDescent="0.25">
      <c r="A4" s="42"/>
      <c r="B4" s="43"/>
      <c r="C4" s="43"/>
      <c r="D4" s="43"/>
      <c r="E4" s="43"/>
      <c r="F4" s="43"/>
      <c r="G4" s="43"/>
      <c r="H4" s="43"/>
    </row>
    <row r="5" spans="1:11" s="40" customFormat="1" ht="15" customHeight="1" x14ac:dyDescent="0.25">
      <c r="A5" s="865" t="s">
        <v>615</v>
      </c>
      <c r="B5" s="865"/>
      <c r="C5" s="865"/>
      <c r="D5" s="865"/>
      <c r="E5" s="865"/>
      <c r="F5" s="865"/>
      <c r="G5" s="865"/>
      <c r="H5" s="43"/>
    </row>
    <row r="6" spans="1:11" s="40" customFormat="1" ht="15" customHeight="1" x14ac:dyDescent="0.25">
      <c r="A6" s="865" t="s">
        <v>739</v>
      </c>
      <c r="B6" s="865"/>
      <c r="C6" s="865"/>
      <c r="D6" s="865"/>
      <c r="E6" s="865"/>
      <c r="F6" s="865"/>
      <c r="G6" s="865"/>
      <c r="H6" s="43"/>
    </row>
    <row r="7" spans="1:11" s="40" customFormat="1" ht="15" customHeight="1" thickBot="1" x14ac:dyDescent="0.25">
      <c r="A7" s="42"/>
      <c r="B7" s="42"/>
      <c r="C7" s="42"/>
      <c r="D7" s="42"/>
      <c r="E7" s="6"/>
      <c r="F7" s="6" t="s">
        <v>320</v>
      </c>
      <c r="G7" s="43"/>
      <c r="H7" s="43"/>
    </row>
    <row r="8" spans="1:11" s="40" customFormat="1" ht="15" customHeight="1" thickTop="1" x14ac:dyDescent="0.25">
      <c r="A8" s="375" t="s">
        <v>564</v>
      </c>
      <c r="B8" s="131" t="s">
        <v>213</v>
      </c>
      <c r="C8" s="692" t="s">
        <v>214</v>
      </c>
      <c r="D8" s="9" t="s">
        <v>738</v>
      </c>
      <c r="E8" s="435" t="s">
        <v>738</v>
      </c>
      <c r="F8" s="506" t="s">
        <v>738</v>
      </c>
      <c r="G8" s="43"/>
      <c r="H8" s="43"/>
    </row>
    <row r="9" spans="1:11" s="40" customFormat="1" ht="22.2" x14ac:dyDescent="0.25">
      <c r="A9" s="377" t="s">
        <v>565</v>
      </c>
      <c r="B9" s="378" t="s">
        <v>215</v>
      </c>
      <c r="C9" s="694" t="s">
        <v>216</v>
      </c>
      <c r="D9" s="695" t="s">
        <v>217</v>
      </c>
      <c r="E9" s="447" t="s">
        <v>777</v>
      </c>
      <c r="F9" s="379" t="s">
        <v>810</v>
      </c>
      <c r="G9" s="43"/>
      <c r="H9" s="43"/>
    </row>
    <row r="10" spans="1:11" s="40" customFormat="1" ht="15" customHeight="1" thickBot="1" x14ac:dyDescent="0.3">
      <c r="A10" s="380" t="s">
        <v>3</v>
      </c>
      <c r="B10" s="103" t="s">
        <v>4</v>
      </c>
      <c r="C10" s="693" t="s">
        <v>5</v>
      </c>
      <c r="D10" s="13" t="s">
        <v>6</v>
      </c>
      <c r="E10" s="448" t="s">
        <v>7</v>
      </c>
      <c r="F10" s="104" t="s">
        <v>8</v>
      </c>
      <c r="G10" s="43"/>
      <c r="H10" s="43"/>
    </row>
    <row r="11" spans="1:11" s="40" customFormat="1" ht="15" customHeight="1" thickTop="1" x14ac:dyDescent="0.25">
      <c r="A11" s="963" t="s">
        <v>13</v>
      </c>
      <c r="B11" s="964" t="s">
        <v>501</v>
      </c>
      <c r="C11" s="281" t="s">
        <v>218</v>
      </c>
      <c r="D11" s="696">
        <v>1094000</v>
      </c>
      <c r="E11" s="832">
        <v>1094000</v>
      </c>
      <c r="F11" s="831">
        <v>1100000</v>
      </c>
      <c r="G11" s="43"/>
      <c r="H11" s="43"/>
    </row>
    <row r="12" spans="1:11" s="40" customFormat="1" ht="15" customHeight="1" x14ac:dyDescent="0.25">
      <c r="A12" s="937"/>
      <c r="B12" s="939"/>
      <c r="C12" s="382" t="s">
        <v>220</v>
      </c>
      <c r="D12" s="697">
        <f>SUM(D11)</f>
        <v>1094000</v>
      </c>
      <c r="E12" s="396">
        <f t="shared" ref="E12:F12" si="0">SUM(E11)</f>
        <v>1094000</v>
      </c>
      <c r="F12" s="393">
        <f t="shared" si="0"/>
        <v>1100000</v>
      </c>
      <c r="G12" s="43"/>
      <c r="H12" s="43"/>
    </row>
    <row r="13" spans="1:11" s="40" customFormat="1" ht="15" customHeight="1" x14ac:dyDescent="0.25">
      <c r="A13" s="936" t="s">
        <v>14</v>
      </c>
      <c r="B13" s="938" t="s">
        <v>515</v>
      </c>
      <c r="C13" s="628" t="s">
        <v>226</v>
      </c>
      <c r="D13" s="698">
        <v>12044781</v>
      </c>
      <c r="E13" s="395">
        <v>12957960</v>
      </c>
      <c r="F13" s="388">
        <v>12530370</v>
      </c>
      <c r="G13" s="43"/>
      <c r="H13" s="43"/>
    </row>
    <row r="14" spans="1:11" s="40" customFormat="1" ht="15" customHeight="1" x14ac:dyDescent="0.25">
      <c r="A14" s="940"/>
      <c r="B14" s="949"/>
      <c r="C14" s="626" t="s">
        <v>227</v>
      </c>
      <c r="D14" s="79">
        <v>2387710</v>
      </c>
      <c r="E14" s="394">
        <v>2900119</v>
      </c>
      <c r="F14" s="59">
        <v>2792855</v>
      </c>
      <c r="G14" s="43"/>
      <c r="H14" s="43"/>
    </row>
    <row r="15" spans="1:11" s="40" customFormat="1" ht="15" customHeight="1" x14ac:dyDescent="0.25">
      <c r="A15" s="937"/>
      <c r="B15" s="939"/>
      <c r="C15" s="382" t="s">
        <v>220</v>
      </c>
      <c r="D15" s="697">
        <f>SUM(D13:D14)</f>
        <v>14432491</v>
      </c>
      <c r="E15" s="396">
        <f>SUM(E13:E14)</f>
        <v>15858079</v>
      </c>
      <c r="F15" s="393">
        <f>SUM(F13:F14)</f>
        <v>15323225</v>
      </c>
      <c r="G15" s="43"/>
      <c r="H15" s="43"/>
    </row>
    <row r="16" spans="1:11" s="40" customFormat="1" ht="15" customHeight="1" x14ac:dyDescent="0.25">
      <c r="A16" s="936" t="s">
        <v>52</v>
      </c>
      <c r="B16" s="949" t="s">
        <v>516</v>
      </c>
      <c r="C16" s="626" t="s">
        <v>218</v>
      </c>
      <c r="D16" s="79">
        <v>5495509</v>
      </c>
      <c r="E16" s="394">
        <v>5047921</v>
      </c>
      <c r="F16" s="59">
        <v>4282275</v>
      </c>
      <c r="G16" s="43"/>
      <c r="H16" s="43"/>
    </row>
    <row r="17" spans="1:7" ht="15" customHeight="1" thickBot="1" x14ac:dyDescent="0.3">
      <c r="A17" s="961"/>
      <c r="B17" s="962"/>
      <c r="C17" s="64" t="s">
        <v>220</v>
      </c>
      <c r="D17" s="457">
        <f>SUM(D16:D16)</f>
        <v>5495509</v>
      </c>
      <c r="E17" s="833">
        <f t="shared" ref="E17:F17" si="1">SUM(E16:E16)</f>
        <v>5047921</v>
      </c>
      <c r="F17" s="625">
        <f t="shared" si="1"/>
        <v>4282275</v>
      </c>
    </row>
    <row r="18" spans="1:7" ht="13.8" thickTop="1" x14ac:dyDescent="0.25">
      <c r="F18" s="177"/>
    </row>
    <row r="19" spans="1:7" x14ac:dyDescent="0.25">
      <c r="D19" s="177"/>
      <c r="E19" s="177"/>
      <c r="F19" s="177"/>
      <c r="G19" s="177"/>
    </row>
  </sheetData>
  <sheetProtection selectLockedCells="1" selectUnlockedCells="1"/>
  <mergeCells count="8">
    <mergeCell ref="A5:G5"/>
    <mergeCell ref="A6:G6"/>
    <mergeCell ref="A16:A17"/>
    <mergeCell ref="B16:B17"/>
    <mergeCell ref="A11:A12"/>
    <mergeCell ref="B11:B12"/>
    <mergeCell ref="A13:A15"/>
    <mergeCell ref="B13:B15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30.6640625" style="1" customWidth="1"/>
    <col min="3" max="6" width="9.6640625" style="1" customWidth="1"/>
    <col min="7" max="7" width="4.6640625" style="1" customWidth="1"/>
    <col min="8" max="8" width="30.6640625" style="1" customWidth="1"/>
    <col min="9" max="9" width="9.6640625" style="1" customWidth="1"/>
    <col min="10" max="12" width="9.6640625" customWidth="1"/>
    <col min="13" max="248" width="9.109375" customWidth="1"/>
  </cols>
  <sheetData>
    <row r="1" spans="1:12" s="40" customFormat="1" ht="15" customHeight="1" x14ac:dyDescent="0.25">
      <c r="B1" s="58"/>
      <c r="C1" s="58"/>
      <c r="D1" s="58"/>
      <c r="E1" s="686"/>
      <c r="F1" s="781"/>
      <c r="G1" s="58"/>
      <c r="H1" s="58"/>
      <c r="I1" s="58"/>
      <c r="J1" s="58"/>
      <c r="K1" s="58"/>
      <c r="L1" s="2" t="s">
        <v>572</v>
      </c>
    </row>
    <row r="2" spans="1:12" s="40" customFormat="1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2" t="str">
        <f>'1.sz. melléklet'!G2</f>
        <v>az  …. /2018. (…..) önkormányzati rendelethez</v>
      </c>
    </row>
    <row r="3" spans="1:12" s="40" customFormat="1" ht="6" customHeight="1" x14ac:dyDescent="0.25">
      <c r="A3" s="42"/>
      <c r="B3" s="43"/>
      <c r="C3" s="43"/>
      <c r="D3" s="43"/>
      <c r="E3" s="43"/>
      <c r="F3" s="43"/>
      <c r="G3" s="43"/>
      <c r="H3" s="43"/>
      <c r="I3" s="43"/>
    </row>
    <row r="4" spans="1:12" s="40" customFormat="1" ht="15" customHeight="1" x14ac:dyDescent="0.25">
      <c r="A4" s="865" t="s">
        <v>604</v>
      </c>
      <c r="B4" s="865"/>
      <c r="C4" s="865"/>
      <c r="D4" s="865"/>
      <c r="E4" s="865"/>
      <c r="F4" s="865"/>
      <c r="G4" s="865"/>
      <c r="H4" s="865"/>
      <c r="I4" s="865"/>
      <c r="J4" s="865"/>
      <c r="K4" s="865"/>
      <c r="L4" s="865"/>
    </row>
    <row r="5" spans="1:12" s="40" customFormat="1" ht="6" customHeight="1" x14ac:dyDescent="0.25">
      <c r="A5" s="42"/>
      <c r="B5" s="43"/>
      <c r="C5" s="43"/>
      <c r="D5" s="43"/>
      <c r="E5" s="43"/>
      <c r="F5" s="43"/>
      <c r="G5" s="42"/>
      <c r="H5" s="42"/>
      <c r="I5" s="43"/>
    </row>
    <row r="6" spans="1:12" s="40" customFormat="1" ht="15" customHeight="1" thickBot="1" x14ac:dyDescent="0.25">
      <c r="A6" s="42"/>
      <c r="B6" s="43"/>
      <c r="C6" s="43"/>
      <c r="D6" s="43"/>
      <c r="E6" s="43"/>
      <c r="F6" s="43"/>
      <c r="G6" s="42"/>
      <c r="H6" s="208"/>
      <c r="K6" s="6" t="s">
        <v>320</v>
      </c>
    </row>
    <row r="7" spans="1:12" s="40" customFormat="1" ht="58.5" customHeight="1" thickTop="1" thickBot="1" x14ac:dyDescent="0.3">
      <c r="A7" s="860" t="s">
        <v>12</v>
      </c>
      <c r="B7" s="860"/>
      <c r="C7" s="612" t="s">
        <v>649</v>
      </c>
      <c r="D7" s="705" t="s">
        <v>774</v>
      </c>
      <c r="E7" s="789" t="s">
        <v>776</v>
      </c>
      <c r="F7" s="704" t="s">
        <v>778</v>
      </c>
      <c r="G7" s="861" t="s">
        <v>42</v>
      </c>
      <c r="H7" s="862"/>
      <c r="I7" s="612" t="s">
        <v>649</v>
      </c>
      <c r="J7" s="705" t="s">
        <v>774</v>
      </c>
      <c r="K7" s="789" t="s">
        <v>776</v>
      </c>
      <c r="L7" s="704" t="s">
        <v>779</v>
      </c>
    </row>
    <row r="8" spans="1:12" s="40" customFormat="1" ht="15" customHeight="1" thickTop="1" thickBot="1" x14ac:dyDescent="0.3">
      <c r="A8" s="11" t="s">
        <v>3</v>
      </c>
      <c r="B8" s="453" t="s">
        <v>4</v>
      </c>
      <c r="C8" s="13" t="s">
        <v>5</v>
      </c>
      <c r="D8" s="448" t="s">
        <v>6</v>
      </c>
      <c r="E8" s="473" t="s">
        <v>7</v>
      </c>
      <c r="F8" s="104" t="s">
        <v>8</v>
      </c>
      <c r="G8" s="454" t="s">
        <v>9</v>
      </c>
      <c r="H8" s="454" t="s">
        <v>65</v>
      </c>
      <c r="I8" s="13" t="s">
        <v>11</v>
      </c>
      <c r="J8" s="713" t="s">
        <v>192</v>
      </c>
      <c r="K8" s="793" t="s">
        <v>193</v>
      </c>
      <c r="L8" s="712" t="s">
        <v>194</v>
      </c>
    </row>
    <row r="9" spans="1:12" s="40" customFormat="1" ht="15" customHeight="1" thickTop="1" x14ac:dyDescent="0.25">
      <c r="A9" s="44" t="s">
        <v>13</v>
      </c>
      <c r="B9" s="45" t="s">
        <v>12</v>
      </c>
      <c r="C9" s="436">
        <f>'7.sz. melléklet'!D74+'8.sz. melléklet'!D35</f>
        <v>64409292</v>
      </c>
      <c r="D9" s="436">
        <f>'7.sz. melléklet'!E74+'8.sz. melléklet'!D35</f>
        <v>64409292</v>
      </c>
      <c r="E9" s="790">
        <f>'7.sz. melléklet'!F74+'8.sz. melléklet'!E35</f>
        <v>82389293</v>
      </c>
      <c r="F9" s="724">
        <f>'7.sz. melléklet'!G74+'8.sz. melléklet'!F35</f>
        <v>82562911</v>
      </c>
      <c r="G9" s="54" t="s">
        <v>13</v>
      </c>
      <c r="H9" s="45" t="s">
        <v>50</v>
      </c>
      <c r="I9" s="617">
        <f>'4.sz. melléklet'!D11</f>
        <v>50203332</v>
      </c>
      <c r="J9" s="714">
        <f>'4.sz. melléklet'!E11</f>
        <v>51287987</v>
      </c>
      <c r="K9" s="714">
        <f>'4.sz. melléklet'!F11</f>
        <v>52976307</v>
      </c>
      <c r="L9" s="618">
        <f>'4.sz. melléklet'!G11</f>
        <v>51965064</v>
      </c>
    </row>
    <row r="10" spans="1:12" s="40" customFormat="1" ht="15" customHeight="1" x14ac:dyDescent="0.25">
      <c r="A10" s="17" t="s">
        <v>14</v>
      </c>
      <c r="B10" s="325" t="s">
        <v>434</v>
      </c>
      <c r="C10" s="189">
        <f>'7.sz. melléklet'!D68</f>
        <v>49000000</v>
      </c>
      <c r="D10" s="189">
        <f>'7.sz. melléklet'!E68</f>
        <v>49000000</v>
      </c>
      <c r="E10" s="708">
        <f>'7.sz. melléklet'!F68</f>
        <v>49000000</v>
      </c>
      <c r="F10" s="502">
        <f>'7.sz. melléklet'!G68</f>
        <v>49000000</v>
      </c>
      <c r="G10" s="187" t="s">
        <v>14</v>
      </c>
      <c r="H10" s="18" t="s">
        <v>51</v>
      </c>
      <c r="I10" s="323">
        <f>'4.sz. melléklet'!D12</f>
        <v>11907363</v>
      </c>
      <c r="J10" s="441">
        <f>'4.sz. melléklet'!E12</f>
        <v>12078311</v>
      </c>
      <c r="K10" s="441">
        <f>'4.sz. melléklet'!F12</f>
        <v>12788227</v>
      </c>
      <c r="L10" s="614">
        <f>'4.sz. melléklet'!G12</f>
        <v>12174050</v>
      </c>
    </row>
    <row r="11" spans="1:12" s="40" customFormat="1" ht="15" customHeight="1" x14ac:dyDescent="0.25">
      <c r="A11" s="17" t="s">
        <v>52</v>
      </c>
      <c r="B11" s="325" t="s">
        <v>435</v>
      </c>
      <c r="C11" s="189">
        <f>'7.sz. melléklet'!D69</f>
        <v>29100000</v>
      </c>
      <c r="D11" s="189">
        <f>'7.sz. melléklet'!E69</f>
        <v>29100000</v>
      </c>
      <c r="E11" s="708">
        <f>'7.sz. melléklet'!F69</f>
        <v>29100000</v>
      </c>
      <c r="F11" s="502">
        <f>'7.sz. melléklet'!G69</f>
        <v>29261000</v>
      </c>
      <c r="G11" s="187" t="s">
        <v>52</v>
      </c>
      <c r="H11" s="18" t="s">
        <v>130</v>
      </c>
      <c r="I11" s="189">
        <f>'4.sz. melléklet'!D13</f>
        <v>113724009</v>
      </c>
      <c r="J11" s="708">
        <f>'4.sz. melléklet'!E13</f>
        <v>119519233</v>
      </c>
      <c r="K11" s="708">
        <f>'4.sz. melléklet'!F13</f>
        <v>124660645</v>
      </c>
      <c r="L11" s="502">
        <f>'4.sz. melléklet'!G13</f>
        <v>121669148</v>
      </c>
    </row>
    <row r="12" spans="1:12" s="40" customFormat="1" ht="15" customHeight="1" x14ac:dyDescent="0.25">
      <c r="A12" s="17" t="s">
        <v>53</v>
      </c>
      <c r="B12" s="325" t="s">
        <v>444</v>
      </c>
      <c r="C12" s="189">
        <f>'7.sz. melléklet'!D73</f>
        <v>200000</v>
      </c>
      <c r="D12" s="189">
        <f>'7.sz. melléklet'!E73</f>
        <v>200000</v>
      </c>
      <c r="E12" s="708">
        <f>'7.sz. melléklet'!F73</f>
        <v>200000</v>
      </c>
      <c r="F12" s="502">
        <f>'7.sz. melléklet'!G73</f>
        <v>39000</v>
      </c>
      <c r="G12" s="187" t="s">
        <v>53</v>
      </c>
      <c r="H12" s="18" t="s">
        <v>57</v>
      </c>
      <c r="I12" s="189">
        <f>'4.sz. melléklet'!D14</f>
        <v>3700000</v>
      </c>
      <c r="J12" s="708">
        <f>'4.sz. melléklet'!E14</f>
        <v>3700000</v>
      </c>
      <c r="K12" s="708">
        <f>'4.sz. melléklet'!F14</f>
        <v>3700000</v>
      </c>
      <c r="L12" s="502">
        <f>'4.sz. melléklet'!G14</f>
        <v>3700000</v>
      </c>
    </row>
    <row r="13" spans="1:12" s="40" customFormat="1" ht="15" customHeight="1" x14ac:dyDescent="0.25">
      <c r="A13" s="17" t="s">
        <v>55</v>
      </c>
      <c r="B13" s="50" t="s">
        <v>482</v>
      </c>
      <c r="C13" s="189">
        <f>'7.sz. melléklet'!D62</f>
        <v>60001189</v>
      </c>
      <c r="D13" s="189">
        <f>'7.sz. melléklet'!E62</f>
        <v>61910321</v>
      </c>
      <c r="E13" s="708">
        <f>'7.sz. melléklet'!F62</f>
        <v>71021777</v>
      </c>
      <c r="F13" s="502">
        <f>'7.sz. melléklet'!G62</f>
        <v>73129648</v>
      </c>
      <c r="G13" s="187" t="s">
        <v>55</v>
      </c>
      <c r="H13" s="18" t="s">
        <v>550</v>
      </c>
      <c r="I13" s="189">
        <f>'4.sz. melléklet'!D15</f>
        <v>880000</v>
      </c>
      <c r="J13" s="708">
        <f>'4.sz. melléklet'!E15</f>
        <v>4548774</v>
      </c>
      <c r="K13" s="708">
        <f>'4.sz. melléklet'!F15</f>
        <v>4548774</v>
      </c>
      <c r="L13" s="502">
        <f>'4.sz. melléklet'!G15</f>
        <v>4548774</v>
      </c>
    </row>
    <row r="14" spans="1:12" s="40" customFormat="1" ht="15" customHeight="1" x14ac:dyDescent="0.25">
      <c r="A14" s="17" t="s">
        <v>58</v>
      </c>
      <c r="B14" s="18" t="s">
        <v>24</v>
      </c>
      <c r="C14" s="189">
        <f>'7.sz. melléklet'!D63</f>
        <v>652747</v>
      </c>
      <c r="D14" s="189">
        <f>'7.sz. melléklet'!E63</f>
        <v>1205395</v>
      </c>
      <c r="E14" s="708">
        <f>'7.sz. melléklet'!F63</f>
        <v>1672047</v>
      </c>
      <c r="F14" s="502">
        <f>'7.sz. melléklet'!G63</f>
        <v>2884299</v>
      </c>
      <c r="G14" s="187" t="s">
        <v>56</v>
      </c>
      <c r="H14" s="18" t="s">
        <v>551</v>
      </c>
      <c r="I14" s="615">
        <f>'4.sz. melléklet'!D16</f>
        <v>15804432</v>
      </c>
      <c r="J14" s="715">
        <f>'4.sz. melléklet'!E16</f>
        <v>15804432</v>
      </c>
      <c r="K14" s="715">
        <f>'4.sz. melléklet'!F16</f>
        <v>19129000</v>
      </c>
      <c r="L14" s="616">
        <f>'4.sz. melléklet'!G16</f>
        <v>19129000</v>
      </c>
    </row>
    <row r="15" spans="1:12" s="40" customFormat="1" ht="15" customHeight="1" x14ac:dyDescent="0.25">
      <c r="A15" s="17" t="s">
        <v>78</v>
      </c>
      <c r="B15" s="18" t="s">
        <v>200</v>
      </c>
      <c r="C15" s="437">
        <f>'7.sz. melléklet'!D87</f>
        <v>0</v>
      </c>
      <c r="D15" s="437">
        <f>'7.sz. melléklet'!E87</f>
        <v>4000400</v>
      </c>
      <c r="E15" s="791">
        <f>'7.sz. melléklet'!F87</f>
        <v>4050400</v>
      </c>
      <c r="F15" s="723">
        <f>'7.sz. melléklet'!G87</f>
        <v>4050400</v>
      </c>
      <c r="G15" s="187" t="s">
        <v>78</v>
      </c>
      <c r="H15" s="18" t="s">
        <v>54</v>
      </c>
      <c r="I15" s="323">
        <f>'4.sz. melléklet'!D17</f>
        <v>6975000</v>
      </c>
      <c r="J15" s="441">
        <f>'4.sz. melléklet'!E17</f>
        <v>7175000</v>
      </c>
      <c r="K15" s="441">
        <f>'4.sz. melléklet'!F17</f>
        <v>17182500</v>
      </c>
      <c r="L15" s="614">
        <f>'4.sz. melléklet'!G17</f>
        <v>17222500</v>
      </c>
    </row>
    <row r="16" spans="1:12" s="40" customFormat="1" ht="15" customHeight="1" x14ac:dyDescent="0.25">
      <c r="A16" s="77"/>
      <c r="B16" s="58"/>
      <c r="C16" s="442"/>
      <c r="D16" s="442"/>
      <c r="E16" s="442"/>
      <c r="F16" s="371"/>
      <c r="G16" s="187" t="s">
        <v>87</v>
      </c>
      <c r="H16" s="18" t="s">
        <v>44</v>
      </c>
      <c r="I16" s="189">
        <f>'7.sz. melléklet'!D37</f>
        <v>92341818</v>
      </c>
      <c r="J16" s="708">
        <f>'7.sz. melléklet'!E37</f>
        <v>139498598</v>
      </c>
      <c r="K16" s="708">
        <f>'7.sz. melléklet'!F37</f>
        <v>100164990</v>
      </c>
      <c r="L16" s="502">
        <f>'7.sz. melléklet'!G37</f>
        <v>122582442</v>
      </c>
    </row>
    <row r="17" spans="1:12" s="40" customFormat="1" ht="15" customHeight="1" x14ac:dyDescent="0.25">
      <c r="A17" s="52"/>
      <c r="B17" s="350"/>
      <c r="C17" s="350"/>
      <c r="D17" s="350"/>
      <c r="E17" s="350"/>
      <c r="F17" s="351"/>
      <c r="G17" s="443"/>
      <c r="H17" s="51" t="s">
        <v>552</v>
      </c>
      <c r="I17" s="189"/>
      <c r="J17" s="708"/>
      <c r="K17" s="708"/>
      <c r="L17" s="502"/>
    </row>
    <row r="18" spans="1:12" s="40" customFormat="1" ht="15" customHeight="1" x14ac:dyDescent="0.25">
      <c r="A18" s="863" t="s">
        <v>59</v>
      </c>
      <c r="B18" s="863"/>
      <c r="C18" s="189">
        <f>SUM(C9:C17)</f>
        <v>203363228</v>
      </c>
      <c r="D18" s="354">
        <f>SUM(D9:D17)</f>
        <v>209825408</v>
      </c>
      <c r="E18" s="708">
        <f>SUM(E9:E17)</f>
        <v>237433517</v>
      </c>
      <c r="F18" s="49">
        <f>SUM(F9:F17)</f>
        <v>240927258</v>
      </c>
      <c r="G18" s="864"/>
      <c r="H18" s="864"/>
      <c r="I18" s="321"/>
      <c r="J18" s="321"/>
      <c r="K18" s="321"/>
      <c r="L18" s="804"/>
    </row>
    <row r="19" spans="1:12" s="40" customFormat="1" ht="15" customHeight="1" thickBot="1" x14ac:dyDescent="0.3">
      <c r="A19" s="866" t="s">
        <v>35</v>
      </c>
      <c r="B19" s="866"/>
      <c r="C19" s="438">
        <f>I20-C18</f>
        <v>92172726</v>
      </c>
      <c r="D19" s="706">
        <v>81516833</v>
      </c>
      <c r="E19" s="792">
        <v>81516832</v>
      </c>
      <c r="F19" s="474">
        <v>81516832</v>
      </c>
      <c r="G19" s="64"/>
      <c r="H19" s="64"/>
      <c r="I19" s="64"/>
      <c r="J19" s="64"/>
      <c r="K19" s="64"/>
      <c r="L19" s="805"/>
    </row>
    <row r="20" spans="1:12" s="40" customFormat="1" ht="15" customHeight="1" thickTop="1" thickBot="1" x14ac:dyDescent="0.3">
      <c r="A20" s="867" t="s">
        <v>61</v>
      </c>
      <c r="B20" s="867"/>
      <c r="C20" s="439">
        <f>SUM(C18:C19)</f>
        <v>295535954</v>
      </c>
      <c r="D20" s="707">
        <f>SUM(D18:D19)</f>
        <v>291342241</v>
      </c>
      <c r="E20" s="710">
        <f>SUM(E18:E19)</f>
        <v>318950349</v>
      </c>
      <c r="F20" s="434">
        <f>SUM(F18:F19)</f>
        <v>322444090</v>
      </c>
      <c r="G20" s="868" t="s">
        <v>60</v>
      </c>
      <c r="H20" s="869"/>
      <c r="I20" s="439">
        <f>SUM(I9:I19)</f>
        <v>295535954</v>
      </c>
      <c r="J20" s="439">
        <f>SUM(J9:J19)</f>
        <v>353612335</v>
      </c>
      <c r="K20" s="710">
        <f>SUM(K9:K19)</f>
        <v>335150443</v>
      </c>
      <c r="L20" s="806">
        <f>SUM(L9:L19)</f>
        <v>352990978</v>
      </c>
    </row>
    <row r="21" spans="1:12" s="40" customFormat="1" ht="15" customHeight="1" thickTop="1" x14ac:dyDescent="0.25">
      <c r="A21" s="44" t="s">
        <v>13</v>
      </c>
      <c r="B21" s="45" t="s">
        <v>22</v>
      </c>
      <c r="C21" s="323">
        <f>'7.sz. melléklet'!D84</f>
        <v>11529000</v>
      </c>
      <c r="D21" s="441">
        <f>'7.sz. melléklet'!E84</f>
        <v>11529000</v>
      </c>
      <c r="E21" s="790">
        <f>'7.sz. melléklet'!F84</f>
        <v>11529000</v>
      </c>
      <c r="F21" s="724">
        <f>'7.sz. melléklet'!G84</f>
        <v>11922000</v>
      </c>
      <c r="G21" s="444" t="s">
        <v>13</v>
      </c>
      <c r="H21" s="352" t="s">
        <v>224</v>
      </c>
      <c r="I21" s="194">
        <f>'7.sz. melléklet'!D38+'8.sz. melléklet'!D27</f>
        <v>117503000</v>
      </c>
      <c r="J21" s="624">
        <f>'7.sz. melléklet'!E38+'8.sz. melléklet'!E27</f>
        <v>126065339</v>
      </c>
      <c r="K21" s="624">
        <f>'7.sz. melléklet'!F38+'8.sz. melléklet'!G27</f>
        <v>109443387</v>
      </c>
      <c r="L21" s="503">
        <f>'7.sz. melléklet'!G38+'8.sz. melléklet'!H27</f>
        <v>104984645</v>
      </c>
    </row>
    <row r="22" spans="1:12" s="40" customFormat="1" ht="15" customHeight="1" x14ac:dyDescent="0.25">
      <c r="A22" s="44" t="s">
        <v>14</v>
      </c>
      <c r="B22" s="18" t="s">
        <v>490</v>
      </c>
      <c r="C22" s="189">
        <f>'7.sz. melléklet'!D89</f>
        <v>132000</v>
      </c>
      <c r="D22" s="708">
        <f>'7.sz. melléklet'!E89</f>
        <v>132000</v>
      </c>
      <c r="E22" s="708">
        <f>'7.sz. melléklet'!F89</f>
        <v>132000</v>
      </c>
      <c r="F22" s="502">
        <f>'7.sz. melléklet'!G89</f>
        <v>115440</v>
      </c>
      <c r="G22" s="445" t="s">
        <v>14</v>
      </c>
      <c r="H22" s="353" t="s">
        <v>411</v>
      </c>
      <c r="I22" s="180">
        <f>'7.sz. melléklet'!D45</f>
        <v>7550000</v>
      </c>
      <c r="J22" s="180">
        <f>'7.sz. melléklet'!E45</f>
        <v>49213055</v>
      </c>
      <c r="K22" s="180">
        <f>'7.sz. melléklet'!F45</f>
        <v>11905007</v>
      </c>
      <c r="L22" s="726">
        <f>'7.sz. melléklet'!G45</f>
        <v>11896503</v>
      </c>
    </row>
    <row r="23" spans="1:12" s="40" customFormat="1" ht="15" customHeight="1" x14ac:dyDescent="0.25">
      <c r="A23" s="44" t="s">
        <v>52</v>
      </c>
      <c r="B23" s="18" t="s">
        <v>491</v>
      </c>
      <c r="C23" s="189">
        <f>'7.sz. melléklet'!D66</f>
        <v>0</v>
      </c>
      <c r="D23" s="708">
        <f>'7.sz. melléklet'!E66</f>
        <v>101796534</v>
      </c>
      <c r="E23" s="708">
        <f>'7.sz. melléklet'!F66</f>
        <v>101796534</v>
      </c>
      <c r="F23" s="502">
        <f>'7.sz. melléklet'!G66</f>
        <v>109011464</v>
      </c>
      <c r="G23" s="446" t="s">
        <v>52</v>
      </c>
      <c r="H23" s="45" t="s">
        <v>553</v>
      </c>
      <c r="I23" s="441">
        <f>'7.sz. melléklet'!D48</f>
        <v>300000</v>
      </c>
      <c r="J23" s="441">
        <f>'7.sz. melléklet'!E48</f>
        <v>300000</v>
      </c>
      <c r="K23" s="441">
        <f>'7.sz. melléklet'!F48</f>
        <v>300000</v>
      </c>
      <c r="L23" s="614">
        <f>'7.sz. melléklet'!G48</f>
        <v>300000</v>
      </c>
    </row>
    <row r="24" spans="1:12" s="40" customFormat="1" ht="15" customHeight="1" x14ac:dyDescent="0.25">
      <c r="A24" s="44" t="s">
        <v>53</v>
      </c>
      <c r="B24" s="50" t="s">
        <v>489</v>
      </c>
      <c r="C24" s="189">
        <f>'7.sz. melléklet'!D65</f>
        <v>26600000</v>
      </c>
      <c r="D24" s="708">
        <f>'7.sz. melléklet'!E65</f>
        <v>26600000</v>
      </c>
      <c r="E24" s="708">
        <f>'7.sz. melléklet'!F65</f>
        <v>26600000</v>
      </c>
      <c r="F24" s="502">
        <f>'7.sz. melléklet'!G65</f>
        <v>26600000</v>
      </c>
      <c r="G24" s="445" t="s">
        <v>53</v>
      </c>
      <c r="H24" s="45" t="s">
        <v>554</v>
      </c>
      <c r="I24" s="354"/>
      <c r="J24" s="708"/>
      <c r="K24" s="708"/>
      <c r="L24" s="502"/>
    </row>
    <row r="25" spans="1:12" s="40" customFormat="1" ht="15" customHeight="1" x14ac:dyDescent="0.25">
      <c r="A25" s="62" t="s">
        <v>62</v>
      </c>
      <c r="B25" s="51"/>
      <c r="C25" s="189">
        <f>SUM(C21:C24)</f>
        <v>38261000</v>
      </c>
      <c r="D25" s="708">
        <f>SUM(D21:D24)</f>
        <v>140057534</v>
      </c>
      <c r="E25" s="708">
        <f>SUM(E21:E24)</f>
        <v>140057534</v>
      </c>
      <c r="F25" s="502">
        <f>SUM(F21:F24)</f>
        <v>147648904</v>
      </c>
      <c r="G25" s="58"/>
      <c r="H25" s="58"/>
      <c r="I25" s="58"/>
      <c r="J25" s="475"/>
      <c r="K25" s="475"/>
      <c r="L25" s="807"/>
    </row>
    <row r="26" spans="1:12" s="40" customFormat="1" ht="15" customHeight="1" thickBot="1" x14ac:dyDescent="0.3">
      <c r="A26" s="63" t="s">
        <v>35</v>
      </c>
      <c r="B26" s="56"/>
      <c r="C26" s="440">
        <f>I27-C25</f>
        <v>87092000</v>
      </c>
      <c r="D26" s="709">
        <v>0</v>
      </c>
      <c r="E26" s="709">
        <v>0</v>
      </c>
      <c r="F26" s="725">
        <v>0</v>
      </c>
      <c r="G26" s="64"/>
      <c r="H26" s="64"/>
      <c r="I26" s="64"/>
      <c r="J26" s="64"/>
      <c r="K26" s="64"/>
      <c r="L26" s="805"/>
    </row>
    <row r="27" spans="1:12" s="40" customFormat="1" ht="15" customHeight="1" thickTop="1" thickBot="1" x14ac:dyDescent="0.3">
      <c r="A27" s="867" t="s">
        <v>63</v>
      </c>
      <c r="B27" s="867"/>
      <c r="C27" s="439">
        <f>SUM(C25:C26)</f>
        <v>125353000</v>
      </c>
      <c r="D27" s="710">
        <f>SUM(D25:D26)</f>
        <v>140057534</v>
      </c>
      <c r="E27" s="710">
        <f>SUM(E25:E26)</f>
        <v>140057534</v>
      </c>
      <c r="F27" s="801">
        <f>SUM(F25:F26)</f>
        <v>147648904</v>
      </c>
      <c r="G27" s="868" t="s">
        <v>64</v>
      </c>
      <c r="H27" s="869"/>
      <c r="I27" s="439">
        <f>SUM(I21:I25)</f>
        <v>125353000</v>
      </c>
      <c r="J27" s="707">
        <f>SUM(J21:J25)</f>
        <v>175578394</v>
      </c>
      <c r="K27" s="710">
        <f>SUM(K21:K25)</f>
        <v>121648394</v>
      </c>
      <c r="L27" s="806">
        <f>SUM(L21:L25)</f>
        <v>117181148</v>
      </c>
    </row>
    <row r="28" spans="1:12" s="40" customFormat="1" ht="15" customHeight="1" thickTop="1" thickBot="1" x14ac:dyDescent="0.3">
      <c r="A28" s="870" t="s">
        <v>119</v>
      </c>
      <c r="B28" s="870"/>
      <c r="C28" s="191">
        <f>C20+C27</f>
        <v>420888954</v>
      </c>
      <c r="D28" s="711">
        <f>D20+D27</f>
        <v>431399775</v>
      </c>
      <c r="E28" s="711">
        <f>E20+E27</f>
        <v>459007883</v>
      </c>
      <c r="F28" s="802">
        <f>F20+F27</f>
        <v>470092994</v>
      </c>
      <c r="G28" s="871" t="s">
        <v>119</v>
      </c>
      <c r="H28" s="872"/>
      <c r="I28" s="191">
        <f>I20+I27</f>
        <v>420888954</v>
      </c>
      <c r="J28" s="716">
        <f>J20+J27</f>
        <v>529190729</v>
      </c>
      <c r="K28" s="711">
        <f>K20+K27</f>
        <v>456798837</v>
      </c>
      <c r="L28" s="808">
        <f>L20+L27</f>
        <v>470172126</v>
      </c>
    </row>
    <row r="29" spans="1:12" s="40" customFormat="1" ht="15" customHeight="1" thickTop="1" x14ac:dyDescent="0.25">
      <c r="A29" s="44" t="s">
        <v>13</v>
      </c>
      <c r="B29" s="620" t="s">
        <v>717</v>
      </c>
      <c r="C29" s="621">
        <v>0</v>
      </c>
      <c r="D29" s="624">
        <f>'7.sz. melléklet'!E92+'7.sz. melléklet'!E94</f>
        <v>100205993</v>
      </c>
      <c r="E29" s="624">
        <f>'7.sz. melléklet'!F92+'7.sz. melléklet'!F94</f>
        <v>100222485</v>
      </c>
      <c r="F29" s="503">
        <f>'7.sz. melléklet'!G92+'7.sz. melléklet'!G94</f>
        <v>102619509</v>
      </c>
      <c r="G29" s="727" t="s">
        <v>13</v>
      </c>
      <c r="H29" s="623" t="s">
        <v>48</v>
      </c>
      <c r="I29" s="624">
        <f>'7.sz. melléklet'!D52</f>
        <v>2209046</v>
      </c>
      <c r="J29" s="624">
        <f>'7.sz. melléklet'!E52</f>
        <v>2415039</v>
      </c>
      <c r="K29" s="624">
        <f>'7.sz. melléklet'!F52+'7.sz. melléklet'!F51</f>
        <v>102431531</v>
      </c>
      <c r="L29" s="503">
        <f>'7.sz. melléklet'!G52+'7.sz. melléklet'!G51</f>
        <v>102540377</v>
      </c>
    </row>
    <row r="30" spans="1:12" s="40" customFormat="1" ht="15" customHeight="1" thickBot="1" x14ac:dyDescent="0.3">
      <c r="A30" s="44" t="s">
        <v>14</v>
      </c>
      <c r="B30" s="619" t="s">
        <v>35</v>
      </c>
      <c r="C30" s="323">
        <v>2209046</v>
      </c>
      <c r="D30" s="323">
        <v>0</v>
      </c>
      <c r="E30" s="441">
        <v>0</v>
      </c>
      <c r="F30" s="803">
        <v>0</v>
      </c>
      <c r="G30" s="424"/>
      <c r="H30" s="64"/>
      <c r="I30" s="622"/>
      <c r="J30" s="622"/>
      <c r="K30" s="794"/>
      <c r="L30" s="809"/>
    </row>
    <row r="31" spans="1:12" s="40" customFormat="1" ht="15" customHeight="1" thickTop="1" thickBot="1" x14ac:dyDescent="0.3">
      <c r="A31" s="867" t="s">
        <v>647</v>
      </c>
      <c r="B31" s="867"/>
      <c r="C31" s="439">
        <f>SUM(C29:C30)</f>
        <v>2209046</v>
      </c>
      <c r="D31" s="710">
        <f>SUM(D29:D30)</f>
        <v>100205993</v>
      </c>
      <c r="E31" s="710">
        <f>SUM(E29:E30)</f>
        <v>100222485</v>
      </c>
      <c r="F31" s="801">
        <f>SUM(F29:F30)</f>
        <v>102619509</v>
      </c>
      <c r="G31" s="868" t="s">
        <v>648</v>
      </c>
      <c r="H31" s="869"/>
      <c r="I31" s="439">
        <f>SUM(I29:I30)</f>
        <v>2209046</v>
      </c>
      <c r="J31" s="707">
        <f>SUM(J29:J30)</f>
        <v>2415039</v>
      </c>
      <c r="K31" s="710">
        <f>SUM(K29:K30)</f>
        <v>102431531</v>
      </c>
      <c r="L31" s="806">
        <f>SUM(L29:L30)</f>
        <v>102540377</v>
      </c>
    </row>
    <row r="32" spans="1:12" s="40" customFormat="1" ht="15" customHeight="1" thickTop="1" thickBot="1" x14ac:dyDescent="0.3">
      <c r="A32" s="870" t="s">
        <v>119</v>
      </c>
      <c r="B32" s="870"/>
      <c r="C32" s="191">
        <f>C28+C31</f>
        <v>423098000</v>
      </c>
      <c r="D32" s="711">
        <f>D28+D31</f>
        <v>531605768</v>
      </c>
      <c r="E32" s="711">
        <f>E28+E31</f>
        <v>559230368</v>
      </c>
      <c r="F32" s="802">
        <f>F28+F31</f>
        <v>572712503</v>
      </c>
      <c r="G32" s="871" t="s">
        <v>119</v>
      </c>
      <c r="H32" s="872"/>
      <c r="I32" s="191">
        <f>I28+I31</f>
        <v>423098000</v>
      </c>
      <c r="J32" s="716">
        <f>J28+J31</f>
        <v>531605768</v>
      </c>
      <c r="K32" s="711">
        <f>K28+K31</f>
        <v>559230368</v>
      </c>
      <c r="L32" s="808">
        <f>L28+L31</f>
        <v>572712503</v>
      </c>
    </row>
    <row r="33" spans="7:9" ht="13.8" thickTop="1" x14ac:dyDescent="0.25">
      <c r="G33"/>
      <c r="H33"/>
      <c r="I33"/>
    </row>
    <row r="34" spans="7:9" x14ac:dyDescent="0.25">
      <c r="G34"/>
      <c r="H34"/>
      <c r="I34"/>
    </row>
    <row r="35" spans="7:9" x14ac:dyDescent="0.25">
      <c r="G35"/>
      <c r="H35"/>
      <c r="I35"/>
    </row>
    <row r="36" spans="7:9" x14ac:dyDescent="0.25">
      <c r="G36"/>
      <c r="H36"/>
      <c r="I36"/>
    </row>
    <row r="37" spans="7:9" x14ac:dyDescent="0.25">
      <c r="G37"/>
      <c r="H37"/>
      <c r="I37"/>
    </row>
    <row r="38" spans="7:9" x14ac:dyDescent="0.25">
      <c r="G38"/>
      <c r="H38"/>
      <c r="I38"/>
    </row>
    <row r="39" spans="7:9" x14ac:dyDescent="0.25">
      <c r="G39"/>
      <c r="H39"/>
      <c r="I39"/>
    </row>
    <row r="40" spans="7:9" x14ac:dyDescent="0.25">
      <c r="G40"/>
      <c r="H40"/>
      <c r="I40"/>
    </row>
    <row r="41" spans="7:9" x14ac:dyDescent="0.25">
      <c r="G41"/>
      <c r="H41"/>
      <c r="I41"/>
    </row>
  </sheetData>
  <sheetProtection selectLockedCells="1" selectUnlockedCells="1"/>
  <mergeCells count="16">
    <mergeCell ref="A31:B31"/>
    <mergeCell ref="G31:H31"/>
    <mergeCell ref="A32:B32"/>
    <mergeCell ref="G32:H32"/>
    <mergeCell ref="A28:B28"/>
    <mergeCell ref="G28:H28"/>
    <mergeCell ref="A19:B19"/>
    <mergeCell ref="A20:B20"/>
    <mergeCell ref="G20:H20"/>
    <mergeCell ref="A27:B27"/>
    <mergeCell ref="G27:H27"/>
    <mergeCell ref="A7:B7"/>
    <mergeCell ref="G7:H7"/>
    <mergeCell ref="A18:B18"/>
    <mergeCell ref="G18:H18"/>
    <mergeCell ref="A4:L4"/>
  </mergeCells>
  <phoneticPr fontId="17" type="noConversion"/>
  <pageMargins left="0.25" right="0.25" top="0.75" bottom="0.75" header="0.3" footer="0.3"/>
  <pageSetup paperSize="9" scale="98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Normal="100" workbookViewId="0"/>
  </sheetViews>
  <sheetFormatPr defaultRowHeight="13.2" x14ac:dyDescent="0.25"/>
  <cols>
    <col min="1" max="1" width="5.6640625" style="1" customWidth="1"/>
    <col min="2" max="2" width="40.6640625" style="1" customWidth="1"/>
    <col min="3" max="7" width="9.6640625" style="1" customWidth="1"/>
    <col min="8" max="8" width="9.6640625" customWidth="1"/>
    <col min="9" max="9" width="12.6640625" customWidth="1"/>
  </cols>
  <sheetData>
    <row r="1" spans="1:8" s="40" customFormat="1" ht="15" customHeight="1" x14ac:dyDescent="0.25">
      <c r="B1" s="3"/>
      <c r="C1" s="3"/>
      <c r="D1" s="3"/>
      <c r="E1" s="3"/>
      <c r="F1" s="3"/>
      <c r="G1" s="658" t="s">
        <v>573</v>
      </c>
    </row>
    <row r="2" spans="1:8" s="40" customFormat="1" ht="15" customHeight="1" x14ac:dyDescent="0.25">
      <c r="B2" s="3"/>
      <c r="C2" s="2"/>
      <c r="D2" s="497"/>
      <c r="E2" s="687"/>
      <c r="F2" s="783"/>
      <c r="G2" s="2" t="str">
        <f>'1.sz. melléklet'!G2</f>
        <v>az  …. /2018. (…..)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  <c r="F3" s="43"/>
    </row>
    <row r="4" spans="1:8" s="40" customFormat="1" ht="15" customHeight="1" x14ac:dyDescent="0.25">
      <c r="A4" s="875" t="s">
        <v>710</v>
      </c>
      <c r="B4" s="875"/>
      <c r="C4" s="875"/>
      <c r="D4" s="875"/>
      <c r="E4" s="875"/>
      <c r="F4" s="875"/>
      <c r="G4" s="875"/>
      <c r="H4" s="795"/>
    </row>
    <row r="5" spans="1:8" s="40" customFormat="1" ht="15" customHeight="1" x14ac:dyDescent="0.25">
      <c r="A5" s="69"/>
      <c r="B5" s="69"/>
      <c r="C5" s="69"/>
      <c r="D5" s="69"/>
      <c r="E5" s="69"/>
      <c r="F5" s="69"/>
      <c r="G5" s="69"/>
    </row>
    <row r="6" spans="1:8" s="40" customFormat="1" ht="15" customHeight="1" thickBot="1" x14ac:dyDescent="0.25">
      <c r="A6" s="70"/>
      <c r="B6" s="70"/>
      <c r="C6" s="463"/>
      <c r="D6" s="476"/>
      <c r="E6" s="476"/>
      <c r="F6" s="476"/>
      <c r="G6" s="6" t="s">
        <v>320</v>
      </c>
    </row>
    <row r="7" spans="1:8" s="40" customFormat="1" ht="34.200000000000003" thickTop="1" x14ac:dyDescent="0.25">
      <c r="A7" s="7" t="s">
        <v>1</v>
      </c>
      <c r="B7" s="8" t="s">
        <v>2</v>
      </c>
      <c r="C7" s="9" t="s">
        <v>649</v>
      </c>
      <c r="D7" s="9" t="s">
        <v>774</v>
      </c>
      <c r="E7" s="9" t="s">
        <v>776</v>
      </c>
      <c r="F7" s="9" t="s">
        <v>779</v>
      </c>
      <c r="G7" s="10" t="s">
        <v>634</v>
      </c>
    </row>
    <row r="8" spans="1:8" s="40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04" t="s">
        <v>9</v>
      </c>
    </row>
    <row r="9" spans="1:8" s="40" customFormat="1" ht="15" customHeight="1" thickTop="1" x14ac:dyDescent="0.25">
      <c r="A9" s="874" t="s">
        <v>10</v>
      </c>
      <c r="B9" s="874"/>
      <c r="C9" s="874"/>
      <c r="D9" s="874"/>
      <c r="E9" s="874"/>
      <c r="F9" s="874"/>
      <c r="G9" s="874"/>
    </row>
    <row r="10" spans="1:8" s="312" customFormat="1" ht="15" customHeight="1" x14ac:dyDescent="0.25">
      <c r="A10" s="301" t="s">
        <v>66</v>
      </c>
      <c r="B10" s="302" t="s">
        <v>12</v>
      </c>
      <c r="C10" s="303">
        <f>'2.sz. melléklet'!C9</f>
        <v>64409292</v>
      </c>
      <c r="D10" s="303">
        <f>'2.sz. melléklet'!D9</f>
        <v>64409292</v>
      </c>
      <c r="E10" s="303">
        <f>'2.sz. melléklet'!E9</f>
        <v>82389293</v>
      </c>
      <c r="F10" s="303">
        <f>'2.sz. melléklet'!F9</f>
        <v>82562911</v>
      </c>
      <c r="G10" s="73">
        <f>F10/C10</f>
        <v>1.2818478271737563</v>
      </c>
    </row>
    <row r="11" spans="1:8" s="40" customFormat="1" ht="15" customHeight="1" x14ac:dyDescent="0.25">
      <c r="A11" s="313" t="s">
        <v>19</v>
      </c>
      <c r="B11" s="314" t="s">
        <v>15</v>
      </c>
      <c r="C11" s="315">
        <f>SUM(C12:C14)</f>
        <v>78300000</v>
      </c>
      <c r="D11" s="315">
        <f>SUM(D12:D14)</f>
        <v>78300000</v>
      </c>
      <c r="E11" s="315">
        <f>SUM(E12:E14)</f>
        <v>78300000</v>
      </c>
      <c r="F11" s="315">
        <f>SUM(F12:F14)</f>
        <v>78300000</v>
      </c>
      <c r="G11" s="73">
        <f>F11/C11</f>
        <v>1</v>
      </c>
    </row>
    <row r="12" spans="1:8" s="40" customFormat="1" ht="15" customHeight="1" x14ac:dyDescent="0.25">
      <c r="A12" s="77"/>
      <c r="B12" s="84" t="s">
        <v>476</v>
      </c>
      <c r="C12" s="305">
        <f>'7.sz. melléklet'!D68</f>
        <v>49000000</v>
      </c>
      <c r="D12" s="305">
        <f>'7.sz. melléklet'!E68</f>
        <v>49000000</v>
      </c>
      <c r="E12" s="305">
        <f>'7.sz. melléklet'!F68</f>
        <v>49000000</v>
      </c>
      <c r="F12" s="305">
        <f>'7.sz. melléklet'!G68</f>
        <v>49000000</v>
      </c>
      <c r="G12" s="304"/>
    </row>
    <row r="13" spans="1:8" s="40" customFormat="1" ht="15" customHeight="1" x14ac:dyDescent="0.25">
      <c r="A13" s="77"/>
      <c r="B13" s="84" t="s">
        <v>475</v>
      </c>
      <c r="C13" s="305">
        <f>'7.sz. melléklet'!D69</f>
        <v>29100000</v>
      </c>
      <c r="D13" s="305">
        <f>'7.sz. melléklet'!E69</f>
        <v>29100000</v>
      </c>
      <c r="E13" s="305">
        <f>'7.sz. melléklet'!F69</f>
        <v>29100000</v>
      </c>
      <c r="F13" s="305">
        <f>'7.sz. melléklet'!G69</f>
        <v>29261000</v>
      </c>
      <c r="G13" s="304"/>
    </row>
    <row r="14" spans="1:8" s="40" customFormat="1" ht="15" customHeight="1" x14ac:dyDescent="0.25">
      <c r="A14" s="52"/>
      <c r="B14" s="89" t="s">
        <v>474</v>
      </c>
      <c r="C14" s="90">
        <f>'7.sz. melléklet'!D73</f>
        <v>200000</v>
      </c>
      <c r="D14" s="90">
        <f>'7.sz. melléklet'!E73</f>
        <v>200000</v>
      </c>
      <c r="E14" s="90">
        <f>'7.sz. melléklet'!F73</f>
        <v>200000</v>
      </c>
      <c r="F14" s="90">
        <f>'7.sz. melléklet'!G73</f>
        <v>39000</v>
      </c>
      <c r="G14" s="304"/>
    </row>
    <row r="15" spans="1:8" s="40" customFormat="1" ht="15" customHeight="1" x14ac:dyDescent="0.25">
      <c r="A15" s="80" t="s">
        <v>67</v>
      </c>
      <c r="B15" s="81" t="s">
        <v>424</v>
      </c>
      <c r="C15" s="82">
        <f>C16+C32</f>
        <v>60653936</v>
      </c>
      <c r="D15" s="82">
        <f>D16+D32</f>
        <v>63115716</v>
      </c>
      <c r="E15" s="82">
        <f>E16+E32</f>
        <v>72693824</v>
      </c>
      <c r="F15" s="82">
        <f>F16+F32</f>
        <v>76013947</v>
      </c>
      <c r="G15" s="73">
        <f t="shared" ref="G15:G16" si="0">F15/C15</f>
        <v>1.2532401359740282</v>
      </c>
    </row>
    <row r="16" spans="1:8" s="40" customFormat="1" ht="15" customHeight="1" x14ac:dyDescent="0.25">
      <c r="A16" s="74"/>
      <c r="B16" s="75" t="s">
        <v>478</v>
      </c>
      <c r="C16" s="55">
        <f>SUM(C17:C30)</f>
        <v>60001189</v>
      </c>
      <c r="D16" s="55">
        <f>SUM(D17:D31)</f>
        <v>61910321</v>
      </c>
      <c r="E16" s="55">
        <f>SUM(E17:E31)</f>
        <v>71021777</v>
      </c>
      <c r="F16" s="55">
        <f>SUM(F17:F31)</f>
        <v>73129648</v>
      </c>
      <c r="G16" s="76">
        <f t="shared" si="0"/>
        <v>1.21880331404766</v>
      </c>
    </row>
    <row r="17" spans="1:9" s="40" customFormat="1" ht="15" customHeight="1" x14ac:dyDescent="0.25">
      <c r="A17" s="77"/>
      <c r="B17" s="84" t="s">
        <v>711</v>
      </c>
      <c r="C17" s="613"/>
      <c r="D17" s="307"/>
      <c r="E17" s="307"/>
      <c r="F17" s="307"/>
      <c r="G17" s="304"/>
    </row>
    <row r="18" spans="1:9" s="40" customFormat="1" ht="15" customHeight="1" x14ac:dyDescent="0.25">
      <c r="A18" s="77"/>
      <c r="B18" s="84" t="s">
        <v>712</v>
      </c>
      <c r="C18" s="307">
        <v>16218665</v>
      </c>
      <c r="D18" s="307">
        <v>16218665</v>
      </c>
      <c r="E18" s="307">
        <v>16218665</v>
      </c>
      <c r="F18" s="307">
        <v>16218665</v>
      </c>
      <c r="G18" s="304"/>
    </row>
    <row r="19" spans="1:9" s="40" customFormat="1" ht="15" customHeight="1" x14ac:dyDescent="0.25">
      <c r="A19" s="77"/>
      <c r="B19" s="84" t="s">
        <v>713</v>
      </c>
      <c r="C19" s="307">
        <v>4222236</v>
      </c>
      <c r="D19" s="307">
        <v>4222236</v>
      </c>
      <c r="E19" s="307">
        <v>4222236</v>
      </c>
      <c r="F19" s="307">
        <v>4222236</v>
      </c>
      <c r="G19" s="304"/>
    </row>
    <row r="20" spans="1:9" s="40" customFormat="1" ht="15" customHeight="1" x14ac:dyDescent="0.25">
      <c r="A20" s="77"/>
      <c r="B20" s="84" t="s">
        <v>714</v>
      </c>
      <c r="C20" s="307">
        <v>19046000</v>
      </c>
      <c r="D20" s="307">
        <v>19046000</v>
      </c>
      <c r="E20" s="307">
        <v>19046000</v>
      </c>
      <c r="F20" s="307">
        <v>19046000</v>
      </c>
      <c r="G20" s="304"/>
      <c r="H20" s="171"/>
    </row>
    <row r="21" spans="1:9" s="40" customFormat="1" ht="15" customHeight="1" x14ac:dyDescent="0.25">
      <c r="A21" s="77"/>
      <c r="B21" s="309" t="s">
        <v>715</v>
      </c>
      <c r="C21" s="307">
        <v>135150</v>
      </c>
      <c r="D21" s="307">
        <v>135150</v>
      </c>
      <c r="E21" s="307">
        <v>135150</v>
      </c>
      <c r="F21" s="307">
        <v>135150</v>
      </c>
      <c r="G21" s="304"/>
      <c r="H21" s="171"/>
      <c r="I21" s="171"/>
    </row>
    <row r="22" spans="1:9" s="40" customFormat="1" ht="15" customHeight="1" x14ac:dyDescent="0.25">
      <c r="A22" s="77"/>
      <c r="B22" s="309" t="s">
        <v>716</v>
      </c>
      <c r="C22" s="307">
        <v>56769</v>
      </c>
      <c r="D22" s="307">
        <v>56769</v>
      </c>
      <c r="E22" s="307">
        <v>56769</v>
      </c>
      <c r="F22" s="307">
        <v>56769</v>
      </c>
      <c r="G22" s="304"/>
    </row>
    <row r="23" spans="1:9" s="40" customFormat="1" ht="15" customHeight="1" x14ac:dyDescent="0.25">
      <c r="A23" s="77"/>
      <c r="B23" s="309" t="s">
        <v>789</v>
      </c>
      <c r="C23" s="307"/>
      <c r="D23" s="307"/>
      <c r="E23" s="307"/>
      <c r="F23" s="307">
        <v>1000000</v>
      </c>
      <c r="G23" s="304"/>
    </row>
    <row r="24" spans="1:9" s="40" customFormat="1" ht="24" x14ac:dyDescent="0.25">
      <c r="A24" s="77"/>
      <c r="B24" s="308" t="s">
        <v>790</v>
      </c>
      <c r="C24" s="307">
        <v>11685910</v>
      </c>
      <c r="D24" s="307">
        <v>11685910</v>
      </c>
      <c r="E24" s="307">
        <v>11685910</v>
      </c>
      <c r="F24" s="307">
        <v>12052910</v>
      </c>
      <c r="G24" s="304"/>
    </row>
    <row r="25" spans="1:9" s="40" customFormat="1" ht="24" x14ac:dyDescent="0.25">
      <c r="A25" s="77"/>
      <c r="B25" s="308" t="s">
        <v>791</v>
      </c>
      <c r="C25" s="307">
        <v>1470600</v>
      </c>
      <c r="D25" s="307">
        <v>1470600</v>
      </c>
      <c r="E25" s="307">
        <v>1470600</v>
      </c>
      <c r="F25" s="307">
        <v>1470600</v>
      </c>
      <c r="G25" s="304"/>
      <c r="H25" s="171"/>
    </row>
    <row r="26" spans="1:9" s="40" customFormat="1" ht="15" customHeight="1" x14ac:dyDescent="0.25">
      <c r="A26" s="77"/>
      <c r="B26" s="308" t="s">
        <v>792</v>
      </c>
      <c r="C26" s="307">
        <v>55360</v>
      </c>
      <c r="D26" s="307">
        <v>55360</v>
      </c>
      <c r="E26" s="307">
        <v>55360</v>
      </c>
      <c r="F26" s="307">
        <v>55360</v>
      </c>
      <c r="G26" s="304"/>
    </row>
    <row r="27" spans="1:9" s="40" customFormat="1" ht="15" customHeight="1" x14ac:dyDescent="0.25">
      <c r="A27" s="77"/>
      <c r="B27" s="84" t="s">
        <v>793</v>
      </c>
      <c r="C27" s="307">
        <v>1014499</v>
      </c>
      <c r="D27" s="307">
        <v>1014499</v>
      </c>
      <c r="E27" s="307">
        <v>1014499</v>
      </c>
      <c r="F27" s="307">
        <v>1083511</v>
      </c>
      <c r="G27" s="304"/>
    </row>
    <row r="28" spans="1:9" s="40" customFormat="1" ht="15" customHeight="1" x14ac:dyDescent="0.25">
      <c r="A28" s="77"/>
      <c r="B28" s="84" t="s">
        <v>794</v>
      </c>
      <c r="C28" s="307">
        <v>4896000</v>
      </c>
      <c r="D28" s="307">
        <v>4896000</v>
      </c>
      <c r="E28" s="307">
        <v>4896000</v>
      </c>
      <c r="F28" s="307">
        <v>4896000</v>
      </c>
      <c r="G28" s="304"/>
    </row>
    <row r="29" spans="1:9" s="40" customFormat="1" ht="15" customHeight="1" x14ac:dyDescent="0.25">
      <c r="A29" s="77"/>
      <c r="B29" s="84" t="s">
        <v>795</v>
      </c>
      <c r="C29" s="307">
        <v>1200000</v>
      </c>
      <c r="D29" s="307">
        <v>1200000</v>
      </c>
      <c r="E29" s="307">
        <v>1200000</v>
      </c>
      <c r="F29" s="307">
        <v>1340910</v>
      </c>
      <c r="G29" s="304"/>
    </row>
    <row r="30" spans="1:9" s="40" customFormat="1" ht="15" customHeight="1" x14ac:dyDescent="0.25">
      <c r="A30" s="77"/>
      <c r="B30" s="309" t="s">
        <v>796</v>
      </c>
      <c r="C30" s="490">
        <v>0</v>
      </c>
      <c r="D30" s="491">
        <v>1909132</v>
      </c>
      <c r="E30" s="491">
        <v>2043088</v>
      </c>
      <c r="F30" s="491">
        <v>2574037</v>
      </c>
      <c r="G30" s="304"/>
    </row>
    <row r="31" spans="1:9" s="40" customFormat="1" ht="15" customHeight="1" x14ac:dyDescent="0.25">
      <c r="A31" s="77"/>
      <c r="B31" s="309" t="s">
        <v>797</v>
      </c>
      <c r="C31" s="491">
        <v>0</v>
      </c>
      <c r="D31" s="491">
        <v>0</v>
      </c>
      <c r="E31" s="491">
        <v>8977500</v>
      </c>
      <c r="F31" s="491">
        <v>8977500</v>
      </c>
      <c r="G31" s="489"/>
    </row>
    <row r="32" spans="1:9" s="40" customFormat="1" ht="15" customHeight="1" x14ac:dyDescent="0.25">
      <c r="A32" s="52"/>
      <c r="B32" s="45" t="s">
        <v>479</v>
      </c>
      <c r="C32" s="79">
        <f>'7.sz. melléklet'!D63</f>
        <v>652747</v>
      </c>
      <c r="D32" s="79">
        <f>'7.sz. melléklet'!E63</f>
        <v>1205395</v>
      </c>
      <c r="E32" s="79">
        <f>'7.sz. melléklet'!F63</f>
        <v>1672047</v>
      </c>
      <c r="F32" s="79">
        <f>'7.sz. melléklet'!G63</f>
        <v>2884299</v>
      </c>
      <c r="G32" s="124">
        <f>F32/C32</f>
        <v>4.4187089331701257</v>
      </c>
    </row>
    <row r="33" spans="1:7" s="306" customFormat="1" ht="15" customHeight="1" x14ac:dyDescent="0.25">
      <c r="A33" s="85" t="s">
        <v>68</v>
      </c>
      <c r="B33" s="26" t="s">
        <v>467</v>
      </c>
      <c r="C33" s="27">
        <f>'7.sz. melléklet'!D87</f>
        <v>0</v>
      </c>
      <c r="D33" s="27">
        <f>'7.sz. melléklet'!E87</f>
        <v>4000400</v>
      </c>
      <c r="E33" s="27">
        <f>'7.sz. melléklet'!F87</f>
        <v>4050400</v>
      </c>
      <c r="F33" s="27">
        <f>'7.sz. melléklet'!G87</f>
        <v>4050400</v>
      </c>
      <c r="G33" s="86"/>
    </row>
    <row r="34" spans="1:7" s="40" customFormat="1" ht="15" customHeight="1" x14ac:dyDescent="0.25">
      <c r="A34" s="852" t="s">
        <v>69</v>
      </c>
      <c r="B34" s="852"/>
      <c r="C34" s="29">
        <f>C10+C11+C15+C33</f>
        <v>203363228</v>
      </c>
      <c r="D34" s="29">
        <f>D10+D11+D15+D33</f>
        <v>209825408</v>
      </c>
      <c r="E34" s="29">
        <f>E10+E11+E15+E33</f>
        <v>237433517</v>
      </c>
      <c r="F34" s="29">
        <f>F10+F11+F15+F33</f>
        <v>240927258</v>
      </c>
      <c r="G34" s="87">
        <f t="shared" ref="G34:G37" si="1">F34/C34</f>
        <v>1.1847139739540327</v>
      </c>
    </row>
    <row r="35" spans="1:7" s="40" customFormat="1" ht="15" customHeight="1" x14ac:dyDescent="0.25">
      <c r="A35" s="74" t="s">
        <v>27</v>
      </c>
      <c r="B35" s="75" t="s">
        <v>70</v>
      </c>
      <c r="C35" s="55">
        <f>SUM(C36)</f>
        <v>92172726</v>
      </c>
      <c r="D35" s="55">
        <f>SUM(D36)</f>
        <v>81516833</v>
      </c>
      <c r="E35" s="55">
        <f>SUM(E36)</f>
        <v>81516832</v>
      </c>
      <c r="F35" s="55">
        <f>SUM(F36)</f>
        <v>81516832</v>
      </c>
      <c r="G35" s="88">
        <f t="shared" si="1"/>
        <v>0.88439211399693218</v>
      </c>
    </row>
    <row r="36" spans="1:7" s="40" customFormat="1" ht="15" customHeight="1" thickBot="1" x14ac:dyDescent="0.3">
      <c r="A36" s="316"/>
      <c r="B36" s="317" t="s">
        <v>71</v>
      </c>
      <c r="C36" s="318">
        <f>'2.sz. melléklet'!C19</f>
        <v>92172726</v>
      </c>
      <c r="D36" s="318">
        <f>'2.sz. melléklet'!D19</f>
        <v>81516833</v>
      </c>
      <c r="E36" s="318">
        <f>'2.sz. melléklet'!E19</f>
        <v>81516832</v>
      </c>
      <c r="F36" s="318">
        <f>'2.sz. melléklet'!F19</f>
        <v>81516832</v>
      </c>
      <c r="G36" s="492">
        <f t="shared" si="1"/>
        <v>0.88439211399693218</v>
      </c>
    </row>
    <row r="37" spans="1:7" s="40" customFormat="1" ht="15" customHeight="1" thickTop="1" thickBot="1" x14ac:dyDescent="0.3">
      <c r="A37" s="873" t="s">
        <v>72</v>
      </c>
      <c r="B37" s="873"/>
      <c r="C37" s="66">
        <f>C35+C34</f>
        <v>295535954</v>
      </c>
      <c r="D37" s="66">
        <f>D35+D34</f>
        <v>291342241</v>
      </c>
      <c r="E37" s="66">
        <f>E35+E34</f>
        <v>318950349</v>
      </c>
      <c r="F37" s="66">
        <f>F35+F34</f>
        <v>322444090</v>
      </c>
      <c r="G37" s="93">
        <f t="shared" si="1"/>
        <v>1.091048603852782</v>
      </c>
    </row>
    <row r="38" spans="1:7" ht="13.8" thickTop="1" x14ac:dyDescent="0.25"/>
  </sheetData>
  <sheetProtection selectLockedCells="1" selectUnlockedCells="1"/>
  <mergeCells count="4">
    <mergeCell ref="A34:B34"/>
    <mergeCell ref="A37:B37"/>
    <mergeCell ref="A9:G9"/>
    <mergeCell ref="A4:G4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/>
  </sheetViews>
  <sheetFormatPr defaultRowHeight="13.2" x14ac:dyDescent="0.25"/>
  <cols>
    <col min="1" max="1" width="5.6640625" customWidth="1"/>
    <col min="2" max="2" width="30.6640625" customWidth="1"/>
    <col min="3" max="3" width="5.6640625" customWidth="1"/>
    <col min="4" max="9" width="9.6640625" customWidth="1"/>
  </cols>
  <sheetData>
    <row r="1" spans="1:9" s="40" customFormat="1" ht="15" customHeight="1" x14ac:dyDescent="0.25">
      <c r="B1" s="3"/>
      <c r="C1" s="3"/>
      <c r="D1" s="3"/>
      <c r="E1" s="3"/>
      <c r="F1" s="3"/>
      <c r="G1" s="3"/>
      <c r="H1" s="658" t="s">
        <v>574</v>
      </c>
    </row>
    <row r="2" spans="1:9" s="40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 …. /2018. (…..) önkormányzati rendelethez</v>
      </c>
    </row>
    <row r="3" spans="1:9" s="40" customFormat="1" ht="15" customHeight="1" x14ac:dyDescent="0.25">
      <c r="A3" s="42"/>
      <c r="B3" s="43"/>
      <c r="C3" s="43"/>
      <c r="D3" s="43"/>
      <c r="E3" s="43"/>
      <c r="F3" s="43"/>
      <c r="G3" s="43"/>
    </row>
    <row r="4" spans="1:9" s="40" customFormat="1" ht="15" customHeight="1" x14ac:dyDescent="0.25">
      <c r="A4" s="875" t="s">
        <v>709</v>
      </c>
      <c r="B4" s="875"/>
      <c r="C4" s="875"/>
      <c r="D4" s="875"/>
      <c r="E4" s="875"/>
      <c r="F4" s="875"/>
      <c r="G4" s="875"/>
      <c r="H4" s="875"/>
      <c r="I4" s="795"/>
    </row>
    <row r="5" spans="1:9" s="40" customFormat="1" ht="15" customHeight="1" x14ac:dyDescent="0.25">
      <c r="A5" s="875" t="s">
        <v>73</v>
      </c>
      <c r="B5" s="875"/>
      <c r="C5" s="875"/>
      <c r="D5" s="875"/>
      <c r="E5" s="875"/>
      <c r="F5" s="875"/>
      <c r="G5" s="875"/>
      <c r="H5" s="875"/>
      <c r="I5" s="795"/>
    </row>
    <row r="6" spans="1:9" s="40" customFormat="1" ht="15" customHeight="1" x14ac:dyDescent="0.25">
      <c r="A6" s="43"/>
      <c r="B6" s="70"/>
      <c r="C6" s="70"/>
      <c r="D6" s="70"/>
      <c r="E6" s="70"/>
      <c r="F6" s="70"/>
      <c r="G6" s="70"/>
      <c r="H6" s="70"/>
    </row>
    <row r="7" spans="1:9" s="40" customFormat="1" ht="15" customHeight="1" thickBot="1" x14ac:dyDescent="0.25">
      <c r="A7" s="43"/>
      <c r="B7" s="43"/>
      <c r="C7" s="43"/>
      <c r="D7" s="43"/>
      <c r="E7" s="43"/>
      <c r="F7" s="43"/>
      <c r="G7" s="43"/>
      <c r="H7" s="6" t="s">
        <v>320</v>
      </c>
    </row>
    <row r="8" spans="1:9" s="40" customFormat="1" ht="34.200000000000003" thickTop="1" x14ac:dyDescent="0.25">
      <c r="A8" s="7" t="s">
        <v>1</v>
      </c>
      <c r="B8" s="8" t="s">
        <v>2</v>
      </c>
      <c r="C8" s="9" t="s">
        <v>349</v>
      </c>
      <c r="D8" s="9" t="s">
        <v>649</v>
      </c>
      <c r="E8" s="9" t="s">
        <v>774</v>
      </c>
      <c r="F8" s="9" t="s">
        <v>776</v>
      </c>
      <c r="G8" s="9" t="s">
        <v>778</v>
      </c>
      <c r="H8" s="10" t="s">
        <v>634</v>
      </c>
    </row>
    <row r="9" spans="1:9" s="40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04" t="s">
        <v>65</v>
      </c>
    </row>
    <row r="10" spans="1:9" s="40" customFormat="1" ht="15" customHeight="1" thickTop="1" x14ac:dyDescent="0.25">
      <c r="A10" s="877" t="s">
        <v>41</v>
      </c>
      <c r="B10" s="877"/>
      <c r="C10" s="877"/>
      <c r="D10" s="877"/>
      <c r="E10" s="877"/>
      <c r="F10" s="877"/>
      <c r="G10" s="877"/>
      <c r="H10" s="877"/>
    </row>
    <row r="11" spans="1:9" s="40" customFormat="1" ht="15" customHeight="1" x14ac:dyDescent="0.25">
      <c r="A11" s="77" t="s">
        <v>13</v>
      </c>
      <c r="B11" s="60" t="s">
        <v>124</v>
      </c>
      <c r="C11" s="60" t="s">
        <v>350</v>
      </c>
      <c r="D11" s="79">
        <f>'7.sz. melléklet'!D7+'8.sz. melléklet'!D8</f>
        <v>50203332</v>
      </c>
      <c r="E11" s="79">
        <f>'7.sz. melléklet'!E7+'8.sz. melléklet'!D8</f>
        <v>51287987</v>
      </c>
      <c r="F11" s="79">
        <f>'7.sz. melléklet'!F7+'8.sz. melléklet'!E8</f>
        <v>52976307</v>
      </c>
      <c r="G11" s="79">
        <f>'7.sz. melléklet'!G7+'8.sz. melléklet'!F8</f>
        <v>51965064</v>
      </c>
      <c r="H11" s="76">
        <f>G11/D11</f>
        <v>1.0350919337385813</v>
      </c>
    </row>
    <row r="12" spans="1:9" s="40" customFormat="1" ht="15" customHeight="1" x14ac:dyDescent="0.25">
      <c r="A12" s="77" t="s">
        <v>14</v>
      </c>
      <c r="B12" s="60" t="s">
        <v>51</v>
      </c>
      <c r="C12" s="60" t="s">
        <v>360</v>
      </c>
      <c r="D12" s="79">
        <f>'7.sz. melléklet'!D21+'8.sz. melléklet'!D18</f>
        <v>11907363</v>
      </c>
      <c r="E12" s="79">
        <f>'7.sz. melléklet'!E21+'8.sz. melléklet'!D18</f>
        <v>12078311</v>
      </c>
      <c r="F12" s="79">
        <f>'7.sz. melléklet'!F21+'8.sz. melléklet'!E18</f>
        <v>12788227</v>
      </c>
      <c r="G12" s="79">
        <f>'7.sz. melléklet'!G21+'8.sz. melléklet'!F18</f>
        <v>12174050</v>
      </c>
      <c r="H12" s="76">
        <f t="shared" ref="H12:H19" si="0">G12/D12</f>
        <v>1.0223968144752116</v>
      </c>
    </row>
    <row r="13" spans="1:9" s="40" customFormat="1" ht="15" customHeight="1" x14ac:dyDescent="0.25">
      <c r="A13" s="77" t="s">
        <v>52</v>
      </c>
      <c r="B13" s="60" t="s">
        <v>130</v>
      </c>
      <c r="C13" s="60" t="s">
        <v>361</v>
      </c>
      <c r="D13" s="79">
        <f>'7.sz. melléklet'!D22+'8.sz. melléklet'!D19</f>
        <v>113724009</v>
      </c>
      <c r="E13" s="79">
        <f>'7.sz. melléklet'!E22+'8.sz. melléklet'!D19</f>
        <v>119519233</v>
      </c>
      <c r="F13" s="79">
        <f>'7.sz. melléklet'!F22+'8.sz. melléklet'!E19</f>
        <v>124660645</v>
      </c>
      <c r="G13" s="79">
        <f>'7.sz. melléklet'!G22+'8.sz. melléklet'!F19</f>
        <v>121669148</v>
      </c>
      <c r="H13" s="76">
        <f t="shared" si="0"/>
        <v>1.0698633390597407</v>
      </c>
    </row>
    <row r="14" spans="1:9" s="40" customFormat="1" ht="15" customHeight="1" x14ac:dyDescent="0.25">
      <c r="A14" s="77" t="s">
        <v>53</v>
      </c>
      <c r="B14" s="60" t="s">
        <v>483</v>
      </c>
      <c r="C14" s="60" t="s">
        <v>384</v>
      </c>
      <c r="D14" s="79">
        <f>'7.sz. melléklet'!D32</f>
        <v>3700000</v>
      </c>
      <c r="E14" s="79">
        <f>'7.sz. melléklet'!E32</f>
        <v>3700000</v>
      </c>
      <c r="F14" s="79">
        <f>'7.sz. melléklet'!F32</f>
        <v>3700000</v>
      </c>
      <c r="G14" s="79">
        <f>'7.sz. melléklet'!G32</f>
        <v>3700000</v>
      </c>
      <c r="H14" s="76">
        <f t="shared" si="0"/>
        <v>1</v>
      </c>
    </row>
    <row r="15" spans="1:9" s="40" customFormat="1" ht="15" customHeight="1" x14ac:dyDescent="0.25">
      <c r="A15" s="77" t="s">
        <v>55</v>
      </c>
      <c r="B15" s="78" t="s">
        <v>550</v>
      </c>
      <c r="C15" s="349" t="s">
        <v>540</v>
      </c>
      <c r="D15" s="79">
        <f>'7.sz. melléklet'!D34</f>
        <v>880000</v>
      </c>
      <c r="E15" s="79">
        <f>'7.sz. melléklet'!E34</f>
        <v>4548774</v>
      </c>
      <c r="F15" s="79">
        <f>'7.sz. melléklet'!F34</f>
        <v>4548774</v>
      </c>
      <c r="G15" s="79">
        <f>'7.sz. melléklet'!G34</f>
        <v>4548774</v>
      </c>
      <c r="H15" s="76">
        <f t="shared" si="0"/>
        <v>5.1690613636363638</v>
      </c>
    </row>
    <row r="16" spans="1:9" s="40" customFormat="1" ht="15" customHeight="1" x14ac:dyDescent="0.25">
      <c r="A16" s="77" t="s">
        <v>56</v>
      </c>
      <c r="B16" s="60" t="s">
        <v>487</v>
      </c>
      <c r="C16" s="60" t="s">
        <v>389</v>
      </c>
      <c r="D16" s="79">
        <f>'7.sz. melléklet'!D35</f>
        <v>15804432</v>
      </c>
      <c r="E16" s="79">
        <f>'7.sz. melléklet'!E35</f>
        <v>15804432</v>
      </c>
      <c r="F16" s="79">
        <f>'7.sz. melléklet'!F35</f>
        <v>19129000</v>
      </c>
      <c r="G16" s="79">
        <f>'7.sz. melléklet'!G35</f>
        <v>19129000</v>
      </c>
      <c r="H16" s="76">
        <f t="shared" si="0"/>
        <v>1.2103566898196658</v>
      </c>
    </row>
    <row r="17" spans="1:8" s="40" customFormat="1" ht="15" customHeight="1" x14ac:dyDescent="0.25">
      <c r="A17" s="77" t="s">
        <v>78</v>
      </c>
      <c r="B17" s="60" t="s">
        <v>75</v>
      </c>
      <c r="C17" s="60" t="s">
        <v>390</v>
      </c>
      <c r="D17" s="79">
        <f>'7.sz. melléklet'!D36</f>
        <v>6975000</v>
      </c>
      <c r="E17" s="79">
        <f>'7.sz. melléklet'!E36</f>
        <v>7175000</v>
      </c>
      <c r="F17" s="79">
        <f>'7.sz. melléklet'!F36</f>
        <v>17182500</v>
      </c>
      <c r="G17" s="79">
        <f>'7.sz. melléklet'!G36</f>
        <v>17222500</v>
      </c>
      <c r="H17" s="76">
        <f t="shared" si="0"/>
        <v>2.4691756272401433</v>
      </c>
    </row>
    <row r="18" spans="1:8" s="40" customFormat="1" ht="15" customHeight="1" x14ac:dyDescent="0.25">
      <c r="A18" s="856" t="s">
        <v>76</v>
      </c>
      <c r="B18" s="856"/>
      <c r="C18" s="328"/>
      <c r="D18" s="185">
        <f>SUM(D11:D17)</f>
        <v>203194136</v>
      </c>
      <c r="E18" s="185">
        <f>SUM(E11:E17)</f>
        <v>214113737</v>
      </c>
      <c r="F18" s="185">
        <f>SUM(F11:F17)</f>
        <v>234985453</v>
      </c>
      <c r="G18" s="185">
        <f>SUM(G11:G17)</f>
        <v>230408536</v>
      </c>
      <c r="H18" s="273">
        <f t="shared" si="0"/>
        <v>1.133932998932607</v>
      </c>
    </row>
    <row r="19" spans="1:8" s="40" customFormat="1" ht="15" customHeight="1" x14ac:dyDescent="0.25">
      <c r="A19" s="77" t="s">
        <v>87</v>
      </c>
      <c r="B19" s="60" t="s">
        <v>45</v>
      </c>
      <c r="C19" s="60" t="s">
        <v>570</v>
      </c>
      <c r="D19" s="79">
        <f>'7.sz. melléklet'!D37</f>
        <v>92341818</v>
      </c>
      <c r="E19" s="79">
        <f>'7.sz. melléklet'!E37</f>
        <v>139498598</v>
      </c>
      <c r="F19" s="79">
        <f>'7.sz. melléklet'!F37</f>
        <v>100164990</v>
      </c>
      <c r="G19" s="79">
        <f>'7.sz. melléklet'!G37</f>
        <v>122582442</v>
      </c>
      <c r="H19" s="76">
        <f t="shared" si="0"/>
        <v>1.3274856901777696</v>
      </c>
    </row>
    <row r="20" spans="1:8" s="40" customFormat="1" ht="15" customHeight="1" x14ac:dyDescent="0.25">
      <c r="A20" s="52"/>
      <c r="B20" s="94" t="s">
        <v>77</v>
      </c>
      <c r="C20" s="94"/>
      <c r="D20" s="186"/>
      <c r="E20" s="186"/>
      <c r="F20" s="186"/>
      <c r="G20" s="186"/>
      <c r="H20" s="95"/>
    </row>
    <row r="21" spans="1:8" s="40" customFormat="1" ht="15" customHeight="1" thickBot="1" x14ac:dyDescent="0.3">
      <c r="A21" s="96" t="s">
        <v>88</v>
      </c>
      <c r="B21" s="64" t="s">
        <v>79</v>
      </c>
      <c r="C21" s="64"/>
      <c r="D21" s="274">
        <v>22</v>
      </c>
      <c r="E21" s="274">
        <v>22</v>
      </c>
      <c r="F21" s="274">
        <v>22</v>
      </c>
      <c r="G21" s="274">
        <v>22</v>
      </c>
      <c r="H21" s="65"/>
    </row>
    <row r="22" spans="1:8" ht="15" customHeight="1" thickTop="1" thickBot="1" x14ac:dyDescent="0.3">
      <c r="A22" s="876" t="s">
        <v>80</v>
      </c>
      <c r="B22" s="876"/>
      <c r="C22" s="299"/>
      <c r="D22" s="326">
        <f>SUM(D18:D19)</f>
        <v>295535954</v>
      </c>
      <c r="E22" s="326">
        <f>SUM(E18:E19)</f>
        <v>353612335</v>
      </c>
      <c r="F22" s="326">
        <f>SUM(F18:F19)</f>
        <v>335150443</v>
      </c>
      <c r="G22" s="326">
        <f>SUM(G18:G19)</f>
        <v>352990978</v>
      </c>
      <c r="H22" s="327">
        <f>G22/D22</f>
        <v>1.1944095911930905</v>
      </c>
    </row>
    <row r="23" spans="1:8" ht="15" customHeight="1" thickTop="1" x14ac:dyDescent="0.25"/>
  </sheetData>
  <sheetProtection selectLockedCells="1" selectUnlockedCells="1"/>
  <mergeCells count="5">
    <mergeCell ref="A18:B18"/>
    <mergeCell ref="A22:B22"/>
    <mergeCell ref="A10:H10"/>
    <mergeCell ref="A4:H4"/>
    <mergeCell ref="A5:H5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/>
  </sheetViews>
  <sheetFormatPr defaultRowHeight="13.2" x14ac:dyDescent="0.25"/>
  <cols>
    <col min="1" max="1" width="5.6640625" customWidth="1"/>
    <col min="2" max="2" width="27.6640625" customWidth="1"/>
    <col min="3" max="3" width="5.6640625" customWidth="1"/>
    <col min="4" max="9" width="9.6640625" customWidth="1"/>
  </cols>
  <sheetData>
    <row r="1" spans="1:9" s="40" customFormat="1" ht="15" customHeight="1" x14ac:dyDescent="0.25">
      <c r="B1" s="3"/>
      <c r="C1" s="3"/>
      <c r="D1" s="3"/>
      <c r="E1" s="3"/>
      <c r="F1" s="3"/>
      <c r="G1" s="3"/>
      <c r="H1" s="495" t="s">
        <v>575</v>
      </c>
    </row>
    <row r="2" spans="1:9" s="40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 …. /2018. (…..) önkormányzati rendelethez</v>
      </c>
    </row>
    <row r="3" spans="1:9" s="40" customFormat="1" ht="15" customHeight="1" x14ac:dyDescent="0.25">
      <c r="A3" s="42"/>
      <c r="B3" s="43"/>
      <c r="C3" s="43"/>
      <c r="D3" s="43"/>
      <c r="E3" s="43"/>
      <c r="F3" s="43"/>
      <c r="G3" s="43"/>
    </row>
    <row r="4" spans="1:9" s="40" customFormat="1" ht="15" customHeight="1" x14ac:dyDescent="0.25">
      <c r="A4" s="865" t="s">
        <v>81</v>
      </c>
      <c r="B4" s="865"/>
      <c r="C4" s="865"/>
      <c r="D4" s="865"/>
      <c r="E4" s="865"/>
      <c r="F4" s="865"/>
      <c r="G4" s="865"/>
      <c r="H4" s="865"/>
      <c r="I4" s="781"/>
    </row>
    <row r="5" spans="1:9" s="40" customFormat="1" ht="15" customHeight="1" x14ac:dyDescent="0.25">
      <c r="A5" s="865" t="s">
        <v>605</v>
      </c>
      <c r="B5" s="865"/>
      <c r="C5" s="865"/>
      <c r="D5" s="865"/>
      <c r="E5" s="865"/>
      <c r="F5" s="865"/>
      <c r="G5" s="865"/>
      <c r="H5" s="865"/>
      <c r="I5" s="781"/>
    </row>
    <row r="6" spans="1:9" s="40" customFormat="1" ht="15" customHeight="1" x14ac:dyDescent="0.25">
      <c r="A6" s="43"/>
      <c r="B6" s="43"/>
      <c r="C6" s="43"/>
      <c r="D6" s="43"/>
      <c r="E6" s="43"/>
      <c r="F6" s="43"/>
      <c r="G6" s="43"/>
    </row>
    <row r="7" spans="1:9" s="40" customFormat="1" ht="15" customHeight="1" thickBot="1" x14ac:dyDescent="0.25">
      <c r="A7" s="42"/>
      <c r="B7" s="42"/>
      <c r="C7" s="42"/>
      <c r="D7" s="97"/>
      <c r="E7" s="97"/>
      <c r="F7" s="97"/>
      <c r="G7" s="97"/>
      <c r="H7" s="6" t="s">
        <v>320</v>
      </c>
    </row>
    <row r="8" spans="1:9" s="40" customFormat="1" ht="34.200000000000003" thickTop="1" x14ac:dyDescent="0.25">
      <c r="A8" s="7" t="s">
        <v>1</v>
      </c>
      <c r="B8" s="8" t="s">
        <v>2</v>
      </c>
      <c r="C8" s="9" t="s">
        <v>349</v>
      </c>
      <c r="D8" s="9" t="s">
        <v>649</v>
      </c>
      <c r="E8" s="9" t="s">
        <v>774</v>
      </c>
      <c r="F8" s="9" t="s">
        <v>776</v>
      </c>
      <c r="G8" s="9" t="s">
        <v>778</v>
      </c>
      <c r="H8" s="10" t="s">
        <v>634</v>
      </c>
    </row>
    <row r="9" spans="1:9" s="40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04" t="s">
        <v>65</v>
      </c>
    </row>
    <row r="10" spans="1:9" s="40" customFormat="1" ht="15" customHeight="1" thickTop="1" x14ac:dyDescent="0.25">
      <c r="A10" s="52" t="s">
        <v>13</v>
      </c>
      <c r="B10" s="45" t="s">
        <v>411</v>
      </c>
      <c r="C10" s="45" t="s">
        <v>412</v>
      </c>
      <c r="D10" s="46">
        <f>'7.sz. melléklet'!D45</f>
        <v>7550000</v>
      </c>
      <c r="E10" s="46">
        <f>'7.sz. melléklet'!E45</f>
        <v>49213055</v>
      </c>
      <c r="F10" s="46">
        <f>'7.sz. melléklet'!F45</f>
        <v>11905007</v>
      </c>
      <c r="G10" s="46">
        <f>'7.sz. melléklet'!G45</f>
        <v>11896503</v>
      </c>
      <c r="H10" s="20">
        <f>G10/D10</f>
        <v>1.5756957615894041</v>
      </c>
    </row>
    <row r="11" spans="1:9" s="40" customFormat="1" ht="15" customHeight="1" x14ac:dyDescent="0.25">
      <c r="A11" s="282" t="s">
        <v>14</v>
      </c>
      <c r="B11" s="329" t="s">
        <v>224</v>
      </c>
      <c r="C11" s="329" t="s">
        <v>392</v>
      </c>
      <c r="D11" s="330">
        <f>'7.sz. melléklet'!D38+'8.sz. melléklet'!D27</f>
        <v>117503000</v>
      </c>
      <c r="E11" s="330">
        <f>'7.sz. melléklet'!E38+'8.sz. melléklet'!E27</f>
        <v>126065339</v>
      </c>
      <c r="F11" s="330">
        <f>'7.sz. melléklet'!F38+'8.sz. melléklet'!G27</f>
        <v>109443387</v>
      </c>
      <c r="G11" s="330">
        <f>'7.sz. melléklet'!G38+'8.sz. melléklet'!H27</f>
        <v>104984645</v>
      </c>
      <c r="H11" s="20">
        <f t="shared" ref="H11:H12" si="0">G11/D11</f>
        <v>0.89346352859075939</v>
      </c>
      <c r="I11" s="171"/>
    </row>
    <row r="12" spans="1:9" s="40" customFormat="1" ht="15" customHeight="1" x14ac:dyDescent="0.25">
      <c r="A12" s="77" t="s">
        <v>52</v>
      </c>
      <c r="B12" s="331" t="s">
        <v>141</v>
      </c>
      <c r="C12" s="331" t="s">
        <v>419</v>
      </c>
      <c r="D12" s="332">
        <f>'7.sz. melléklet'!D48</f>
        <v>300000</v>
      </c>
      <c r="E12" s="332">
        <f>'7.sz. melléklet'!E48</f>
        <v>300000</v>
      </c>
      <c r="F12" s="332">
        <f>'7.sz. melléklet'!F48</f>
        <v>300000</v>
      </c>
      <c r="G12" s="332">
        <f>'7.sz. melléklet'!G48</f>
        <v>300000</v>
      </c>
      <c r="H12" s="20">
        <f t="shared" si="0"/>
        <v>1</v>
      </c>
    </row>
    <row r="13" spans="1:9" s="40" customFormat="1" ht="15" customHeight="1" thickBot="1" x14ac:dyDescent="0.3">
      <c r="A13" s="34" t="s">
        <v>53</v>
      </c>
      <c r="B13" s="45" t="s">
        <v>46</v>
      </c>
      <c r="C13" s="78"/>
      <c r="D13" s="355"/>
      <c r="E13" s="355"/>
      <c r="F13" s="355"/>
      <c r="G13" s="355"/>
      <c r="H13" s="356"/>
    </row>
    <row r="14" spans="1:9" s="40" customFormat="1" ht="15" customHeight="1" thickTop="1" thickBot="1" x14ac:dyDescent="0.3">
      <c r="A14" s="876" t="s">
        <v>84</v>
      </c>
      <c r="B14" s="876"/>
      <c r="C14" s="283"/>
      <c r="D14" s="66">
        <f>SUM(D10:D13)</f>
        <v>125353000</v>
      </c>
      <c r="E14" s="66">
        <f>SUM(E10:E13)</f>
        <v>175578394</v>
      </c>
      <c r="F14" s="66">
        <f>SUM(F10:F13)</f>
        <v>121648394</v>
      </c>
      <c r="G14" s="66">
        <f>SUM(G10:G13)</f>
        <v>117181148</v>
      </c>
      <c r="H14" s="93">
        <f>G14/D14</f>
        <v>0.93480928258597717</v>
      </c>
    </row>
    <row r="15" spans="1:9" ht="13.8" thickTop="1" x14ac:dyDescent="0.25"/>
  </sheetData>
  <sheetProtection selectLockedCells="1" selectUnlockedCells="1"/>
  <mergeCells count="3">
    <mergeCell ref="A14:B14"/>
    <mergeCell ref="A4:H4"/>
    <mergeCell ref="A5:H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zoomScaleNormal="100" zoomScaleSheetLayoutView="75" workbookViewId="0"/>
  </sheetViews>
  <sheetFormatPr defaultRowHeight="13.2" x14ac:dyDescent="0.25"/>
  <cols>
    <col min="1" max="1" width="5.109375" customWidth="1"/>
    <col min="2" max="2" width="35.33203125" customWidth="1"/>
    <col min="3" max="6" width="9.6640625" customWidth="1"/>
    <col min="7" max="7" width="8.33203125" customWidth="1"/>
    <col min="8" max="11" width="9.6640625" customWidth="1"/>
    <col min="12" max="12" width="8.33203125" customWidth="1"/>
    <col min="13" max="14" width="8.109375" customWidth="1"/>
    <col min="15" max="16" width="7.6640625" customWidth="1"/>
  </cols>
  <sheetData>
    <row r="1" spans="1:16" s="43" customFormat="1" ht="12" x14ac:dyDescent="0.25">
      <c r="B1" s="58"/>
      <c r="C1" s="58"/>
      <c r="D1" s="574"/>
      <c r="E1" s="688"/>
      <c r="F1" s="781"/>
      <c r="G1" s="58"/>
      <c r="N1" s="41" t="s">
        <v>576</v>
      </c>
    </row>
    <row r="2" spans="1:16" s="43" customFormat="1" ht="12" x14ac:dyDescent="0.25">
      <c r="A2" s="3"/>
      <c r="B2" s="3"/>
      <c r="C2" s="3"/>
      <c r="D2" s="3"/>
      <c r="E2" s="3"/>
      <c r="F2" s="3"/>
      <c r="G2" s="3"/>
      <c r="N2" s="2" t="str">
        <f>'1.sz. melléklet'!G2</f>
        <v>az  …. /2018. (…..) önkormányzati rendelethez</v>
      </c>
    </row>
    <row r="3" spans="1:16" s="43" customFormat="1" ht="6.75" customHeight="1" x14ac:dyDescent="0.25">
      <c r="A3" s="42"/>
    </row>
    <row r="4" spans="1:16" s="43" customFormat="1" ht="12" x14ac:dyDescent="0.25">
      <c r="A4" s="865" t="s">
        <v>718</v>
      </c>
      <c r="B4" s="865"/>
      <c r="C4" s="865"/>
      <c r="D4" s="865"/>
      <c r="E4" s="865"/>
      <c r="F4" s="865"/>
      <c r="G4" s="865"/>
      <c r="H4" s="865"/>
      <c r="I4" s="865"/>
      <c r="J4" s="865"/>
      <c r="K4" s="865"/>
      <c r="L4" s="865"/>
      <c r="M4" s="865"/>
      <c r="N4" s="865"/>
    </row>
    <row r="5" spans="1:16" s="43" customFormat="1" ht="12.6" thickBot="1" x14ac:dyDescent="0.25">
      <c r="N5" s="6" t="s">
        <v>320</v>
      </c>
      <c r="P5" s="6"/>
    </row>
    <row r="6" spans="1:16" s="43" customFormat="1" ht="31.2" thickTop="1" x14ac:dyDescent="0.25">
      <c r="A6" s="401" t="s">
        <v>85</v>
      </c>
      <c r="B6" s="402" t="s">
        <v>86</v>
      </c>
      <c r="C6" s="403" t="s">
        <v>719</v>
      </c>
      <c r="D6" s="740" t="s">
        <v>720</v>
      </c>
      <c r="E6" s="403" t="s">
        <v>720</v>
      </c>
      <c r="F6" s="404" t="s">
        <v>720</v>
      </c>
      <c r="G6" s="488" t="s">
        <v>634</v>
      </c>
      <c r="H6" s="406" t="s">
        <v>721</v>
      </c>
      <c r="I6" s="406" t="s">
        <v>722</v>
      </c>
      <c r="J6" s="406" t="s">
        <v>722</v>
      </c>
      <c r="K6" s="406" t="s">
        <v>722</v>
      </c>
      <c r="L6" s="488" t="s">
        <v>634</v>
      </c>
      <c r="M6" s="407" t="s">
        <v>229</v>
      </c>
      <c r="N6" s="405" t="s">
        <v>230</v>
      </c>
    </row>
    <row r="7" spans="1:16" s="43" customFormat="1" ht="12.6" thickBot="1" x14ac:dyDescent="0.3">
      <c r="A7" s="408" t="s">
        <v>3</v>
      </c>
      <c r="B7" s="409" t="s">
        <v>4</v>
      </c>
      <c r="C7" s="410" t="s">
        <v>5</v>
      </c>
      <c r="D7" s="741" t="s">
        <v>6</v>
      </c>
      <c r="E7" s="796" t="s">
        <v>7</v>
      </c>
      <c r="F7" s="585" t="s">
        <v>8</v>
      </c>
      <c r="G7" s="411" t="s">
        <v>9</v>
      </c>
      <c r="H7" s="412" t="s">
        <v>65</v>
      </c>
      <c r="I7" s="409" t="s">
        <v>11</v>
      </c>
      <c r="J7" s="409" t="s">
        <v>192</v>
      </c>
      <c r="K7" s="409" t="s">
        <v>193</v>
      </c>
      <c r="L7" s="413" t="s">
        <v>194</v>
      </c>
      <c r="M7" s="414" t="s">
        <v>195</v>
      </c>
      <c r="N7" s="415" t="s">
        <v>196</v>
      </c>
    </row>
    <row r="8" spans="1:16" s="43" customFormat="1" ht="21" thickTop="1" x14ac:dyDescent="0.25">
      <c r="A8" s="105" t="s">
        <v>13</v>
      </c>
      <c r="B8" s="106" t="s">
        <v>505</v>
      </c>
      <c r="C8" s="113">
        <v>2212815</v>
      </c>
      <c r="D8" s="113">
        <v>2212815</v>
      </c>
      <c r="E8" s="113">
        <v>4685815</v>
      </c>
      <c r="F8" s="113">
        <v>6447216</v>
      </c>
      <c r="G8" s="416">
        <f>F8/C8</f>
        <v>2.9135811172646604</v>
      </c>
      <c r="H8" s="107">
        <v>48483617</v>
      </c>
      <c r="I8" s="107">
        <v>50007617</v>
      </c>
      <c r="J8" s="107">
        <v>36727112</v>
      </c>
      <c r="K8" s="107">
        <v>36197613</v>
      </c>
      <c r="L8" s="634">
        <f t="shared" ref="L8:L26" si="0">K8/H8</f>
        <v>0.74659473116454989</v>
      </c>
      <c r="M8" s="209" t="s">
        <v>231</v>
      </c>
      <c r="N8" s="210"/>
    </row>
    <row r="9" spans="1:16" s="43" customFormat="1" ht="12" x14ac:dyDescent="0.25">
      <c r="A9" s="108" t="s">
        <v>14</v>
      </c>
      <c r="B9" s="114" t="s">
        <v>530</v>
      </c>
      <c r="C9" s="110">
        <v>127000</v>
      </c>
      <c r="D9" s="110">
        <v>127000</v>
      </c>
      <c r="E9" s="110">
        <v>127000</v>
      </c>
      <c r="F9" s="110">
        <v>127000</v>
      </c>
      <c r="G9" s="417">
        <f t="shared" ref="G9:G12" si="1">F9/C9</f>
        <v>1</v>
      </c>
      <c r="H9" s="110">
        <v>3023783</v>
      </c>
      <c r="I9" s="110">
        <v>3023783</v>
      </c>
      <c r="J9" s="110">
        <v>3023788</v>
      </c>
      <c r="K9" s="110">
        <v>3133386</v>
      </c>
      <c r="L9" s="635">
        <f t="shared" si="0"/>
        <v>1.0362469793632678</v>
      </c>
      <c r="M9" s="211" t="s">
        <v>231</v>
      </c>
      <c r="N9" s="212"/>
    </row>
    <row r="10" spans="1:16" s="43" customFormat="1" ht="20.399999999999999" x14ac:dyDescent="0.25">
      <c r="A10" s="108" t="s">
        <v>52</v>
      </c>
      <c r="B10" s="336" t="s">
        <v>503</v>
      </c>
      <c r="C10" s="110">
        <v>18421000</v>
      </c>
      <c r="D10" s="110">
        <v>18421000</v>
      </c>
      <c r="E10" s="110">
        <v>18421000</v>
      </c>
      <c r="F10" s="110">
        <v>18421000</v>
      </c>
      <c r="G10" s="417">
        <f t="shared" si="1"/>
        <v>1</v>
      </c>
      <c r="H10" s="110">
        <v>58328000</v>
      </c>
      <c r="I10" s="110">
        <v>26728000</v>
      </c>
      <c r="J10" s="110">
        <v>13015000</v>
      </c>
      <c r="K10" s="110">
        <v>12832836</v>
      </c>
      <c r="L10" s="635">
        <f t="shared" si="0"/>
        <v>0.22001158963105197</v>
      </c>
      <c r="M10" s="211" t="s">
        <v>231</v>
      </c>
      <c r="N10" s="212"/>
    </row>
    <row r="11" spans="1:16" s="43" customFormat="1" ht="12" x14ac:dyDescent="0.25">
      <c r="A11" s="108" t="s">
        <v>53</v>
      </c>
      <c r="B11" s="336" t="s">
        <v>506</v>
      </c>
      <c r="C11" s="110">
        <v>1905000</v>
      </c>
      <c r="D11" s="110">
        <v>1905000</v>
      </c>
      <c r="E11" s="110">
        <v>5095652</v>
      </c>
      <c r="F11" s="110">
        <v>5095652</v>
      </c>
      <c r="G11" s="417">
        <f t="shared" si="1"/>
        <v>2.6748829396325458</v>
      </c>
      <c r="H11" s="110">
        <v>11638749</v>
      </c>
      <c r="I11" s="110">
        <v>11638749</v>
      </c>
      <c r="J11" s="110">
        <v>11746564</v>
      </c>
      <c r="K11" s="110">
        <v>12086338</v>
      </c>
      <c r="L11" s="635">
        <f t="shared" si="0"/>
        <v>1.0384567963446931</v>
      </c>
      <c r="M11" s="211" t="s">
        <v>231</v>
      </c>
      <c r="N11" s="212"/>
    </row>
    <row r="12" spans="1:16" s="43" customFormat="1" ht="20.399999999999999" x14ac:dyDescent="0.25">
      <c r="A12" s="108" t="s">
        <v>55</v>
      </c>
      <c r="B12" s="109" t="s">
        <v>510</v>
      </c>
      <c r="C12" s="110">
        <v>86601189</v>
      </c>
      <c r="D12" s="110">
        <v>88716314</v>
      </c>
      <c r="E12" s="110">
        <v>97844262</v>
      </c>
      <c r="F12" s="110">
        <v>102349157</v>
      </c>
      <c r="G12" s="417">
        <f t="shared" si="1"/>
        <v>1.1818447088526693</v>
      </c>
      <c r="H12" s="110">
        <v>3109046</v>
      </c>
      <c r="I12" s="110">
        <v>7002037</v>
      </c>
      <c r="J12" s="110">
        <v>7018529</v>
      </c>
      <c r="K12" s="110">
        <v>7128986</v>
      </c>
      <c r="L12" s="635">
        <f t="shared" si="0"/>
        <v>2.29298183429901</v>
      </c>
      <c r="M12" s="211" t="s">
        <v>231</v>
      </c>
      <c r="N12" s="212"/>
    </row>
    <row r="13" spans="1:16" s="43" customFormat="1" ht="12" x14ac:dyDescent="0.25">
      <c r="A13" s="108" t="s">
        <v>56</v>
      </c>
      <c r="B13" s="109" t="s">
        <v>511</v>
      </c>
      <c r="C13" s="642"/>
      <c r="D13" s="642"/>
      <c r="E13" s="642"/>
      <c r="F13" s="642"/>
      <c r="G13" s="643"/>
      <c r="H13" s="110">
        <v>13068432</v>
      </c>
      <c r="I13" s="110">
        <v>13068432</v>
      </c>
      <c r="J13" s="110">
        <v>15600000</v>
      </c>
      <c r="K13" s="110">
        <v>15600000</v>
      </c>
      <c r="L13" s="635">
        <f t="shared" si="0"/>
        <v>1.1937162775151602</v>
      </c>
      <c r="M13" s="211" t="s">
        <v>231</v>
      </c>
      <c r="N13" s="212"/>
    </row>
    <row r="14" spans="1:16" s="43" customFormat="1" ht="12.75" customHeight="1" x14ac:dyDescent="0.25">
      <c r="A14" s="108" t="s">
        <v>58</v>
      </c>
      <c r="B14" s="109" t="s">
        <v>513</v>
      </c>
      <c r="C14" s="642"/>
      <c r="D14" s="642"/>
      <c r="E14" s="642"/>
      <c r="F14" s="642"/>
      <c r="G14" s="644"/>
      <c r="H14" s="110">
        <v>270000</v>
      </c>
      <c r="I14" s="110">
        <v>270000</v>
      </c>
      <c r="J14" s="110">
        <v>270000</v>
      </c>
      <c r="K14" s="110">
        <v>241910</v>
      </c>
      <c r="L14" s="635">
        <f t="shared" si="0"/>
        <v>0.89596296296296296</v>
      </c>
      <c r="M14" s="211" t="s">
        <v>231</v>
      </c>
      <c r="N14" s="212"/>
    </row>
    <row r="15" spans="1:16" s="43" customFormat="1" ht="12.75" customHeight="1" x14ac:dyDescent="0.25">
      <c r="A15" s="108" t="s">
        <v>78</v>
      </c>
      <c r="B15" s="109" t="s">
        <v>514</v>
      </c>
      <c r="C15" s="642"/>
      <c r="D15" s="642"/>
      <c r="E15" s="642"/>
      <c r="F15" s="642"/>
      <c r="G15" s="644"/>
      <c r="H15" s="110">
        <v>978000</v>
      </c>
      <c r="I15" s="110">
        <v>978000</v>
      </c>
      <c r="J15" s="110">
        <v>1048000</v>
      </c>
      <c r="K15" s="110">
        <v>1048000</v>
      </c>
      <c r="L15" s="635">
        <f t="shared" si="0"/>
        <v>1.0715746421267893</v>
      </c>
      <c r="M15" s="211" t="s">
        <v>231</v>
      </c>
      <c r="N15" s="212"/>
    </row>
    <row r="16" spans="1:16" s="43" customFormat="1" ht="12.75" customHeight="1" x14ac:dyDescent="0.25">
      <c r="A16" s="108" t="s">
        <v>87</v>
      </c>
      <c r="B16" s="109" t="s">
        <v>508</v>
      </c>
      <c r="C16" s="110">
        <v>0</v>
      </c>
      <c r="D16" s="110">
        <v>67871187</v>
      </c>
      <c r="E16" s="110">
        <v>67871187</v>
      </c>
      <c r="F16" s="110">
        <v>81871187</v>
      </c>
      <c r="G16" s="278"/>
      <c r="H16" s="110"/>
      <c r="I16" s="110">
        <v>34667230</v>
      </c>
      <c r="J16" s="110">
        <v>34741230</v>
      </c>
      <c r="K16" s="110">
        <v>29683985</v>
      </c>
      <c r="L16" s="635"/>
      <c r="M16" s="211"/>
      <c r="N16" s="212" t="s">
        <v>231</v>
      </c>
    </row>
    <row r="17" spans="1:14" s="43" customFormat="1" ht="12" x14ac:dyDescent="0.25">
      <c r="A17" s="108" t="s">
        <v>88</v>
      </c>
      <c r="B17" s="114" t="s">
        <v>566</v>
      </c>
      <c r="C17" s="110">
        <v>91156</v>
      </c>
      <c r="D17" s="110">
        <v>643804</v>
      </c>
      <c r="E17" s="110">
        <v>643804</v>
      </c>
      <c r="F17" s="110">
        <v>643801</v>
      </c>
      <c r="G17" s="278">
        <f>F17/C17</f>
        <v>7.0626288999078506</v>
      </c>
      <c r="H17" s="110">
        <v>270838</v>
      </c>
      <c r="I17" s="110">
        <v>823486</v>
      </c>
      <c r="J17" s="110">
        <v>823487</v>
      </c>
      <c r="K17" s="110">
        <v>823491</v>
      </c>
      <c r="L17" s="635">
        <f t="shared" si="0"/>
        <v>3.0405297631794652</v>
      </c>
      <c r="M17" s="211" t="s">
        <v>231</v>
      </c>
      <c r="N17" s="212"/>
    </row>
    <row r="18" spans="1:14" s="43" customFormat="1" ht="20.399999999999999" x14ac:dyDescent="0.25">
      <c r="A18" s="108" t="s">
        <v>89</v>
      </c>
      <c r="B18" s="336" t="s">
        <v>499</v>
      </c>
      <c r="C18" s="642"/>
      <c r="D18" s="642"/>
      <c r="E18" s="642"/>
      <c r="F18" s="642"/>
      <c r="G18" s="645"/>
      <c r="H18" s="110">
        <v>38500000</v>
      </c>
      <c r="I18" s="110">
        <v>38500000</v>
      </c>
      <c r="J18" s="110">
        <v>18500000</v>
      </c>
      <c r="K18" s="110">
        <v>18500000</v>
      </c>
      <c r="L18" s="635">
        <f t="shared" si="0"/>
        <v>0.48051948051948051</v>
      </c>
      <c r="M18" s="211" t="s">
        <v>231</v>
      </c>
      <c r="N18" s="212"/>
    </row>
    <row r="19" spans="1:14" s="43" customFormat="1" ht="20.399999999999999" x14ac:dyDescent="0.25">
      <c r="A19" s="108" t="s">
        <v>90</v>
      </c>
      <c r="B19" s="336" t="s">
        <v>507</v>
      </c>
      <c r="C19" s="110">
        <v>0</v>
      </c>
      <c r="D19" s="110">
        <v>33925347</v>
      </c>
      <c r="E19" s="110">
        <v>33925347</v>
      </c>
      <c r="F19" s="110">
        <v>27140277</v>
      </c>
      <c r="G19" s="417"/>
      <c r="H19" s="110">
        <v>0</v>
      </c>
      <c r="I19" s="110">
        <v>47114119</v>
      </c>
      <c r="J19" s="110">
        <v>47114119</v>
      </c>
      <c r="K19" s="110">
        <v>47114119</v>
      </c>
      <c r="L19" s="635"/>
      <c r="M19" s="211"/>
      <c r="N19" s="212" t="s">
        <v>231</v>
      </c>
    </row>
    <row r="20" spans="1:14" s="43" customFormat="1" ht="20.399999999999999" x14ac:dyDescent="0.25">
      <c r="A20" s="108" t="s">
        <v>91</v>
      </c>
      <c r="B20" s="336" t="s">
        <v>498</v>
      </c>
      <c r="C20" s="642"/>
      <c r="D20" s="642"/>
      <c r="E20" s="642"/>
      <c r="F20" s="642"/>
      <c r="G20" s="645"/>
      <c r="H20" s="110">
        <v>2540000</v>
      </c>
      <c r="I20" s="110">
        <v>2540000</v>
      </c>
      <c r="J20" s="110">
        <v>2540000</v>
      </c>
      <c r="K20" s="110">
        <v>2540000</v>
      </c>
      <c r="L20" s="635">
        <f t="shared" si="0"/>
        <v>1</v>
      </c>
      <c r="M20" s="211" t="s">
        <v>231</v>
      </c>
      <c r="N20" s="212"/>
    </row>
    <row r="21" spans="1:14" s="43" customFormat="1" ht="12.75" customHeight="1" x14ac:dyDescent="0.25">
      <c r="A21" s="108" t="s">
        <v>92</v>
      </c>
      <c r="B21" s="336" t="s">
        <v>497</v>
      </c>
      <c r="C21" s="418">
        <v>7620000</v>
      </c>
      <c r="D21" s="418">
        <v>11620400</v>
      </c>
      <c r="E21" s="418">
        <v>11620400</v>
      </c>
      <c r="F21" s="418">
        <v>11620400</v>
      </c>
      <c r="G21" s="417">
        <f>F21/C21</f>
        <v>1.52498687664042</v>
      </c>
      <c r="H21" s="745">
        <v>0</v>
      </c>
      <c r="I21" s="110">
        <v>0</v>
      </c>
      <c r="J21" s="110">
        <v>8977500</v>
      </c>
      <c r="K21" s="110">
        <v>8977500</v>
      </c>
      <c r="L21" s="635"/>
      <c r="M21" s="211" t="s">
        <v>231</v>
      </c>
      <c r="N21" s="212"/>
    </row>
    <row r="22" spans="1:14" s="43" customFormat="1" ht="12.75" customHeight="1" x14ac:dyDescent="0.25">
      <c r="A22" s="108" t="s">
        <v>93</v>
      </c>
      <c r="B22" s="109" t="s">
        <v>509</v>
      </c>
      <c r="C22" s="642"/>
      <c r="D22" s="642"/>
      <c r="E22" s="642"/>
      <c r="F22" s="642"/>
      <c r="G22" s="644"/>
      <c r="H22" s="110">
        <v>4890000</v>
      </c>
      <c r="I22" s="110">
        <v>4890000</v>
      </c>
      <c r="J22" s="110">
        <v>4890000</v>
      </c>
      <c r="K22" s="110">
        <v>4576293</v>
      </c>
      <c r="L22" s="635">
        <f t="shared" si="0"/>
        <v>0.93584723926380364</v>
      </c>
      <c r="M22" s="211" t="s">
        <v>231</v>
      </c>
      <c r="N22" s="212"/>
    </row>
    <row r="23" spans="1:14" s="43" customFormat="1" ht="12.75" customHeight="1" x14ac:dyDescent="0.25">
      <c r="A23" s="108" t="s">
        <v>94</v>
      </c>
      <c r="B23" s="336" t="s">
        <v>504</v>
      </c>
      <c r="C23" s="642"/>
      <c r="D23" s="642"/>
      <c r="E23" s="642"/>
      <c r="F23" s="110">
        <v>500000</v>
      </c>
      <c r="G23" s="644"/>
      <c r="H23" s="110">
        <v>26611217</v>
      </c>
      <c r="I23" s="110">
        <v>26611217</v>
      </c>
      <c r="J23" s="110">
        <v>28896951</v>
      </c>
      <c r="K23" s="110">
        <v>28172117</v>
      </c>
      <c r="L23" s="635">
        <f t="shared" si="0"/>
        <v>1.0586557164972952</v>
      </c>
      <c r="M23" s="211" t="s">
        <v>231</v>
      </c>
      <c r="N23" s="212"/>
    </row>
    <row r="24" spans="1:14" s="43" customFormat="1" ht="20.399999999999999" x14ac:dyDescent="0.25">
      <c r="A24" s="108" t="s">
        <v>95</v>
      </c>
      <c r="B24" s="336" t="s">
        <v>723</v>
      </c>
      <c r="C24" s="642"/>
      <c r="D24" s="642"/>
      <c r="E24" s="642"/>
      <c r="F24" s="642"/>
      <c r="G24" s="644"/>
      <c r="H24" s="110">
        <v>9372240</v>
      </c>
      <c r="I24" s="110">
        <v>9372240</v>
      </c>
      <c r="J24" s="110">
        <v>9492240</v>
      </c>
      <c r="K24" s="110">
        <v>9654503</v>
      </c>
      <c r="L24" s="635">
        <f t="shared" si="0"/>
        <v>1.030116919754509</v>
      </c>
      <c r="M24" s="211" t="s">
        <v>231</v>
      </c>
      <c r="N24" s="212"/>
    </row>
    <row r="25" spans="1:14" s="43" customFormat="1" ht="12.75" customHeight="1" x14ac:dyDescent="0.25">
      <c r="A25" s="108" t="s">
        <v>96</v>
      </c>
      <c r="B25" s="109" t="s">
        <v>517</v>
      </c>
      <c r="C25" s="642"/>
      <c r="D25" s="642"/>
      <c r="E25" s="642"/>
      <c r="F25" s="642"/>
      <c r="G25" s="644"/>
      <c r="H25" s="110">
        <v>730000</v>
      </c>
      <c r="I25" s="110">
        <v>730000</v>
      </c>
      <c r="J25" s="110">
        <v>730000</v>
      </c>
      <c r="K25" s="110">
        <v>699170</v>
      </c>
      <c r="L25" s="635">
        <f t="shared" si="0"/>
        <v>0.95776712328767122</v>
      </c>
      <c r="M25" s="211" t="s">
        <v>231</v>
      </c>
      <c r="N25" s="212"/>
    </row>
    <row r="26" spans="1:14" s="43" customFormat="1" ht="12.75" customHeight="1" x14ac:dyDescent="0.25">
      <c r="A26" s="836" t="s">
        <v>97</v>
      </c>
      <c r="B26" s="837" t="s">
        <v>518</v>
      </c>
      <c r="C26" s="647"/>
      <c r="D26" s="647"/>
      <c r="E26" s="647"/>
      <c r="F26" s="647"/>
      <c r="G26" s="648"/>
      <c r="H26" s="338">
        <v>900000</v>
      </c>
      <c r="I26" s="338">
        <v>900000</v>
      </c>
      <c r="J26" s="338">
        <v>900000</v>
      </c>
      <c r="K26" s="338">
        <v>900000</v>
      </c>
      <c r="L26" s="635">
        <f t="shared" si="0"/>
        <v>1</v>
      </c>
      <c r="M26" s="211" t="s">
        <v>231</v>
      </c>
      <c r="N26" s="212"/>
    </row>
    <row r="27" spans="1:14" s="43" customFormat="1" ht="12" x14ac:dyDescent="0.25">
      <c r="A27" s="111" t="s">
        <v>98</v>
      </c>
      <c r="B27" s="112" t="s">
        <v>520</v>
      </c>
      <c r="C27" s="834"/>
      <c r="D27" s="834"/>
      <c r="E27" s="834"/>
      <c r="F27" s="834"/>
      <c r="G27" s="835"/>
      <c r="H27" s="113">
        <v>874000</v>
      </c>
      <c r="I27" s="113">
        <v>874000</v>
      </c>
      <c r="J27" s="113">
        <v>874000</v>
      </c>
      <c r="K27" s="113">
        <v>838171</v>
      </c>
      <c r="L27" s="638">
        <f t="shared" ref="L27:L54" si="2">K27/H27</f>
        <v>0.95900572082379865</v>
      </c>
      <c r="M27" s="215" t="s">
        <v>231</v>
      </c>
      <c r="N27" s="216"/>
    </row>
    <row r="28" spans="1:14" s="43" customFormat="1" ht="12.75" customHeight="1" x14ac:dyDescent="0.25">
      <c r="A28" s="108" t="s">
        <v>99</v>
      </c>
      <c r="B28" s="109" t="s">
        <v>521</v>
      </c>
      <c r="C28" s="110">
        <v>561591</v>
      </c>
      <c r="D28" s="110">
        <v>561591</v>
      </c>
      <c r="E28" s="110">
        <v>561591</v>
      </c>
      <c r="F28" s="110">
        <v>0</v>
      </c>
      <c r="G28" s="417">
        <f>F28/C28</f>
        <v>0</v>
      </c>
      <c r="H28" s="110">
        <v>2552000</v>
      </c>
      <c r="I28" s="110">
        <v>2552000</v>
      </c>
      <c r="J28" s="110">
        <v>2552000</v>
      </c>
      <c r="K28" s="110">
        <v>2552000</v>
      </c>
      <c r="L28" s="635">
        <f t="shared" si="2"/>
        <v>1</v>
      </c>
      <c r="M28" s="211" t="s">
        <v>231</v>
      </c>
      <c r="N28" s="212"/>
    </row>
    <row r="29" spans="1:14" s="43" customFormat="1" ht="12.75" customHeight="1" x14ac:dyDescent="0.25">
      <c r="A29" s="108" t="s">
        <v>100</v>
      </c>
      <c r="B29" s="109" t="s">
        <v>519</v>
      </c>
      <c r="C29" s="642"/>
      <c r="D29" s="642"/>
      <c r="E29" s="642"/>
      <c r="F29" s="642"/>
      <c r="G29" s="644"/>
      <c r="H29" s="110">
        <v>150000</v>
      </c>
      <c r="I29" s="110">
        <v>150000</v>
      </c>
      <c r="J29" s="110">
        <v>150000</v>
      </c>
      <c r="K29" s="110">
        <v>150000</v>
      </c>
      <c r="L29" s="635">
        <f t="shared" si="2"/>
        <v>1</v>
      </c>
      <c r="M29" s="211" t="s">
        <v>231</v>
      </c>
      <c r="N29" s="212"/>
    </row>
    <row r="30" spans="1:14" s="43" customFormat="1" ht="12.75" customHeight="1" x14ac:dyDescent="0.25">
      <c r="A30" s="108" t="s">
        <v>101</v>
      </c>
      <c r="B30" s="114" t="s">
        <v>528</v>
      </c>
      <c r="C30" s="642"/>
      <c r="D30" s="642"/>
      <c r="E30" s="642"/>
      <c r="F30" s="642"/>
      <c r="G30" s="644"/>
      <c r="H30" s="110">
        <v>1327000</v>
      </c>
      <c r="I30" s="110">
        <v>1327000</v>
      </c>
      <c r="J30" s="110">
        <v>1327000</v>
      </c>
      <c r="K30" s="110">
        <v>1404865</v>
      </c>
      <c r="L30" s="635">
        <f t="shared" si="2"/>
        <v>1.0586774679728712</v>
      </c>
      <c r="M30" s="211" t="s">
        <v>231</v>
      </c>
      <c r="N30" s="212"/>
    </row>
    <row r="31" spans="1:14" s="43" customFormat="1" ht="12.75" customHeight="1" x14ac:dyDescent="0.25">
      <c r="A31" s="108" t="s">
        <v>102</v>
      </c>
      <c r="B31" s="426" t="s">
        <v>529</v>
      </c>
      <c r="C31" s="338">
        <v>43120000</v>
      </c>
      <c r="D31" s="338">
        <v>43120000</v>
      </c>
      <c r="E31" s="338">
        <v>55720000</v>
      </c>
      <c r="F31" s="338">
        <v>55720000</v>
      </c>
      <c r="G31" s="425">
        <f t="shared" ref="G31:G32" si="3">F31/C31</f>
        <v>1.2922077922077921</v>
      </c>
      <c r="H31" s="338">
        <v>48075894</v>
      </c>
      <c r="I31" s="338">
        <v>53075894</v>
      </c>
      <c r="J31" s="338">
        <v>56422084</v>
      </c>
      <c r="K31" s="338">
        <v>55081069</v>
      </c>
      <c r="L31" s="635">
        <f t="shared" si="2"/>
        <v>1.1457107589096522</v>
      </c>
      <c r="M31" s="211"/>
      <c r="N31" s="212" t="s">
        <v>231</v>
      </c>
    </row>
    <row r="32" spans="1:14" s="43" customFormat="1" ht="12.75" customHeight="1" x14ac:dyDescent="0.25">
      <c r="A32" s="108" t="s">
        <v>103</v>
      </c>
      <c r="B32" s="337" t="s">
        <v>500</v>
      </c>
      <c r="C32" s="113">
        <v>889000</v>
      </c>
      <c r="D32" s="113">
        <v>889000</v>
      </c>
      <c r="E32" s="113">
        <v>1122000</v>
      </c>
      <c r="F32" s="113">
        <v>1122000</v>
      </c>
      <c r="G32" s="425">
        <f t="shared" si="3"/>
        <v>1.2620922384701911</v>
      </c>
      <c r="H32" s="113">
        <v>500000</v>
      </c>
      <c r="I32" s="113">
        <v>500000</v>
      </c>
      <c r="J32" s="113">
        <v>500000</v>
      </c>
      <c r="K32" s="113">
        <v>500000</v>
      </c>
      <c r="L32" s="635">
        <f t="shared" si="2"/>
        <v>1</v>
      </c>
      <c r="M32" s="215"/>
      <c r="N32" s="216" t="s">
        <v>231</v>
      </c>
    </row>
    <row r="33" spans="1:16" s="43" customFormat="1" ht="12.75" customHeight="1" thickBot="1" x14ac:dyDescent="0.3">
      <c r="A33" s="108" t="s">
        <v>104</v>
      </c>
      <c r="B33" s="426" t="s">
        <v>526</v>
      </c>
      <c r="C33" s="647"/>
      <c r="D33" s="647"/>
      <c r="E33" s="647"/>
      <c r="F33" s="647"/>
      <c r="G33" s="648"/>
      <c r="H33" s="338">
        <v>810240</v>
      </c>
      <c r="I33" s="338">
        <v>810240</v>
      </c>
      <c r="J33" s="338">
        <v>802492</v>
      </c>
      <c r="K33" s="338">
        <v>802490</v>
      </c>
      <c r="L33" s="635">
        <f t="shared" si="2"/>
        <v>0.99043493285939965</v>
      </c>
      <c r="M33" s="211" t="s">
        <v>231</v>
      </c>
      <c r="N33" s="212"/>
    </row>
    <row r="34" spans="1:16" s="43" customFormat="1" ht="6.75" customHeight="1" thickTop="1" x14ac:dyDescent="0.25">
      <c r="A34" s="101"/>
      <c r="B34" s="420"/>
      <c r="C34" s="421"/>
      <c r="D34" s="421"/>
      <c r="E34" s="421"/>
      <c r="F34" s="421"/>
      <c r="G34" s="422"/>
      <c r="H34" s="421"/>
      <c r="I34" s="421"/>
      <c r="J34" s="421"/>
      <c r="K34" s="421"/>
      <c r="L34" s="637"/>
      <c r="M34" s="423"/>
      <c r="N34" s="423"/>
    </row>
    <row r="35" spans="1:16" s="43" customFormat="1" ht="6.75" customHeight="1" x14ac:dyDescent="0.25">
      <c r="A35" s="659"/>
      <c r="B35" s="838"/>
      <c r="C35" s="839"/>
      <c r="D35" s="839"/>
      <c r="E35" s="839"/>
      <c r="F35" s="839"/>
      <c r="G35" s="840"/>
      <c r="H35" s="839"/>
      <c r="I35" s="839"/>
      <c r="J35" s="839"/>
      <c r="K35" s="839"/>
      <c r="L35" s="841"/>
      <c r="M35" s="784"/>
      <c r="N35" s="784"/>
    </row>
    <row r="36" spans="1:16" s="43" customFormat="1" ht="12" x14ac:dyDescent="0.25">
      <c r="B36" s="785"/>
      <c r="C36" s="785"/>
      <c r="D36" s="785"/>
      <c r="E36" s="785"/>
      <c r="F36" s="785"/>
      <c r="G36" s="785"/>
      <c r="N36" s="41" t="s">
        <v>818</v>
      </c>
    </row>
    <row r="37" spans="1:16" s="43" customFormat="1" ht="12" x14ac:dyDescent="0.25">
      <c r="A37" s="3"/>
      <c r="B37" s="3"/>
      <c r="C37" s="3"/>
      <c r="D37" s="3"/>
      <c r="E37" s="3"/>
      <c r="F37" s="3"/>
      <c r="G37" s="3"/>
      <c r="N37" s="786" t="str">
        <f>'1.sz. melléklet'!G2</f>
        <v>az  …. /2018. (…..) önkormányzati rendelethez</v>
      </c>
    </row>
    <row r="38" spans="1:16" s="43" customFormat="1" ht="6.75" customHeight="1" x14ac:dyDescent="0.25">
      <c r="A38" s="42"/>
    </row>
    <row r="39" spans="1:16" s="43" customFormat="1" ht="12" x14ac:dyDescent="0.25">
      <c r="A39" s="865" t="s">
        <v>718</v>
      </c>
      <c r="B39" s="865"/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</row>
    <row r="40" spans="1:16" s="43" customFormat="1" ht="12.6" thickBot="1" x14ac:dyDescent="0.25">
      <c r="N40" s="6" t="s">
        <v>320</v>
      </c>
      <c r="P40" s="6"/>
    </row>
    <row r="41" spans="1:16" s="43" customFormat="1" ht="31.2" thickTop="1" x14ac:dyDescent="0.25">
      <c r="A41" s="401" t="s">
        <v>85</v>
      </c>
      <c r="B41" s="402" t="s">
        <v>86</v>
      </c>
      <c r="C41" s="403" t="s">
        <v>719</v>
      </c>
      <c r="D41" s="740" t="s">
        <v>720</v>
      </c>
      <c r="E41" s="403" t="s">
        <v>720</v>
      </c>
      <c r="F41" s="404" t="s">
        <v>720</v>
      </c>
      <c r="G41" s="488" t="s">
        <v>634</v>
      </c>
      <c r="H41" s="406" t="s">
        <v>721</v>
      </c>
      <c r="I41" s="406" t="s">
        <v>722</v>
      </c>
      <c r="J41" s="406" t="s">
        <v>722</v>
      </c>
      <c r="K41" s="406" t="s">
        <v>722</v>
      </c>
      <c r="L41" s="488" t="s">
        <v>634</v>
      </c>
      <c r="M41" s="407" t="s">
        <v>229</v>
      </c>
      <c r="N41" s="405" t="s">
        <v>230</v>
      </c>
    </row>
    <row r="42" spans="1:16" s="43" customFormat="1" ht="12.6" thickBot="1" x14ac:dyDescent="0.3">
      <c r="A42" s="408" t="s">
        <v>3</v>
      </c>
      <c r="B42" s="409" t="s">
        <v>4</v>
      </c>
      <c r="C42" s="410" t="s">
        <v>5</v>
      </c>
      <c r="D42" s="741" t="s">
        <v>6</v>
      </c>
      <c r="E42" s="796" t="s">
        <v>7</v>
      </c>
      <c r="F42" s="585" t="s">
        <v>8</v>
      </c>
      <c r="G42" s="411" t="s">
        <v>9</v>
      </c>
      <c r="H42" s="412" t="s">
        <v>65</v>
      </c>
      <c r="I42" s="409" t="s">
        <v>11</v>
      </c>
      <c r="J42" s="409" t="s">
        <v>192</v>
      </c>
      <c r="K42" s="409" t="s">
        <v>193</v>
      </c>
      <c r="L42" s="413" t="s">
        <v>194</v>
      </c>
      <c r="M42" s="414" t="s">
        <v>195</v>
      </c>
      <c r="N42" s="415" t="s">
        <v>196</v>
      </c>
    </row>
    <row r="43" spans="1:16" s="43" customFormat="1" ht="21" thickTop="1" x14ac:dyDescent="0.25">
      <c r="A43" s="108" t="s">
        <v>105</v>
      </c>
      <c r="B43" s="115" t="s">
        <v>527</v>
      </c>
      <c r="C43" s="113">
        <v>140000</v>
      </c>
      <c r="D43" s="113">
        <v>140000</v>
      </c>
      <c r="E43" s="113">
        <v>140000</v>
      </c>
      <c r="F43" s="113">
        <v>140000</v>
      </c>
      <c r="G43" s="427">
        <f t="shared" ref="G43:G44" si="4">F43/C43</f>
        <v>1</v>
      </c>
      <c r="H43" s="113">
        <v>18280789</v>
      </c>
      <c r="I43" s="113">
        <v>18280789</v>
      </c>
      <c r="J43" s="113">
        <v>11929945</v>
      </c>
      <c r="K43" s="113">
        <v>12465916</v>
      </c>
      <c r="L43" s="635">
        <f t="shared" si="2"/>
        <v>0.6819134557047839</v>
      </c>
      <c r="M43" s="211" t="s">
        <v>231</v>
      </c>
      <c r="N43" s="216"/>
    </row>
    <row r="44" spans="1:16" s="43" customFormat="1" ht="12" x14ac:dyDescent="0.25">
      <c r="A44" s="108" t="s">
        <v>106</v>
      </c>
      <c r="B44" s="112" t="s">
        <v>502</v>
      </c>
      <c r="C44" s="113">
        <v>635000</v>
      </c>
      <c r="D44" s="113">
        <v>635000</v>
      </c>
      <c r="E44" s="113">
        <v>635000</v>
      </c>
      <c r="F44" s="113">
        <v>635000</v>
      </c>
      <c r="G44" s="427">
        <f t="shared" si="4"/>
        <v>1</v>
      </c>
      <c r="H44" s="113">
        <v>1270000</v>
      </c>
      <c r="I44" s="113">
        <v>1270000</v>
      </c>
      <c r="J44" s="113">
        <v>1270000</v>
      </c>
      <c r="K44" s="113">
        <v>1270000</v>
      </c>
      <c r="L44" s="635">
        <f t="shared" si="2"/>
        <v>1</v>
      </c>
      <c r="M44" s="211"/>
      <c r="N44" s="216" t="s">
        <v>231</v>
      </c>
    </row>
    <row r="45" spans="1:16" s="43" customFormat="1" ht="12" x14ac:dyDescent="0.25">
      <c r="A45" s="108" t="s">
        <v>107</v>
      </c>
      <c r="B45" s="114" t="s">
        <v>525</v>
      </c>
      <c r="C45" s="649"/>
      <c r="D45" s="649"/>
      <c r="E45" s="649"/>
      <c r="F45" s="810"/>
      <c r="G45" s="644"/>
      <c r="H45" s="110">
        <v>7195000</v>
      </c>
      <c r="I45" s="110">
        <v>7395000</v>
      </c>
      <c r="J45" s="110">
        <v>8405000</v>
      </c>
      <c r="K45" s="110">
        <v>8445000</v>
      </c>
      <c r="L45" s="635">
        <f t="shared" si="2"/>
        <v>1.1737317581653925</v>
      </c>
      <c r="M45" s="211"/>
      <c r="N45" s="216" t="s">
        <v>231</v>
      </c>
    </row>
    <row r="46" spans="1:16" s="43" customFormat="1" ht="12.75" customHeight="1" x14ac:dyDescent="0.25">
      <c r="A46" s="108" t="s">
        <v>108</v>
      </c>
      <c r="B46" s="109" t="s">
        <v>512</v>
      </c>
      <c r="C46" s="642"/>
      <c r="D46" s="642"/>
      <c r="E46" s="642"/>
      <c r="F46" s="642"/>
      <c r="G46" s="644"/>
      <c r="H46" s="110">
        <v>1174517</v>
      </c>
      <c r="I46" s="110">
        <v>1174517</v>
      </c>
      <c r="J46" s="110">
        <v>1174517</v>
      </c>
      <c r="K46" s="110">
        <v>553951</v>
      </c>
      <c r="L46" s="635">
        <f t="shared" si="2"/>
        <v>0.47164153434986467</v>
      </c>
      <c r="M46" s="211"/>
      <c r="N46" s="212" t="s">
        <v>231</v>
      </c>
    </row>
    <row r="47" spans="1:16" s="43" customFormat="1" ht="12.75" customHeight="1" x14ac:dyDescent="0.25">
      <c r="A47" s="108" t="s">
        <v>109</v>
      </c>
      <c r="B47" s="109" t="s">
        <v>515</v>
      </c>
      <c r="C47" s="642"/>
      <c r="D47" s="642"/>
      <c r="E47" s="642"/>
      <c r="F47" s="642"/>
      <c r="G47" s="644"/>
      <c r="H47" s="110">
        <v>14432491</v>
      </c>
      <c r="I47" s="110">
        <v>14432491</v>
      </c>
      <c r="J47" s="110">
        <v>15858079</v>
      </c>
      <c r="K47" s="110">
        <v>15323225</v>
      </c>
      <c r="L47" s="635">
        <f t="shared" si="2"/>
        <v>1.0617172738926357</v>
      </c>
      <c r="M47" s="211" t="s">
        <v>231</v>
      </c>
      <c r="N47" s="212"/>
    </row>
    <row r="48" spans="1:16" s="43" customFormat="1" ht="12" x14ac:dyDescent="0.25">
      <c r="A48" s="108" t="s">
        <v>110</v>
      </c>
      <c r="B48" s="336" t="s">
        <v>516</v>
      </c>
      <c r="C48" s="110">
        <v>1000477</v>
      </c>
      <c r="D48" s="110">
        <v>1000477</v>
      </c>
      <c r="E48" s="110">
        <v>1000478</v>
      </c>
      <c r="F48" s="110">
        <v>1053741</v>
      </c>
      <c r="G48" s="417">
        <f>F48/C48</f>
        <v>1.0532386051853266</v>
      </c>
      <c r="H48" s="110">
        <v>5495509</v>
      </c>
      <c r="I48" s="110">
        <v>5495509</v>
      </c>
      <c r="J48" s="110">
        <v>5047921</v>
      </c>
      <c r="K48" s="110">
        <v>4282275</v>
      </c>
      <c r="L48" s="635">
        <f t="shared" si="2"/>
        <v>0.77923173267480772</v>
      </c>
      <c r="M48" s="211" t="s">
        <v>231</v>
      </c>
      <c r="N48" s="212"/>
    </row>
    <row r="49" spans="1:14" s="43" customFormat="1" ht="12.75" customHeight="1" x14ac:dyDescent="0.25">
      <c r="A49" s="108" t="s">
        <v>111</v>
      </c>
      <c r="B49" s="109" t="s">
        <v>501</v>
      </c>
      <c r="C49" s="642"/>
      <c r="D49" s="642"/>
      <c r="E49" s="642"/>
      <c r="F49" s="110">
        <v>9240</v>
      </c>
      <c r="G49" s="644"/>
      <c r="H49" s="110">
        <v>1094000</v>
      </c>
      <c r="I49" s="110">
        <v>1094000</v>
      </c>
      <c r="J49" s="110">
        <v>1094000</v>
      </c>
      <c r="K49" s="110">
        <v>1100000</v>
      </c>
      <c r="L49" s="635">
        <f t="shared" si="2"/>
        <v>1.0054844606946984</v>
      </c>
      <c r="M49" s="211" t="s">
        <v>231</v>
      </c>
      <c r="N49" s="212"/>
    </row>
    <row r="50" spans="1:14" s="43" customFormat="1" ht="12.75" customHeight="1" x14ac:dyDescent="0.25">
      <c r="A50" s="108" t="s">
        <v>112</v>
      </c>
      <c r="B50" s="109" t="s">
        <v>522</v>
      </c>
      <c r="C50" s="649"/>
      <c r="D50" s="649"/>
      <c r="E50" s="649"/>
      <c r="F50" s="649"/>
      <c r="G50" s="644"/>
      <c r="H50" s="110">
        <v>178000</v>
      </c>
      <c r="I50" s="110">
        <v>178000</v>
      </c>
      <c r="J50" s="110">
        <v>397000</v>
      </c>
      <c r="K50" s="110">
        <v>397000</v>
      </c>
      <c r="L50" s="635">
        <f t="shared" si="2"/>
        <v>2.2303370786516852</v>
      </c>
      <c r="M50" s="211" t="s">
        <v>231</v>
      </c>
      <c r="N50" s="212"/>
    </row>
    <row r="51" spans="1:14" s="43" customFormat="1" ht="12.75" customHeight="1" x14ac:dyDescent="0.25">
      <c r="A51" s="108" t="s">
        <v>113</v>
      </c>
      <c r="B51" s="109" t="s">
        <v>620</v>
      </c>
      <c r="C51" s="649"/>
      <c r="D51" s="649"/>
      <c r="E51" s="649"/>
      <c r="F51" s="649"/>
      <c r="G51" s="648"/>
      <c r="H51" s="110">
        <v>150000</v>
      </c>
      <c r="I51" s="110">
        <v>150000</v>
      </c>
      <c r="J51" s="110">
        <v>150000</v>
      </c>
      <c r="K51" s="110">
        <v>0</v>
      </c>
      <c r="L51" s="635">
        <f t="shared" si="2"/>
        <v>0</v>
      </c>
      <c r="M51" s="211" t="s">
        <v>231</v>
      </c>
      <c r="N51" s="212"/>
    </row>
    <row r="52" spans="1:14" s="43" customFormat="1" ht="12.75" customHeight="1" x14ac:dyDescent="0.25">
      <c r="A52" s="108" t="s">
        <v>114</v>
      </c>
      <c r="B52" s="112" t="s">
        <v>523</v>
      </c>
      <c r="C52" s="649"/>
      <c r="D52" s="649"/>
      <c r="E52" s="649"/>
      <c r="F52" s="649"/>
      <c r="G52" s="644"/>
      <c r="H52" s="113">
        <v>242000</v>
      </c>
      <c r="I52" s="113">
        <v>242000</v>
      </c>
      <c r="J52" s="113">
        <v>304000</v>
      </c>
      <c r="K52" s="113">
        <v>304000</v>
      </c>
      <c r="L52" s="635">
        <f t="shared" si="2"/>
        <v>1.2561983471074381</v>
      </c>
      <c r="M52" s="211" t="s">
        <v>231</v>
      </c>
      <c r="N52" s="212"/>
    </row>
    <row r="53" spans="1:14" s="43" customFormat="1" ht="12.75" customHeight="1" x14ac:dyDescent="0.25">
      <c r="A53" s="108" t="s">
        <v>115</v>
      </c>
      <c r="B53" s="112" t="s">
        <v>644</v>
      </c>
      <c r="C53" s="649"/>
      <c r="D53" s="649"/>
      <c r="E53" s="649"/>
      <c r="F53" s="649"/>
      <c r="G53" s="644"/>
      <c r="H53" s="113">
        <v>340000</v>
      </c>
      <c r="I53" s="113">
        <v>340000</v>
      </c>
      <c r="J53" s="113">
        <v>340000</v>
      </c>
      <c r="K53" s="107">
        <v>340000</v>
      </c>
      <c r="L53" s="635">
        <f t="shared" si="2"/>
        <v>1</v>
      </c>
      <c r="M53" s="211" t="s">
        <v>231</v>
      </c>
      <c r="N53" s="212"/>
    </row>
    <row r="54" spans="1:14" s="43" customFormat="1" ht="20.399999999999999" x14ac:dyDescent="0.25">
      <c r="A54" s="108" t="s">
        <v>116</v>
      </c>
      <c r="B54" s="587" t="s">
        <v>524</v>
      </c>
      <c r="C54" s="647"/>
      <c r="D54" s="647"/>
      <c r="E54" s="647"/>
      <c r="F54" s="649"/>
      <c r="G54" s="648"/>
      <c r="H54" s="116">
        <v>3900820</v>
      </c>
      <c r="I54" s="116">
        <v>3900820</v>
      </c>
      <c r="J54" s="116">
        <v>4412820</v>
      </c>
      <c r="K54" s="338">
        <v>4409852</v>
      </c>
      <c r="L54" s="636">
        <f t="shared" si="2"/>
        <v>1.1304935885275404</v>
      </c>
      <c r="M54" s="576" t="s">
        <v>231</v>
      </c>
      <c r="N54" s="419"/>
    </row>
    <row r="55" spans="1:14" s="43" customFormat="1" ht="20.399999999999999" x14ac:dyDescent="0.25">
      <c r="A55" s="596" t="s">
        <v>117</v>
      </c>
      <c r="B55" s="588" t="s">
        <v>642</v>
      </c>
      <c r="C55" s="589">
        <v>78300000</v>
      </c>
      <c r="D55" s="589">
        <v>78300000</v>
      </c>
      <c r="E55" s="589">
        <v>78300000</v>
      </c>
      <c r="F55" s="811">
        <v>78300000</v>
      </c>
      <c r="G55" s="590">
        <f t="shared" ref="G55:G59" si="5">F55/C55</f>
        <v>1</v>
      </c>
      <c r="H55" s="650"/>
      <c r="I55" s="651"/>
      <c r="J55" s="651"/>
      <c r="K55" s="817"/>
      <c r="L55" s="646"/>
      <c r="M55" s="211" t="s">
        <v>231</v>
      </c>
      <c r="N55" s="212"/>
    </row>
    <row r="56" spans="1:14" s="43" customFormat="1" ht="21" thickBot="1" x14ac:dyDescent="0.3">
      <c r="A56" s="591" t="s">
        <v>118</v>
      </c>
      <c r="B56" s="586" t="s">
        <v>643</v>
      </c>
      <c r="C56" s="107">
        <v>100000000</v>
      </c>
      <c r="D56" s="107">
        <v>100000000</v>
      </c>
      <c r="E56" s="107">
        <v>100000000</v>
      </c>
      <c r="F56" s="812">
        <v>100000000</v>
      </c>
      <c r="G56" s="427">
        <f t="shared" si="5"/>
        <v>1</v>
      </c>
      <c r="H56" s="744">
        <v>0</v>
      </c>
      <c r="I56" s="742">
        <v>0</v>
      </c>
      <c r="J56" s="742">
        <v>100000000</v>
      </c>
      <c r="K56" s="818">
        <v>100000000</v>
      </c>
      <c r="L56" s="743"/>
      <c r="M56" s="213"/>
      <c r="N56" s="214" t="s">
        <v>231</v>
      </c>
    </row>
    <row r="57" spans="1:14" s="43" customFormat="1" ht="15" customHeight="1" thickTop="1" x14ac:dyDescent="0.25">
      <c r="A57" s="878" t="s">
        <v>119</v>
      </c>
      <c r="B57" s="878"/>
      <c r="C57" s="117">
        <f>SUM(C8:C56)</f>
        <v>341624228</v>
      </c>
      <c r="D57" s="117">
        <f>SUM(D8:D56)</f>
        <v>450088935</v>
      </c>
      <c r="E57" s="117">
        <f>SUM(E8:E56)</f>
        <v>477713536</v>
      </c>
      <c r="F57" s="117">
        <f>SUM(F8:F56)</f>
        <v>491195671</v>
      </c>
      <c r="G57" s="428">
        <f t="shared" si="5"/>
        <v>1.4378244595696532</v>
      </c>
      <c r="H57" s="117">
        <f>SUM(H8:H54)</f>
        <v>330756182</v>
      </c>
      <c r="I57" s="117">
        <f>SUM(I8:I56)</f>
        <v>392107170</v>
      </c>
      <c r="J57" s="117">
        <f>SUM(J8:J56)</f>
        <v>459065378</v>
      </c>
      <c r="K57" s="117">
        <f>SUM(K8:K56)</f>
        <v>450130061</v>
      </c>
      <c r="L57" s="639">
        <f t="shared" ref="L57:L59" si="6">K57/H57</f>
        <v>1.3609120116158555</v>
      </c>
      <c r="M57" s="215"/>
      <c r="N57" s="216"/>
    </row>
    <row r="58" spans="1:14" s="43" customFormat="1" ht="15" customHeight="1" thickBot="1" x14ac:dyDescent="0.3">
      <c r="A58" s="879" t="s">
        <v>120</v>
      </c>
      <c r="B58" s="879"/>
      <c r="C58" s="118">
        <f>'7.sz. melléklet'!D93+'8.sz. melléklet'!D40</f>
        <v>81473772</v>
      </c>
      <c r="D58" s="118">
        <f>'7.sz. melléklet'!E93+'8.sz. melléklet'!D40</f>
        <v>81516833</v>
      </c>
      <c r="E58" s="118">
        <f>'7.sz. melléklet'!F93+'8.sz. melléklet'!E40</f>
        <v>81516832</v>
      </c>
      <c r="F58" s="118">
        <f>'7.sz. melléklet'!G93+'8.sz. melléklet'!F40</f>
        <v>81516832</v>
      </c>
      <c r="G58" s="429">
        <f t="shared" si="5"/>
        <v>1.0005285136424027</v>
      </c>
      <c r="H58" s="430">
        <f>'7.sz. melléklet'!D37</f>
        <v>92341818</v>
      </c>
      <c r="I58" s="430">
        <f>'7.sz. melléklet'!E37</f>
        <v>139498598</v>
      </c>
      <c r="J58" s="430">
        <f>'7.sz. melléklet'!F37</f>
        <v>100164990</v>
      </c>
      <c r="K58" s="430">
        <f>'7.sz. melléklet'!G37</f>
        <v>122582442</v>
      </c>
      <c r="L58" s="640">
        <f t="shared" si="6"/>
        <v>1.3274856901777696</v>
      </c>
      <c r="M58" s="213"/>
      <c r="N58" s="214"/>
    </row>
    <row r="59" spans="1:14" s="43" customFormat="1" ht="15" customHeight="1" thickTop="1" thickBot="1" x14ac:dyDescent="0.3">
      <c r="A59" s="880" t="s">
        <v>121</v>
      </c>
      <c r="B59" s="880"/>
      <c r="C59" s="594">
        <f>SUM(C57:C58)</f>
        <v>423098000</v>
      </c>
      <c r="D59" s="594">
        <f>SUM(D57:D58)</f>
        <v>531605768</v>
      </c>
      <c r="E59" s="594">
        <f>SUM(E57:E58)</f>
        <v>559230368</v>
      </c>
      <c r="F59" s="594">
        <f>SUM(F57:F58)</f>
        <v>572712503</v>
      </c>
      <c r="G59" s="595">
        <f t="shared" si="5"/>
        <v>1.3536166632789566</v>
      </c>
      <c r="H59" s="594">
        <f>SUM(H57:H58)</f>
        <v>423098000</v>
      </c>
      <c r="I59" s="594">
        <f>SUM(I57:I58)</f>
        <v>531605768</v>
      </c>
      <c r="J59" s="594">
        <f>SUM(J57:J58)</f>
        <v>559230368</v>
      </c>
      <c r="K59" s="594">
        <f>SUM(K57:K58)</f>
        <v>572712503</v>
      </c>
      <c r="L59" s="641">
        <f t="shared" si="6"/>
        <v>1.3536166632789566</v>
      </c>
      <c r="M59" s="592"/>
      <c r="N59" s="593"/>
    </row>
    <row r="60" spans="1:14" s="40" customFormat="1" ht="13.8" thickTop="1" x14ac:dyDescent="0.25"/>
    <row r="61" spans="1:14" s="40" customFormat="1" x14ac:dyDescent="0.25"/>
    <row r="62" spans="1:14" s="40" customFormat="1" x14ac:dyDescent="0.25"/>
    <row r="63" spans="1:14" s="40" customFormat="1" x14ac:dyDescent="0.25"/>
    <row r="64" spans="1:14" s="40" customFormat="1" x14ac:dyDescent="0.25"/>
    <row r="65" s="40" customFormat="1" x14ac:dyDescent="0.25"/>
    <row r="66" s="40" customFormat="1" x14ac:dyDescent="0.25"/>
    <row r="67" s="40" customFormat="1" x14ac:dyDescent="0.25"/>
    <row r="68" s="40" customFormat="1" x14ac:dyDescent="0.25"/>
    <row r="69" s="40" customFormat="1" x14ac:dyDescent="0.25"/>
    <row r="70" s="40" customFormat="1" x14ac:dyDescent="0.25"/>
    <row r="71" s="40" customFormat="1" x14ac:dyDescent="0.25"/>
    <row r="72" s="40" customFormat="1" x14ac:dyDescent="0.25"/>
    <row r="73" s="40" customFormat="1" x14ac:dyDescent="0.25"/>
    <row r="74" s="40" customFormat="1" x14ac:dyDescent="0.25"/>
    <row r="75" s="40" customFormat="1" x14ac:dyDescent="0.25"/>
    <row r="76" s="40" customFormat="1" x14ac:dyDescent="0.25"/>
    <row r="77" s="40" customFormat="1" x14ac:dyDescent="0.25"/>
    <row r="78" s="40" customFormat="1" x14ac:dyDescent="0.25"/>
    <row r="79" s="40" customFormat="1" x14ac:dyDescent="0.25"/>
    <row r="80" s="40" customFormat="1" x14ac:dyDescent="0.25"/>
    <row r="81" s="40" customFormat="1" x14ac:dyDescent="0.25"/>
    <row r="82" s="40" customFormat="1" x14ac:dyDescent="0.25"/>
    <row r="83" s="40" customFormat="1" x14ac:dyDescent="0.25"/>
    <row r="84" s="40" customFormat="1" x14ac:dyDescent="0.25"/>
    <row r="85" s="40" customFormat="1" x14ac:dyDescent="0.25"/>
    <row r="86" s="40" customFormat="1" x14ac:dyDescent="0.25"/>
    <row r="87" s="40" customFormat="1" x14ac:dyDescent="0.25"/>
    <row r="88" s="40" customFormat="1" x14ac:dyDescent="0.25"/>
    <row r="89" s="40" customFormat="1" x14ac:dyDescent="0.25"/>
    <row r="90" s="40" customFormat="1" x14ac:dyDescent="0.25"/>
    <row r="91" s="40" customFormat="1" x14ac:dyDescent="0.25"/>
    <row r="92" s="40" customFormat="1" x14ac:dyDescent="0.25"/>
    <row r="93" s="40" customFormat="1" x14ac:dyDescent="0.25"/>
    <row r="94" s="40" customFormat="1" x14ac:dyDescent="0.25"/>
    <row r="95" s="40" customFormat="1" x14ac:dyDescent="0.25"/>
    <row r="96" s="40" customFormat="1" x14ac:dyDescent="0.25"/>
    <row r="97" s="40" customFormat="1" x14ac:dyDescent="0.25"/>
    <row r="98" s="40" customFormat="1" x14ac:dyDescent="0.25"/>
    <row r="99" s="40" customFormat="1" x14ac:dyDescent="0.25"/>
    <row r="100" s="40" customFormat="1" x14ac:dyDescent="0.25"/>
    <row r="101" s="40" customFormat="1" x14ac:dyDescent="0.25"/>
    <row r="102" s="40" customFormat="1" x14ac:dyDescent="0.25"/>
    <row r="103" s="40" customFormat="1" x14ac:dyDescent="0.25"/>
    <row r="104" s="40" customFormat="1" x14ac:dyDescent="0.25"/>
    <row r="105" s="40" customFormat="1" x14ac:dyDescent="0.25"/>
    <row r="106" s="40" customFormat="1" x14ac:dyDescent="0.25"/>
    <row r="107" s="40" customFormat="1" x14ac:dyDescent="0.25"/>
    <row r="108" s="40" customFormat="1" x14ac:dyDescent="0.25"/>
    <row r="109" s="40" customFormat="1" x14ac:dyDescent="0.25"/>
  </sheetData>
  <sheetProtection selectLockedCells="1" selectUnlockedCells="1"/>
  <mergeCells count="5">
    <mergeCell ref="A4:N4"/>
    <mergeCell ref="A57:B57"/>
    <mergeCell ref="A58:B58"/>
    <mergeCell ref="A59:B59"/>
    <mergeCell ref="A39:N3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7" firstPageNumber="0" orientation="landscape" r:id="rId1"/>
  <headerFooter alignWithMargins="0"/>
  <rowBreaks count="1" manualBreakCount="1">
    <brk id="3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zoomScaleNormal="100"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4" width="9.6640625" style="1" customWidth="1"/>
    <col min="5" max="7" width="9.6640625" customWidth="1"/>
    <col min="8" max="8" width="9.44140625" customWidth="1"/>
    <col min="10" max="10" width="24" customWidth="1"/>
  </cols>
  <sheetData>
    <row r="1" spans="1:9" ht="15" customHeight="1" x14ac:dyDescent="0.25">
      <c r="B1" s="3"/>
      <c r="C1" s="3"/>
      <c r="D1" s="3"/>
      <c r="E1" s="3"/>
      <c r="F1" s="3"/>
      <c r="G1" s="3"/>
      <c r="H1" s="2" t="s">
        <v>577</v>
      </c>
    </row>
    <row r="2" spans="1:9" ht="15" customHeight="1" x14ac:dyDescent="0.25">
      <c r="A2" s="3"/>
      <c r="B2" s="3"/>
      <c r="C2" s="3"/>
      <c r="D2" s="3"/>
      <c r="H2" s="2" t="str">
        <f>'1.sz. melléklet'!G2</f>
        <v>az  …. /2018. (…..) önkormányzati rendelethez</v>
      </c>
    </row>
    <row r="3" spans="1:9" ht="15" customHeight="1" x14ac:dyDescent="0.25">
      <c r="A3" s="865" t="s">
        <v>122</v>
      </c>
      <c r="B3" s="865"/>
      <c r="C3" s="865"/>
      <c r="D3" s="865"/>
      <c r="E3" s="865"/>
      <c r="F3" s="865"/>
      <c r="G3" s="865"/>
      <c r="H3" s="865"/>
      <c r="I3" s="781"/>
    </row>
    <row r="4" spans="1:9" ht="12.75" customHeight="1" thickBot="1" x14ac:dyDescent="0.3">
      <c r="A4" s="42"/>
      <c r="B4" s="97"/>
      <c r="C4" s="97"/>
      <c r="D4" s="41"/>
      <c r="E4" s="41"/>
      <c r="F4" s="41"/>
      <c r="G4" s="41"/>
      <c r="H4" s="6" t="s">
        <v>320</v>
      </c>
    </row>
    <row r="5" spans="1:9" ht="34.200000000000003" thickTop="1" x14ac:dyDescent="0.25">
      <c r="A5" s="7" t="s">
        <v>1</v>
      </c>
      <c r="B5" s="8" t="s">
        <v>2</v>
      </c>
      <c r="C5" s="9" t="s">
        <v>349</v>
      </c>
      <c r="D5" s="9" t="s">
        <v>649</v>
      </c>
      <c r="E5" s="9" t="s">
        <v>774</v>
      </c>
      <c r="F5" s="9" t="s">
        <v>776</v>
      </c>
      <c r="G5" s="9" t="s">
        <v>779</v>
      </c>
      <c r="H5" s="10" t="s">
        <v>634</v>
      </c>
    </row>
    <row r="6" spans="1:9" ht="15" customHeight="1" thickBot="1" x14ac:dyDescent="0.3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04" t="s">
        <v>65</v>
      </c>
    </row>
    <row r="7" spans="1:9" ht="15" customHeight="1" thickTop="1" x14ac:dyDescent="0.25">
      <c r="A7" s="120" t="s">
        <v>13</v>
      </c>
      <c r="B7" s="121" t="s">
        <v>124</v>
      </c>
      <c r="C7" s="121" t="s">
        <v>350</v>
      </c>
      <c r="D7" s="122">
        <f>D8+D17</f>
        <v>38158551</v>
      </c>
      <c r="E7" s="122">
        <f>E8+E17</f>
        <v>39243206</v>
      </c>
      <c r="F7" s="122">
        <f>F8+F17</f>
        <v>40018347</v>
      </c>
      <c r="G7" s="122">
        <f>G8+G17</f>
        <v>39434694</v>
      </c>
      <c r="H7" s="123">
        <f>F7/D7</f>
        <v>1.0487386431418739</v>
      </c>
    </row>
    <row r="8" spans="1:9" ht="15" customHeight="1" x14ac:dyDescent="0.25">
      <c r="A8" s="21" t="s">
        <v>125</v>
      </c>
      <c r="B8" s="18" t="s">
        <v>351</v>
      </c>
      <c r="C8" s="18" t="s">
        <v>352</v>
      </c>
      <c r="D8" s="19">
        <f>SUM(D9:D16)</f>
        <v>25620810</v>
      </c>
      <c r="E8" s="19">
        <f>SUM(E9:E16)</f>
        <v>26118691</v>
      </c>
      <c r="F8" s="19">
        <f>SUM(F9:F16)</f>
        <v>26403717</v>
      </c>
      <c r="G8" s="19">
        <f>SUM(G9:G16)</f>
        <v>26241136</v>
      </c>
      <c r="H8" s="124">
        <f>F8/D8</f>
        <v>1.0305574648108315</v>
      </c>
    </row>
    <row r="9" spans="1:9" ht="15" customHeight="1" x14ac:dyDescent="0.25">
      <c r="A9" s="125"/>
      <c r="B9" s="22" t="s">
        <v>353</v>
      </c>
      <c r="C9" s="22" t="s">
        <v>354</v>
      </c>
      <c r="D9" s="23">
        <v>22270340</v>
      </c>
      <c r="E9" s="23">
        <v>22753731</v>
      </c>
      <c r="F9" s="700">
        <v>21460785</v>
      </c>
      <c r="G9" s="700">
        <v>21371385</v>
      </c>
      <c r="H9" s="91">
        <f t="shared" ref="H9:H54" si="0">F9/D9</f>
        <v>0.96364873639109239</v>
      </c>
    </row>
    <row r="10" spans="1:9" ht="15" customHeight="1" x14ac:dyDescent="0.25">
      <c r="A10" s="125"/>
      <c r="B10" s="22" t="s">
        <v>780</v>
      </c>
      <c r="C10" s="22" t="s">
        <v>781</v>
      </c>
      <c r="D10" s="23"/>
      <c r="E10" s="23"/>
      <c r="F10" s="700"/>
      <c r="G10" s="700">
        <v>1750000</v>
      </c>
      <c r="H10" s="91"/>
    </row>
    <row r="11" spans="1:9" ht="15" customHeight="1" x14ac:dyDescent="0.25">
      <c r="A11" s="125"/>
      <c r="B11" s="22" t="s">
        <v>782</v>
      </c>
      <c r="C11" s="22" t="s">
        <v>618</v>
      </c>
      <c r="D11" s="23">
        <v>873400</v>
      </c>
      <c r="E11" s="23">
        <v>873400</v>
      </c>
      <c r="F11" s="700">
        <v>2630400</v>
      </c>
      <c r="G11" s="700">
        <v>873400</v>
      </c>
      <c r="H11" s="91">
        <f t="shared" si="0"/>
        <v>3.0116784978245934</v>
      </c>
    </row>
    <row r="12" spans="1:9" ht="15" customHeight="1" x14ac:dyDescent="0.25">
      <c r="A12" s="125"/>
      <c r="B12" s="22" t="s">
        <v>783</v>
      </c>
      <c r="C12" s="22" t="s">
        <v>537</v>
      </c>
      <c r="D12" s="23">
        <v>62000</v>
      </c>
      <c r="E12" s="23">
        <v>62000</v>
      </c>
      <c r="F12" s="700">
        <v>62000</v>
      </c>
      <c r="G12" s="700">
        <v>62000</v>
      </c>
      <c r="H12" s="91">
        <f t="shared" si="0"/>
        <v>1</v>
      </c>
    </row>
    <row r="13" spans="1:9" ht="15" customHeight="1" x14ac:dyDescent="0.25">
      <c r="A13" s="125"/>
      <c r="B13" s="22" t="s">
        <v>784</v>
      </c>
      <c r="C13" s="22" t="s">
        <v>355</v>
      </c>
      <c r="D13" s="23">
        <v>1764630</v>
      </c>
      <c r="E13" s="23">
        <v>1764630</v>
      </c>
      <c r="F13" s="700">
        <v>1582302</v>
      </c>
      <c r="G13" s="700">
        <v>1581800</v>
      </c>
      <c r="H13" s="91">
        <f t="shared" si="0"/>
        <v>0.89667635708335458</v>
      </c>
    </row>
    <row r="14" spans="1:9" ht="15" customHeight="1" x14ac:dyDescent="0.25">
      <c r="A14" s="125"/>
      <c r="B14" s="22" t="s">
        <v>785</v>
      </c>
      <c r="C14" s="22" t="s">
        <v>532</v>
      </c>
      <c r="D14" s="23">
        <v>93240</v>
      </c>
      <c r="E14" s="23">
        <v>93240</v>
      </c>
      <c r="F14" s="700">
        <v>93240</v>
      </c>
      <c r="G14" s="700">
        <v>85428</v>
      </c>
      <c r="H14" s="91">
        <f t="shared" si="0"/>
        <v>1</v>
      </c>
    </row>
    <row r="15" spans="1:9" ht="15" customHeight="1" x14ac:dyDescent="0.25">
      <c r="A15" s="125"/>
      <c r="B15" s="22" t="s">
        <v>786</v>
      </c>
      <c r="C15" s="22" t="s">
        <v>650</v>
      </c>
      <c r="D15" s="23">
        <v>100000</v>
      </c>
      <c r="E15" s="23">
        <v>100000</v>
      </c>
      <c r="F15" s="700">
        <v>100000</v>
      </c>
      <c r="G15" s="700">
        <v>0</v>
      </c>
      <c r="H15" s="91">
        <f t="shared" si="0"/>
        <v>1</v>
      </c>
    </row>
    <row r="16" spans="1:9" ht="15" customHeight="1" x14ac:dyDescent="0.25">
      <c r="A16" s="125"/>
      <c r="B16" s="22" t="s">
        <v>787</v>
      </c>
      <c r="C16" s="22" t="s">
        <v>538</v>
      </c>
      <c r="D16" s="23">
        <v>457200</v>
      </c>
      <c r="E16" s="23">
        <v>471690</v>
      </c>
      <c r="F16" s="700">
        <v>474990</v>
      </c>
      <c r="G16" s="700">
        <v>517123</v>
      </c>
      <c r="H16" s="91">
        <f t="shared" si="0"/>
        <v>1.0389107611548556</v>
      </c>
    </row>
    <row r="17" spans="1:8" ht="15" customHeight="1" x14ac:dyDescent="0.25">
      <c r="A17" s="21" t="s">
        <v>126</v>
      </c>
      <c r="B17" s="18" t="s">
        <v>128</v>
      </c>
      <c r="C17" s="18" t="s">
        <v>356</v>
      </c>
      <c r="D17" s="19">
        <f>SUM(D18:D20)</f>
        <v>12537741</v>
      </c>
      <c r="E17" s="19">
        <f>SUM(E18:E20)</f>
        <v>13124515</v>
      </c>
      <c r="F17" s="19">
        <f>SUM(F18:F20)</f>
        <v>13614630</v>
      </c>
      <c r="G17" s="19">
        <f>SUM(G18:G20)</f>
        <v>13193558</v>
      </c>
      <c r="H17" s="124">
        <f t="shared" si="0"/>
        <v>1.0858917886403938</v>
      </c>
    </row>
    <row r="18" spans="1:8" ht="15" customHeight="1" x14ac:dyDescent="0.25">
      <c r="A18" s="125"/>
      <c r="B18" s="22" t="s">
        <v>377</v>
      </c>
      <c r="C18" s="22" t="s">
        <v>357</v>
      </c>
      <c r="D18" s="23">
        <v>8239978</v>
      </c>
      <c r="E18" s="23">
        <v>8239978</v>
      </c>
      <c r="F18" s="700">
        <v>8695593</v>
      </c>
      <c r="G18" s="700">
        <v>8695293</v>
      </c>
      <c r="H18" s="91">
        <f t="shared" si="0"/>
        <v>1.0552932301518281</v>
      </c>
    </row>
    <row r="19" spans="1:8" ht="15" customHeight="1" x14ac:dyDescent="0.25">
      <c r="A19" s="125"/>
      <c r="B19" s="22" t="s">
        <v>378</v>
      </c>
      <c r="C19" s="22" t="s">
        <v>358</v>
      </c>
      <c r="D19" s="23">
        <v>1993763</v>
      </c>
      <c r="E19" s="23">
        <v>2580537</v>
      </c>
      <c r="F19" s="700">
        <v>2580437</v>
      </c>
      <c r="G19" s="700">
        <v>2756069</v>
      </c>
      <c r="H19" s="83">
        <f t="shared" si="0"/>
        <v>1.294254633073239</v>
      </c>
    </row>
    <row r="20" spans="1:8" ht="15" customHeight="1" x14ac:dyDescent="0.25">
      <c r="A20" s="125"/>
      <c r="B20" s="22" t="s">
        <v>379</v>
      </c>
      <c r="C20" s="22" t="s">
        <v>359</v>
      </c>
      <c r="D20" s="23">
        <v>2304000</v>
      </c>
      <c r="E20" s="23">
        <v>2304000</v>
      </c>
      <c r="F20" s="700">
        <v>2338600</v>
      </c>
      <c r="G20" s="700">
        <v>1742196</v>
      </c>
      <c r="H20" s="83">
        <f t="shared" si="0"/>
        <v>1.0150173611111111</v>
      </c>
    </row>
    <row r="21" spans="1:8" ht="15" customHeight="1" x14ac:dyDescent="0.25">
      <c r="A21" s="28" t="s">
        <v>14</v>
      </c>
      <c r="B21" s="126" t="s">
        <v>222</v>
      </c>
      <c r="C21" s="126" t="s">
        <v>360</v>
      </c>
      <c r="D21" s="29">
        <v>9519653</v>
      </c>
      <c r="E21" s="29">
        <v>9690601</v>
      </c>
      <c r="F21" s="29">
        <v>9888108</v>
      </c>
      <c r="G21" s="29">
        <v>9381195</v>
      </c>
      <c r="H21" s="123">
        <f t="shared" si="0"/>
        <v>1.0387046670713733</v>
      </c>
    </row>
    <row r="22" spans="1:8" ht="15" customHeight="1" x14ac:dyDescent="0.25">
      <c r="A22" s="28" t="s">
        <v>52</v>
      </c>
      <c r="B22" s="126" t="s">
        <v>130</v>
      </c>
      <c r="C22" s="126" t="s">
        <v>361</v>
      </c>
      <c r="D22" s="29">
        <f>SUM(D23:D27)</f>
        <v>107134500</v>
      </c>
      <c r="E22" s="29">
        <f>SUM(E23:E27)</f>
        <v>112929724</v>
      </c>
      <c r="F22" s="29">
        <f>SUM(F23:F27)</f>
        <v>118518724</v>
      </c>
      <c r="G22" s="29">
        <f>SUM(G23:G27)</f>
        <v>116286873</v>
      </c>
      <c r="H22" s="123">
        <f t="shared" si="0"/>
        <v>1.1062610456948976</v>
      </c>
    </row>
    <row r="23" spans="1:8" ht="15" customHeight="1" x14ac:dyDescent="0.25">
      <c r="A23" s="21" t="s">
        <v>129</v>
      </c>
      <c r="B23" s="18" t="s">
        <v>362</v>
      </c>
      <c r="C23" s="18" t="s">
        <v>368</v>
      </c>
      <c r="D23" s="19">
        <v>13770000</v>
      </c>
      <c r="E23" s="19">
        <v>13360000</v>
      </c>
      <c r="F23" s="699">
        <v>13375000</v>
      </c>
      <c r="G23" s="699">
        <v>13375000</v>
      </c>
      <c r="H23" s="124">
        <f t="shared" si="0"/>
        <v>0.97131445170660857</v>
      </c>
    </row>
    <row r="24" spans="1:8" ht="15" customHeight="1" x14ac:dyDescent="0.25">
      <c r="A24" s="21" t="s">
        <v>131</v>
      </c>
      <c r="B24" s="18" t="s">
        <v>363</v>
      </c>
      <c r="C24" s="18" t="s">
        <v>369</v>
      </c>
      <c r="D24" s="19">
        <v>2700000</v>
      </c>
      <c r="E24" s="19">
        <v>2700000</v>
      </c>
      <c r="F24" s="699">
        <v>2700000</v>
      </c>
      <c r="G24" s="699">
        <v>2700000</v>
      </c>
      <c r="H24" s="124">
        <f t="shared" si="0"/>
        <v>1</v>
      </c>
    </row>
    <row r="25" spans="1:8" ht="15" customHeight="1" x14ac:dyDescent="0.25">
      <c r="A25" s="21" t="s">
        <v>364</v>
      </c>
      <c r="B25" s="18" t="s">
        <v>365</v>
      </c>
      <c r="C25" s="18" t="s">
        <v>370</v>
      </c>
      <c r="D25" s="19">
        <v>62412000</v>
      </c>
      <c r="E25" s="19">
        <v>63572000</v>
      </c>
      <c r="F25" s="699">
        <v>63572000</v>
      </c>
      <c r="G25" s="699">
        <v>61218873</v>
      </c>
      <c r="H25" s="124">
        <f t="shared" si="0"/>
        <v>1.0185861693264116</v>
      </c>
    </row>
    <row r="26" spans="1:8" ht="15" customHeight="1" x14ac:dyDescent="0.25">
      <c r="A26" s="21" t="s">
        <v>366</v>
      </c>
      <c r="B26" s="18" t="s">
        <v>367</v>
      </c>
      <c r="C26" s="18" t="s">
        <v>371</v>
      </c>
      <c r="D26" s="19">
        <v>365000</v>
      </c>
      <c r="E26" s="19">
        <v>365000</v>
      </c>
      <c r="F26" s="699">
        <v>365000</v>
      </c>
      <c r="G26" s="699">
        <v>365000</v>
      </c>
      <c r="H26" s="124">
        <f t="shared" si="0"/>
        <v>1</v>
      </c>
    </row>
    <row r="27" spans="1:8" ht="15" customHeight="1" x14ac:dyDescent="0.25">
      <c r="A27" s="21" t="s">
        <v>372</v>
      </c>
      <c r="B27" s="18" t="s">
        <v>373</v>
      </c>
      <c r="C27" s="18" t="s">
        <v>374</v>
      </c>
      <c r="D27" s="19">
        <f>SUM(D28:D31)</f>
        <v>27887500</v>
      </c>
      <c r="E27" s="19">
        <f>SUM(E28:E31)</f>
        <v>32932724</v>
      </c>
      <c r="F27" s="19">
        <f>SUM(F28:F31)</f>
        <v>38506724</v>
      </c>
      <c r="G27" s="19">
        <f>SUM(G28:G31)</f>
        <v>38628000</v>
      </c>
      <c r="H27" s="124">
        <f t="shared" si="0"/>
        <v>1.3807879515912147</v>
      </c>
    </row>
    <row r="28" spans="1:8" ht="15" customHeight="1" x14ac:dyDescent="0.25">
      <c r="A28" s="125"/>
      <c r="B28" s="22" t="s">
        <v>375</v>
      </c>
      <c r="C28" s="22" t="s">
        <v>376</v>
      </c>
      <c r="D28" s="23">
        <v>17207500</v>
      </c>
      <c r="E28" s="23">
        <v>17234500</v>
      </c>
      <c r="F28" s="700">
        <v>17234500</v>
      </c>
      <c r="G28" s="700">
        <v>17113000</v>
      </c>
      <c r="H28" s="91">
        <f t="shared" si="0"/>
        <v>1.0015690832485835</v>
      </c>
    </row>
    <row r="29" spans="1:8" ht="15" customHeight="1" x14ac:dyDescent="0.25">
      <c r="A29" s="125"/>
      <c r="B29" s="291" t="s">
        <v>380</v>
      </c>
      <c r="C29" s="22" t="s">
        <v>381</v>
      </c>
      <c r="D29" s="23">
        <v>10000000</v>
      </c>
      <c r="E29" s="23">
        <v>15000000</v>
      </c>
      <c r="F29" s="700">
        <v>20500000</v>
      </c>
      <c r="G29" s="700">
        <v>20500000</v>
      </c>
      <c r="H29" s="91">
        <f t="shared" si="0"/>
        <v>2.0499999999999998</v>
      </c>
    </row>
    <row r="30" spans="1:8" ht="15" customHeight="1" x14ac:dyDescent="0.25">
      <c r="A30" s="125"/>
      <c r="B30" s="291" t="s">
        <v>607</v>
      </c>
      <c r="C30" s="22" t="s">
        <v>608</v>
      </c>
      <c r="D30" s="23">
        <v>20000</v>
      </c>
      <c r="E30" s="23">
        <v>38224</v>
      </c>
      <c r="F30" s="700">
        <v>38224</v>
      </c>
      <c r="G30" s="700">
        <v>40000</v>
      </c>
      <c r="H30" s="91">
        <f t="shared" si="0"/>
        <v>1.9112</v>
      </c>
    </row>
    <row r="31" spans="1:8" ht="15" customHeight="1" x14ac:dyDescent="0.25">
      <c r="A31" s="125"/>
      <c r="B31" s="291" t="s">
        <v>606</v>
      </c>
      <c r="C31" s="22" t="s">
        <v>382</v>
      </c>
      <c r="D31" s="23">
        <v>660000</v>
      </c>
      <c r="E31" s="23">
        <v>660000</v>
      </c>
      <c r="F31" s="700">
        <v>734000</v>
      </c>
      <c r="G31" s="700">
        <v>975000</v>
      </c>
      <c r="H31" s="91">
        <f t="shared" si="0"/>
        <v>1.1121212121212121</v>
      </c>
    </row>
    <row r="32" spans="1:8" s="292" customFormat="1" ht="15" customHeight="1" x14ac:dyDescent="0.25">
      <c r="A32" s="28" t="s">
        <v>53</v>
      </c>
      <c r="B32" s="126" t="s">
        <v>383</v>
      </c>
      <c r="C32" s="126" t="s">
        <v>384</v>
      </c>
      <c r="D32" s="29">
        <v>3700000</v>
      </c>
      <c r="E32" s="29">
        <v>3700000</v>
      </c>
      <c r="F32" s="29">
        <v>3700000</v>
      </c>
      <c r="G32" s="798">
        <v>3700000</v>
      </c>
      <c r="H32" s="123">
        <f t="shared" si="0"/>
        <v>1</v>
      </c>
    </row>
    <row r="33" spans="1:8" s="292" customFormat="1" ht="15" customHeight="1" x14ac:dyDescent="0.25">
      <c r="A33" s="28" t="s">
        <v>55</v>
      </c>
      <c r="B33" s="126" t="s">
        <v>385</v>
      </c>
      <c r="C33" s="126" t="s">
        <v>386</v>
      </c>
      <c r="D33" s="29">
        <f>SUM(D34:D37)</f>
        <v>116001250</v>
      </c>
      <c r="E33" s="29">
        <f>SUM(E34:E37)</f>
        <v>167026804</v>
      </c>
      <c r="F33" s="29">
        <f>SUM(F34:F37)</f>
        <v>141025264</v>
      </c>
      <c r="G33" s="29">
        <f>SUM(G34:G37)</f>
        <v>163482716</v>
      </c>
      <c r="H33" s="123">
        <f t="shared" si="0"/>
        <v>1.2157219340308834</v>
      </c>
    </row>
    <row r="34" spans="1:8" s="292" customFormat="1" ht="15" customHeight="1" x14ac:dyDescent="0.25">
      <c r="A34" s="21" t="s">
        <v>343</v>
      </c>
      <c r="B34" s="18" t="s">
        <v>539</v>
      </c>
      <c r="C34" s="18" t="s">
        <v>540</v>
      </c>
      <c r="D34" s="19">
        <v>880000</v>
      </c>
      <c r="E34" s="19">
        <v>4548774</v>
      </c>
      <c r="F34" s="699">
        <v>4548774</v>
      </c>
      <c r="G34" s="699">
        <v>4548774</v>
      </c>
      <c r="H34" s="123">
        <f t="shared" si="0"/>
        <v>5.1690613636363638</v>
      </c>
    </row>
    <row r="35" spans="1:8" s="292" customFormat="1" ht="15" customHeight="1" x14ac:dyDescent="0.25">
      <c r="A35" s="21" t="s">
        <v>345</v>
      </c>
      <c r="B35" s="18" t="s">
        <v>387</v>
      </c>
      <c r="C35" s="18" t="s">
        <v>389</v>
      </c>
      <c r="D35" s="19">
        <v>15804432</v>
      </c>
      <c r="E35" s="19">
        <v>15804432</v>
      </c>
      <c r="F35" s="699">
        <v>19129000</v>
      </c>
      <c r="G35" s="699">
        <v>19129000</v>
      </c>
      <c r="H35" s="124">
        <f t="shared" si="0"/>
        <v>1.2103566898196658</v>
      </c>
    </row>
    <row r="36" spans="1:8" s="292" customFormat="1" ht="15" customHeight="1" x14ac:dyDescent="0.25">
      <c r="A36" s="21" t="s">
        <v>391</v>
      </c>
      <c r="B36" s="18" t="s">
        <v>388</v>
      </c>
      <c r="C36" s="18" t="s">
        <v>390</v>
      </c>
      <c r="D36" s="19">
        <v>6975000</v>
      </c>
      <c r="E36" s="19">
        <v>7175000</v>
      </c>
      <c r="F36" s="699">
        <v>17182500</v>
      </c>
      <c r="G36" s="699">
        <v>17222500</v>
      </c>
      <c r="H36" s="124">
        <f t="shared" si="0"/>
        <v>2.4634408602150537</v>
      </c>
    </row>
    <row r="37" spans="1:8" s="292" customFormat="1" ht="15" customHeight="1" x14ac:dyDescent="0.25">
      <c r="A37" s="21" t="s">
        <v>541</v>
      </c>
      <c r="B37" s="18" t="s">
        <v>44</v>
      </c>
      <c r="C37" s="18" t="s">
        <v>570</v>
      </c>
      <c r="D37" s="19">
        <v>92341818</v>
      </c>
      <c r="E37" s="19">
        <v>139498598</v>
      </c>
      <c r="F37" s="699">
        <v>100164990</v>
      </c>
      <c r="G37" s="699">
        <v>122582442</v>
      </c>
      <c r="H37" s="124">
        <f t="shared" si="0"/>
        <v>1.0847197095469789</v>
      </c>
    </row>
    <row r="38" spans="1:8" s="292" customFormat="1" ht="15" customHeight="1" x14ac:dyDescent="0.25">
      <c r="A38" s="28" t="s">
        <v>56</v>
      </c>
      <c r="B38" s="126" t="s">
        <v>224</v>
      </c>
      <c r="C38" s="126" t="s">
        <v>392</v>
      </c>
      <c r="D38" s="29">
        <f>SUM(D39:D44)</f>
        <v>117503000</v>
      </c>
      <c r="E38" s="29">
        <f>SUM(E39:E44)</f>
        <v>126065339</v>
      </c>
      <c r="F38" s="29">
        <f>SUM(F39:F44)</f>
        <v>109443387</v>
      </c>
      <c r="G38" s="29">
        <f>SUM(G39:G44)</f>
        <v>104984645</v>
      </c>
      <c r="H38" s="123">
        <f t="shared" si="0"/>
        <v>0.93140930018808032</v>
      </c>
    </row>
    <row r="39" spans="1:8" s="292" customFormat="1" ht="15" customHeight="1" x14ac:dyDescent="0.25">
      <c r="A39" s="296" t="s">
        <v>393</v>
      </c>
      <c r="B39" s="75" t="s">
        <v>394</v>
      </c>
      <c r="C39" s="75" t="s">
        <v>395</v>
      </c>
      <c r="D39" s="55">
        <v>0</v>
      </c>
      <c r="E39" s="55">
        <v>1200000</v>
      </c>
      <c r="F39" s="699">
        <v>1900000</v>
      </c>
      <c r="G39" s="699">
        <v>1900000</v>
      </c>
      <c r="H39" s="124"/>
    </row>
    <row r="40" spans="1:8" s="292" customFormat="1" ht="15" customHeight="1" x14ac:dyDescent="0.25">
      <c r="A40" s="296" t="s">
        <v>396</v>
      </c>
      <c r="B40" s="75" t="s">
        <v>397</v>
      </c>
      <c r="C40" s="75" t="s">
        <v>398</v>
      </c>
      <c r="D40" s="55">
        <v>72542000</v>
      </c>
      <c r="E40" s="55">
        <v>74077933</v>
      </c>
      <c r="F40" s="699">
        <v>67223746</v>
      </c>
      <c r="G40" s="699">
        <v>66713102</v>
      </c>
      <c r="H40" s="124">
        <f t="shared" si="0"/>
        <v>0.92668724325218499</v>
      </c>
    </row>
    <row r="41" spans="1:8" s="298" customFormat="1" ht="15" customHeight="1" x14ac:dyDescent="0.25">
      <c r="A41" s="296" t="s">
        <v>399</v>
      </c>
      <c r="B41" s="75" t="s">
        <v>400</v>
      </c>
      <c r="C41" s="75" t="s">
        <v>401</v>
      </c>
      <c r="D41" s="55">
        <v>247000</v>
      </c>
      <c r="E41" s="55">
        <v>247000</v>
      </c>
      <c r="F41" s="699">
        <v>247000</v>
      </c>
      <c r="G41" s="699">
        <v>427000</v>
      </c>
      <c r="H41" s="124">
        <f t="shared" si="0"/>
        <v>1</v>
      </c>
    </row>
    <row r="42" spans="1:8" s="292" customFormat="1" ht="15" customHeight="1" x14ac:dyDescent="0.25">
      <c r="A42" s="296" t="s">
        <v>402</v>
      </c>
      <c r="B42" s="75" t="s">
        <v>403</v>
      </c>
      <c r="C42" s="75" t="s">
        <v>404</v>
      </c>
      <c r="D42" s="55">
        <v>8809000</v>
      </c>
      <c r="E42" s="55">
        <v>12814956</v>
      </c>
      <c r="F42" s="699">
        <v>17460008</v>
      </c>
      <c r="G42" s="699">
        <v>20099156</v>
      </c>
      <c r="H42" s="124">
        <f t="shared" si="0"/>
        <v>1.9820647065501191</v>
      </c>
    </row>
    <row r="43" spans="1:8" s="292" customFormat="1" ht="15" customHeight="1" x14ac:dyDescent="0.25">
      <c r="A43" s="296" t="s">
        <v>405</v>
      </c>
      <c r="B43" s="75" t="s">
        <v>406</v>
      </c>
      <c r="C43" s="75" t="s">
        <v>407</v>
      </c>
      <c r="D43" s="55">
        <v>14220000</v>
      </c>
      <c r="E43" s="55">
        <v>14220000</v>
      </c>
      <c r="F43" s="699">
        <v>0</v>
      </c>
      <c r="G43" s="699">
        <v>0</v>
      </c>
      <c r="H43" s="124">
        <f t="shared" si="0"/>
        <v>0</v>
      </c>
    </row>
    <row r="44" spans="1:8" s="298" customFormat="1" ht="15" customHeight="1" x14ac:dyDescent="0.25">
      <c r="A44" s="296" t="s">
        <v>408</v>
      </c>
      <c r="B44" s="75" t="s">
        <v>409</v>
      </c>
      <c r="C44" s="75" t="s">
        <v>410</v>
      </c>
      <c r="D44" s="55">
        <v>21685000</v>
      </c>
      <c r="E44" s="55">
        <v>23505450</v>
      </c>
      <c r="F44" s="699">
        <v>22612633</v>
      </c>
      <c r="G44" s="699">
        <v>15845387</v>
      </c>
      <c r="H44" s="124">
        <f t="shared" si="0"/>
        <v>1.0427776343094304</v>
      </c>
    </row>
    <row r="45" spans="1:8" s="292" customFormat="1" ht="15" customHeight="1" x14ac:dyDescent="0.25">
      <c r="A45" s="297" t="s">
        <v>58</v>
      </c>
      <c r="B45" s="294" t="s">
        <v>411</v>
      </c>
      <c r="C45" s="294" t="s">
        <v>412</v>
      </c>
      <c r="D45" s="295">
        <f>SUM(D46:D47)</f>
        <v>7550000</v>
      </c>
      <c r="E45" s="295">
        <f>SUM(E46:E47)</f>
        <v>49213055</v>
      </c>
      <c r="F45" s="295">
        <f>SUM(F46:F47)</f>
        <v>11905007</v>
      </c>
      <c r="G45" s="295">
        <f>SUM(G46:G47)</f>
        <v>11896503</v>
      </c>
      <c r="H45" s="124">
        <f t="shared" si="0"/>
        <v>1.576822119205298</v>
      </c>
    </row>
    <row r="46" spans="1:8" s="292" customFormat="1" ht="15" customHeight="1" x14ac:dyDescent="0.25">
      <c r="A46" s="296" t="s">
        <v>413</v>
      </c>
      <c r="B46" s="75" t="s">
        <v>414</v>
      </c>
      <c r="C46" s="75" t="s">
        <v>415</v>
      </c>
      <c r="D46" s="55">
        <v>5945000</v>
      </c>
      <c r="E46" s="55">
        <v>38750555</v>
      </c>
      <c r="F46" s="699">
        <v>9374690</v>
      </c>
      <c r="G46" s="699">
        <v>9366186</v>
      </c>
      <c r="H46" s="124">
        <f t="shared" si="0"/>
        <v>1.5769032800672835</v>
      </c>
    </row>
    <row r="47" spans="1:8" s="292" customFormat="1" ht="15" customHeight="1" x14ac:dyDescent="0.25">
      <c r="A47" s="296" t="s">
        <v>416</v>
      </c>
      <c r="B47" s="75" t="s">
        <v>417</v>
      </c>
      <c r="C47" s="75" t="s">
        <v>418</v>
      </c>
      <c r="D47" s="55">
        <v>1605000</v>
      </c>
      <c r="E47" s="55">
        <v>10462500</v>
      </c>
      <c r="F47" s="699">
        <v>2530317</v>
      </c>
      <c r="G47" s="699">
        <v>2530317</v>
      </c>
      <c r="H47" s="124">
        <f t="shared" si="0"/>
        <v>1.5765214953271027</v>
      </c>
    </row>
    <row r="48" spans="1:8" s="292" customFormat="1" ht="15" customHeight="1" x14ac:dyDescent="0.25">
      <c r="A48" s="293" t="s">
        <v>78</v>
      </c>
      <c r="B48" s="294" t="s">
        <v>141</v>
      </c>
      <c r="C48" s="294" t="s">
        <v>419</v>
      </c>
      <c r="D48" s="295">
        <f>SUM(D49:D49)</f>
        <v>300000</v>
      </c>
      <c r="E48" s="295">
        <f>SUM(E49:E49)</f>
        <v>300000</v>
      </c>
      <c r="F48" s="295">
        <f>SUM(F49:F49)</f>
        <v>300000</v>
      </c>
      <c r="G48" s="295">
        <f>SUM(G49:G49)</f>
        <v>300000</v>
      </c>
      <c r="H48" s="123">
        <f t="shared" si="0"/>
        <v>1</v>
      </c>
    </row>
    <row r="49" spans="1:9" s="292" customFormat="1" ht="15" customHeight="1" x14ac:dyDescent="0.25">
      <c r="A49" s="344" t="s">
        <v>420</v>
      </c>
      <c r="B49" s="329" t="s">
        <v>421</v>
      </c>
      <c r="C49" s="329" t="s">
        <v>422</v>
      </c>
      <c r="D49" s="330">
        <v>300000</v>
      </c>
      <c r="E49" s="330">
        <v>300000</v>
      </c>
      <c r="F49" s="330">
        <v>300000</v>
      </c>
      <c r="G49" s="330">
        <v>300000</v>
      </c>
      <c r="H49" s="124">
        <f t="shared" si="0"/>
        <v>1</v>
      </c>
    </row>
    <row r="50" spans="1:9" s="292" customFormat="1" ht="15" customHeight="1" x14ac:dyDescent="0.25">
      <c r="A50" s="345" t="s">
        <v>87</v>
      </c>
      <c r="B50" s="455" t="s">
        <v>48</v>
      </c>
      <c r="C50" s="498" t="s">
        <v>594</v>
      </c>
      <c r="D50" s="499">
        <f>SUM(D51:D53)</f>
        <v>21281046</v>
      </c>
      <c r="E50" s="499">
        <f t="shared" ref="E50:F50" si="1">SUM(E51:E53)</f>
        <v>21487039</v>
      </c>
      <c r="F50" s="499">
        <f t="shared" si="1"/>
        <v>122481531</v>
      </c>
      <c r="G50" s="499">
        <f t="shared" ref="G50" si="2">SUM(G51:G53)</f>
        <v>121233374</v>
      </c>
      <c r="H50" s="123">
        <f t="shared" si="0"/>
        <v>5.7554281401393519</v>
      </c>
    </row>
    <row r="51" spans="1:9" ht="15" customHeight="1" x14ac:dyDescent="0.25">
      <c r="A51" s="458" t="s">
        <v>590</v>
      </c>
      <c r="B51" s="459" t="s">
        <v>636</v>
      </c>
      <c r="C51" s="459" t="s">
        <v>593</v>
      </c>
      <c r="D51" s="370">
        <v>0</v>
      </c>
      <c r="E51" s="180">
        <v>0</v>
      </c>
      <c r="F51" s="699">
        <v>100000000</v>
      </c>
      <c r="G51" s="79">
        <v>100000000</v>
      </c>
      <c r="H51" s="124"/>
    </row>
    <row r="52" spans="1:9" ht="15" customHeight="1" x14ac:dyDescent="0.25">
      <c r="A52" s="458" t="s">
        <v>592</v>
      </c>
      <c r="B52" s="459" t="s">
        <v>591</v>
      </c>
      <c r="C52" s="459" t="s">
        <v>593</v>
      </c>
      <c r="D52" s="460">
        <v>2209046</v>
      </c>
      <c r="E52" s="79">
        <v>2415039</v>
      </c>
      <c r="F52" s="699">
        <v>2431531</v>
      </c>
      <c r="G52" s="699">
        <v>2540377</v>
      </c>
      <c r="H52" s="124">
        <f t="shared" si="0"/>
        <v>1.1007154219513764</v>
      </c>
    </row>
    <row r="53" spans="1:9" ht="15" customHeight="1" thickBot="1" x14ac:dyDescent="0.3">
      <c r="A53" s="272" t="s">
        <v>743</v>
      </c>
      <c r="B53" s="456" t="s">
        <v>534</v>
      </c>
      <c r="C53" s="456" t="s">
        <v>535</v>
      </c>
      <c r="D53" s="457">
        <v>19072000</v>
      </c>
      <c r="E53" s="460">
        <v>19072000</v>
      </c>
      <c r="F53" s="699">
        <v>20050000</v>
      </c>
      <c r="G53" s="799">
        <v>18692997</v>
      </c>
      <c r="H53" s="124">
        <f t="shared" si="0"/>
        <v>1.0512793624161074</v>
      </c>
    </row>
    <row r="54" spans="1:9" ht="15" customHeight="1" thickTop="1" thickBot="1" x14ac:dyDescent="0.3">
      <c r="A54" s="876" t="s">
        <v>132</v>
      </c>
      <c r="B54" s="876"/>
      <c r="C54" s="283"/>
      <c r="D54" s="99">
        <f>D7+D21+D22+D32+D33+D38+D45+D48+D50</f>
        <v>421148000</v>
      </c>
      <c r="E54" s="99">
        <f>E7+E21+E22+E32+E33+E38+E45+E48+E50</f>
        <v>529655768</v>
      </c>
      <c r="F54" s="99">
        <f>F7+F21+F22+F32+F33+F38+F45+F48+F50</f>
        <v>557280368</v>
      </c>
      <c r="G54" s="99">
        <f>G7+G21+G22+G32+G33+G38+G45+G48+G50</f>
        <v>570700000</v>
      </c>
      <c r="H54" s="129">
        <f t="shared" si="0"/>
        <v>1.3232411598772877</v>
      </c>
    </row>
    <row r="55" spans="1:9" ht="15" customHeight="1" thickTop="1" x14ac:dyDescent="0.25">
      <c r="A55" s="600"/>
      <c r="B55" s="600"/>
      <c r="C55" s="600"/>
      <c r="D55" s="601"/>
      <c r="E55" s="601"/>
      <c r="F55" s="601"/>
      <c r="G55" s="601"/>
      <c r="H55" s="2" t="s">
        <v>816</v>
      </c>
    </row>
    <row r="56" spans="1:9" ht="15" customHeight="1" x14ac:dyDescent="0.25">
      <c r="A56" s="43"/>
      <c r="B56" s="43"/>
      <c r="C56" s="43"/>
      <c r="D56" s="43"/>
      <c r="E56" s="68"/>
      <c r="F56" s="68"/>
      <c r="G56" s="68"/>
      <c r="H56" s="2" t="str">
        <f>'1.sz. melléklet'!G2</f>
        <v>az  …. /2018. (…..) önkormányzati rendelethez</v>
      </c>
    </row>
    <row r="57" spans="1:9" ht="15" customHeight="1" x14ac:dyDescent="0.25">
      <c r="A57" s="865" t="s">
        <v>133</v>
      </c>
      <c r="B57" s="865"/>
      <c r="C57" s="865"/>
      <c r="D57" s="865"/>
      <c r="E57" s="865"/>
      <c r="F57" s="865"/>
      <c r="G57" s="865"/>
      <c r="H57" s="865"/>
      <c r="I57" s="781"/>
    </row>
    <row r="58" spans="1:9" ht="13.8" thickBot="1" x14ac:dyDescent="0.3">
      <c r="A58" s="43"/>
      <c r="B58" s="130"/>
      <c r="C58" s="130"/>
      <c r="D58" s="41"/>
      <c r="E58" s="41"/>
      <c r="F58" s="41"/>
      <c r="G58" s="41"/>
      <c r="H58" s="6" t="s">
        <v>320</v>
      </c>
    </row>
    <row r="59" spans="1:9" ht="34.200000000000003" thickTop="1" x14ac:dyDescent="0.25">
      <c r="A59" s="7" t="s">
        <v>1</v>
      </c>
      <c r="B59" s="8" t="s">
        <v>2</v>
      </c>
      <c r="C59" s="9" t="s">
        <v>349</v>
      </c>
      <c r="D59" s="9" t="s">
        <v>649</v>
      </c>
      <c r="E59" s="9" t="s">
        <v>774</v>
      </c>
      <c r="F59" s="9" t="s">
        <v>776</v>
      </c>
      <c r="G59" s="9" t="s">
        <v>779</v>
      </c>
      <c r="H59" s="10" t="s">
        <v>634</v>
      </c>
    </row>
    <row r="60" spans="1:9" ht="15" customHeight="1" thickBot="1" x14ac:dyDescent="0.3">
      <c r="A60" s="11" t="s">
        <v>3</v>
      </c>
      <c r="B60" s="12" t="s">
        <v>4</v>
      </c>
      <c r="C60" s="13" t="s">
        <v>5</v>
      </c>
      <c r="D60" s="13" t="s">
        <v>6</v>
      </c>
      <c r="E60" s="13" t="s">
        <v>7</v>
      </c>
      <c r="F60" s="13" t="s">
        <v>8</v>
      </c>
      <c r="G60" s="13" t="s">
        <v>9</v>
      </c>
      <c r="H60" s="104" t="s">
        <v>65</v>
      </c>
    </row>
    <row r="61" spans="1:9" ht="15" customHeight="1" thickTop="1" x14ac:dyDescent="0.25">
      <c r="A61" s="120" t="s">
        <v>423</v>
      </c>
      <c r="B61" s="121" t="s">
        <v>424</v>
      </c>
      <c r="C61" s="284" t="s">
        <v>425</v>
      </c>
      <c r="D61" s="188">
        <f>SUM(D62:D63)</f>
        <v>60653936</v>
      </c>
      <c r="E61" s="188">
        <f>SUM(E62:E63)</f>
        <v>63115716</v>
      </c>
      <c r="F61" s="188">
        <f>SUM(F62:F63)</f>
        <v>72693824</v>
      </c>
      <c r="G61" s="188">
        <f>SUM(G62:G63)</f>
        <v>76013947</v>
      </c>
      <c r="H61" s="30">
        <f t="shared" ref="H61:H95" si="3">F61/D61</f>
        <v>1.1985013470519044</v>
      </c>
    </row>
    <row r="62" spans="1:9" ht="15" customHeight="1" x14ac:dyDescent="0.25">
      <c r="A62" s="21" t="s">
        <v>125</v>
      </c>
      <c r="B62" s="18" t="s">
        <v>426</v>
      </c>
      <c r="C62" s="285" t="s">
        <v>427</v>
      </c>
      <c r="D62" s="55">
        <v>60001189</v>
      </c>
      <c r="E62" s="55">
        <v>61910321</v>
      </c>
      <c r="F62" s="699">
        <v>71021777</v>
      </c>
      <c r="G62" s="699">
        <v>73129648</v>
      </c>
      <c r="H62" s="20">
        <f t="shared" si="3"/>
        <v>1.1836728268834806</v>
      </c>
    </row>
    <row r="63" spans="1:9" ht="15" customHeight="1" x14ac:dyDescent="0.25">
      <c r="A63" s="21" t="s">
        <v>126</v>
      </c>
      <c r="B63" s="18" t="s">
        <v>429</v>
      </c>
      <c r="C63" s="320" t="s">
        <v>428</v>
      </c>
      <c r="D63" s="180">
        <v>652747</v>
      </c>
      <c r="E63" s="180">
        <v>1205395</v>
      </c>
      <c r="F63" s="699">
        <v>1672047</v>
      </c>
      <c r="G63" s="699">
        <v>2884299</v>
      </c>
      <c r="H63" s="20">
        <f t="shared" si="3"/>
        <v>2.5615544766961778</v>
      </c>
    </row>
    <row r="64" spans="1:9" ht="15" customHeight="1" x14ac:dyDescent="0.25">
      <c r="A64" s="28" t="s">
        <v>14</v>
      </c>
      <c r="B64" s="286" t="s">
        <v>430</v>
      </c>
      <c r="C64" s="324" t="s">
        <v>431</v>
      </c>
      <c r="D64" s="183">
        <f>SUM(D65:D66)</f>
        <v>26600000</v>
      </c>
      <c r="E64" s="183">
        <f>SUM(E65:E66)</f>
        <v>128396534</v>
      </c>
      <c r="F64" s="183">
        <f>SUM(F65:F66)</f>
        <v>128396534</v>
      </c>
      <c r="G64" s="183">
        <f>SUM(G65:G66)</f>
        <v>135611464</v>
      </c>
      <c r="H64" s="123">
        <f t="shared" si="3"/>
        <v>4.8269373684210528</v>
      </c>
    </row>
    <row r="65" spans="1:10" s="319" customFormat="1" ht="15" customHeight="1" x14ac:dyDescent="0.25">
      <c r="A65" s="21" t="s">
        <v>16</v>
      </c>
      <c r="B65" s="18" t="s">
        <v>481</v>
      </c>
      <c r="C65" s="322" t="s">
        <v>480</v>
      </c>
      <c r="D65" s="46">
        <v>26600000</v>
      </c>
      <c r="E65" s="46">
        <v>26600000</v>
      </c>
      <c r="F65" s="699">
        <v>26600000</v>
      </c>
      <c r="G65" s="699">
        <v>26600000</v>
      </c>
      <c r="H65" s="20">
        <f t="shared" si="3"/>
        <v>1</v>
      </c>
    </row>
    <row r="66" spans="1:10" ht="15" customHeight="1" x14ac:dyDescent="0.25">
      <c r="A66" s="21" t="s">
        <v>17</v>
      </c>
      <c r="B66" s="18" t="s">
        <v>432</v>
      </c>
      <c r="C66" s="285" t="s">
        <v>433</v>
      </c>
      <c r="D66" s="19">
        <v>0</v>
      </c>
      <c r="E66" s="19">
        <v>101796534</v>
      </c>
      <c r="F66" s="699">
        <v>101796534</v>
      </c>
      <c r="G66" s="699">
        <v>109011464</v>
      </c>
      <c r="H66" s="20"/>
    </row>
    <row r="67" spans="1:10" ht="15" customHeight="1" x14ac:dyDescent="0.25">
      <c r="A67" s="28" t="s">
        <v>52</v>
      </c>
      <c r="B67" s="126" t="s">
        <v>15</v>
      </c>
      <c r="C67" s="286" t="s">
        <v>436</v>
      </c>
      <c r="D67" s="190">
        <f>D68+D69+D73</f>
        <v>78300000</v>
      </c>
      <c r="E67" s="190">
        <f>E68+E69+E73</f>
        <v>78300000</v>
      </c>
      <c r="F67" s="190">
        <f>F68+F69+F73</f>
        <v>78300000</v>
      </c>
      <c r="G67" s="190">
        <f>G68+G69+G73</f>
        <v>78300000</v>
      </c>
      <c r="H67" s="30">
        <f t="shared" si="3"/>
        <v>1</v>
      </c>
    </row>
    <row r="68" spans="1:10" ht="15" customHeight="1" x14ac:dyDescent="0.25">
      <c r="A68" s="21" t="s">
        <v>129</v>
      </c>
      <c r="B68" s="18" t="s">
        <v>434</v>
      </c>
      <c r="C68" s="285" t="s">
        <v>437</v>
      </c>
      <c r="D68" s="19">
        <v>49000000</v>
      </c>
      <c r="E68" s="19">
        <v>49000000</v>
      </c>
      <c r="F68" s="19">
        <v>49000000</v>
      </c>
      <c r="G68" s="19">
        <v>49000000</v>
      </c>
      <c r="H68" s="20">
        <f t="shared" si="3"/>
        <v>1</v>
      </c>
    </row>
    <row r="69" spans="1:10" ht="15" customHeight="1" x14ac:dyDescent="0.25">
      <c r="A69" s="21" t="s">
        <v>131</v>
      </c>
      <c r="B69" s="18" t="s">
        <v>435</v>
      </c>
      <c r="C69" s="285" t="s">
        <v>438</v>
      </c>
      <c r="D69" s="189">
        <f>SUM(D70:D72)</f>
        <v>29100000</v>
      </c>
      <c r="E69" s="189">
        <f>SUM(E70:E72)</f>
        <v>29100000</v>
      </c>
      <c r="F69" s="189">
        <f>SUM(F70:F72)</f>
        <v>29100000</v>
      </c>
      <c r="G69" s="189">
        <f>SUM(G70:G72)</f>
        <v>29261000</v>
      </c>
      <c r="H69" s="20">
        <f t="shared" si="3"/>
        <v>1</v>
      </c>
    </row>
    <row r="70" spans="1:10" ht="15" customHeight="1" x14ac:dyDescent="0.25">
      <c r="A70" s="38"/>
      <c r="B70" s="22" t="s">
        <v>439</v>
      </c>
      <c r="C70" s="287" t="s">
        <v>440</v>
      </c>
      <c r="D70" s="23">
        <v>13000000</v>
      </c>
      <c r="E70" s="23">
        <v>13000000</v>
      </c>
      <c r="F70" s="700">
        <v>13000000</v>
      </c>
      <c r="G70" s="700">
        <v>13000000</v>
      </c>
      <c r="H70" s="24">
        <f t="shared" si="3"/>
        <v>1</v>
      </c>
    </row>
    <row r="71" spans="1:10" ht="15" customHeight="1" x14ac:dyDescent="0.25">
      <c r="A71" s="38"/>
      <c r="B71" s="22" t="s">
        <v>441</v>
      </c>
      <c r="C71" s="287" t="s">
        <v>442</v>
      </c>
      <c r="D71" s="23">
        <v>1600000</v>
      </c>
      <c r="E71" s="23">
        <v>1600000</v>
      </c>
      <c r="F71" s="700">
        <v>1600000</v>
      </c>
      <c r="G71" s="700">
        <v>1761000</v>
      </c>
      <c r="H71" s="24">
        <f t="shared" si="3"/>
        <v>1</v>
      </c>
    </row>
    <row r="72" spans="1:10" ht="15" customHeight="1" x14ac:dyDescent="0.25">
      <c r="A72" s="38"/>
      <c r="B72" s="22" t="s">
        <v>655</v>
      </c>
      <c r="C72" s="287" t="s">
        <v>443</v>
      </c>
      <c r="D72" s="23">
        <v>14500000</v>
      </c>
      <c r="E72" s="23">
        <v>14500000</v>
      </c>
      <c r="F72" s="700">
        <v>14500000</v>
      </c>
      <c r="G72" s="700">
        <v>14500000</v>
      </c>
      <c r="H72" s="24">
        <f t="shared" si="3"/>
        <v>1</v>
      </c>
    </row>
    <row r="73" spans="1:10" s="292" customFormat="1" ht="15" customHeight="1" x14ac:dyDescent="0.25">
      <c r="A73" s="21" t="s">
        <v>364</v>
      </c>
      <c r="B73" s="18" t="s">
        <v>444</v>
      </c>
      <c r="C73" s="285" t="s">
        <v>445</v>
      </c>
      <c r="D73" s="19">
        <v>200000</v>
      </c>
      <c r="E73" s="19">
        <v>200000</v>
      </c>
      <c r="F73" s="19">
        <v>200000</v>
      </c>
      <c r="G73" s="19">
        <v>39000</v>
      </c>
      <c r="H73" s="20">
        <f t="shared" si="3"/>
        <v>1</v>
      </c>
    </row>
    <row r="74" spans="1:10" ht="15" customHeight="1" x14ac:dyDescent="0.25">
      <c r="A74" s="28" t="s">
        <v>53</v>
      </c>
      <c r="B74" s="126" t="s">
        <v>12</v>
      </c>
      <c r="C74" s="286" t="s">
        <v>447</v>
      </c>
      <c r="D74" s="190">
        <f>SUM(D75:D83)</f>
        <v>63408815</v>
      </c>
      <c r="E74" s="190">
        <f>SUM(E75:E83)</f>
        <v>63408815</v>
      </c>
      <c r="F74" s="190">
        <f>SUM(F75:F83)</f>
        <v>81388815</v>
      </c>
      <c r="G74" s="190">
        <f>SUM(G75:G83)</f>
        <v>81499930</v>
      </c>
      <c r="H74" s="30">
        <f t="shared" si="3"/>
        <v>1.2835567893833058</v>
      </c>
    </row>
    <row r="75" spans="1:10" s="292" customFormat="1" ht="15" customHeight="1" x14ac:dyDescent="0.25">
      <c r="A75" s="21" t="s">
        <v>339</v>
      </c>
      <c r="B75" s="18" t="s">
        <v>446</v>
      </c>
      <c r="C75" s="285" t="s">
        <v>448</v>
      </c>
      <c r="D75" s="603">
        <v>300000</v>
      </c>
      <c r="E75" s="603">
        <v>300000</v>
      </c>
      <c r="F75" s="699">
        <v>300000</v>
      </c>
      <c r="G75" s="699">
        <v>300000</v>
      </c>
      <c r="H75" s="20">
        <f t="shared" si="3"/>
        <v>1</v>
      </c>
      <c r="I75" s="602"/>
      <c r="J75" s="602"/>
    </row>
    <row r="76" spans="1:10" s="292" customFormat="1" ht="15" customHeight="1" x14ac:dyDescent="0.25">
      <c r="A76" s="21" t="s">
        <v>340</v>
      </c>
      <c r="B76" s="18" t="s">
        <v>449</v>
      </c>
      <c r="C76" s="285" t="s">
        <v>450</v>
      </c>
      <c r="D76" s="603">
        <v>35586000</v>
      </c>
      <c r="E76" s="603">
        <v>35586000</v>
      </c>
      <c r="F76" s="699">
        <v>49142000</v>
      </c>
      <c r="G76" s="699">
        <v>49142000</v>
      </c>
      <c r="H76" s="20">
        <f t="shared" si="3"/>
        <v>1.3809363232731973</v>
      </c>
      <c r="I76" s="602"/>
      <c r="J76" s="602"/>
    </row>
    <row r="77" spans="1:10" s="292" customFormat="1" ht="15" customHeight="1" x14ac:dyDescent="0.25">
      <c r="A77" s="21" t="s">
        <v>341</v>
      </c>
      <c r="B77" s="18" t="s">
        <v>452</v>
      </c>
      <c r="C77" s="285" t="s">
        <v>451</v>
      </c>
      <c r="D77" s="603">
        <v>4800000</v>
      </c>
      <c r="E77" s="603">
        <v>4800000</v>
      </c>
      <c r="F77" s="699">
        <v>4800000</v>
      </c>
      <c r="G77" s="699">
        <v>4800000</v>
      </c>
      <c r="H77" s="20">
        <f t="shared" si="3"/>
        <v>1</v>
      </c>
      <c r="I77" s="602"/>
      <c r="J77" s="602"/>
    </row>
    <row r="78" spans="1:10" s="292" customFormat="1" ht="15" customHeight="1" x14ac:dyDescent="0.25">
      <c r="A78" s="21" t="s">
        <v>454</v>
      </c>
      <c r="B78" s="18" t="s">
        <v>453</v>
      </c>
      <c r="C78" s="285" t="s">
        <v>466</v>
      </c>
      <c r="D78" s="603">
        <v>6000000</v>
      </c>
      <c r="E78" s="603">
        <v>6000000</v>
      </c>
      <c r="F78" s="699">
        <v>6299000</v>
      </c>
      <c r="G78" s="699">
        <v>6299000</v>
      </c>
      <c r="H78" s="20">
        <f t="shared" si="3"/>
        <v>1.0498333333333334</v>
      </c>
      <c r="I78" s="602"/>
      <c r="J78" s="602"/>
    </row>
    <row r="79" spans="1:10" s="292" customFormat="1" ht="15" customHeight="1" x14ac:dyDescent="0.25">
      <c r="A79" s="21" t="s">
        <v>455</v>
      </c>
      <c r="B79" s="18" t="s">
        <v>458</v>
      </c>
      <c r="C79" s="285" t="s">
        <v>464</v>
      </c>
      <c r="D79" s="603">
        <v>15722000</v>
      </c>
      <c r="E79" s="603">
        <v>15722000</v>
      </c>
      <c r="F79" s="699">
        <v>19201000</v>
      </c>
      <c r="G79" s="699">
        <v>19308000</v>
      </c>
      <c r="H79" s="20">
        <f t="shared" si="3"/>
        <v>1.2212822796081924</v>
      </c>
      <c r="I79" s="602"/>
      <c r="J79" s="602"/>
    </row>
    <row r="80" spans="1:10" s="292" customFormat="1" ht="15" customHeight="1" x14ac:dyDescent="0.25">
      <c r="A80" s="21" t="s">
        <v>457</v>
      </c>
      <c r="B80" s="607" t="s">
        <v>657</v>
      </c>
      <c r="C80" s="608" t="s">
        <v>658</v>
      </c>
      <c r="D80" s="603">
        <v>0</v>
      </c>
      <c r="E80" s="603">
        <v>0</v>
      </c>
      <c r="F80" s="699">
        <v>0</v>
      </c>
      <c r="G80" s="699">
        <v>0</v>
      </c>
      <c r="H80" s="20"/>
      <c r="I80" s="602"/>
      <c r="J80" s="602"/>
    </row>
    <row r="81" spans="1:10" s="292" customFormat="1" ht="15" customHeight="1" x14ac:dyDescent="0.25">
      <c r="A81" s="21" t="s">
        <v>459</v>
      </c>
      <c r="B81" s="608" t="s">
        <v>659</v>
      </c>
      <c r="C81" s="608" t="s">
        <v>463</v>
      </c>
      <c r="D81" s="603">
        <v>1000000</v>
      </c>
      <c r="E81" s="603">
        <v>1000000</v>
      </c>
      <c r="F81" s="699">
        <v>1000000</v>
      </c>
      <c r="G81" s="699">
        <v>1000000</v>
      </c>
      <c r="H81" s="20">
        <f t="shared" si="3"/>
        <v>1</v>
      </c>
      <c r="I81" s="602"/>
      <c r="J81" s="602"/>
    </row>
    <row r="82" spans="1:10" s="292" customFormat="1" ht="15" customHeight="1" x14ac:dyDescent="0.25">
      <c r="A82" s="21" t="s">
        <v>460</v>
      </c>
      <c r="B82" s="18" t="s">
        <v>651</v>
      </c>
      <c r="C82" s="285" t="s">
        <v>462</v>
      </c>
      <c r="D82" s="603">
        <v>0</v>
      </c>
      <c r="E82" s="603">
        <v>0</v>
      </c>
      <c r="F82" s="699">
        <v>646000</v>
      </c>
      <c r="G82" s="699">
        <v>650115</v>
      </c>
      <c r="H82" s="20"/>
      <c r="I82" s="602"/>
      <c r="J82" s="602"/>
    </row>
    <row r="83" spans="1:10" s="292" customFormat="1" ht="15" customHeight="1" x14ac:dyDescent="0.25">
      <c r="A83" s="21" t="s">
        <v>661</v>
      </c>
      <c r="B83" s="608" t="s">
        <v>660</v>
      </c>
      <c r="C83" s="608" t="s">
        <v>654</v>
      </c>
      <c r="D83" s="603">
        <v>815</v>
      </c>
      <c r="E83" s="603">
        <v>815</v>
      </c>
      <c r="F83" s="699">
        <v>815</v>
      </c>
      <c r="G83" s="699">
        <v>815</v>
      </c>
      <c r="H83" s="20">
        <f t="shared" si="3"/>
        <v>1</v>
      </c>
      <c r="I83" s="602"/>
      <c r="J83" s="602"/>
    </row>
    <row r="84" spans="1:10" ht="15" customHeight="1" x14ac:dyDescent="0.25">
      <c r="A84" s="28" t="s">
        <v>55</v>
      </c>
      <c r="B84" s="126" t="s">
        <v>543</v>
      </c>
      <c r="C84" s="286" t="s">
        <v>544</v>
      </c>
      <c r="D84" s="347">
        <f t="shared" ref="D84" si="4">SUM(D85:D86)</f>
        <v>11529000</v>
      </c>
      <c r="E84" s="347">
        <f t="shared" ref="E84:F84" si="5">SUM(E85:E86)</f>
        <v>11529000</v>
      </c>
      <c r="F84" s="347">
        <f t="shared" si="5"/>
        <v>11529000</v>
      </c>
      <c r="G84" s="347">
        <f t="shared" ref="G84" si="6">SUM(G85:G86)</f>
        <v>11922000</v>
      </c>
      <c r="H84" s="30">
        <f t="shared" si="3"/>
        <v>1</v>
      </c>
    </row>
    <row r="85" spans="1:10" ht="15" customHeight="1" x14ac:dyDescent="0.25">
      <c r="A85" s="21" t="s">
        <v>343</v>
      </c>
      <c r="B85" s="43" t="s">
        <v>545</v>
      </c>
      <c r="C85" s="285" t="s">
        <v>611</v>
      </c>
      <c r="D85" s="189">
        <v>11529000</v>
      </c>
      <c r="E85" s="771">
        <v>11529000</v>
      </c>
      <c r="F85" s="771">
        <v>11529000</v>
      </c>
      <c r="G85" s="770">
        <v>11529000</v>
      </c>
      <c r="H85" s="30">
        <f t="shared" si="3"/>
        <v>1</v>
      </c>
    </row>
    <row r="86" spans="1:10" ht="15" customHeight="1" x14ac:dyDescent="0.25">
      <c r="A86" s="21" t="s">
        <v>345</v>
      </c>
      <c r="B86" s="18" t="s">
        <v>652</v>
      </c>
      <c r="C86" s="285" t="s">
        <v>546</v>
      </c>
      <c r="D86" s="48">
        <v>0</v>
      </c>
      <c r="E86" s="48">
        <v>0</v>
      </c>
      <c r="F86" s="48">
        <v>0</v>
      </c>
      <c r="G86" s="48">
        <v>393000</v>
      </c>
      <c r="H86" s="30"/>
    </row>
    <row r="87" spans="1:10" s="298" customFormat="1" ht="15" customHeight="1" x14ac:dyDescent="0.25">
      <c r="A87" s="28" t="s">
        <v>56</v>
      </c>
      <c r="B87" s="132" t="s">
        <v>467</v>
      </c>
      <c r="C87" s="288" t="s">
        <v>468</v>
      </c>
      <c r="D87" s="190">
        <f>SUM(D88:D88)</f>
        <v>0</v>
      </c>
      <c r="E87" s="190">
        <f>SUM(E88:E88)</f>
        <v>4000400</v>
      </c>
      <c r="F87" s="190">
        <f>SUM(F88:F88)</f>
        <v>4050400</v>
      </c>
      <c r="G87" s="190">
        <f>SUM(G88:G88)</f>
        <v>4050400</v>
      </c>
      <c r="H87" s="30"/>
    </row>
    <row r="88" spans="1:10" ht="15" customHeight="1" x14ac:dyDescent="0.25">
      <c r="A88" s="21" t="s">
        <v>393</v>
      </c>
      <c r="B88" s="50" t="s">
        <v>469</v>
      </c>
      <c r="C88" s="289" t="s">
        <v>547</v>
      </c>
      <c r="D88" s="48">
        <v>0</v>
      </c>
      <c r="E88" s="48">
        <v>4000400</v>
      </c>
      <c r="F88" s="699">
        <v>4050400</v>
      </c>
      <c r="G88" s="699">
        <v>4050400</v>
      </c>
      <c r="H88" s="30"/>
    </row>
    <row r="89" spans="1:10" ht="15" customHeight="1" x14ac:dyDescent="0.25">
      <c r="A89" s="28" t="s">
        <v>58</v>
      </c>
      <c r="B89" s="132" t="s">
        <v>470</v>
      </c>
      <c r="C89" s="288" t="s">
        <v>472</v>
      </c>
      <c r="D89" s="190">
        <f>SUM(D90:D90)</f>
        <v>132000</v>
      </c>
      <c r="E89" s="190">
        <f>SUM(E90:E90)</f>
        <v>132000</v>
      </c>
      <c r="F89" s="190">
        <f>SUM(F90:F90)</f>
        <v>132000</v>
      </c>
      <c r="G89" s="190">
        <f>SUM(G90:G90)</f>
        <v>115440</v>
      </c>
      <c r="H89" s="30">
        <f t="shared" si="3"/>
        <v>1</v>
      </c>
    </row>
    <row r="90" spans="1:10" ht="15" customHeight="1" x14ac:dyDescent="0.25">
      <c r="A90" s="21" t="s">
        <v>413</v>
      </c>
      <c r="B90" s="50" t="s">
        <v>471</v>
      </c>
      <c r="C90" s="289" t="s">
        <v>473</v>
      </c>
      <c r="D90" s="19">
        <v>132000</v>
      </c>
      <c r="E90" s="19">
        <v>132000</v>
      </c>
      <c r="F90" s="19">
        <v>132000</v>
      </c>
      <c r="G90" s="19">
        <v>115440</v>
      </c>
      <c r="H90" s="20">
        <f t="shared" si="3"/>
        <v>1</v>
      </c>
    </row>
    <row r="91" spans="1:10" ht="15" customHeight="1" x14ac:dyDescent="0.25">
      <c r="A91" s="360" t="s">
        <v>78</v>
      </c>
      <c r="B91" s="361" t="s">
        <v>558</v>
      </c>
      <c r="C91" s="362" t="s">
        <v>559</v>
      </c>
      <c r="D91" s="363">
        <f>SUM(D92:D94)</f>
        <v>180524249</v>
      </c>
      <c r="E91" s="363">
        <f>SUM(E92:E94)</f>
        <v>180773303</v>
      </c>
      <c r="F91" s="363">
        <f>SUM(F92:F94)</f>
        <v>180789795</v>
      </c>
      <c r="G91" s="363">
        <f>SUM(G92:G94)</f>
        <v>183186819</v>
      </c>
      <c r="H91" s="364">
        <f t="shared" si="3"/>
        <v>1.0014709713596426</v>
      </c>
    </row>
    <row r="92" spans="1:10" ht="15" customHeight="1" x14ac:dyDescent="0.25">
      <c r="A92" s="21" t="s">
        <v>420</v>
      </c>
      <c r="B92" s="599" t="s">
        <v>653</v>
      </c>
      <c r="C92" s="500" t="s">
        <v>638</v>
      </c>
      <c r="D92" s="501">
        <v>100000000</v>
      </c>
      <c r="E92" s="501">
        <v>100000000</v>
      </c>
      <c r="F92" s="699">
        <v>100000000</v>
      </c>
      <c r="G92" s="699">
        <v>100000000</v>
      </c>
      <c r="H92" s="374">
        <f t="shared" si="3"/>
        <v>1</v>
      </c>
    </row>
    <row r="93" spans="1:10" ht="15" customHeight="1" x14ac:dyDescent="0.25">
      <c r="A93" s="21" t="s">
        <v>542</v>
      </c>
      <c r="B93" s="368" t="s">
        <v>560</v>
      </c>
      <c r="C93" s="369" t="s">
        <v>486</v>
      </c>
      <c r="D93" s="370">
        <v>80524249</v>
      </c>
      <c r="E93" s="370">
        <v>80567310</v>
      </c>
      <c r="F93" s="699">
        <v>80567310</v>
      </c>
      <c r="G93" s="699">
        <v>80567310</v>
      </c>
      <c r="H93" s="374">
        <f t="shared" si="3"/>
        <v>1.0005347581695545</v>
      </c>
    </row>
    <row r="94" spans="1:10" ht="15" customHeight="1" thickBot="1" x14ac:dyDescent="0.3">
      <c r="A94" s="21" t="s">
        <v>637</v>
      </c>
      <c r="B94" s="366" t="s">
        <v>561</v>
      </c>
      <c r="C94" s="367" t="s">
        <v>562</v>
      </c>
      <c r="D94" s="176">
        <v>0</v>
      </c>
      <c r="E94" s="176">
        <v>205993</v>
      </c>
      <c r="F94" s="717">
        <v>222485</v>
      </c>
      <c r="G94" s="717">
        <v>2619509</v>
      </c>
      <c r="H94" s="365"/>
    </row>
    <row r="95" spans="1:10" ht="15" customHeight="1" thickTop="1" thickBot="1" x14ac:dyDescent="0.3">
      <c r="A95" s="876" t="s">
        <v>135</v>
      </c>
      <c r="B95" s="876"/>
      <c r="C95" s="290"/>
      <c r="D95" s="191">
        <f>D61+D64+D67+D74+D87+D89+D91+D84</f>
        <v>421148000</v>
      </c>
      <c r="E95" s="191">
        <f>E61+E64+E67+E74+E87+E89+E91+E84</f>
        <v>529655768</v>
      </c>
      <c r="F95" s="191">
        <f>F61+F64+F67+F74+F87+F89+F91+F84</f>
        <v>557280368</v>
      </c>
      <c r="G95" s="191">
        <f>G61+G64+G67+G74+G87+G89+G91+G84</f>
        <v>570700000</v>
      </c>
      <c r="H95" s="129">
        <f t="shared" si="3"/>
        <v>1.3232411598772877</v>
      </c>
    </row>
    <row r="96" spans="1:10" ht="15" customHeight="1" thickTop="1" x14ac:dyDescent="0.25"/>
  </sheetData>
  <sheetProtection selectLockedCells="1" selectUnlockedCells="1"/>
  <mergeCells count="4">
    <mergeCell ref="A95:B95"/>
    <mergeCell ref="A54:B54"/>
    <mergeCell ref="A3:H3"/>
    <mergeCell ref="A57:H57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7" firstPageNumber="0" orientation="portrait" r:id="rId1"/>
  <headerFooter alignWithMargins="0"/>
  <rowBreaks count="1" manualBreakCount="1">
    <brk id="5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/>
  </sheetViews>
  <sheetFormatPr defaultRowHeight="13.2" x14ac:dyDescent="0.25"/>
  <cols>
    <col min="1" max="1" width="5.6640625" customWidth="1"/>
    <col min="2" max="2" width="35.6640625" customWidth="1"/>
    <col min="3" max="3" width="5.6640625" customWidth="1"/>
    <col min="4" max="7" width="9.6640625" customWidth="1"/>
  </cols>
  <sheetData>
    <row r="1" spans="1:8" s="134" customFormat="1" ht="15" customHeight="1" x14ac:dyDescent="0.25">
      <c r="A1" s="3"/>
      <c r="B1" s="3"/>
      <c r="C1" s="3"/>
      <c r="D1" s="3"/>
      <c r="E1" s="3"/>
      <c r="F1" s="3"/>
      <c r="G1" s="3"/>
      <c r="H1" s="2" t="s">
        <v>578</v>
      </c>
    </row>
    <row r="2" spans="1:8" s="134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 …. /2018. (…..)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  <c r="F3" s="43"/>
    </row>
    <row r="4" spans="1:8" s="40" customFormat="1" ht="15" customHeight="1" x14ac:dyDescent="0.25">
      <c r="A4" s="865" t="s">
        <v>136</v>
      </c>
      <c r="B4" s="865"/>
      <c r="C4" s="865"/>
      <c r="D4" s="865"/>
      <c r="E4" s="865"/>
      <c r="F4" s="865"/>
      <c r="G4" s="865"/>
      <c r="H4" s="865"/>
    </row>
    <row r="5" spans="1:8" ht="15" customHeight="1" thickBot="1" x14ac:dyDescent="0.3">
      <c r="A5" s="135"/>
      <c r="B5" s="136"/>
      <c r="C5" s="136"/>
      <c r="G5" s="6" t="s">
        <v>320</v>
      </c>
    </row>
    <row r="6" spans="1:8" ht="34.200000000000003" thickTop="1" x14ac:dyDescent="0.25">
      <c r="A6" s="7" t="s">
        <v>1</v>
      </c>
      <c r="B6" s="8" t="s">
        <v>2</v>
      </c>
      <c r="C6" s="9" t="s">
        <v>349</v>
      </c>
      <c r="D6" s="9" t="s">
        <v>649</v>
      </c>
      <c r="E6" s="9" t="s">
        <v>776</v>
      </c>
      <c r="F6" s="9" t="s">
        <v>778</v>
      </c>
      <c r="G6" s="10" t="s">
        <v>634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4" t="s">
        <v>9</v>
      </c>
    </row>
    <row r="8" spans="1:8" s="40" customFormat="1" ht="15" customHeight="1" thickTop="1" x14ac:dyDescent="0.25">
      <c r="A8" s="120" t="s">
        <v>13</v>
      </c>
      <c r="B8" s="121" t="s">
        <v>124</v>
      </c>
      <c r="C8" s="121" t="s">
        <v>350</v>
      </c>
      <c r="D8" s="29">
        <f>D9+D15</f>
        <v>12044781</v>
      </c>
      <c r="E8" s="29">
        <f>E9+E15</f>
        <v>12957960</v>
      </c>
      <c r="F8" s="29">
        <f>F9+F15</f>
        <v>12530370</v>
      </c>
      <c r="G8" s="718">
        <f>E8/D8</f>
        <v>1.075815326156615</v>
      </c>
    </row>
    <row r="9" spans="1:8" s="40" customFormat="1" ht="15" customHeight="1" x14ac:dyDescent="0.25">
      <c r="A9" s="21" t="s">
        <v>125</v>
      </c>
      <c r="B9" s="18" t="s">
        <v>351</v>
      </c>
      <c r="C9" s="18" t="s">
        <v>352</v>
      </c>
      <c r="D9" s="19">
        <f>SUM(D10:D14)</f>
        <v>11640181</v>
      </c>
      <c r="E9" s="19">
        <f>SUM(E10:E14)</f>
        <v>12520285</v>
      </c>
      <c r="F9" s="19">
        <f>SUM(F10:F14)</f>
        <v>12115125</v>
      </c>
      <c r="G9" s="719">
        <f t="shared" ref="G9:G28" si="0">E9/D9</f>
        <v>1.0756091335693148</v>
      </c>
    </row>
    <row r="10" spans="1:8" s="40" customFormat="1" ht="15" customHeight="1" x14ac:dyDescent="0.25">
      <c r="A10" s="125"/>
      <c r="B10" s="22" t="s">
        <v>353</v>
      </c>
      <c r="C10" s="22" t="s">
        <v>354</v>
      </c>
      <c r="D10" s="23">
        <v>10536800</v>
      </c>
      <c r="E10" s="23">
        <v>10536904</v>
      </c>
      <c r="F10" s="700">
        <v>10604026</v>
      </c>
      <c r="G10" s="720">
        <f t="shared" si="0"/>
        <v>1.0000098701693114</v>
      </c>
    </row>
    <row r="11" spans="1:8" s="40" customFormat="1" ht="15" customHeight="1" x14ac:dyDescent="0.25">
      <c r="A11" s="125"/>
      <c r="B11" s="22" t="s">
        <v>780</v>
      </c>
      <c r="C11" s="22" t="s">
        <v>781</v>
      </c>
      <c r="D11" s="23">
        <v>0</v>
      </c>
      <c r="E11" s="23">
        <v>0</v>
      </c>
      <c r="F11" s="700">
        <v>450000</v>
      </c>
      <c r="G11" s="720"/>
    </row>
    <row r="12" spans="1:8" s="40" customFormat="1" ht="15" customHeight="1" x14ac:dyDescent="0.25">
      <c r="A12" s="125"/>
      <c r="B12" s="22" t="s">
        <v>788</v>
      </c>
      <c r="C12" s="22" t="s">
        <v>618</v>
      </c>
      <c r="D12" s="23">
        <v>300000</v>
      </c>
      <c r="E12" s="23">
        <v>1180000</v>
      </c>
      <c r="F12" s="700">
        <v>300000</v>
      </c>
      <c r="G12" s="720">
        <f t="shared" si="0"/>
        <v>3.9333333333333331</v>
      </c>
    </row>
    <row r="13" spans="1:8" s="40" customFormat="1" ht="15" customHeight="1" x14ac:dyDescent="0.25">
      <c r="A13" s="125"/>
      <c r="B13" s="22" t="s">
        <v>619</v>
      </c>
      <c r="C13" s="22" t="s">
        <v>355</v>
      </c>
      <c r="D13" s="23">
        <v>443381</v>
      </c>
      <c r="E13" s="23">
        <v>443381</v>
      </c>
      <c r="F13" s="700">
        <v>443381</v>
      </c>
      <c r="G13" s="720">
        <f t="shared" si="0"/>
        <v>1</v>
      </c>
    </row>
    <row r="14" spans="1:8" s="40" customFormat="1" ht="15" customHeight="1" x14ac:dyDescent="0.25">
      <c r="A14" s="125"/>
      <c r="B14" s="22" t="s">
        <v>635</v>
      </c>
      <c r="C14" s="22" t="s">
        <v>532</v>
      </c>
      <c r="D14" s="23">
        <v>360000</v>
      </c>
      <c r="E14" s="23">
        <v>360000</v>
      </c>
      <c r="F14" s="700">
        <v>317718</v>
      </c>
      <c r="G14" s="720">
        <f t="shared" si="0"/>
        <v>1</v>
      </c>
    </row>
    <row r="15" spans="1:8" s="40" customFormat="1" ht="15" customHeight="1" x14ac:dyDescent="0.25">
      <c r="A15" s="21" t="s">
        <v>126</v>
      </c>
      <c r="B15" s="18" t="s">
        <v>128</v>
      </c>
      <c r="C15" s="18" t="s">
        <v>356</v>
      </c>
      <c r="D15" s="19">
        <f>SUM(D16:D17)</f>
        <v>404600</v>
      </c>
      <c r="E15" s="19">
        <f>SUM(E16:E17)</f>
        <v>437675</v>
      </c>
      <c r="F15" s="19">
        <f>SUM(F16:F17)</f>
        <v>415245</v>
      </c>
      <c r="G15" s="719">
        <f t="shared" si="0"/>
        <v>1.0817474048442905</v>
      </c>
    </row>
    <row r="16" spans="1:8" s="40" customFormat="1" ht="36" x14ac:dyDescent="0.25">
      <c r="A16" s="125"/>
      <c r="B16" s="348" t="s">
        <v>548</v>
      </c>
      <c r="C16" s="22" t="s">
        <v>358</v>
      </c>
      <c r="D16" s="23">
        <v>344600</v>
      </c>
      <c r="E16" s="23">
        <v>387675</v>
      </c>
      <c r="F16" s="700">
        <v>387675</v>
      </c>
      <c r="G16" s="720">
        <f t="shared" si="0"/>
        <v>1.125</v>
      </c>
    </row>
    <row r="17" spans="1:8" s="40" customFormat="1" ht="15" customHeight="1" x14ac:dyDescent="0.25">
      <c r="A17" s="125"/>
      <c r="B17" s="22" t="s">
        <v>549</v>
      </c>
      <c r="C17" s="22" t="s">
        <v>359</v>
      </c>
      <c r="D17" s="23">
        <v>60000</v>
      </c>
      <c r="E17" s="23">
        <v>50000</v>
      </c>
      <c r="F17" s="700">
        <v>27570</v>
      </c>
      <c r="G17" s="720">
        <f t="shared" si="0"/>
        <v>0.83333333333333337</v>
      </c>
    </row>
    <row r="18" spans="1:8" s="40" customFormat="1" ht="15" customHeight="1" x14ac:dyDescent="0.25">
      <c r="A18" s="28" t="s">
        <v>14</v>
      </c>
      <c r="B18" s="126" t="s">
        <v>222</v>
      </c>
      <c r="C18" s="126" t="s">
        <v>360</v>
      </c>
      <c r="D18" s="29">
        <v>2387710</v>
      </c>
      <c r="E18" s="29">
        <v>2900119</v>
      </c>
      <c r="F18" s="798">
        <v>2792855</v>
      </c>
      <c r="G18" s="718">
        <f t="shared" si="0"/>
        <v>1.2146026946320951</v>
      </c>
    </row>
    <row r="19" spans="1:8" s="40" customFormat="1" ht="15" customHeight="1" x14ac:dyDescent="0.25">
      <c r="A19" s="28" t="s">
        <v>52</v>
      </c>
      <c r="B19" s="126" t="s">
        <v>130</v>
      </c>
      <c r="C19" s="126" t="s">
        <v>361</v>
      </c>
      <c r="D19" s="29">
        <f>SUM(D20:D24)</f>
        <v>6589509</v>
      </c>
      <c r="E19" s="29">
        <f>SUM(E20:E24)</f>
        <v>6141921</v>
      </c>
      <c r="F19" s="29">
        <f>SUM(F20:F24)</f>
        <v>5382275</v>
      </c>
      <c r="G19" s="718">
        <f t="shared" si="0"/>
        <v>0.93207566754973703</v>
      </c>
    </row>
    <row r="20" spans="1:8" s="40" customFormat="1" ht="15" customHeight="1" x14ac:dyDescent="0.25">
      <c r="A20" s="21" t="s">
        <v>129</v>
      </c>
      <c r="B20" s="18" t="s">
        <v>362</v>
      </c>
      <c r="C20" s="18" t="s">
        <v>368</v>
      </c>
      <c r="D20" s="19">
        <v>735000</v>
      </c>
      <c r="E20" s="19">
        <v>535000</v>
      </c>
      <c r="F20" s="699">
        <v>535000</v>
      </c>
      <c r="G20" s="719">
        <f t="shared" si="0"/>
        <v>0.72789115646258506</v>
      </c>
    </row>
    <row r="21" spans="1:8" s="40" customFormat="1" ht="15" customHeight="1" x14ac:dyDescent="0.25">
      <c r="A21" s="21" t="s">
        <v>131</v>
      </c>
      <c r="B21" s="18" t="s">
        <v>363</v>
      </c>
      <c r="C21" s="18" t="s">
        <v>369</v>
      </c>
      <c r="D21" s="19">
        <v>150000</v>
      </c>
      <c r="E21" s="19">
        <v>150000</v>
      </c>
      <c r="F21" s="699">
        <v>150000</v>
      </c>
      <c r="G21" s="719">
        <f t="shared" si="0"/>
        <v>1</v>
      </c>
    </row>
    <row r="22" spans="1:8" s="40" customFormat="1" ht="15" customHeight="1" x14ac:dyDescent="0.25">
      <c r="A22" s="21" t="s">
        <v>364</v>
      </c>
      <c r="B22" s="18" t="s">
        <v>365</v>
      </c>
      <c r="C22" s="18" t="s">
        <v>370</v>
      </c>
      <c r="D22" s="19">
        <v>4694000</v>
      </c>
      <c r="E22" s="19">
        <v>4544000</v>
      </c>
      <c r="F22" s="699">
        <v>3923737</v>
      </c>
      <c r="G22" s="719">
        <f t="shared" si="0"/>
        <v>0.96804431188751594</v>
      </c>
    </row>
    <row r="23" spans="1:8" s="40" customFormat="1" ht="15" customHeight="1" x14ac:dyDescent="0.25">
      <c r="A23" s="21" t="s">
        <v>366</v>
      </c>
      <c r="B23" s="18" t="s">
        <v>367</v>
      </c>
      <c r="C23" s="18" t="s">
        <v>371</v>
      </c>
      <c r="D23" s="19">
        <v>10000</v>
      </c>
      <c r="E23" s="19">
        <v>20000</v>
      </c>
      <c r="F23" s="699">
        <v>20000</v>
      </c>
      <c r="G23" s="719">
        <f t="shared" si="0"/>
        <v>2</v>
      </c>
    </row>
    <row r="24" spans="1:8" s="43" customFormat="1" ht="15" customHeight="1" x14ac:dyDescent="0.25">
      <c r="A24" s="21" t="s">
        <v>372</v>
      </c>
      <c r="B24" s="18" t="s">
        <v>373</v>
      </c>
      <c r="C24" s="18" t="s">
        <v>374</v>
      </c>
      <c r="D24" s="19">
        <f t="shared" ref="D24" si="1">SUM(D25:D26)</f>
        <v>1000509</v>
      </c>
      <c r="E24" s="19">
        <f t="shared" ref="E24:F24" si="2">SUM(E25:E26)</f>
        <v>892921</v>
      </c>
      <c r="F24" s="46">
        <f t="shared" si="2"/>
        <v>753538</v>
      </c>
      <c r="G24" s="719">
        <f t="shared" si="0"/>
        <v>0.89246673443217406</v>
      </c>
    </row>
    <row r="25" spans="1:8" s="40" customFormat="1" ht="15" customHeight="1" x14ac:dyDescent="0.25">
      <c r="A25" s="125"/>
      <c r="B25" s="22" t="s">
        <v>375</v>
      </c>
      <c r="C25" s="22" t="s">
        <v>376</v>
      </c>
      <c r="D25" s="23">
        <v>1000000</v>
      </c>
      <c r="E25" s="23">
        <v>892500</v>
      </c>
      <c r="F25" s="700">
        <v>752650</v>
      </c>
      <c r="G25" s="720">
        <f t="shared" si="0"/>
        <v>0.89249999999999996</v>
      </c>
    </row>
    <row r="26" spans="1:8" s="40" customFormat="1" ht="15" customHeight="1" x14ac:dyDescent="0.25">
      <c r="A26" s="604"/>
      <c r="B26" s="605" t="s">
        <v>656</v>
      </c>
      <c r="C26" s="605" t="s">
        <v>382</v>
      </c>
      <c r="D26" s="606">
        <v>509</v>
      </c>
      <c r="E26" s="606">
        <v>421</v>
      </c>
      <c r="F26" s="700">
        <v>888</v>
      </c>
      <c r="G26" s="721">
        <f t="shared" si="0"/>
        <v>0.82711198428290766</v>
      </c>
    </row>
    <row r="27" spans="1:8" ht="15" customHeight="1" thickBot="1" x14ac:dyDescent="0.3">
      <c r="A27" s="127" t="s">
        <v>53</v>
      </c>
      <c r="B27" s="300" t="s">
        <v>224</v>
      </c>
      <c r="C27" s="300" t="s">
        <v>392</v>
      </c>
      <c r="D27" s="184">
        <v>0</v>
      </c>
      <c r="E27" s="184">
        <v>0</v>
      </c>
      <c r="F27" s="184">
        <v>0</v>
      </c>
      <c r="G27" s="722"/>
    </row>
    <row r="28" spans="1:8" ht="15" customHeight="1" thickTop="1" thickBot="1" x14ac:dyDescent="0.3">
      <c r="A28" s="873" t="s">
        <v>132</v>
      </c>
      <c r="B28" s="873"/>
      <c r="C28" s="299"/>
      <c r="D28" s="66">
        <f>D8+D18+D19+D27</f>
        <v>21022000</v>
      </c>
      <c r="E28" s="66">
        <f>E8+E18+E19+E27</f>
        <v>22000000</v>
      </c>
      <c r="F28" s="66">
        <f>F8+F18+F19+F27</f>
        <v>20705500</v>
      </c>
      <c r="G28" s="138">
        <f t="shared" si="0"/>
        <v>1.0465226905146989</v>
      </c>
    </row>
    <row r="29" spans="1:8" s="40" customFormat="1" ht="15" customHeight="1" thickTop="1" x14ac:dyDescent="0.25">
      <c r="A29" s="1"/>
      <c r="B29" s="1"/>
      <c r="C29" s="1"/>
      <c r="D29" s="139"/>
      <c r="E29" s="139"/>
      <c r="F29" s="139"/>
    </row>
    <row r="30" spans="1:8" s="40" customFormat="1" ht="15" customHeight="1" x14ac:dyDescent="0.25">
      <c r="A30" s="1"/>
      <c r="B30" s="1"/>
      <c r="C30" s="1"/>
      <c r="D30" s="139"/>
      <c r="E30" s="139"/>
      <c r="F30" s="139"/>
      <c r="G30" s="140"/>
    </row>
    <row r="31" spans="1:8" s="40" customFormat="1" ht="15" customHeight="1" x14ac:dyDescent="0.25">
      <c r="A31" s="865" t="s">
        <v>138</v>
      </c>
      <c r="B31" s="865"/>
      <c r="C31" s="865"/>
      <c r="D31" s="865"/>
      <c r="E31" s="865"/>
      <c r="F31" s="865"/>
      <c r="G31" s="865"/>
      <c r="H31" s="865"/>
    </row>
    <row r="32" spans="1:8" s="40" customFormat="1" ht="15" customHeight="1" thickBot="1" x14ac:dyDescent="0.25">
      <c r="A32" s="42"/>
      <c r="B32" s="98"/>
      <c r="C32" s="97"/>
      <c r="G32" s="6" t="s">
        <v>320</v>
      </c>
    </row>
    <row r="33" spans="1:7" s="40" customFormat="1" ht="34.200000000000003" thickTop="1" x14ac:dyDescent="0.25">
      <c r="A33" s="7" t="s">
        <v>1</v>
      </c>
      <c r="B33" s="8" t="s">
        <v>2</v>
      </c>
      <c r="C33" s="9" t="s">
        <v>349</v>
      </c>
      <c r="D33" s="9" t="s">
        <v>649</v>
      </c>
      <c r="E33" s="9" t="s">
        <v>776</v>
      </c>
      <c r="F33" s="9" t="s">
        <v>778</v>
      </c>
      <c r="G33" s="10" t="s">
        <v>634</v>
      </c>
    </row>
    <row r="34" spans="1:7" s="306" customFormat="1" ht="15" customHeight="1" thickBot="1" x14ac:dyDescent="0.3">
      <c r="A34" s="11" t="s">
        <v>3</v>
      </c>
      <c r="B34" s="12" t="s">
        <v>4</v>
      </c>
      <c r="C34" s="13" t="s">
        <v>5</v>
      </c>
      <c r="D34" s="13" t="s">
        <v>6</v>
      </c>
      <c r="E34" s="13" t="s">
        <v>7</v>
      </c>
      <c r="F34" s="13" t="s">
        <v>8</v>
      </c>
      <c r="G34" s="14" t="s">
        <v>9</v>
      </c>
    </row>
    <row r="35" spans="1:7" s="306" customFormat="1" ht="15" customHeight="1" thickTop="1" x14ac:dyDescent="0.25">
      <c r="A35" s="120" t="s">
        <v>13</v>
      </c>
      <c r="B35" s="126" t="s">
        <v>12</v>
      </c>
      <c r="C35" s="286" t="s">
        <v>447</v>
      </c>
      <c r="D35" s="122">
        <f>SUM(D36:D38)</f>
        <v>1000477</v>
      </c>
      <c r="E35" s="122">
        <f>SUM(E36:E38)</f>
        <v>1000478</v>
      </c>
      <c r="F35" s="122">
        <f>SUM(F36:F38)</f>
        <v>1062981</v>
      </c>
      <c r="G35" s="30">
        <f t="shared" ref="G35:G41" si="3">E35/D35</f>
        <v>1.0000009995232275</v>
      </c>
    </row>
    <row r="36" spans="1:7" s="306" customFormat="1" ht="15" customHeight="1" x14ac:dyDescent="0.25">
      <c r="A36" s="333" t="s">
        <v>125</v>
      </c>
      <c r="B36" s="18" t="s">
        <v>452</v>
      </c>
      <c r="C36" s="285" t="s">
        <v>451</v>
      </c>
      <c r="D36" s="46">
        <v>1000477</v>
      </c>
      <c r="E36" s="46">
        <v>1000478</v>
      </c>
      <c r="F36" s="699">
        <v>1053165</v>
      </c>
      <c r="G36" s="20">
        <f t="shared" si="3"/>
        <v>1.0000009995232275</v>
      </c>
    </row>
    <row r="37" spans="1:7" s="306" customFormat="1" ht="15" customHeight="1" x14ac:dyDescent="0.25">
      <c r="A37" s="333" t="s">
        <v>126</v>
      </c>
      <c r="B37" s="18" t="s">
        <v>456</v>
      </c>
      <c r="C37" s="285" t="s">
        <v>465</v>
      </c>
      <c r="D37" s="46">
        <v>0</v>
      </c>
      <c r="E37" s="46">
        <v>0</v>
      </c>
      <c r="F37" s="699">
        <v>9240</v>
      </c>
      <c r="G37" s="20"/>
    </row>
    <row r="38" spans="1:7" s="40" customFormat="1" ht="15" customHeight="1" x14ac:dyDescent="0.25">
      <c r="A38" s="333" t="s">
        <v>127</v>
      </c>
      <c r="B38" s="18" t="s">
        <v>461</v>
      </c>
      <c r="C38" s="285" t="s">
        <v>654</v>
      </c>
      <c r="D38" s="46">
        <v>0</v>
      </c>
      <c r="E38" s="46">
        <v>0</v>
      </c>
      <c r="F38" s="699">
        <v>576</v>
      </c>
      <c r="G38" s="20"/>
    </row>
    <row r="39" spans="1:7" ht="15" customHeight="1" x14ac:dyDescent="0.25">
      <c r="A39" s="609" t="s">
        <v>14</v>
      </c>
      <c r="B39" s="126" t="s">
        <v>484</v>
      </c>
      <c r="C39" s="126" t="s">
        <v>485</v>
      </c>
      <c r="D39" s="29">
        <v>19072000</v>
      </c>
      <c r="E39" s="29">
        <v>20050000</v>
      </c>
      <c r="F39" s="798">
        <v>18692997</v>
      </c>
      <c r="G39" s="718">
        <f t="shared" si="3"/>
        <v>1.0512793624161074</v>
      </c>
    </row>
    <row r="40" spans="1:7" ht="15" customHeight="1" thickBot="1" x14ac:dyDescent="0.3">
      <c r="A40" s="127" t="s">
        <v>52</v>
      </c>
      <c r="B40" s="133" t="s">
        <v>134</v>
      </c>
      <c r="C40" s="133" t="s">
        <v>486</v>
      </c>
      <c r="D40" s="128">
        <v>949523</v>
      </c>
      <c r="E40" s="128">
        <v>949522</v>
      </c>
      <c r="F40" s="800">
        <v>949522</v>
      </c>
      <c r="G40" s="137">
        <f t="shared" si="3"/>
        <v>0.99999894683962365</v>
      </c>
    </row>
    <row r="41" spans="1:7" ht="15" customHeight="1" thickTop="1" thickBot="1" x14ac:dyDescent="0.3">
      <c r="A41" s="876" t="s">
        <v>228</v>
      </c>
      <c r="B41" s="876"/>
      <c r="C41" s="299"/>
      <c r="D41" s="66">
        <f>D35+D39+D40</f>
        <v>21022000</v>
      </c>
      <c r="E41" s="66">
        <f>E35+E39+E40</f>
        <v>22000000</v>
      </c>
      <c r="F41" s="66">
        <f>F35+F40+F39</f>
        <v>20705500</v>
      </c>
      <c r="G41" s="138">
        <f t="shared" si="3"/>
        <v>1.0465226905146989</v>
      </c>
    </row>
    <row r="42" spans="1:7" ht="13.8" thickTop="1" x14ac:dyDescent="0.25"/>
  </sheetData>
  <sheetProtection selectLockedCells="1" selectUnlockedCells="1"/>
  <mergeCells count="4">
    <mergeCell ref="A28:B28"/>
    <mergeCell ref="A31:H31"/>
    <mergeCell ref="A4:H4"/>
    <mergeCell ref="A41:B41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/>
  </sheetViews>
  <sheetFormatPr defaultColWidth="9.109375" defaultRowHeight="13.2" x14ac:dyDescent="0.25"/>
  <cols>
    <col min="1" max="1" width="5.6640625" style="197" customWidth="1"/>
    <col min="2" max="2" width="29.6640625" style="197" customWidth="1"/>
    <col min="3" max="6" width="9.6640625" style="197" customWidth="1"/>
    <col min="7" max="8" width="9.6640625" style="196" customWidth="1"/>
    <col min="9" max="16384" width="9.109375" style="196"/>
  </cols>
  <sheetData>
    <row r="1" spans="1:8" ht="15" customHeight="1" x14ac:dyDescent="0.25">
      <c r="B1" s="207"/>
      <c r="C1" s="207"/>
      <c r="D1" s="207"/>
      <c r="E1" s="207"/>
      <c r="F1" s="207"/>
      <c r="G1" s="496" t="s">
        <v>579</v>
      </c>
    </row>
    <row r="2" spans="1:8" ht="15" customHeight="1" x14ac:dyDescent="0.25">
      <c r="B2" s="207"/>
      <c r="C2" s="207"/>
      <c r="D2" s="207"/>
      <c r="E2" s="207"/>
      <c r="F2" s="207"/>
      <c r="G2" s="496" t="str">
        <f>'1.sz. melléklet'!G2</f>
        <v>az  …. /2018. (…..) önkormányzati rendelethez</v>
      </c>
    </row>
    <row r="3" spans="1:8" ht="15" customHeight="1" x14ac:dyDescent="0.25">
      <c r="A3" s="217"/>
    </row>
    <row r="4" spans="1:8" ht="15" customHeight="1" x14ac:dyDescent="0.25">
      <c r="A4" s="881" t="s">
        <v>724</v>
      </c>
      <c r="B4" s="881"/>
      <c r="C4" s="881"/>
      <c r="D4" s="881"/>
      <c r="E4" s="881"/>
      <c r="F4" s="881"/>
      <c r="G4" s="881"/>
      <c r="H4" s="797"/>
    </row>
    <row r="5" spans="1:8" ht="15" customHeight="1" x14ac:dyDescent="0.25">
      <c r="A5" s="218"/>
      <c r="B5" s="218"/>
      <c r="C5" s="218"/>
      <c r="D5" s="218"/>
      <c r="E5" s="218"/>
      <c r="F5" s="218"/>
      <c r="G5" s="219"/>
    </row>
    <row r="6" spans="1:8" ht="15" customHeight="1" thickBot="1" x14ac:dyDescent="0.3">
      <c r="A6" s="220"/>
      <c r="B6" s="220"/>
      <c r="C6" s="220"/>
      <c r="D6" s="220"/>
      <c r="E6" s="220"/>
      <c r="F6" s="220"/>
      <c r="G6" s="6" t="s">
        <v>320</v>
      </c>
    </row>
    <row r="7" spans="1:8" ht="34.200000000000003" thickTop="1" x14ac:dyDescent="0.25">
      <c r="A7" s="221" t="s">
        <v>74</v>
      </c>
      <c r="B7" s="222" t="s">
        <v>123</v>
      </c>
      <c r="C7" s="9" t="s">
        <v>649</v>
      </c>
      <c r="D7" s="9" t="s">
        <v>774</v>
      </c>
      <c r="E7" s="9" t="s">
        <v>776</v>
      </c>
      <c r="F7" s="9" t="s">
        <v>778</v>
      </c>
      <c r="G7" s="10" t="s">
        <v>634</v>
      </c>
    </row>
    <row r="8" spans="1:8" ht="15" customHeight="1" thickBot="1" x14ac:dyDescent="0.3">
      <c r="A8" s="223" t="s">
        <v>3</v>
      </c>
      <c r="B8" s="204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04" t="s">
        <v>9</v>
      </c>
    </row>
    <row r="9" spans="1:8" ht="15" customHeight="1" thickTop="1" x14ac:dyDescent="0.25">
      <c r="A9" s="224" t="s">
        <v>13</v>
      </c>
      <c r="B9" s="225" t="s">
        <v>45</v>
      </c>
      <c r="C9" s="226">
        <f>'1.sz. melléklet'!C39</f>
        <v>92341818</v>
      </c>
      <c r="D9" s="226">
        <f>'1.sz. melléklet'!D39</f>
        <v>139498598</v>
      </c>
      <c r="E9" s="226">
        <f>'1.sz. melléklet'!E39</f>
        <v>100164990</v>
      </c>
      <c r="F9" s="226">
        <f>'1.sz. melléklet'!F39</f>
        <v>122582442</v>
      </c>
      <c r="G9" s="227">
        <f>E9/C9</f>
        <v>1.0847197095469789</v>
      </c>
    </row>
    <row r="10" spans="1:8" ht="15" customHeight="1" thickBot="1" x14ac:dyDescent="0.3">
      <c r="A10" s="228" t="s">
        <v>232</v>
      </c>
      <c r="B10" s="229" t="s">
        <v>531</v>
      </c>
      <c r="C10" s="226"/>
      <c r="D10" s="226"/>
      <c r="E10" s="226"/>
      <c r="F10" s="226"/>
      <c r="G10" s="230"/>
    </row>
    <row r="11" spans="1:8" ht="15" customHeight="1" thickTop="1" thickBot="1" x14ac:dyDescent="0.3">
      <c r="A11" s="231"/>
      <c r="B11" s="232" t="s">
        <v>220</v>
      </c>
      <c r="C11" s="233">
        <f>C9+C10</f>
        <v>92341818</v>
      </c>
      <c r="D11" s="233">
        <f>D9+D10</f>
        <v>139498598</v>
      </c>
      <c r="E11" s="233">
        <f>E9+E10</f>
        <v>100164990</v>
      </c>
      <c r="F11" s="233">
        <f>F9+F10</f>
        <v>122582442</v>
      </c>
      <c r="G11" s="234">
        <f>E11/C11</f>
        <v>1.0847197095469789</v>
      </c>
    </row>
    <row r="12" spans="1:8" ht="13.8" thickTop="1" x14ac:dyDescent="0.25"/>
    <row r="18" ht="20.100000000000001" customHeight="1" x14ac:dyDescent="0.25"/>
  </sheetData>
  <mergeCells count="1">
    <mergeCell ref="A4:G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5</vt:i4>
      </vt:variant>
    </vt:vector>
  </HeadingPairs>
  <TitlesOfParts>
    <vt:vector size="24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11.sz. melléklet</vt:lpstr>
      <vt:lpstr>12.sz. melléklet </vt:lpstr>
      <vt:lpstr>13.sz. melléklet</vt:lpstr>
      <vt:lpstr>14.sz. melléklet</vt:lpstr>
      <vt:lpstr>15.sz melléklet</vt:lpstr>
      <vt:lpstr>16.sz. melléklet</vt:lpstr>
      <vt:lpstr>17.sz. melléklet</vt:lpstr>
      <vt:lpstr>18.sz. melléklet</vt:lpstr>
      <vt:lpstr>19.sz. melléklet</vt:lpstr>
      <vt:lpstr>'1.sz. melléklet'!Nyomtatási_terület</vt:lpstr>
      <vt:lpstr>'11.sz. melléklet'!Nyomtatási_terület</vt:lpstr>
      <vt:lpstr>'15.sz melléklet'!Nyomtatási_terület</vt:lpstr>
      <vt:lpstr>'16.sz. melléklet'!Nyomtatási_terület</vt:lpstr>
      <vt:lpstr>'18.sz.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2018-03-05T13:47:05Z</cp:lastPrinted>
  <dcterms:created xsi:type="dcterms:W3CDTF">2014-02-03T15:00:44Z</dcterms:created>
  <dcterms:modified xsi:type="dcterms:W3CDTF">2018-03-22T16:51:40Z</dcterms:modified>
</cp:coreProperties>
</file>