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2019\Költségvetés\"/>
    </mc:Choice>
  </mc:AlternateContent>
  <xr:revisionPtr revIDLastSave="0" documentId="13_ncr:1_{73EF0A96-4C94-42B6-8467-43C993CB366B}" xr6:coauthVersionLast="40" xr6:coauthVersionMax="40" xr10:uidLastSave="{00000000-0000-0000-0000-000000000000}"/>
  <bookViews>
    <workbookView xWindow="-120" yWindow="-120" windowWidth="21840" windowHeight="13140" tabRatio="596" xr2:uid="{00000000-000D-0000-FFFF-FFFF00000000}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melléklet'!$A$1:$G$37</definedName>
    <definedName name="_xlnm.Print_Area" localSheetId="1">'2.sz. melléklet'!$A$1:$G$41</definedName>
    <definedName name="_xlnm.Print_Area" localSheetId="21">'22.sz. melléklet'!$A$1:$O$26</definedName>
  </definedNames>
  <calcPr calcId="181029"/>
</workbook>
</file>

<file path=xl/calcChain.xml><?xml version="1.0" encoding="utf-8"?>
<calcChain xmlns="http://schemas.openxmlformats.org/spreadsheetml/2006/main">
  <c r="E26" i="2" l="1"/>
  <c r="E17" i="2"/>
  <c r="E53" i="9" l="1"/>
  <c r="F10" i="34" l="1"/>
  <c r="E10" i="34"/>
  <c r="D10" i="34"/>
  <c r="C10" i="34"/>
  <c r="G2" i="34"/>
  <c r="D20" i="11" l="1"/>
  <c r="E20" i="11"/>
  <c r="F20" i="11"/>
  <c r="C20" i="11"/>
  <c r="J47" i="30"/>
  <c r="D23" i="13" l="1"/>
  <c r="G18" i="11"/>
  <c r="G31" i="11"/>
  <c r="G32" i="11"/>
  <c r="G33" i="11"/>
  <c r="G34" i="11"/>
  <c r="F27" i="2" l="1"/>
  <c r="J27" i="2"/>
  <c r="K27" i="2"/>
  <c r="L27" i="2"/>
  <c r="I27" i="2"/>
  <c r="D40" i="1"/>
  <c r="E40" i="1"/>
  <c r="F40" i="1"/>
  <c r="C40" i="1"/>
  <c r="E88" i="7" l="1"/>
  <c r="F88" i="7"/>
  <c r="G88" i="7"/>
  <c r="D88" i="7"/>
  <c r="F75" i="7"/>
  <c r="E48" i="7"/>
  <c r="F48" i="7"/>
  <c r="G48" i="7"/>
  <c r="D48" i="7"/>
  <c r="H19" i="13" l="1"/>
  <c r="G19" i="13"/>
  <c r="I52" i="30" l="1"/>
  <c r="F50" i="30" l="1"/>
  <c r="E52" i="30"/>
  <c r="C11" i="3"/>
  <c r="F11" i="3" l="1"/>
  <c r="D15" i="9" l="1"/>
  <c r="H52" i="30" l="1"/>
  <c r="G52" i="30"/>
  <c r="D52" i="30"/>
  <c r="C52" i="30"/>
  <c r="J24" i="30"/>
  <c r="F8" i="30"/>
  <c r="G51" i="30"/>
  <c r="C51" i="30"/>
  <c r="C24" i="1"/>
  <c r="D29" i="1"/>
  <c r="D27" i="1" s="1"/>
  <c r="E29" i="1"/>
  <c r="E27" i="1" s="1"/>
  <c r="C29" i="1"/>
  <c r="C27" i="1" s="1"/>
  <c r="D18" i="13"/>
  <c r="C18" i="13"/>
  <c r="C31" i="1" l="1"/>
  <c r="G53" i="30"/>
  <c r="C53" i="30"/>
  <c r="C35" i="11" l="1"/>
  <c r="H46" i="7"/>
  <c r="H47" i="7"/>
  <c r="H13" i="7"/>
  <c r="H14" i="7"/>
  <c r="H92" i="7"/>
  <c r="H66" i="7"/>
  <c r="H83" i="7"/>
  <c r="E38" i="7"/>
  <c r="F38" i="7"/>
  <c r="G38" i="7"/>
  <c r="D38" i="7"/>
  <c r="G25" i="13" l="1"/>
  <c r="N2" i="32"/>
  <c r="F19" i="13"/>
  <c r="H51" i="30"/>
  <c r="O14" i="14" l="1"/>
  <c r="D20" i="31" l="1"/>
  <c r="D35" i="11"/>
  <c r="G15" i="11"/>
  <c r="G16" i="11"/>
  <c r="G39" i="11"/>
  <c r="D39" i="11"/>
  <c r="E39" i="11"/>
  <c r="F39" i="11"/>
  <c r="C39" i="11"/>
  <c r="F49" i="30"/>
  <c r="I51" i="30"/>
  <c r="D51" i="30"/>
  <c r="E51" i="30"/>
  <c r="J29" i="2" l="1"/>
  <c r="K29" i="2"/>
  <c r="L29" i="2"/>
  <c r="F28" i="2" s="1"/>
  <c r="I29" i="2"/>
  <c r="D27" i="2"/>
  <c r="E27" i="2"/>
  <c r="C27" i="2"/>
  <c r="E29" i="2" l="1"/>
  <c r="F29" i="2"/>
  <c r="D29" i="2"/>
  <c r="E26" i="3" l="1"/>
  <c r="C29" i="2" l="1"/>
  <c r="F29" i="1" l="1"/>
  <c r="F27" i="1" s="1"/>
  <c r="F38" i="1"/>
  <c r="G15" i="8"/>
  <c r="E91" i="7" l="1"/>
  <c r="F91" i="7"/>
  <c r="G91" i="7"/>
  <c r="D91" i="7"/>
  <c r="D9" i="9" l="1"/>
  <c r="E70" i="7" l="1"/>
  <c r="F70" i="7"/>
  <c r="G70" i="7"/>
  <c r="E52" i="7"/>
  <c r="F52" i="7"/>
  <c r="G52" i="7"/>
  <c r="D52" i="7"/>
  <c r="H29" i="7"/>
  <c r="E35" i="8"/>
  <c r="F35" i="8"/>
  <c r="G35" i="8"/>
  <c r="D35" i="8"/>
  <c r="E24" i="8"/>
  <c r="F24" i="8"/>
  <c r="G24" i="8"/>
  <c r="D24" i="8"/>
  <c r="F35" i="11" l="1"/>
  <c r="E10" i="13" l="1"/>
  <c r="D16" i="13"/>
  <c r="C16" i="13"/>
  <c r="D24" i="13"/>
  <c r="D10" i="13"/>
  <c r="D17" i="13"/>
  <c r="E35" i="11"/>
  <c r="F9" i="30"/>
  <c r="D23" i="31" l="1"/>
  <c r="E11" i="3" l="1"/>
  <c r="E10" i="3" s="1"/>
  <c r="D11" i="3"/>
  <c r="E28" i="3"/>
  <c r="E29" i="3"/>
  <c r="E30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20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3" i="1"/>
  <c r="F13" i="1"/>
  <c r="E11" i="1"/>
  <c r="F11" i="1"/>
  <c r="E14" i="1"/>
  <c r="F14" i="1"/>
  <c r="E31" i="1" l="1"/>
  <c r="F9" i="1"/>
  <c r="E9" i="1"/>
  <c r="F12" i="1"/>
  <c r="E12" i="1"/>
  <c r="D31" i="1"/>
  <c r="E15" i="1"/>
  <c r="F37" i="1"/>
  <c r="E27" i="3"/>
  <c r="G9" i="8"/>
  <c r="F9" i="8"/>
  <c r="F19" i="8"/>
  <c r="G65" i="7"/>
  <c r="G84" i="7"/>
  <c r="E84" i="7"/>
  <c r="F84" i="7"/>
  <c r="D84" i="7"/>
  <c r="C14" i="13" s="1"/>
  <c r="F86" i="7"/>
  <c r="F68" i="7"/>
  <c r="F65" i="7"/>
  <c r="F62" i="7"/>
  <c r="F45" i="7"/>
  <c r="F33" i="7"/>
  <c r="F26" i="7"/>
  <c r="F21" i="7" s="1"/>
  <c r="F16" i="7"/>
  <c r="F8" i="7"/>
  <c r="F40" i="8"/>
  <c r="F15" i="8"/>
  <c r="G30" i="11"/>
  <c r="G29" i="11"/>
  <c r="G28" i="11"/>
  <c r="G27" i="11"/>
  <c r="G26" i="11"/>
  <c r="G25" i="11"/>
  <c r="G24" i="11"/>
  <c r="G23" i="11"/>
  <c r="G20" i="11"/>
  <c r="G17" i="11"/>
  <c r="G14" i="11"/>
  <c r="G13" i="11"/>
  <c r="G12" i="11"/>
  <c r="G11" i="11"/>
  <c r="G10" i="11"/>
  <c r="G9" i="11"/>
  <c r="D72" i="9"/>
  <c r="D75" i="9" s="1"/>
  <c r="F26" i="3"/>
  <c r="G19" i="8"/>
  <c r="G45" i="7"/>
  <c r="G11" i="5"/>
  <c r="G8" i="7"/>
  <c r="G16" i="7"/>
  <c r="G12" i="4"/>
  <c r="G26" i="7"/>
  <c r="G21" i="7" s="1"/>
  <c r="G14" i="4"/>
  <c r="G15" i="4"/>
  <c r="G16" i="4"/>
  <c r="G17" i="4"/>
  <c r="G19" i="4"/>
  <c r="G75" i="7"/>
  <c r="F9" i="2" s="1"/>
  <c r="F28" i="3"/>
  <c r="D19" i="31"/>
  <c r="F30" i="3"/>
  <c r="H64" i="7"/>
  <c r="L10" i="2"/>
  <c r="L12" i="2"/>
  <c r="L13" i="2"/>
  <c r="L14" i="2"/>
  <c r="L15" i="2"/>
  <c r="L16" i="2"/>
  <c r="F21" i="2"/>
  <c r="F20" i="2"/>
  <c r="F10" i="2"/>
  <c r="F12" i="2"/>
  <c r="F13" i="2"/>
  <c r="F14" i="2"/>
  <c r="G86" i="7"/>
  <c r="G62" i="7"/>
  <c r="D62" i="7"/>
  <c r="D65" i="7"/>
  <c r="D70" i="7"/>
  <c r="C29" i="3" s="1"/>
  <c r="D75" i="7"/>
  <c r="D86" i="7"/>
  <c r="C32" i="3" s="1"/>
  <c r="C22" i="1"/>
  <c r="H93" i="7"/>
  <c r="H90" i="7"/>
  <c r="H82" i="7"/>
  <c r="H80" i="7"/>
  <c r="H79" i="7"/>
  <c r="H78" i="7"/>
  <c r="H77" i="7"/>
  <c r="H76" i="7"/>
  <c r="H74" i="7"/>
  <c r="H73" i="7"/>
  <c r="H72" i="7"/>
  <c r="H71" i="7"/>
  <c r="H69" i="7"/>
  <c r="H63" i="7"/>
  <c r="G33" i="7"/>
  <c r="D8" i="7"/>
  <c r="D16" i="7"/>
  <c r="D26" i="7"/>
  <c r="D21" i="7" s="1"/>
  <c r="D33" i="7"/>
  <c r="I20" i="2"/>
  <c r="D45" i="7"/>
  <c r="I21" i="2" s="1"/>
  <c r="H52" i="7"/>
  <c r="H54" i="7"/>
  <c r="H53" i="7"/>
  <c r="H51" i="7"/>
  <c r="H44" i="7"/>
  <c r="H43" i="7"/>
  <c r="H42" i="7"/>
  <c r="H41" i="7"/>
  <c r="H40" i="7"/>
  <c r="H37" i="7"/>
  <c r="H36" i="7"/>
  <c r="H35" i="7"/>
  <c r="H34" i="7"/>
  <c r="H32" i="7"/>
  <c r="H31" i="7"/>
  <c r="H28" i="7"/>
  <c r="H27" i="7"/>
  <c r="H25" i="7"/>
  <c r="H24" i="7"/>
  <c r="H23" i="7"/>
  <c r="H22" i="7"/>
  <c r="H20" i="7"/>
  <c r="H19" i="7"/>
  <c r="H18" i="7"/>
  <c r="H17" i="7"/>
  <c r="H15" i="7"/>
  <c r="H12" i="7"/>
  <c r="H11" i="7"/>
  <c r="H9" i="7"/>
  <c r="E8" i="7"/>
  <c r="E16" i="7"/>
  <c r="E26" i="7"/>
  <c r="E21" i="7" s="1"/>
  <c r="D9" i="8"/>
  <c r="D15" i="8"/>
  <c r="D12" i="4"/>
  <c r="D19" i="8"/>
  <c r="D14" i="4"/>
  <c r="D15" i="4"/>
  <c r="D16" i="4"/>
  <c r="D17" i="4"/>
  <c r="E23" i="13"/>
  <c r="E24" i="13"/>
  <c r="E17" i="13"/>
  <c r="H38" i="8"/>
  <c r="H39" i="8"/>
  <c r="H36" i="8"/>
  <c r="H25" i="8"/>
  <c r="H23" i="8"/>
  <c r="H22" i="8"/>
  <c r="H21" i="8"/>
  <c r="H20" i="8"/>
  <c r="H18" i="8"/>
  <c r="H17" i="8"/>
  <c r="H16" i="8"/>
  <c r="H14" i="8"/>
  <c r="H13" i="8"/>
  <c r="H10" i="8"/>
  <c r="J48" i="30"/>
  <c r="J46" i="30"/>
  <c r="J45" i="30"/>
  <c r="J44" i="30"/>
  <c r="J43" i="30"/>
  <c r="J42" i="30"/>
  <c r="J41" i="30"/>
  <c r="J39" i="30"/>
  <c r="J38" i="30"/>
  <c r="J37" i="30"/>
  <c r="J36" i="30"/>
  <c r="J34" i="30"/>
  <c r="J33" i="30"/>
  <c r="J32" i="30"/>
  <c r="J31" i="30"/>
  <c r="J30" i="30"/>
  <c r="J29" i="30"/>
  <c r="J26" i="30"/>
  <c r="J25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F43" i="30"/>
  <c r="F38" i="30"/>
  <c r="F37" i="30"/>
  <c r="F34" i="30"/>
  <c r="F33" i="30"/>
  <c r="F21" i="30"/>
  <c r="F12" i="30"/>
  <c r="F11" i="30"/>
  <c r="F10" i="30"/>
  <c r="E45" i="7"/>
  <c r="J21" i="2" s="1"/>
  <c r="J22" i="2"/>
  <c r="E9" i="8"/>
  <c r="E15" i="8"/>
  <c r="E19" i="8"/>
  <c r="D19" i="4"/>
  <c r="E75" i="7"/>
  <c r="E40" i="8"/>
  <c r="D29" i="3"/>
  <c r="E86" i="7"/>
  <c r="I10" i="2"/>
  <c r="I12" i="2"/>
  <c r="I13" i="2"/>
  <c r="I14" i="2"/>
  <c r="I15" i="2"/>
  <c r="I16" i="2"/>
  <c r="C10" i="2"/>
  <c r="C12" i="2"/>
  <c r="C13" i="2"/>
  <c r="C14" i="2"/>
  <c r="C28" i="3"/>
  <c r="C30" i="3"/>
  <c r="C26" i="3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3" i="1"/>
  <c r="C11" i="1"/>
  <c r="C14" i="1"/>
  <c r="G25" i="1"/>
  <c r="E2" i="31"/>
  <c r="G11" i="10"/>
  <c r="G16" i="10"/>
  <c r="E2" i="9"/>
  <c r="O22" i="14"/>
  <c r="C23" i="13"/>
  <c r="D38" i="1"/>
  <c r="D37" i="1" s="1"/>
  <c r="E33" i="7"/>
  <c r="E65" i="7"/>
  <c r="E32" i="10"/>
  <c r="F32" i="10"/>
  <c r="E62" i="7"/>
  <c r="E19" i="4"/>
  <c r="D26" i="3"/>
  <c r="D28" i="3"/>
  <c r="D30" i="3"/>
  <c r="D10" i="2"/>
  <c r="D12" i="2"/>
  <c r="D13" i="2"/>
  <c r="D14" i="2"/>
  <c r="D21" i="2"/>
  <c r="D20" i="2"/>
  <c r="D16" i="1"/>
  <c r="D18" i="1"/>
  <c r="D10" i="1"/>
  <c r="D13" i="1"/>
  <c r="D11" i="1"/>
  <c r="D14" i="1"/>
  <c r="L2" i="30"/>
  <c r="C24" i="13"/>
  <c r="C17" i="13"/>
  <c r="C10" i="13"/>
  <c r="C21" i="2"/>
  <c r="C20" i="2"/>
  <c r="D32" i="10"/>
  <c r="G24" i="10"/>
  <c r="O13" i="14"/>
  <c r="O10" i="14"/>
  <c r="G26" i="10"/>
  <c r="G33" i="10"/>
  <c r="L2" i="2"/>
  <c r="G2" i="3"/>
  <c r="H2" i="4"/>
  <c r="H2" i="5"/>
  <c r="H57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8" i="24"/>
  <c r="I2" i="23"/>
  <c r="I2" i="22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0" i="8"/>
  <c r="D9" i="1" l="1"/>
  <c r="D12" i="1"/>
  <c r="C12" i="1"/>
  <c r="G10" i="1"/>
  <c r="C9" i="1"/>
  <c r="H65" i="7"/>
  <c r="G9" i="5"/>
  <c r="H45" i="7"/>
  <c r="F20" i="1"/>
  <c r="I11" i="2"/>
  <c r="F22" i="2"/>
  <c r="H16" i="4"/>
  <c r="M24" i="25"/>
  <c r="J24" i="25"/>
  <c r="I24" i="25"/>
  <c r="F24" i="25"/>
  <c r="E24" i="25"/>
  <c r="C21" i="1"/>
  <c r="D9" i="5"/>
  <c r="H53" i="30"/>
  <c r="F8" i="8"/>
  <c r="F28" i="8" s="1"/>
  <c r="D8" i="8"/>
  <c r="D28" i="8" s="1"/>
  <c r="C31" i="3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C10" i="3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1" i="30"/>
  <c r="E15" i="13"/>
  <c r="L22" i="2"/>
  <c r="D15" i="13"/>
  <c r="H19" i="4"/>
  <c r="C15" i="13"/>
  <c r="C20" i="1"/>
  <c r="H88" i="7"/>
  <c r="C22" i="2"/>
  <c r="J20" i="2"/>
  <c r="J26" i="2" s="1"/>
  <c r="D22" i="13"/>
  <c r="D15" i="2"/>
  <c r="D11" i="13"/>
  <c r="F95" i="7"/>
  <c r="D22" i="2"/>
  <c r="D14" i="13"/>
  <c r="C23" i="2"/>
  <c r="E9" i="5"/>
  <c r="G35" i="11"/>
  <c r="H24" i="8"/>
  <c r="H16" i="7"/>
  <c r="F52" i="30"/>
  <c r="H8" i="7"/>
  <c r="D11" i="5"/>
  <c r="H11" i="5" s="1"/>
  <c r="H48" i="7"/>
  <c r="I22" i="2"/>
  <c r="I26" i="2" s="1"/>
  <c r="F15" i="2"/>
  <c r="F21" i="1"/>
  <c r="K21" i="2"/>
  <c r="F9" i="5"/>
  <c r="D53" i="30"/>
  <c r="D21" i="1"/>
  <c r="J52" i="30"/>
  <c r="C9" i="2"/>
  <c r="E11" i="13"/>
  <c r="H17" i="4"/>
  <c r="H14" i="4"/>
  <c r="E31" i="3"/>
  <c r="E9" i="2"/>
  <c r="E19" i="1"/>
  <c r="F29" i="3"/>
  <c r="F27" i="3" s="1"/>
  <c r="D24" i="31"/>
  <c r="D30" i="31" s="1"/>
  <c r="D32" i="31" s="1"/>
  <c r="F17" i="1"/>
  <c r="E23" i="2"/>
  <c r="E22" i="1"/>
  <c r="D7" i="7"/>
  <c r="D55" i="7" s="1"/>
  <c r="K11" i="2"/>
  <c r="F13" i="4"/>
  <c r="K22" i="2"/>
  <c r="F11" i="5"/>
  <c r="C13" i="13"/>
  <c r="D23" i="2"/>
  <c r="E53" i="30"/>
  <c r="D13" i="4"/>
  <c r="H33" i="7"/>
  <c r="F32" i="3"/>
  <c r="F23" i="2"/>
  <c r="F22" i="1"/>
  <c r="G22" i="1" s="1"/>
  <c r="H12" i="4"/>
  <c r="G10" i="5"/>
  <c r="F36" i="1"/>
  <c r="G26" i="3"/>
  <c r="F7" i="7"/>
  <c r="F55" i="7" s="1"/>
  <c r="K20" i="2"/>
  <c r="F10" i="5"/>
  <c r="E36" i="1"/>
  <c r="E15" i="2"/>
  <c r="E21" i="1"/>
  <c r="E32" i="3"/>
  <c r="E20" i="1"/>
  <c r="E22" i="2"/>
  <c r="G11" i="1"/>
  <c r="I53" i="30"/>
  <c r="F51" i="30"/>
  <c r="G21" i="10"/>
  <c r="G27" i="10"/>
  <c r="G35" i="10" s="1"/>
  <c r="D10" i="3"/>
  <c r="F31" i="3"/>
  <c r="G40" i="8"/>
  <c r="H40" i="8" s="1"/>
  <c r="D19" i="1"/>
  <c r="G8" i="8"/>
  <c r="D32" i="3"/>
  <c r="H91" i="7"/>
  <c r="H62" i="7"/>
  <c r="G68" i="7"/>
  <c r="F11" i="2"/>
  <c r="D20" i="1"/>
  <c r="D9" i="2"/>
  <c r="D31" i="3"/>
  <c r="D36" i="1"/>
  <c r="E10" i="5"/>
  <c r="L21" i="2"/>
  <c r="G7" i="7"/>
  <c r="G55" i="7" s="1"/>
  <c r="E7" i="7"/>
  <c r="C9" i="18"/>
  <c r="C10" i="18" s="1"/>
  <c r="C37" i="1"/>
  <c r="G37" i="1" s="1"/>
  <c r="H15" i="4"/>
  <c r="C27" i="3"/>
  <c r="D27" i="3"/>
  <c r="D9" i="18"/>
  <c r="D10" i="18" s="1"/>
  <c r="G13" i="4"/>
  <c r="H21" i="7"/>
  <c r="L11" i="2"/>
  <c r="D68" i="7"/>
  <c r="C22" i="13"/>
  <c r="E11" i="5"/>
  <c r="C15" i="2"/>
  <c r="C11" i="2"/>
  <c r="H75" i="7"/>
  <c r="D11" i="2"/>
  <c r="E13" i="4"/>
  <c r="D17" i="1"/>
  <c r="D15" i="1" s="1"/>
  <c r="C17" i="1"/>
  <c r="C36" i="1"/>
  <c r="D10" i="5"/>
  <c r="E14" i="13"/>
  <c r="H26" i="7"/>
  <c r="L20" i="2"/>
  <c r="E13" i="13"/>
  <c r="H70" i="7"/>
  <c r="E68" i="7"/>
  <c r="D12" i="13" s="1"/>
  <c r="F10" i="3"/>
  <c r="C11" i="13"/>
  <c r="E22" i="13"/>
  <c r="H38" i="7"/>
  <c r="E12" i="13" l="1"/>
  <c r="D24" i="2"/>
  <c r="F24" i="2"/>
  <c r="C24" i="2"/>
  <c r="D23" i="1"/>
  <c r="E23" i="1"/>
  <c r="E24" i="2"/>
  <c r="G12" i="5"/>
  <c r="E19" i="13"/>
  <c r="D19" i="13"/>
  <c r="G36" i="10"/>
  <c r="G10" i="3"/>
  <c r="G31" i="3"/>
  <c r="J53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3" i="30"/>
  <c r="G36" i="1"/>
  <c r="D12" i="5"/>
  <c r="G28" i="8"/>
  <c r="H28" i="8" s="1"/>
  <c r="H8" i="8"/>
  <c r="E33" i="3"/>
  <c r="G27" i="3"/>
  <c r="L26" i="2"/>
  <c r="F25" i="2" s="1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5" i="7"/>
  <c r="E55" i="7"/>
  <c r="J9" i="2"/>
  <c r="J19" i="2" s="1"/>
  <c r="J30" i="2" s="1"/>
  <c r="K9" i="2"/>
  <c r="K19" i="2" s="1"/>
  <c r="F11" i="4"/>
  <c r="F18" i="4" s="1"/>
  <c r="G95" i="7"/>
  <c r="D33" i="3"/>
  <c r="D17" i="2"/>
  <c r="E12" i="5"/>
  <c r="C33" i="3"/>
  <c r="C17" i="2"/>
  <c r="H68" i="7"/>
  <c r="D95" i="7"/>
  <c r="C12" i="13"/>
  <c r="C19" i="13" s="1"/>
  <c r="E95" i="7"/>
  <c r="F33" i="3"/>
  <c r="C15" i="1"/>
  <c r="C23" i="1" s="1"/>
  <c r="H10" i="5"/>
  <c r="F18" i="2" l="1"/>
  <c r="H12" i="5"/>
  <c r="K30" i="2"/>
  <c r="L30" i="2"/>
  <c r="H11" i="4"/>
  <c r="D21" i="4"/>
  <c r="C18" i="2"/>
  <c r="C35" i="3" s="1"/>
  <c r="C34" i="3" s="1"/>
  <c r="C36" i="3" s="1"/>
  <c r="C26" i="2"/>
  <c r="D26" i="2"/>
  <c r="D35" i="3"/>
  <c r="D34" i="3" s="1"/>
  <c r="D36" i="3" s="1"/>
  <c r="G18" i="4"/>
  <c r="G21" i="4" s="1"/>
  <c r="E35" i="1"/>
  <c r="E39" i="1" s="1"/>
  <c r="E41" i="1" s="1"/>
  <c r="F21" i="4"/>
  <c r="G15" i="1"/>
  <c r="G33" i="3"/>
  <c r="H95" i="7"/>
  <c r="E35" i="3"/>
  <c r="E34" i="3" s="1"/>
  <c r="E36" i="3" s="1"/>
  <c r="C39" i="1"/>
  <c r="C41" i="1" s="1"/>
  <c r="C21" i="13"/>
  <c r="C25" i="13" s="1"/>
  <c r="E21" i="4"/>
  <c r="D35" i="1"/>
  <c r="D21" i="13" s="1"/>
  <c r="D25" i="13" s="1"/>
  <c r="H21" i="4" l="1"/>
  <c r="C19" i="2"/>
  <c r="C30" i="2" s="1"/>
  <c r="D19" i="2"/>
  <c r="D30" i="2" s="1"/>
  <c r="E19" i="2"/>
  <c r="E30" i="2" s="1"/>
  <c r="H18" i="4"/>
  <c r="F35" i="1"/>
  <c r="E21" i="13" s="1"/>
  <c r="F35" i="3"/>
  <c r="G35" i="3" s="1"/>
  <c r="F19" i="2"/>
  <c r="D39" i="1"/>
  <c r="D41" i="1" s="1"/>
  <c r="G35" i="1" l="1"/>
  <c r="E25" i="13" s="1"/>
  <c r="F39" i="1"/>
  <c r="F34" i="3"/>
  <c r="G34" i="3" s="1"/>
  <c r="F41" i="1" l="1"/>
  <c r="G41" i="1" s="1"/>
  <c r="G39" i="1"/>
  <c r="F36" i="3"/>
  <c r="G36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<sst xmlns="http://schemas.openxmlformats.org/spreadsheetml/2006/main" count="1577" uniqueCount="787">
  <si>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</si>
  <si>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</si>
  <si>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</si>
  <si>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</si>
  <si>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</si>
  <si>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</si>
  <si>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</si>
  <si>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</si>
  <si>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</si>
  <si>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</si>
  <si>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</si>
  <si>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</si>
  <si>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</si>
  <si>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</si>
  <si>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</si>
  <si>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</si>
  <si>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</si>
  <si>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</si>
  <si>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</si>
  <si>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</si>
  <si>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</si>
  <si>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</si>
  <si>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</si>
  <si>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</si>
  <si>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</si>
  <si>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</si>
  <si>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</si>
  <si>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</si>
  <si>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</si>
  <si>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</si>
  <si>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</si>
  <si>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</si>
  <si>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</si>
  <si>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</si>
  <si>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</si>
  <si>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</si>
  <si>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</si>
  <si>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</si>
  <si>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</si>
  <si>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</si>
  <si>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</si>
  <si>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</si>
  <si>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</si>
  <si>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</si>
  <si>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</si>
  <si>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</si>
  <si>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</si>
  <si>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</si>
  <si>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</si>
  <si>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</si>
  <si>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</si>
  <si>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</si>
  <si>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</si>
  <si>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</si>
  <si>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</si>
  <si>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</si>
  <si>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</si>
  <si>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</si>
  <si>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</si>
  <si>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</si>
  <si>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</si>
  <si>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</si>
  <si>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</si>
  <si>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</si>
  <si>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</si>
  <si>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</si>
  <si>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</si>
  <si>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</si>
  <si>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</si>
  <si>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</si>
  <si>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</si>
  <si>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</si>
  <si>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</si>
  <si>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</si>
  <si>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</si>
  <si>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</si>
  <si>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</si>
  <si>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</si>
  <si>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</si>
  <si>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</si>
  <si>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</si>
  <si>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</si>
  <si>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</si>
  <si>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</si>
  <si>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</si>
  <si>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</si>
  <si>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</si>
  <si>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</si>
  <si>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</si>
  <si>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</si>
  <si>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</si>
  <si>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</si>
  <si>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</si>
  <si>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</si>
  <si>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</si>
  <si>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</si>
  <si>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</si>
  <si>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</si>
  <si>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</si>
  <si>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</si>
  <si>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</si>
  <si>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</si>
  <si>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</si>
  <si>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</si>
  <si>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</si>
  <si>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</si>
  <si>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</si>
  <si>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</si>
  <si>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</si>
  <si>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</si>
  <si>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</si>
  <si>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</si>
  <si>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</si>
  <si>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</si>
  <si>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</si>
  <si>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</si>
  <si>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</si>
  <si>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</si>
  <si>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</si>
  <si>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</si>
  <si>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</si>
  <si>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</si>
  <si>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</si>
  <si>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</si>
  <si>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</si>
  <si>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</si>
  <si>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</si>
  <si>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</si>
  <si>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</si>
  <si>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</si>
  <si>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</si>
  <si>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</si>
  <si>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</si>
  <si>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</si>
  <si>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</si>
  <si>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</si>
  <si>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</si>
  <si>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</si>
  <si>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</si>
  <si>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</si>
  <si>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</si>
  <si>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</si>
  <si>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</si>
  <si>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</si>
  <si>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</si>
  <si>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</si>
  <si>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</si>
  <si>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</si>
  <si>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</si>
  <si>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</si>
  <si>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</si>
  <si>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</si>
  <si>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</si>
  <si>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</si>
  <si>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</si>
  <si>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</si>
  <si>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</si>
  <si>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</si>
  <si>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</si>
  <si>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</si>
  <si>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</si>
  <si>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</si>
  <si>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</si>
  <si>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</si>
  <si>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</si>
  <si>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</si>
  <si>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</si>
  <si>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</si>
  <si>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</si>
  <si>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</si>
  <si>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</si>
  <si>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</si>
  <si>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</si>
  <si>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</si>
  <si>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</si>
  <si>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</si>
  <si>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</si>
  <si>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</si>
  <si>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</si>
  <si>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</si>
  <si>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</si>
  <si>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</si>
  <si>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</si>
  <si>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</si>
  <si>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</si>
  <si>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</si>
  <si>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</si>
  <si>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</si>
  <si>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</si>
  <si>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</si>
  <si>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</si>
  <si>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</si>
  <si>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</si>
  <si>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</si>
  <si>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</si>
  <si>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</si>
  <si>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</si>
  <si>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</si>
  <si>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</si>
  <si>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</si>
  <si>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</si>
  <si>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</si>
  <si>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</si>
  <si>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</si>
  <si>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</si>
  <si>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</si>
  <si>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</si>
  <si>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</si>
  <si>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</si>
  <si>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</si>
  <si>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</si>
  <si>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</si>
  <si>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</si>
  <si>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</si>
  <si>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</si>
  <si>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</si>
  <si>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</si>
  <si>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</si>
  <si>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</si>
  <si>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</si>
  <si>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</si>
  <si>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</si>
  <si>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</si>
  <si>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</si>
  <si>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</si>
  <si>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</si>
  <si>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</si>
  <si>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</si>
  <si>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</si>
  <si>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</si>
  <si>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</si>
  <si>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</si>
  <si>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</si>
  <si>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</si>
  <si>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</si>
  <si>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</si>
  <si>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</si>
  <si>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</si>
  <si>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</si>
  <si>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</si>
  <si>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</si>
  <si>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</si>
  <si>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</si>
  <si>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</si>
  <si>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</si>
  <si>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</si>
  <si>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</si>
  <si>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</si>
  <si>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</si>
  <si>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</si>
  <si>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</si>
  <si>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</si>
  <si>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</si>
  <si>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</si>
  <si>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</si>
  <si>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</si>
  <si>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</si>
  <si>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</si>
  <si>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</si>
  <si>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</si>
  <si>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</si>
  <si>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</si>
  <si>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</si>
  <si>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</si>
  <si>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</si>
  <si>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</si>
  <si>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</si>
  <si>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</si>
  <si>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</si>
  <si>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</si>
  <si>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</si>
  <si>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</si>
  <si>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</si>
  <si>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</si>
  <si>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</si>
  <si>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</si>
  <si>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</si>
  <si>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</si>
  <si>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</si>
  <si>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</si>
  <si>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</si>
  <si>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</si>
  <si>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</si>
  <si>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</si>
  <si>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</si>
  <si>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</si>
  <si>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</si>
  <si>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</si>
  <si>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</si>
  <si>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</si>
  <si>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</si>
  <si>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</si>
  <si>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</si>
  <si>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</si>
  <si>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</si>
  <si>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</si>
  <si>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</si>
  <si>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</si>
  <si>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</si>
  <si>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</si>
  <si>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</si>
  <si>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</si>
  <si>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</si>
  <si>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</si>
  <si>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</si>
  <si>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</si>
  <si>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</si>
  <si>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</si>
  <si>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</si>
  <si>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</si>
  <si>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</si>
  <si>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</si>
  <si>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</si>
  <si>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</si>
  <si>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</si>
  <si>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</si>
  <si>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</si>
  <si>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</si>
  <si>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</si>
  <si>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</si>
  <si>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</si>
  <si>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</si>
  <si>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</si>
  <si>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</si>
  <si>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</si>
  <si>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</si>
  <si>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</si>
  <si>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</si>
  <si>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</si>
  <si>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</si>
  <si>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</si>
  <si>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</si>
  <si>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</si>
  <si>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</si>
  <si>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</si>
  <si>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</si>
  <si>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</si>
  <si>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</si>
  <si>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</si>
  <si>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</si>
  <si>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</si>
  <si>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</si>
  <si>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</si>
  <si>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</si>
  <si>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</si>
  <si>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</si>
  <si>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</si>
  <si>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</si>
  <si>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</si>
  <si>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</si>
  <si>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</si>
  <si>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</si>
  <si>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</si>
  <si>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</si>
  <si>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</si>
  <si>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</si>
  <si>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</si>
  <si>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</si>
  <si>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</si>
  <si>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</si>
  <si>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</si>
  <si>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</si>
  <si>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</si>
  <si>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</si>
  <si>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</si>
  <si>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</si>
  <si>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</si>
  <si>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</si>
  <si>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</si>
  <si>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</si>
  <si>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</si>
  <si>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</si>
  <si>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</si>
  <si>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</si>
  <si>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</si>
  <si>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</si>
  <si>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</si>
  <si>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</si>
  <si>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</si>
  <si>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</si>
  <si>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</si>
  <si>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</si>
  <si>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</si>
  <si>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</si>
  <si>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</si>
  <si>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</si>
  <si>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</si>
  <si>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</si>
  <si>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</si>
  <si>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</si>
  <si>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</si>
  <si>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</si>
  <si>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</si>
  <si>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</si>
  <si>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</si>
  <si>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</si>
  <si>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</si>
  <si>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</si>
  <si>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</si>
  <si>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</si>
  <si>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</si>
  <si>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</si>
  <si>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</si>
  <si>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</si>
  <si>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</si>
  <si>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</si>
  <si>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</si>
  <si>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</si>
  <si>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</si>
  <si>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</si>
  <si>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</si>
  <si>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</si>
  <si>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</si>
  <si>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</si>
  <si>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</si>
  <si>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</si>
  <si>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</si>
  <si>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</si>
  <si>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</si>
  <si>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</si>
  <si>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</si>
  <si>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</si>
  <si>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</si>
  <si>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</si>
  <si>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</si>
  <si>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</si>
  <si>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</si>
  <si>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</si>
  <si>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</si>
  <si>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</si>
  <si>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</si>
  <si>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</si>
  <si>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</si>
  <si>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</si>
  <si>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</si>
  <si>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</si>
  <si>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</si>
  <si>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</si>
  <si>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</si>
  <si>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</si>
  <si>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</si>
  <si>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</si>
  <si>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</si>
  <si>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</si>
  <si>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</si>
  <si>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</si>
  <si>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</si>
  <si>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</si>
  <si>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</si>
  <si>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</si>
  <si>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</si>
  <si>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</si>
  <si>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</si>
  <si>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</si>
  <si>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</si>
  <si>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</si>
  <si>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</si>
  <si>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</si>
  <si>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</si>
  <si>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</si>
  <si>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</si>
  <si>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</si>
  <si>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</si>
  <si>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</si>
  <si>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</si>
  <si>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</si>
  <si>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</si>
  <si>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</si>
  <si>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</si>
  <si>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</si>
  <si>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</si>
  <si>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</si>
  <si>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</si>
  <si>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</si>
  <si>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</si>
  <si>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</si>
  <si>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</si>
  <si>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</si>
  <si>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</si>
  <si>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</si>
  <si>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</si>
  <si>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</si>
  <si>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</si>
  <si>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</si>
  <si>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</si>
  <si>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</si>
  <si>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</si>
  <si>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</si>
  <si>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</si>
  <si>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</si>
  <si>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</si>
  <si>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</si>
  <si>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</si>
  <si>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</si>
  <si>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</si>
  <si>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</si>
  <si>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</si>
  <si>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</si>
  <si>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</si>
  <si>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</si>
  <si>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</si>
  <si>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</si>
  <si>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</si>
  <si>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</si>
  <si>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</si>
  <si>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</si>
  <si>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</si>
  <si>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</si>
  <si>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</si>
  <si>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</si>
  <si>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</si>
  <si>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</si>
  <si>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</si>
  <si>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</si>
  <si>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</si>
  <si>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</si>
  <si>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</si>
  <si>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</si>
  <si>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</si>
  <si>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</si>
  <si>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</si>
  <si>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</si>
  <si>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</si>
  <si>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</si>
  <si>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</si>
  <si>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</si>
  <si>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</si>
  <si>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</si>
  <si>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</si>
  <si>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</si>
  <si>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</si>
  <si>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</si>
  <si>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</si>
  <si>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</si>
  <si>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</si>
  <si>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</si>
  <si>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</si>
  <si>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</si>
  <si>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</si>
  <si>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</si>
  <si>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</si>
  <si>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</si>
  <si>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</si>
  <si>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</si>
  <si>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</si>
  <si>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</si>
  <si>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</si>
  <si>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</si>
  <si>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</si>
  <si>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</si>
  <si>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</si>
  <si>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</si>
  <si>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</si>
  <si>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</si>
  <si>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</si>
  <si>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</si>
  <si>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</si>
  <si>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</si>
  <si>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</si>
  <si>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</si>
  <si>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</si>
  <si>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</si>
  <si>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</si>
  <si>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</si>
  <si>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</si>
  <si>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</si>
  <si>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</si>
  <si>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</si>
  <si>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</si>
  <si>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</si>
  <si>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</si>
  <si>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Közfoglalkoztatás alszámla</t>
  </si>
  <si>
    <t>Támogatási program előlegének célelszámolása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</si>
  <si>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</si>
  <si>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</si>
  <si>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</si>
  <si>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</si>
  <si>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</si>
  <si>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</si>
  <si>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</si>
  <si>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</si>
  <si>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</si>
  <si>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</si>
  <si>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</si>
  <si>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</si>
  <si>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</si>
  <si>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</si>
  <si>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</si>
  <si>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</si>
  <si>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</si>
  <si>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</si>
  <si>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</si>
  <si>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</si>
  <si>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</si>
  <si>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</si>
  <si>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</si>
  <si>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</si>
  <si>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</si>
  <si>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</si>
  <si>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</si>
  <si>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</si>
  <si>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</si>
  <si>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</si>
  <si>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2018. évi előirányzat</t>
  </si>
  <si>
    <t>1.1.2. Normatív jutalmak</t>
  </si>
  <si>
    <t>K1102</t>
  </si>
  <si>
    <t>2018. évi eredeti előirányzat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</si>
  <si>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</si>
  <si>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</si>
  <si>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</si>
  <si>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</si>
  <si>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</si>
  <si>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</si>
  <si>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</si>
  <si>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</si>
  <si>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</si>
  <si>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</si>
  <si>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</si>
  <si>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</si>
  <si>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</si>
  <si>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</si>
  <si>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</si>
  <si>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</si>
  <si>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</si>
  <si>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</si>
  <si>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</si>
  <si>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</si>
  <si>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</si>
  <si>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</si>
  <si>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</si>
  <si>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</si>
  <si>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</si>
  <si>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</si>
  <si>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>"Balatonakali civilek, generációk MAG-TÁR-HÁZA"  Projekt azonosító: 1775058654</t>
  </si>
  <si>
    <t>Balatonakali vízkár-elhárítási tervének végrehajtása keretében - a sorozatos elöntések mitt halaszt-hatatlanná vált csapadékvíz elvezetés fejlesztése Projekt azonosító: TOP-2.1.3-15-VE1-2016-00011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</si>
  <si>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</si>
  <si>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</si>
  <si>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</si>
  <si>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</si>
  <si>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</si>
  <si>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</si>
  <si>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</si>
  <si>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</si>
  <si>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</si>
  <si>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</si>
  <si>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</si>
  <si>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</si>
  <si>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</si>
  <si>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</si>
  <si>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</si>
  <si>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</si>
  <si>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</si>
  <si>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</si>
  <si>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</si>
  <si>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</si>
  <si>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</si>
  <si>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</si>
  <si>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</si>
  <si>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</si>
  <si>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</si>
  <si>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</si>
  <si>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</si>
  <si>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</si>
  <si>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</si>
  <si>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</si>
  <si>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</si>
  <si>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2018. évi mód.előir.</t>
  </si>
  <si>
    <t>2018. évi várható</t>
  </si>
  <si>
    <t>2019. évi előirányzat</t>
  </si>
  <si>
    <t>2019. évi/ 2018. évi előirányzat (%)</t>
  </si>
  <si>
    <t>1.1.3 Készenléti, ügyeleti, helyettesítési díj</t>
  </si>
  <si>
    <t>1.1.6. Egyéb költségtérítések</t>
  </si>
  <si>
    <t>1.1.7. Foglalkoztatottak egyéb személyi juttatásai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</si>
  <si>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</si>
  <si>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</si>
  <si>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</si>
  <si>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</si>
  <si>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</si>
  <si>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</si>
  <si>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</si>
  <si>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</si>
  <si>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</si>
  <si>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</si>
  <si>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az 1/2019. (II…...) önkormányzati rendelethez</t>
  </si>
  <si>
    <t>az  1/2019. (II…...) önkormányzati rendelethez</t>
  </si>
  <si>
    <t>1.2.</t>
  </si>
  <si>
    <t>1.1.3. Jubileumi jutalom</t>
  </si>
  <si>
    <t>K1106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</si>
  <si>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</si>
  <si>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</si>
  <si>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</si>
  <si>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</si>
  <si>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</si>
  <si>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</si>
  <si>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</si>
  <si>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</si>
  <si>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</si>
  <si>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</si>
  <si>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</si>
  <si>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</si>
  <si>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támogatása</t>
  </si>
  <si>
    <t>400 Ft/nap</t>
  </si>
  <si>
    <t>80 Ft/nap</t>
  </si>
  <si>
    <t>240 Ft/nap</t>
  </si>
  <si>
    <t>Balatonakali Önkormányzat 2018. december 31-i pénzkészletének összevont állománya</t>
  </si>
  <si>
    <t xml:space="preserve">2018. évi módosított előirányzat </t>
  </si>
  <si>
    <t>2019. évi eredeti előirányzat</t>
  </si>
  <si>
    <t xml:space="preserve">2020. évi eredeti előirányzat </t>
  </si>
  <si>
    <t>2022. évi eredeti előirányzat</t>
  </si>
  <si>
    <t>Bevétel 2018. évi előir.</t>
  </si>
  <si>
    <t>Bevétel 2018. évi mód. előir.</t>
  </si>
  <si>
    <t>Bevétel 2019. évi előirányzat</t>
  </si>
  <si>
    <t>Kiadás 2018. évi előir.</t>
  </si>
  <si>
    <t>Kiadás 2018. évi mód. előir.</t>
  </si>
  <si>
    <t>Kiadás    2019. évi előirányzat</t>
  </si>
  <si>
    <t>086010 Határon túli magyarok egyéb támogatásai</t>
  </si>
  <si>
    <t>Balatonudvari Község Önkormányzata - közvilágítás fejlesztés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</si>
  <si>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</si>
  <si>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</si>
  <si>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</si>
  <si>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</si>
  <si>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</si>
  <si>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</si>
  <si>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Balatonakali Óvoda 2019. évi előirányzat-felhasználási ütemterve</t>
  </si>
  <si>
    <t>24. melléklet</t>
  </si>
  <si>
    <t>Balatonakali Önkormányzat 2019. évi közvetett támogatásai</t>
  </si>
  <si>
    <t>04</t>
  </si>
  <si>
    <t>2019. évi várható támogatás</t>
  </si>
  <si>
    <t>2019. évi várható    költség</t>
  </si>
  <si>
    <t>Külterületi helyi közutak fejlesztése, önkormányzati utak kezeléséhez, állapotjavításához, karbantartáshoz szükséges erő- és munkagépek beszerzése                                            Projekt azonosító: VP6-7.2.1-7.4.1.2-16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</si>
  <si>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</si>
  <si>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</si>
  <si>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</si>
  <si>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</si>
  <si>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</si>
  <si>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</si>
  <si>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</si>
  <si>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</si>
  <si>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</si>
  <si>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</si>
  <si>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</si>
  <si>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</si>
  <si>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</si>
  <si>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</si>
  <si>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</si>
  <si>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</si>
  <si>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</si>
  <si>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</si>
  <si>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</si>
  <si>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</si>
  <si>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</si>
  <si>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</si>
  <si>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</si>
  <si>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</si>
  <si>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</si>
  <si>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</si>
  <si>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</si>
  <si>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</si>
  <si>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</si>
  <si>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</si>
  <si>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</si>
  <si>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</si>
  <si>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</si>
  <si>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</si>
  <si>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</si>
  <si>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</si>
  <si>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7 db pad (Alex bútor, Hargita pad)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</si>
  <si>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</si>
  <si>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</si>
  <si>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</si>
  <si>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</si>
  <si>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</si>
  <si>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</si>
  <si>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</si>
  <si>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</si>
  <si>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</si>
  <si>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</si>
  <si>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11. melléklet folytatása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</si>
  <si>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</si>
  <si>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</si>
  <si>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</si>
  <si>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</si>
  <si>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</si>
  <si>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Napközi otthonos Óvoda 2019. évi kiadásai</t>
  </si>
  <si>
    <t>Napközi otthonos Óvoda 2019. évi bevételei</t>
  </si>
  <si>
    <t>Balatonakali Önkormányzat 2019. évi előirányzat felhasználási (likviditási) ütemterve</t>
  </si>
  <si>
    <t>Az intézményi térítési díjak összegei 2019. február 1-től: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</si>
</sst>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/"/>
    <numFmt numFmtId="165" formatCode="#,##0\ &quot;Ft&quot;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9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66" xfId="1" applyFont="1" applyBorder="1" applyAlignment="1">
      <alignment horizontal="center" vertical="center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vertical="center"/>
    </xf>
    <xf numFmtId="9" fontId="2" fillId="0" borderId="66" xfId="1" applyNumberFormat="1" applyFont="1" applyBorder="1" applyAlignment="1">
      <alignment horizontal="right" vertical="center"/>
    </xf>
    <xf numFmtId="3" fontId="2" fillId="0" borderId="66" xfId="1" applyNumberFormat="1" applyFont="1" applyBorder="1" applyAlignment="1">
      <alignment horizontal="right" vertical="center"/>
    </xf>
    <xf numFmtId="0" fontId="2" fillId="0" borderId="66" xfId="1" applyFont="1" applyBorder="1" applyAlignment="1">
      <alignment horizontal="right" vertical="center"/>
    </xf>
    <xf numFmtId="3" fontId="2" fillId="0" borderId="66" xfId="1" applyNumberFormat="1" applyFont="1" applyBorder="1" applyAlignment="1">
      <alignment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40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4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3" fontId="7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3" xfId="0" applyNumberFormat="1" applyFont="1" applyBorder="1" applyAlignment="1">
      <alignment horizontal="center" vertical="center"/>
    </xf>
    <xf numFmtId="0" fontId="2" fillId="0" borderId="147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5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6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8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8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85" xfId="1" applyFont="1" applyBorder="1" applyAlignment="1">
      <alignment horizontal="center" vertical="center"/>
    </xf>
    <xf numFmtId="0" fontId="2" fillId="0" borderId="187" xfId="0" applyFont="1" applyBorder="1" applyAlignment="1">
      <alignment vertical="center"/>
    </xf>
    <xf numFmtId="0" fontId="2" fillId="0" borderId="189" xfId="0" applyFont="1" applyBorder="1" applyAlignment="1">
      <alignment horizontal="center" vertical="center"/>
    </xf>
    <xf numFmtId="3" fontId="7" fillId="0" borderId="191" xfId="0" applyNumberFormat="1" applyFont="1" applyBorder="1" applyAlignment="1">
      <alignment horizontal="right" vertical="center"/>
    </xf>
    <xf numFmtId="3" fontId="7" fillId="2" borderId="192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3" xfId="0" applyNumberFormat="1" applyFont="1" applyBorder="1" applyAlignment="1">
      <alignment horizontal="center" vertical="center"/>
    </xf>
    <xf numFmtId="0" fontId="7" fillId="0" borderId="147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3" fontId="2" fillId="0" borderId="15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vertical="center"/>
    </xf>
    <xf numFmtId="3" fontId="2" fillId="0" borderId="197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7" fillId="2" borderId="157" xfId="0" applyNumberFormat="1" applyFont="1" applyFill="1" applyBorder="1" applyAlignment="1">
      <alignment horizontal="right" vertical="center"/>
    </xf>
    <xf numFmtId="3" fontId="7" fillId="2" borderId="199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3" xfId="0" applyNumberFormat="1" applyFont="1" applyBorder="1" applyAlignment="1">
      <alignment vertical="center"/>
    </xf>
    <xf numFmtId="3" fontId="2" fillId="0" borderId="200" xfId="0" applyNumberFormat="1" applyFont="1" applyBorder="1" applyAlignment="1">
      <alignment vertical="center"/>
    </xf>
    <xf numFmtId="3" fontId="2" fillId="0" borderId="188" xfId="0" applyNumberFormat="1" applyFont="1" applyBorder="1" applyAlignment="1">
      <alignment vertical="center"/>
    </xf>
    <xf numFmtId="3" fontId="2" fillId="0" borderId="20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3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3" fontId="2" fillId="0" borderId="205" xfId="0" applyNumberFormat="1" applyFont="1" applyBorder="1" applyAlignment="1">
      <alignment horizontal="right" vertical="center" wrapText="1"/>
    </xf>
    <xf numFmtId="3" fontId="2" fillId="0" borderId="207" xfId="0" applyNumberFormat="1" applyFont="1" applyBorder="1" applyAlignment="1">
      <alignment horizontal="right" vertical="center" wrapText="1"/>
    </xf>
    <xf numFmtId="9" fontId="2" fillId="0" borderId="206" xfId="0" applyNumberFormat="1" applyFont="1" applyBorder="1" applyAlignment="1">
      <alignment horizontal="right" vertical="center" wrapText="1"/>
    </xf>
    <xf numFmtId="3" fontId="2" fillId="0" borderId="209" xfId="0" applyNumberFormat="1" applyFont="1" applyBorder="1" applyAlignment="1">
      <alignment horizontal="right" vertical="center" wrapText="1"/>
    </xf>
    <xf numFmtId="9" fontId="2" fillId="0" borderId="208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right" vertical="center" wrapText="1"/>
    </xf>
    <xf numFmtId="0" fontId="2" fillId="0" borderId="203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86" xfId="0" applyFont="1" applyBorder="1" applyAlignment="1">
      <alignment horizontal="center" vertical="center"/>
    </xf>
    <xf numFmtId="0" fontId="3" fillId="0" borderId="107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12" xfId="0" applyNumberFormat="1" applyFont="1" applyBorder="1" applyAlignment="1">
      <alignment horizontal="right" vertical="center" wrapText="1"/>
    </xf>
    <xf numFmtId="9" fontId="2" fillId="0" borderId="213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0" fontId="2" fillId="0" borderId="214" xfId="0" applyFont="1" applyBorder="1" applyAlignment="1">
      <alignment horizontal="center" vertical="center" wrapText="1"/>
    </xf>
    <xf numFmtId="0" fontId="2" fillId="0" borderId="57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8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3" fontId="18" fillId="0" borderId="81" xfId="0" applyNumberFormat="1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2" xfId="0" applyNumberFormat="1" applyFont="1" applyBorder="1" applyAlignment="1">
      <alignment horizontal="right" vertical="center"/>
    </xf>
    <xf numFmtId="0" fontId="2" fillId="0" borderId="15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91" xfId="0" applyNumberFormat="1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3" fontId="18" fillId="0" borderId="126" xfId="0" applyNumberFormat="1" applyFont="1" applyBorder="1" applyAlignment="1">
      <alignment horizontal="right" vertical="center"/>
    </xf>
    <xf numFmtId="0" fontId="18" fillId="0" borderId="81" xfId="0" applyFont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0" borderId="148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7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203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18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9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16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58" xfId="3" applyNumberFormat="1" applyFont="1" applyFill="1" applyBorder="1" applyAlignment="1">
      <alignment vertical="center"/>
    </xf>
    <xf numFmtId="3" fontId="2" fillId="0" borderId="149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23" xfId="3" applyFont="1" applyBorder="1" applyAlignment="1">
      <alignment horizontal="center" vertical="center" wrapText="1"/>
    </xf>
    <xf numFmtId="0" fontId="2" fillId="0" borderId="224" xfId="3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2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5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6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7" xfId="1" applyFont="1" applyBorder="1" applyAlignment="1">
      <alignment horizontal="center" vertical="center"/>
    </xf>
    <xf numFmtId="0" fontId="8" fillId="0" borderId="228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9" xfId="0" applyFont="1" applyBorder="1" applyAlignment="1">
      <alignment vertical="center"/>
    </xf>
    <xf numFmtId="3" fontId="7" fillId="0" borderId="230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3" fontId="6" fillId="0" borderId="232" xfId="0" applyNumberFormat="1" applyFont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/>
    </xf>
    <xf numFmtId="3" fontId="7" fillId="0" borderId="232" xfId="0" applyNumberFormat="1" applyFont="1" applyBorder="1" applyAlignment="1">
      <alignment horizontal="right" vertical="center"/>
    </xf>
    <xf numFmtId="3" fontId="7" fillId="0" borderId="234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3" fontId="6" fillId="0" borderId="231" xfId="0" applyNumberFormat="1" applyFont="1" applyBorder="1" applyAlignment="1">
      <alignment horizontal="right" vertical="center"/>
    </xf>
    <xf numFmtId="3" fontId="7" fillId="0" borderId="235" xfId="0" applyNumberFormat="1" applyFont="1" applyBorder="1" applyAlignment="1">
      <alignment vertical="center"/>
    </xf>
    <xf numFmtId="3" fontId="7" fillId="2" borderId="151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36" xfId="0" applyFont="1" applyBorder="1" applyAlignment="1">
      <alignment horizontal="center" vertical="center"/>
    </xf>
    <xf numFmtId="0" fontId="7" fillId="0" borderId="237" xfId="0" applyFont="1" applyBorder="1" applyAlignment="1">
      <alignment vertical="center"/>
    </xf>
    <xf numFmtId="0" fontId="7" fillId="0" borderId="238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39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8" fillId="0" borderId="0" xfId="0" applyNumberFormat="1" applyFont="1" applyBorder="1"/>
    <xf numFmtId="3" fontId="18" fillId="0" borderId="89" xfId="0" applyNumberFormat="1" applyFont="1" applyBorder="1"/>
    <xf numFmtId="0" fontId="18" fillId="0" borderId="89" xfId="0" applyFont="1" applyBorder="1"/>
    <xf numFmtId="9" fontId="2" fillId="0" borderId="240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7" xfId="0" applyFont="1" applyFill="1" applyBorder="1"/>
    <xf numFmtId="3" fontId="2" fillId="0" borderId="127" xfId="0" applyNumberFormat="1" applyFont="1" applyBorder="1" applyAlignment="1">
      <alignment horizontal="right" vertical="center"/>
    </xf>
    <xf numFmtId="9" fontId="2" fillId="0" borderId="241" xfId="0" applyNumberFormat="1" applyFont="1" applyBorder="1" applyAlignment="1">
      <alignment horizontal="right" vertical="center"/>
    </xf>
    <xf numFmtId="9" fontId="2" fillId="0" borderId="116" xfId="0" applyNumberFormat="1" applyFont="1" applyBorder="1" applyAlignment="1">
      <alignment horizontal="right" vertical="center"/>
    </xf>
    <xf numFmtId="3" fontId="2" fillId="0" borderId="178" xfId="0" applyNumberFormat="1" applyFont="1" applyBorder="1" applyAlignment="1">
      <alignment horizontal="right" vertical="center"/>
    </xf>
    <xf numFmtId="3" fontId="2" fillId="0" borderId="242" xfId="0" applyNumberFormat="1" applyFont="1" applyBorder="1" applyAlignment="1">
      <alignment horizontal="right"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0" fontId="25" fillId="0" borderId="0" xfId="1" applyFont="1" applyAlignment="1">
      <alignment vertical="center"/>
    </xf>
    <xf numFmtId="165" fontId="25" fillId="0" borderId="0" xfId="1" applyNumberFormat="1" applyFont="1" applyAlignment="1">
      <alignment vertical="center"/>
    </xf>
    <xf numFmtId="3" fontId="25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243" xfId="3" applyFont="1" applyBorder="1" applyAlignment="1">
      <alignment horizontal="center" vertical="center" wrapText="1"/>
    </xf>
    <xf numFmtId="0" fontId="2" fillId="0" borderId="150" xfId="3" applyFont="1" applyBorder="1" applyAlignment="1">
      <alignment horizontal="center" vertical="center" wrapText="1"/>
    </xf>
    <xf numFmtId="3" fontId="2" fillId="0" borderId="126" xfId="3" applyNumberFormat="1" applyFont="1" applyFill="1" applyBorder="1" applyAlignment="1">
      <alignment vertical="center"/>
    </xf>
    <xf numFmtId="3" fontId="2" fillId="0" borderId="150" xfId="3" applyNumberFormat="1" applyFont="1" applyFill="1" applyBorder="1" applyAlignment="1">
      <alignment vertical="center"/>
    </xf>
    <xf numFmtId="3" fontId="2" fillId="0" borderId="75" xfId="5" applyNumberFormat="1" applyFont="1" applyFill="1" applyBorder="1" applyAlignment="1">
      <alignment horizontal="center" vertical="center" wrapText="1"/>
    </xf>
    <xf numFmtId="3" fontId="2" fillId="0" borderId="63" xfId="5" applyNumberFormat="1" applyFont="1" applyFill="1" applyBorder="1" applyAlignment="1">
      <alignment horizontal="center" vertical="center"/>
    </xf>
    <xf numFmtId="3" fontId="2" fillId="0" borderId="49" xfId="3" applyNumberFormat="1" applyFont="1" applyFill="1" applyBorder="1" applyAlignment="1">
      <alignment vertical="center"/>
    </xf>
    <xf numFmtId="3" fontId="2" fillId="0" borderId="63" xfId="3" applyNumberFormat="1" applyFont="1" applyFill="1" applyBorder="1" applyAlignment="1">
      <alignment vertical="center"/>
    </xf>
    <xf numFmtId="0" fontId="2" fillId="0" borderId="177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vertical="center"/>
    </xf>
    <xf numFmtId="0" fontId="26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6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0" fontId="2" fillId="0" borderId="123" xfId="0" applyFont="1" applyBorder="1" applyAlignment="1">
      <alignment horizontal="center" vertical="center"/>
    </xf>
    <xf numFmtId="0" fontId="2" fillId="0" borderId="106" xfId="0" applyFont="1" applyBorder="1" applyAlignment="1">
      <alignment vertical="center"/>
    </xf>
    <xf numFmtId="3" fontId="2" fillId="0" borderId="102" xfId="0" applyNumberFormat="1" applyFont="1" applyBorder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67" xfId="0" applyFont="1" applyBorder="1" applyAlignment="1">
      <alignment horizontal="right" vertical="center"/>
    </xf>
    <xf numFmtId="0" fontId="7" fillId="0" borderId="190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7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5" xfId="0" applyFont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5" fillId="0" borderId="16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21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73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6" fillId="0" borderId="158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6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2" fillId="0" borderId="185" xfId="1" applyFont="1" applyBorder="1" applyAlignment="1">
      <alignment horizontal="center" vertical="center" wrapText="1"/>
    </xf>
    <xf numFmtId="0" fontId="2" fillId="0" borderId="219" xfId="1" applyFont="1" applyBorder="1" applyAlignment="1">
      <alignment horizontal="center"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8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5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2" borderId="16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/>
    </xf>
    <xf numFmtId="0" fontId="7" fillId="0" borderId="21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5" xfId="0" applyFont="1" applyBorder="1" applyAlignment="1">
      <alignment horizontal="center" vertical="center"/>
    </xf>
    <xf numFmtId="0" fontId="7" fillId="0" borderId="17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/>
    </xf>
  </cellXfs>
  <cellStyles count="6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4" xr:uid="{00000000-0005-0000-0000-000003000000}"/>
    <cellStyle name="Normál_13_melleklet" xfId="5" xr:uid="{00000000-0005-0000-0000-000004000000}"/>
    <cellStyle name="Normál_Mellékletek az egységes költségvetési rendelethez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sqref="A1:C1"/>
    </sheetView>
  </sheetViews>
  <sheetFormatPr defaultRowHeight="12.75" x14ac:dyDescent="0.2"/>
  <cols>
    <col min="1" max="1" width="35.7109375" style="191" customWidth="1"/>
    <col min="2" max="2" width="10.7109375" style="191" customWidth="1"/>
    <col min="3" max="3" width="33.7109375" style="191" customWidth="1"/>
    <col min="4" max="16384" width="9.140625" style="190"/>
  </cols>
  <sheetData>
    <row r="1" spans="1:3" ht="15" customHeight="1" x14ac:dyDescent="0.2">
      <c r="A1" s="777" t="s">
        <v>529</v>
      </c>
      <c r="B1" s="777"/>
      <c r="C1" s="777"/>
    </row>
    <row r="2" spans="1:3" ht="15" customHeight="1" x14ac:dyDescent="0.2">
      <c r="A2" s="216"/>
      <c r="B2" s="216"/>
      <c r="C2" s="519" t="s">
        <v>684</v>
      </c>
    </row>
    <row r="3" spans="1:3" ht="15" customHeight="1" x14ac:dyDescent="0.2"/>
    <row r="4" spans="1:3" s="193" customFormat="1" ht="15" customHeight="1" x14ac:dyDescent="0.2">
      <c r="A4" s="778" t="s">
        <v>205</v>
      </c>
      <c r="B4" s="778"/>
      <c r="C4" s="778"/>
    </row>
    <row r="5" spans="1:3" s="193" customFormat="1" ht="15" customHeight="1" thickBot="1" x14ac:dyDescent="0.25">
      <c r="A5" s="194"/>
      <c r="B5" s="195"/>
      <c r="C5" s="195"/>
    </row>
    <row r="6" spans="1:3" s="193" customFormat="1" ht="15" customHeight="1" thickTop="1" x14ac:dyDescent="0.2">
      <c r="A6" s="779" t="s">
        <v>206</v>
      </c>
      <c r="B6" s="781" t="s">
        <v>207</v>
      </c>
      <c r="C6" s="782"/>
    </row>
    <row r="7" spans="1:3" s="193" customFormat="1" ht="15" customHeight="1" x14ac:dyDescent="0.2">
      <c r="A7" s="780"/>
      <c r="B7" s="783"/>
      <c r="C7" s="784"/>
    </row>
    <row r="8" spans="1:3" s="193" customFormat="1" ht="15" customHeight="1" x14ac:dyDescent="0.2">
      <c r="A8" s="197"/>
      <c r="B8" s="198" t="s">
        <v>208</v>
      </c>
      <c r="C8" s="199" t="s">
        <v>209</v>
      </c>
    </row>
    <row r="9" spans="1:3" s="193" customFormat="1" ht="15" customHeight="1" thickBot="1" x14ac:dyDescent="0.25">
      <c r="A9" s="200" t="s">
        <v>3</v>
      </c>
      <c r="B9" s="201" t="s">
        <v>4</v>
      </c>
      <c r="C9" s="202" t="s">
        <v>5</v>
      </c>
    </row>
    <row r="10" spans="1:3" s="193" customFormat="1" ht="15" customHeight="1" thickTop="1" x14ac:dyDescent="0.2">
      <c r="A10" s="203" t="s">
        <v>210</v>
      </c>
      <c r="B10" s="204" t="s">
        <v>125</v>
      </c>
      <c r="C10" s="205" t="s">
        <v>211</v>
      </c>
    </row>
    <row r="11" spans="1:3" s="193" customFormat="1" ht="24" x14ac:dyDescent="0.2">
      <c r="A11" s="206" t="s">
        <v>212</v>
      </c>
      <c r="B11" s="196" t="s">
        <v>19</v>
      </c>
      <c r="C11" s="207" t="s">
        <v>213</v>
      </c>
    </row>
    <row r="12" spans="1:3" ht="15" customHeight="1" x14ac:dyDescent="0.2">
      <c r="A12" s="208"/>
      <c r="B12" s="209"/>
      <c r="C12" s="210"/>
    </row>
    <row r="13" spans="1:3" ht="15" customHeight="1" x14ac:dyDescent="0.2">
      <c r="A13" s="211"/>
      <c r="B13" s="209"/>
      <c r="C13" s="212"/>
    </row>
    <row r="14" spans="1:3" ht="15" customHeight="1" x14ac:dyDescent="0.2">
      <c r="A14" s="211"/>
      <c r="B14" s="209"/>
      <c r="C14" s="212"/>
    </row>
    <row r="15" spans="1:3" ht="15" customHeight="1" x14ac:dyDescent="0.2">
      <c r="A15" s="211"/>
      <c r="B15" s="209"/>
      <c r="C15" s="212"/>
    </row>
    <row r="16" spans="1:3" ht="15" customHeight="1" x14ac:dyDescent="0.2">
      <c r="A16" s="211"/>
      <c r="B16" s="209"/>
      <c r="C16" s="212"/>
    </row>
    <row r="17" spans="1:3" ht="15" customHeight="1" x14ac:dyDescent="0.2">
      <c r="A17" s="211"/>
      <c r="B17" s="209"/>
      <c r="C17" s="212"/>
    </row>
    <row r="18" spans="1:3" ht="15" customHeight="1" x14ac:dyDescent="0.2">
      <c r="A18" s="211"/>
      <c r="B18" s="209"/>
      <c r="C18" s="212"/>
    </row>
    <row r="19" spans="1:3" ht="15" customHeight="1" x14ac:dyDescent="0.2">
      <c r="A19" s="211"/>
      <c r="B19" s="209"/>
      <c r="C19" s="212"/>
    </row>
    <row r="20" spans="1:3" ht="15" customHeight="1" x14ac:dyDescent="0.2">
      <c r="A20" s="211"/>
      <c r="B20" s="209"/>
      <c r="C20" s="212"/>
    </row>
    <row r="21" spans="1:3" ht="15" customHeight="1" x14ac:dyDescent="0.2">
      <c r="A21" s="211"/>
      <c r="B21" s="209"/>
      <c r="C21" s="212"/>
    </row>
    <row r="22" spans="1:3" ht="15" customHeight="1" x14ac:dyDescent="0.2">
      <c r="A22" s="211"/>
      <c r="B22" s="209"/>
      <c r="C22" s="212"/>
    </row>
    <row r="23" spans="1:3" ht="15" customHeight="1" x14ac:dyDescent="0.2">
      <c r="A23" s="211"/>
      <c r="B23" s="209"/>
      <c r="C23" s="212"/>
    </row>
    <row r="24" spans="1:3" ht="15" customHeight="1" x14ac:dyDescent="0.2">
      <c r="A24" s="211"/>
      <c r="B24" s="209"/>
      <c r="C24" s="212"/>
    </row>
    <row r="25" spans="1:3" ht="15" customHeight="1" x14ac:dyDescent="0.2">
      <c r="A25" s="211"/>
      <c r="B25" s="209"/>
      <c r="C25" s="212"/>
    </row>
    <row r="26" spans="1:3" ht="15" customHeight="1" x14ac:dyDescent="0.2">
      <c r="A26" s="211"/>
      <c r="B26" s="209"/>
      <c r="C26" s="212"/>
    </row>
    <row r="27" spans="1:3" ht="15" customHeight="1" x14ac:dyDescent="0.2">
      <c r="A27" s="211"/>
      <c r="B27" s="209"/>
      <c r="C27" s="212"/>
    </row>
    <row r="28" spans="1:3" ht="15" customHeight="1" x14ac:dyDescent="0.2">
      <c r="A28" s="211"/>
      <c r="B28" s="209"/>
      <c r="C28" s="212"/>
    </row>
    <row r="29" spans="1:3" ht="15" customHeight="1" x14ac:dyDescent="0.2">
      <c r="A29" s="211"/>
      <c r="B29" s="209"/>
      <c r="C29" s="212"/>
    </row>
    <row r="30" spans="1:3" ht="15" customHeight="1" x14ac:dyDescent="0.2">
      <c r="A30" s="211"/>
      <c r="B30" s="209"/>
      <c r="C30" s="212"/>
    </row>
    <row r="31" spans="1:3" ht="15" customHeight="1" x14ac:dyDescent="0.2">
      <c r="A31" s="211"/>
      <c r="B31" s="209"/>
      <c r="C31" s="212"/>
    </row>
    <row r="32" spans="1:3" ht="15" customHeight="1" thickBot="1" x14ac:dyDescent="0.25">
      <c r="A32" s="213"/>
      <c r="B32" s="214"/>
      <c r="C32" s="215"/>
    </row>
    <row r="33" ht="13.5" thickTop="1" x14ac:dyDescent="0.2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91" customWidth="1"/>
    <col min="2" max="2" width="37.7109375" style="191" customWidth="1"/>
    <col min="3" max="5" width="9.7109375" style="191" customWidth="1"/>
    <col min="6" max="6" width="9.7109375" style="190" customWidth="1"/>
    <col min="7" max="16384" width="9.140625" style="190"/>
  </cols>
  <sheetData>
    <row r="1" spans="1:6" ht="15" customHeight="1" x14ac:dyDescent="0.2">
      <c r="A1" s="777" t="s">
        <v>538</v>
      </c>
      <c r="B1" s="777"/>
      <c r="C1" s="777"/>
      <c r="D1" s="777"/>
      <c r="E1" s="777"/>
      <c r="F1" s="777"/>
    </row>
    <row r="2" spans="1:6" ht="15" customHeight="1" x14ac:dyDescent="0.2">
      <c r="B2" s="216"/>
      <c r="C2" s="216"/>
      <c r="D2" s="216"/>
      <c r="E2" s="216"/>
      <c r="F2" s="189" t="str">
        <f>'2.sz. melléklet'!G2</f>
        <v>az 1/2019. (II…...) önkormányzati rendelethez</v>
      </c>
    </row>
    <row r="3" spans="1:6" ht="15" customHeight="1" x14ac:dyDescent="0.2">
      <c r="A3" s="228"/>
    </row>
    <row r="4" spans="1:6" ht="15" customHeight="1" x14ac:dyDescent="0.2">
      <c r="A4" s="821" t="s">
        <v>688</v>
      </c>
      <c r="B4" s="821"/>
      <c r="C4" s="821"/>
      <c r="D4" s="821"/>
      <c r="E4" s="821"/>
      <c r="F4" s="821"/>
    </row>
    <row r="5" spans="1:6" ht="15" customHeight="1" x14ac:dyDescent="0.2">
      <c r="A5" s="229"/>
      <c r="B5" s="229"/>
      <c r="C5" s="229"/>
      <c r="D5" s="229"/>
      <c r="E5" s="229"/>
      <c r="F5" s="230"/>
    </row>
    <row r="6" spans="1:6" ht="15" customHeight="1" thickBot="1" x14ac:dyDescent="0.25">
      <c r="A6" s="231"/>
      <c r="B6" s="231"/>
      <c r="C6" s="231"/>
      <c r="D6" s="231"/>
      <c r="E6" s="231"/>
      <c r="F6" s="6" t="s">
        <v>304</v>
      </c>
    </row>
    <row r="7" spans="1:6" ht="45.75" thickTop="1" x14ac:dyDescent="0.2">
      <c r="A7" s="232" t="s">
        <v>62</v>
      </c>
      <c r="B7" s="233" t="s">
        <v>115</v>
      </c>
      <c r="C7" s="9" t="s">
        <v>603</v>
      </c>
      <c r="D7" s="9" t="s">
        <v>666</v>
      </c>
      <c r="E7" s="9" t="s">
        <v>668</v>
      </c>
      <c r="F7" s="496" t="s">
        <v>669</v>
      </c>
    </row>
    <row r="8" spans="1:6" ht="15" customHeight="1" thickBot="1" x14ac:dyDescent="0.25">
      <c r="A8" s="234" t="s">
        <v>3</v>
      </c>
      <c r="B8" s="201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25">
      <c r="A9" s="699" t="s">
        <v>13</v>
      </c>
      <c r="B9" s="700" t="s">
        <v>37</v>
      </c>
      <c r="C9" s="701">
        <f>'2.sz. melléklet'!C38</f>
        <v>74197028</v>
      </c>
      <c r="D9" s="701">
        <f>'2.sz. melléklet'!D38</f>
        <v>68580841</v>
      </c>
      <c r="E9" s="701">
        <f>'2.sz. melléklet'!F38</f>
        <v>60040523</v>
      </c>
      <c r="F9" s="702">
        <f>E9/C9</f>
        <v>0.80920388078077732</v>
      </c>
    </row>
    <row r="10" spans="1:6" ht="18" customHeight="1" thickTop="1" thickBot="1" x14ac:dyDescent="0.25">
      <c r="A10" s="703"/>
      <c r="B10" s="704" t="s">
        <v>201</v>
      </c>
      <c r="C10" s="705">
        <f>SUM(C9)</f>
        <v>74197028</v>
      </c>
      <c r="D10" s="705">
        <f t="shared" ref="D10:E10" si="0">SUM(D9)</f>
        <v>68580841</v>
      </c>
      <c r="E10" s="705">
        <f t="shared" si="0"/>
        <v>60040523</v>
      </c>
      <c r="F10" s="706">
        <f>E10/C10</f>
        <v>0.80920388078077732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6"/>
  <sheetViews>
    <sheetView zoomScaleNormal="100" workbookViewId="0"/>
  </sheetViews>
  <sheetFormatPr defaultRowHeight="12.75" x14ac:dyDescent="0.2"/>
  <cols>
    <col min="1" max="1" width="11.140625" customWidth="1"/>
    <col min="2" max="2" width="5.7109375" style="1" customWidth="1"/>
    <col min="3" max="3" width="39.140625" style="1" bestFit="1" customWidth="1"/>
    <col min="4" max="4" width="10.7109375" style="1" customWidth="1"/>
    <col min="5" max="5" width="11.140625" style="1" customWidth="1"/>
    <col min="6" max="6" width="10.7109375" style="1" customWidth="1"/>
    <col min="7" max="7" width="10.7109375" customWidth="1"/>
  </cols>
  <sheetData>
    <row r="1" spans="1:7" ht="15" customHeight="1" x14ac:dyDescent="0.2">
      <c r="B1" s="3"/>
      <c r="C1" s="3"/>
      <c r="D1" s="3"/>
      <c r="E1" s="2" t="s">
        <v>539</v>
      </c>
      <c r="F1"/>
    </row>
    <row r="2" spans="1:7" ht="15" customHeight="1" x14ac:dyDescent="0.2">
      <c r="B2" s="3"/>
      <c r="C2" s="3"/>
      <c r="D2" s="3"/>
      <c r="E2" s="2" t="str">
        <f>'2.sz. melléklet'!G2</f>
        <v>az 1/2019. (II…...) önkormányzati rendelethez</v>
      </c>
      <c r="F2"/>
    </row>
    <row r="4" spans="1:7" ht="15" customHeight="1" x14ac:dyDescent="0.2">
      <c r="A4" s="812" t="s">
        <v>699</v>
      </c>
      <c r="B4" s="812"/>
      <c r="C4" s="812"/>
      <c r="D4" s="812"/>
      <c r="E4" s="812"/>
      <c r="F4" s="515"/>
      <c r="G4" s="515"/>
    </row>
    <row r="5" spans="1:7" ht="12.75" customHeight="1" x14ac:dyDescent="0.2">
      <c r="A5" s="495"/>
      <c r="B5" s="495"/>
      <c r="C5" s="495"/>
      <c r="D5" s="495"/>
      <c r="E5" s="495"/>
      <c r="F5" s="515"/>
      <c r="G5" s="515"/>
    </row>
    <row r="6" spans="1:7" ht="14.25" customHeight="1" thickBot="1" x14ac:dyDescent="0.25">
      <c r="D6" s="6" t="s">
        <v>304</v>
      </c>
      <c r="F6"/>
    </row>
    <row r="7" spans="1:7" s="38" customFormat="1" ht="24.75" thickTop="1" x14ac:dyDescent="0.2">
      <c r="B7" s="137" t="s">
        <v>129</v>
      </c>
      <c r="C7" s="138" t="s">
        <v>130</v>
      </c>
      <c r="D7" s="10" t="s">
        <v>668</v>
      </c>
    </row>
    <row r="8" spans="1:7" s="38" customFormat="1" ht="14.25" customHeight="1" thickBot="1" x14ac:dyDescent="0.25">
      <c r="B8" s="139" t="s">
        <v>3</v>
      </c>
      <c r="C8" s="140" t="s">
        <v>4</v>
      </c>
      <c r="D8" s="14" t="s">
        <v>5</v>
      </c>
    </row>
    <row r="9" spans="1:7" s="38" customFormat="1" ht="14.25" customHeight="1" thickTop="1" x14ac:dyDescent="0.2">
      <c r="B9" s="143" t="s">
        <v>11</v>
      </c>
      <c r="C9" s="144" t="s">
        <v>66</v>
      </c>
      <c r="D9" s="511">
        <f>SUM(D10:D14)</f>
        <v>12815000</v>
      </c>
    </row>
    <row r="10" spans="1:7" s="38" customFormat="1" ht="14.25" customHeight="1" x14ac:dyDescent="0.2">
      <c r="B10" s="17" t="s">
        <v>13</v>
      </c>
      <c r="C10" s="18" t="s">
        <v>733</v>
      </c>
      <c r="D10" s="510">
        <v>3400000</v>
      </c>
    </row>
    <row r="11" spans="1:7" s="38" customFormat="1" ht="14.25" customHeight="1" x14ac:dyDescent="0.2">
      <c r="B11" s="17" t="s">
        <v>14</v>
      </c>
      <c r="C11" s="18" t="s">
        <v>734</v>
      </c>
      <c r="D11" s="510">
        <v>890000</v>
      </c>
    </row>
    <row r="12" spans="1:7" s="38" customFormat="1" ht="14.25" customHeight="1" x14ac:dyDescent="0.2">
      <c r="B12" s="17" t="s">
        <v>42</v>
      </c>
      <c r="C12" s="18" t="s">
        <v>616</v>
      </c>
      <c r="D12" s="510">
        <v>3225000</v>
      </c>
    </row>
    <row r="13" spans="1:7" s="38" customFormat="1" ht="14.25" customHeight="1" x14ac:dyDescent="0.2">
      <c r="B13" s="17" t="s">
        <v>43</v>
      </c>
      <c r="C13" s="18" t="s">
        <v>753</v>
      </c>
      <c r="D13" s="510">
        <v>5000000</v>
      </c>
    </row>
    <row r="14" spans="1:7" s="38" customFormat="1" ht="14.25" customHeight="1" x14ac:dyDescent="0.2">
      <c r="B14" s="17" t="s">
        <v>44</v>
      </c>
      <c r="C14" s="654" t="s">
        <v>761</v>
      </c>
      <c r="D14" s="510">
        <v>300000</v>
      </c>
    </row>
    <row r="15" spans="1:7" s="38" customFormat="1" ht="14.25" customHeight="1" x14ac:dyDescent="0.2">
      <c r="B15" s="143" t="s">
        <v>19</v>
      </c>
      <c r="C15" s="144" t="s">
        <v>67</v>
      </c>
      <c r="D15" s="511">
        <f>SUM(D16:D71)</f>
        <v>170635892</v>
      </c>
    </row>
    <row r="16" spans="1:7" s="38" customFormat="1" ht="14.25" customHeight="1" x14ac:dyDescent="0.2">
      <c r="B16" s="17" t="s">
        <v>13</v>
      </c>
      <c r="C16" s="18" t="s">
        <v>730</v>
      </c>
      <c r="D16" s="510">
        <v>190500</v>
      </c>
    </row>
    <row r="17" spans="2:5" s="38" customFormat="1" ht="14.25" customHeight="1" x14ac:dyDescent="0.2">
      <c r="B17" s="17" t="s">
        <v>14</v>
      </c>
      <c r="C17" s="18" t="s">
        <v>731</v>
      </c>
      <c r="D17" s="510">
        <v>63500</v>
      </c>
      <c r="E17" s="167"/>
    </row>
    <row r="18" spans="2:5" s="38" customFormat="1" ht="14.25" customHeight="1" x14ac:dyDescent="0.2">
      <c r="B18" s="17" t="s">
        <v>42</v>
      </c>
      <c r="C18" s="71" t="s">
        <v>732</v>
      </c>
      <c r="D18" s="510">
        <v>63500</v>
      </c>
      <c r="E18" s="167"/>
    </row>
    <row r="19" spans="2:5" s="38" customFormat="1" ht="14.25" customHeight="1" x14ac:dyDescent="0.2">
      <c r="B19" s="32" t="s">
        <v>43</v>
      </c>
      <c r="C19" s="342" t="s">
        <v>735</v>
      </c>
      <c r="D19" s="769">
        <v>10100000</v>
      </c>
      <c r="E19" s="167"/>
    </row>
    <row r="20" spans="2:5" s="38" customFormat="1" ht="14.25" customHeight="1" x14ac:dyDescent="0.2">
      <c r="B20" s="32" t="s">
        <v>44</v>
      </c>
      <c r="C20" s="342" t="s">
        <v>615</v>
      </c>
      <c r="D20" s="769">
        <v>5046000</v>
      </c>
    </row>
    <row r="21" spans="2:5" s="38" customFormat="1" ht="14.25" customHeight="1" x14ac:dyDescent="0.2">
      <c r="B21" s="32" t="s">
        <v>45</v>
      </c>
      <c r="C21" s="342" t="s">
        <v>736</v>
      </c>
      <c r="D21" s="769">
        <v>1700000</v>
      </c>
      <c r="E21" s="167"/>
    </row>
    <row r="22" spans="2:5" s="134" customFormat="1" ht="14.25" customHeight="1" x14ac:dyDescent="0.2">
      <c r="B22" s="32" t="s">
        <v>46</v>
      </c>
      <c r="C22" s="342" t="s">
        <v>737</v>
      </c>
      <c r="D22" s="769">
        <v>10000000</v>
      </c>
      <c r="E22" s="676"/>
    </row>
    <row r="23" spans="2:5" s="134" customFormat="1" ht="14.25" customHeight="1" x14ac:dyDescent="0.2">
      <c r="B23" s="32" t="s">
        <v>64</v>
      </c>
      <c r="C23" s="342" t="s">
        <v>744</v>
      </c>
      <c r="D23" s="769">
        <v>1100000</v>
      </c>
    </row>
    <row r="24" spans="2:5" s="38" customFormat="1" ht="14.25" customHeight="1" x14ac:dyDescent="0.2">
      <c r="B24" s="32" t="s">
        <v>81</v>
      </c>
      <c r="C24" s="770" t="s">
        <v>738</v>
      </c>
      <c r="D24" s="769">
        <v>1900000</v>
      </c>
    </row>
    <row r="25" spans="2:5" s="38" customFormat="1" ht="14.25" customHeight="1" x14ac:dyDescent="0.2">
      <c r="B25" s="32" t="s">
        <v>82</v>
      </c>
      <c r="C25" s="342" t="s">
        <v>739</v>
      </c>
      <c r="D25" s="769">
        <v>500000</v>
      </c>
    </row>
    <row r="26" spans="2:5" s="38" customFormat="1" ht="14.25" customHeight="1" x14ac:dyDescent="0.2">
      <c r="B26" s="32" t="s">
        <v>83</v>
      </c>
      <c r="C26" s="342" t="s">
        <v>740</v>
      </c>
      <c r="D26" s="769">
        <v>2000000</v>
      </c>
    </row>
    <row r="27" spans="2:5" s="38" customFormat="1" ht="24" x14ac:dyDescent="0.2">
      <c r="B27" s="32" t="s">
        <v>84</v>
      </c>
      <c r="C27" s="771" t="s">
        <v>741</v>
      </c>
      <c r="D27" s="769">
        <v>450000</v>
      </c>
      <c r="E27" s="167"/>
    </row>
    <row r="28" spans="2:5" s="38" customFormat="1" ht="14.25" customHeight="1" x14ac:dyDescent="0.2">
      <c r="B28" s="32" t="s">
        <v>85</v>
      </c>
      <c r="C28" s="342" t="s">
        <v>742</v>
      </c>
      <c r="D28" s="769">
        <v>380000</v>
      </c>
    </row>
    <row r="29" spans="2:5" s="38" customFormat="1" ht="14.25" customHeight="1" x14ac:dyDescent="0.2">
      <c r="B29" s="32" t="s">
        <v>86</v>
      </c>
      <c r="C29" s="342" t="s">
        <v>743</v>
      </c>
      <c r="D29" s="769">
        <v>700000</v>
      </c>
      <c r="E29" s="167"/>
    </row>
    <row r="30" spans="2:5" s="38" customFormat="1" ht="14.25" customHeight="1" x14ac:dyDescent="0.2">
      <c r="B30" s="17" t="s">
        <v>87</v>
      </c>
      <c r="C30" s="43" t="s">
        <v>745</v>
      </c>
      <c r="D30" s="510">
        <v>31805042</v>
      </c>
    </row>
    <row r="31" spans="2:5" s="38" customFormat="1" ht="14.25" customHeight="1" x14ac:dyDescent="0.2">
      <c r="B31" s="17" t="s">
        <v>88</v>
      </c>
      <c r="C31" s="71" t="s">
        <v>746</v>
      </c>
      <c r="D31" s="510">
        <v>32000000</v>
      </c>
    </row>
    <row r="32" spans="2:5" s="38" customFormat="1" ht="14.25" customHeight="1" x14ac:dyDescent="0.2">
      <c r="B32" s="32" t="s">
        <v>89</v>
      </c>
      <c r="C32" s="342" t="s">
        <v>747</v>
      </c>
      <c r="D32" s="769">
        <v>1000000</v>
      </c>
    </row>
    <row r="33" spans="2:5" s="38" customFormat="1" ht="14.25" customHeight="1" x14ac:dyDescent="0.2">
      <c r="B33" s="32" t="s">
        <v>90</v>
      </c>
      <c r="C33" s="342" t="s">
        <v>748</v>
      </c>
      <c r="D33" s="769">
        <v>2000000</v>
      </c>
    </row>
    <row r="34" spans="2:5" s="38" customFormat="1" ht="14.25" customHeight="1" x14ac:dyDescent="0.2">
      <c r="B34" s="32" t="s">
        <v>91</v>
      </c>
      <c r="C34" s="342" t="s">
        <v>749</v>
      </c>
      <c r="D34" s="769">
        <v>4600000</v>
      </c>
    </row>
    <row r="35" spans="2:5" s="38" customFormat="1" ht="14.25" customHeight="1" x14ac:dyDescent="0.2">
      <c r="B35" s="32" t="s">
        <v>92</v>
      </c>
      <c r="C35" s="342" t="s">
        <v>751</v>
      </c>
      <c r="D35" s="769">
        <v>5700000</v>
      </c>
    </row>
    <row r="36" spans="2:5" s="38" customFormat="1" ht="14.25" customHeight="1" x14ac:dyDescent="0.2">
      <c r="B36" s="32" t="s">
        <v>93</v>
      </c>
      <c r="C36" s="342" t="s">
        <v>750</v>
      </c>
      <c r="D36" s="769">
        <v>8763000</v>
      </c>
      <c r="E36" s="167"/>
    </row>
    <row r="37" spans="2:5" s="38" customFormat="1" ht="14.25" customHeight="1" x14ac:dyDescent="0.2">
      <c r="B37" s="17" t="s">
        <v>94</v>
      </c>
      <c r="C37" s="43" t="s">
        <v>752</v>
      </c>
      <c r="D37" s="510">
        <v>28009850</v>
      </c>
    </row>
    <row r="38" spans="2:5" s="38" customFormat="1" ht="14.25" customHeight="1" x14ac:dyDescent="0.2">
      <c r="B38" s="17" t="s">
        <v>95</v>
      </c>
      <c r="C38" s="18" t="s">
        <v>754</v>
      </c>
      <c r="D38" s="510">
        <v>12000000</v>
      </c>
    </row>
    <row r="39" spans="2:5" s="38" customFormat="1" ht="14.25" customHeight="1" x14ac:dyDescent="0.2">
      <c r="B39" s="17" t="s">
        <v>96</v>
      </c>
      <c r="C39" s="18" t="s">
        <v>755</v>
      </c>
      <c r="D39" s="510">
        <v>500000</v>
      </c>
    </row>
    <row r="40" spans="2:5" s="38" customFormat="1" ht="14.25" customHeight="1" x14ac:dyDescent="0.2">
      <c r="B40" s="17" t="s">
        <v>97</v>
      </c>
      <c r="C40" s="18" t="s">
        <v>756</v>
      </c>
      <c r="D40" s="510">
        <v>273000</v>
      </c>
    </row>
    <row r="41" spans="2:5" s="38" customFormat="1" ht="14.25" customHeight="1" x14ac:dyDescent="0.2">
      <c r="B41" s="17" t="s">
        <v>98</v>
      </c>
      <c r="C41" s="18" t="s">
        <v>617</v>
      </c>
      <c r="D41" s="510">
        <v>2000000</v>
      </c>
    </row>
    <row r="42" spans="2:5" s="38" customFormat="1" ht="14.25" customHeight="1" x14ac:dyDescent="0.2">
      <c r="B42" s="17" t="s">
        <v>99</v>
      </c>
      <c r="C42" s="18" t="s">
        <v>757</v>
      </c>
      <c r="D42" s="510">
        <v>2305000</v>
      </c>
    </row>
    <row r="43" spans="2:5" s="38" customFormat="1" ht="14.25" customHeight="1" x14ac:dyDescent="0.2">
      <c r="B43" s="17" t="s">
        <v>100</v>
      </c>
      <c r="C43" s="18" t="s">
        <v>586</v>
      </c>
      <c r="D43" s="510">
        <v>268000</v>
      </c>
    </row>
    <row r="44" spans="2:5" s="38" customFormat="1" ht="14.25" customHeight="1" x14ac:dyDescent="0.2">
      <c r="B44" s="17" t="s">
        <v>101</v>
      </c>
      <c r="C44" s="18" t="s">
        <v>758</v>
      </c>
      <c r="D44" s="510">
        <v>500000</v>
      </c>
    </row>
    <row r="45" spans="2:5" s="38" customFormat="1" ht="14.25" customHeight="1" x14ac:dyDescent="0.2">
      <c r="B45" s="17" t="s">
        <v>102</v>
      </c>
      <c r="C45" s="18" t="s">
        <v>759</v>
      </c>
      <c r="D45" s="510">
        <v>450000</v>
      </c>
    </row>
    <row r="46" spans="2:5" s="38" customFormat="1" ht="14.25" customHeight="1" x14ac:dyDescent="0.2">
      <c r="B46" s="17" t="s">
        <v>103</v>
      </c>
      <c r="C46" s="18" t="s">
        <v>760</v>
      </c>
      <c r="D46" s="510">
        <v>96000</v>
      </c>
    </row>
    <row r="47" spans="2:5" s="38" customFormat="1" ht="14.25" customHeight="1" x14ac:dyDescent="0.2">
      <c r="B47" s="17" t="s">
        <v>104</v>
      </c>
      <c r="C47" s="18" t="s">
        <v>584</v>
      </c>
      <c r="D47" s="510">
        <v>102000</v>
      </c>
      <c r="E47" s="167"/>
    </row>
    <row r="48" spans="2:5" s="38" customFormat="1" ht="14.25" customHeight="1" x14ac:dyDescent="0.2">
      <c r="B48" s="17" t="s">
        <v>105</v>
      </c>
      <c r="C48" s="18" t="s">
        <v>585</v>
      </c>
      <c r="D48" s="510">
        <v>76000</v>
      </c>
      <c r="E48" s="167"/>
    </row>
    <row r="49" spans="1:5" s="38" customFormat="1" ht="14.25" customHeight="1" thickBot="1" x14ac:dyDescent="0.25">
      <c r="B49" s="774" t="s">
        <v>106</v>
      </c>
      <c r="C49" s="775" t="s">
        <v>618</v>
      </c>
      <c r="D49" s="776">
        <v>317500</v>
      </c>
    </row>
    <row r="50" spans="1:5" s="38" customFormat="1" ht="5.25" customHeight="1" thickTop="1" x14ac:dyDescent="0.2">
      <c r="B50" s="730"/>
      <c r="C50" s="732"/>
      <c r="D50" s="460"/>
    </row>
    <row r="51" spans="1:5" s="38" customFormat="1" ht="5.25" customHeight="1" x14ac:dyDescent="0.2">
      <c r="B51" s="730"/>
      <c r="C51" s="732"/>
      <c r="D51" s="460"/>
    </row>
    <row r="52" spans="1:5" s="38" customFormat="1" ht="14.25" customHeight="1" x14ac:dyDescent="0.2">
      <c r="A52"/>
      <c r="B52" s="3"/>
      <c r="C52" s="3"/>
      <c r="D52" s="3"/>
      <c r="E52" s="733" t="s">
        <v>777</v>
      </c>
    </row>
    <row r="53" spans="1:5" s="38" customFormat="1" ht="14.25" customHeight="1" x14ac:dyDescent="0.2">
      <c r="A53"/>
      <c r="B53" s="3"/>
      <c r="C53" s="3"/>
      <c r="D53" s="3"/>
      <c r="E53" s="733" t="str">
        <f>E2</f>
        <v>az 1/2019. (II…...) önkormányzati rendelethez</v>
      </c>
    </row>
    <row r="54" spans="1:5" s="38" customFormat="1" ht="14.25" customHeight="1" x14ac:dyDescent="0.2">
      <c r="A54"/>
      <c r="B54" s="1"/>
      <c r="C54" s="1"/>
      <c r="D54" s="1"/>
      <c r="E54" s="1"/>
    </row>
    <row r="55" spans="1:5" s="38" customFormat="1" ht="14.25" customHeight="1" x14ac:dyDescent="0.2">
      <c r="A55" s="812" t="s">
        <v>699</v>
      </c>
      <c r="B55" s="812"/>
      <c r="C55" s="812"/>
      <c r="D55" s="812"/>
      <c r="E55" s="812"/>
    </row>
    <row r="56" spans="1:5" s="38" customFormat="1" ht="14.25" customHeight="1" x14ac:dyDescent="0.2">
      <c r="A56" s="495"/>
      <c r="B56" s="495"/>
      <c r="C56" s="495"/>
      <c r="D56" s="495"/>
      <c r="E56" s="495"/>
    </row>
    <row r="57" spans="1:5" s="38" customFormat="1" ht="14.25" customHeight="1" thickBot="1" x14ac:dyDescent="0.25">
      <c r="A57"/>
      <c r="B57" s="1"/>
      <c r="C57" s="1"/>
      <c r="D57" s="6" t="s">
        <v>304</v>
      </c>
      <c r="E57" s="1"/>
    </row>
    <row r="58" spans="1:5" s="38" customFormat="1" ht="24.75" thickTop="1" x14ac:dyDescent="0.2">
      <c r="B58" s="137" t="s">
        <v>129</v>
      </c>
      <c r="C58" s="138" t="s">
        <v>130</v>
      </c>
      <c r="D58" s="10" t="s">
        <v>668</v>
      </c>
    </row>
    <row r="59" spans="1:5" s="38" customFormat="1" ht="14.25" customHeight="1" thickBot="1" x14ac:dyDescent="0.25">
      <c r="B59" s="139" t="s">
        <v>3</v>
      </c>
      <c r="C59" s="140" t="s">
        <v>4</v>
      </c>
      <c r="D59" s="14" t="s">
        <v>5</v>
      </c>
    </row>
    <row r="60" spans="1:5" s="38" customFormat="1" ht="14.25" customHeight="1" thickTop="1" x14ac:dyDescent="0.2">
      <c r="B60" s="42" t="s">
        <v>107</v>
      </c>
      <c r="C60" s="772" t="s">
        <v>762</v>
      </c>
      <c r="D60" s="773">
        <v>100000</v>
      </c>
    </row>
    <row r="61" spans="1:5" s="38" customFormat="1" ht="14.25" customHeight="1" x14ac:dyDescent="0.2">
      <c r="B61" s="17" t="s">
        <v>108</v>
      </c>
      <c r="C61" s="342" t="s">
        <v>763</v>
      </c>
      <c r="D61" s="769">
        <v>534000</v>
      </c>
    </row>
    <row r="62" spans="1:5" s="38" customFormat="1" ht="14.25" customHeight="1" x14ac:dyDescent="0.2">
      <c r="B62" s="17" t="s">
        <v>109</v>
      </c>
      <c r="C62" s="342" t="s">
        <v>766</v>
      </c>
      <c r="D62" s="769">
        <v>657000</v>
      </c>
    </row>
    <row r="63" spans="1:5" s="38" customFormat="1" ht="14.25" customHeight="1" x14ac:dyDescent="0.2">
      <c r="B63" s="17" t="s">
        <v>110</v>
      </c>
      <c r="C63" s="342" t="s">
        <v>764</v>
      </c>
      <c r="D63" s="769">
        <v>700000</v>
      </c>
    </row>
    <row r="64" spans="1:5" s="38" customFormat="1" ht="14.25" customHeight="1" x14ac:dyDescent="0.2">
      <c r="B64" s="17" t="s">
        <v>111</v>
      </c>
      <c r="C64" s="342" t="s">
        <v>765</v>
      </c>
      <c r="D64" s="769">
        <v>370000</v>
      </c>
      <c r="E64" s="167"/>
    </row>
    <row r="65" spans="2:5" s="38" customFormat="1" ht="14.25" customHeight="1" x14ac:dyDescent="0.2">
      <c r="B65" s="17" t="s">
        <v>626</v>
      </c>
      <c r="C65" s="43" t="s">
        <v>619</v>
      </c>
      <c r="D65" s="510">
        <v>300000</v>
      </c>
    </row>
    <row r="66" spans="2:5" s="38" customFormat="1" ht="14.25" customHeight="1" x14ac:dyDescent="0.2">
      <c r="B66" s="17" t="s">
        <v>658</v>
      </c>
      <c r="C66" s="71" t="s">
        <v>638</v>
      </c>
      <c r="D66" s="510">
        <v>229000</v>
      </c>
    </row>
    <row r="67" spans="2:5" s="38" customFormat="1" ht="14.25" customHeight="1" x14ac:dyDescent="0.2">
      <c r="B67" s="17" t="s">
        <v>772</v>
      </c>
      <c r="C67" s="342" t="s">
        <v>767</v>
      </c>
      <c r="D67" s="769">
        <v>127000</v>
      </c>
    </row>
    <row r="68" spans="2:5" s="38" customFormat="1" ht="14.25" customHeight="1" x14ac:dyDescent="0.2">
      <c r="B68" s="17" t="s">
        <v>773</v>
      </c>
      <c r="C68" s="342" t="s">
        <v>768</v>
      </c>
      <c r="D68" s="769">
        <v>60000</v>
      </c>
    </row>
    <row r="69" spans="2:5" s="38" customFormat="1" ht="14.25" customHeight="1" x14ac:dyDescent="0.2">
      <c r="B69" s="17" t="s">
        <v>774</v>
      </c>
      <c r="C69" s="342" t="s">
        <v>769</v>
      </c>
      <c r="D69" s="769">
        <v>100000</v>
      </c>
      <c r="E69" s="167"/>
    </row>
    <row r="70" spans="2:5" s="38" customFormat="1" ht="14.25" customHeight="1" x14ac:dyDescent="0.2">
      <c r="B70" s="17" t="s">
        <v>775</v>
      </c>
      <c r="C70" s="342" t="s">
        <v>770</v>
      </c>
      <c r="D70" s="769">
        <v>300000</v>
      </c>
      <c r="E70" s="167"/>
    </row>
    <row r="71" spans="2:5" s="38" customFormat="1" ht="14.25" customHeight="1" x14ac:dyDescent="0.2">
      <c r="B71" s="17" t="s">
        <v>776</v>
      </c>
      <c r="C71" s="342" t="s">
        <v>771</v>
      </c>
      <c r="D71" s="769">
        <v>200000</v>
      </c>
      <c r="E71" s="167"/>
    </row>
    <row r="72" spans="2:5" s="38" customFormat="1" ht="14.25" customHeight="1" x14ac:dyDescent="0.2">
      <c r="B72" s="143" t="s">
        <v>20</v>
      </c>
      <c r="C72" s="144" t="s">
        <v>131</v>
      </c>
      <c r="D72" s="509">
        <f>SUM(D73)</f>
        <v>14220000</v>
      </c>
      <c r="E72" s="167"/>
    </row>
    <row r="73" spans="2:5" s="38" customFormat="1" ht="14.25" customHeight="1" x14ac:dyDescent="0.2">
      <c r="B73" s="141" t="s">
        <v>13</v>
      </c>
      <c r="C73" s="142" t="s">
        <v>132</v>
      </c>
      <c r="D73" s="512">
        <v>14220000</v>
      </c>
    </row>
    <row r="74" spans="2:5" s="38" customFormat="1" ht="14.25" customHeight="1" thickBot="1" x14ac:dyDescent="0.25">
      <c r="B74" s="364" t="s">
        <v>21</v>
      </c>
      <c r="C74" s="396" t="s">
        <v>133</v>
      </c>
      <c r="D74" s="513">
        <v>2500000</v>
      </c>
    </row>
    <row r="75" spans="2:5" s="38" customFormat="1" ht="14.25" customHeight="1" thickTop="1" thickBot="1" x14ac:dyDescent="0.25">
      <c r="B75" s="285" t="s">
        <v>134</v>
      </c>
      <c r="C75" s="285"/>
      <c r="D75" s="514">
        <f>D9+D15+D72+D74</f>
        <v>200170892</v>
      </c>
    </row>
    <row r="76" spans="2:5" s="38" customFormat="1" ht="14.25" customHeight="1" thickTop="1" x14ac:dyDescent="0.2">
      <c r="B76" s="1"/>
      <c r="C76" s="1"/>
      <c r="D76" s="1"/>
    </row>
  </sheetData>
  <sheetProtection selectLockedCells="1" selectUnlockedCells="1"/>
  <mergeCells count="2">
    <mergeCell ref="A4:E4"/>
    <mergeCell ref="A55:E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"/>
  <sheetViews>
    <sheetView zoomScaleNormal="100" workbookViewId="0"/>
  </sheetViews>
  <sheetFormatPr defaultRowHeight="12.75" x14ac:dyDescent="0.2"/>
  <cols>
    <col min="1" max="1" width="5.42578125" style="190" customWidth="1"/>
    <col min="2" max="2" width="37.85546875" style="190" customWidth="1"/>
    <col min="3" max="6" width="11.7109375" style="190" customWidth="1"/>
    <col min="7" max="16384" width="9.140625" style="190"/>
  </cols>
  <sheetData>
    <row r="1" spans="1:7" s="236" customFormat="1" ht="15" customHeight="1" x14ac:dyDescent="0.2">
      <c r="A1" s="216"/>
      <c r="B1" s="216"/>
      <c r="C1" s="216"/>
      <c r="D1" s="216"/>
      <c r="F1" s="729" t="s">
        <v>540</v>
      </c>
      <c r="G1" s="216"/>
    </row>
    <row r="2" spans="1:7" s="236" customFormat="1" ht="15" customHeight="1" x14ac:dyDescent="0.2">
      <c r="A2" s="195"/>
      <c r="B2" s="195"/>
      <c r="C2" s="195"/>
      <c r="D2" s="195"/>
      <c r="F2" s="235" t="str">
        <f>'2.sz. melléklet'!G2</f>
        <v>az 1/2019. (II…...) önkormányzati rendelethez</v>
      </c>
    </row>
    <row r="3" spans="1:7" s="236" customFormat="1" ht="15" customHeight="1" x14ac:dyDescent="0.2">
      <c r="A3" s="195"/>
      <c r="B3" s="195"/>
      <c r="C3" s="195"/>
      <c r="D3" s="195"/>
      <c r="E3" s="235"/>
      <c r="F3" s="195"/>
    </row>
    <row r="4" spans="1:7" s="236" customFormat="1" ht="15" customHeight="1" x14ac:dyDescent="0.2"/>
    <row r="5" spans="1:7" s="236" customFormat="1" ht="15" customHeight="1" x14ac:dyDescent="0.2">
      <c r="A5" s="778" t="s">
        <v>217</v>
      </c>
      <c r="B5" s="778"/>
      <c r="C5" s="778"/>
      <c r="D5" s="778"/>
      <c r="E5" s="778"/>
      <c r="F5" s="778"/>
      <c r="G5" s="195"/>
    </row>
    <row r="6" spans="1:7" s="236" customFormat="1" ht="15" customHeight="1" x14ac:dyDescent="0.2">
      <c r="A6" s="778" t="s">
        <v>218</v>
      </c>
      <c r="B6" s="778"/>
      <c r="C6" s="778"/>
      <c r="D6" s="778"/>
      <c r="E6" s="778"/>
      <c r="F6" s="778"/>
      <c r="G6" s="195"/>
    </row>
    <row r="7" spans="1:7" s="236" customFormat="1" ht="15" customHeight="1" x14ac:dyDescent="0.2"/>
    <row r="8" spans="1:7" s="236" customFormat="1" ht="15" customHeight="1" thickBot="1" x14ac:dyDescent="0.25">
      <c r="A8" s="659"/>
      <c r="B8" s="659"/>
      <c r="C8" s="659"/>
      <c r="D8" s="6"/>
      <c r="E8" s="659"/>
      <c r="F8" s="6" t="s">
        <v>304</v>
      </c>
    </row>
    <row r="9" spans="1:7" s="236" customFormat="1" ht="36.75" thickTop="1" x14ac:dyDescent="0.2">
      <c r="A9" s="674" t="s">
        <v>627</v>
      </c>
      <c r="B9" s="670" t="s">
        <v>628</v>
      </c>
      <c r="C9" s="671" t="s">
        <v>629</v>
      </c>
      <c r="D9" s="763" t="s">
        <v>637</v>
      </c>
      <c r="E9" s="759" t="s">
        <v>727</v>
      </c>
      <c r="F9" s="675" t="s">
        <v>728</v>
      </c>
    </row>
    <row r="10" spans="1:7" s="236" customFormat="1" ht="15" customHeight="1" thickBot="1" x14ac:dyDescent="0.25">
      <c r="A10" s="660" t="s">
        <v>3</v>
      </c>
      <c r="B10" s="661" t="s">
        <v>635</v>
      </c>
      <c r="C10" s="662" t="s">
        <v>5</v>
      </c>
      <c r="D10" s="764" t="s">
        <v>6</v>
      </c>
      <c r="E10" s="760" t="s">
        <v>7</v>
      </c>
      <c r="F10" s="663" t="s">
        <v>8</v>
      </c>
    </row>
    <row r="11" spans="1:7" s="236" customFormat="1" ht="48.75" thickTop="1" x14ac:dyDescent="0.2">
      <c r="A11" s="664" t="s">
        <v>630</v>
      </c>
      <c r="B11" s="665" t="s">
        <v>634</v>
      </c>
      <c r="C11" s="666">
        <v>71271187</v>
      </c>
      <c r="D11" s="765">
        <v>87502606</v>
      </c>
      <c r="E11" s="761">
        <v>0</v>
      </c>
      <c r="F11" s="667">
        <v>41502403</v>
      </c>
    </row>
    <row r="12" spans="1:7" s="236" customFormat="1" ht="25.5" customHeight="1" x14ac:dyDescent="0.2">
      <c r="A12" s="672" t="s">
        <v>631</v>
      </c>
      <c r="B12" s="385" t="s">
        <v>633</v>
      </c>
      <c r="C12" s="666">
        <v>32605237</v>
      </c>
      <c r="D12" s="765">
        <v>63298066</v>
      </c>
      <c r="E12" s="761">
        <v>17877316</v>
      </c>
      <c r="F12" s="667">
        <v>0</v>
      </c>
    </row>
    <row r="13" spans="1:7" s="236" customFormat="1" ht="36" x14ac:dyDescent="0.2">
      <c r="A13" s="767" t="s">
        <v>632</v>
      </c>
      <c r="B13" s="665" t="s">
        <v>636</v>
      </c>
      <c r="C13" s="666">
        <v>29837051</v>
      </c>
      <c r="D13" s="765">
        <v>29837051</v>
      </c>
      <c r="E13" s="761">
        <v>4685746</v>
      </c>
      <c r="F13" s="667">
        <v>15264372</v>
      </c>
    </row>
    <row r="14" spans="1:7" s="236" customFormat="1" ht="51" customHeight="1" thickBot="1" x14ac:dyDescent="0.25">
      <c r="A14" s="768" t="s">
        <v>726</v>
      </c>
      <c r="B14" s="673" t="s">
        <v>729</v>
      </c>
      <c r="C14" s="668">
        <v>19048372</v>
      </c>
      <c r="D14" s="766">
        <v>28454350</v>
      </c>
      <c r="E14" s="762">
        <v>19048372</v>
      </c>
      <c r="F14" s="669">
        <v>28454350</v>
      </c>
    </row>
    <row r="15" spans="1:7" ht="13.5" thickTop="1" x14ac:dyDescent="0.2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8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6" width="9.140625" style="1"/>
    <col min="7" max="7" width="11.7109375" style="1" customWidth="1"/>
  </cols>
  <sheetData>
    <row r="1" spans="1:8" ht="15" customHeight="1" x14ac:dyDescent="0.2">
      <c r="C1" s="3"/>
      <c r="D1" s="3"/>
      <c r="E1" s="3"/>
      <c r="F1" s="3"/>
      <c r="G1" s="2" t="s">
        <v>541</v>
      </c>
    </row>
    <row r="2" spans="1:8" ht="15" customHeight="1" x14ac:dyDescent="0.2">
      <c r="C2" s="3"/>
      <c r="D2" s="3"/>
      <c r="E2" s="3"/>
      <c r="F2" s="3"/>
      <c r="G2" s="2" t="str">
        <f>'2.sz. melléklet'!G2</f>
        <v>az 1/2019. (II…...) önkormányzati rendelethez</v>
      </c>
    </row>
    <row r="3" spans="1:8" ht="15" customHeight="1" x14ac:dyDescent="0.2">
      <c r="C3" s="4"/>
    </row>
    <row r="4" spans="1:8" ht="15" customHeight="1" x14ac:dyDescent="0.2">
      <c r="A4" s="794" t="s">
        <v>135</v>
      </c>
      <c r="B4" s="794"/>
      <c r="C4" s="794"/>
      <c r="D4" s="794"/>
      <c r="E4" s="794"/>
      <c r="F4" s="794"/>
      <c r="G4" s="794"/>
      <c r="H4" s="3"/>
    </row>
    <row r="5" spans="1:8" ht="15" customHeight="1" x14ac:dyDescent="0.2">
      <c r="A5" s="794" t="s">
        <v>700</v>
      </c>
      <c r="B5" s="794"/>
      <c r="C5" s="794"/>
      <c r="D5" s="794"/>
      <c r="E5" s="794"/>
      <c r="F5" s="794"/>
      <c r="G5" s="794"/>
      <c r="H5" s="3"/>
    </row>
    <row r="6" spans="1:8" ht="15" customHeight="1" x14ac:dyDescent="0.2">
      <c r="B6" s="1"/>
    </row>
    <row r="7" spans="1:8" ht="15" customHeight="1" thickBot="1" x14ac:dyDescent="0.25">
      <c r="B7" s="1"/>
      <c r="G7" s="64" t="s">
        <v>304</v>
      </c>
    </row>
    <row r="8" spans="1:8" ht="24.75" thickTop="1" x14ac:dyDescent="0.2">
      <c r="A8" s="137" t="s">
        <v>129</v>
      </c>
      <c r="B8" s="825" t="s">
        <v>130</v>
      </c>
      <c r="C8" s="825"/>
      <c r="D8" s="825"/>
      <c r="E8" s="825"/>
      <c r="F8" s="826"/>
      <c r="G8" s="10" t="s">
        <v>668</v>
      </c>
    </row>
    <row r="9" spans="1:8" ht="15" customHeight="1" thickBot="1" x14ac:dyDescent="0.25">
      <c r="A9" s="139" t="s">
        <v>3</v>
      </c>
      <c r="B9" s="823" t="s">
        <v>4</v>
      </c>
      <c r="C9" s="823"/>
      <c r="D9" s="823"/>
      <c r="E9" s="823"/>
      <c r="F9" s="824"/>
      <c r="G9" s="502" t="s">
        <v>5</v>
      </c>
    </row>
    <row r="10" spans="1:8" ht="15" customHeight="1" thickTop="1" x14ac:dyDescent="0.2">
      <c r="A10" s="602" t="s">
        <v>117</v>
      </c>
      <c r="B10" s="822" t="s">
        <v>305</v>
      </c>
      <c r="C10" s="822"/>
      <c r="D10" s="822"/>
      <c r="E10" s="603"/>
      <c r="F10" s="604"/>
      <c r="G10" s="605"/>
    </row>
    <row r="11" spans="1:8" ht="15" customHeight="1" x14ac:dyDescent="0.2">
      <c r="A11" s="290" t="s">
        <v>118</v>
      </c>
      <c r="B11" s="833" t="s">
        <v>306</v>
      </c>
      <c r="C11" s="833"/>
      <c r="D11" s="833"/>
      <c r="E11" s="833"/>
      <c r="F11" s="606"/>
      <c r="G11" s="56">
        <f>SUM(E12:E15)</f>
        <v>16207515</v>
      </c>
    </row>
    <row r="12" spans="1:8" ht="15" customHeight="1" x14ac:dyDescent="0.2">
      <c r="A12" s="290"/>
      <c r="B12" s="607" t="s">
        <v>307</v>
      </c>
      <c r="C12" s="608" t="s">
        <v>308</v>
      </c>
      <c r="D12" s="608"/>
      <c r="E12" s="609">
        <v>2932450</v>
      </c>
      <c r="F12" s="606"/>
      <c r="G12" s="58"/>
    </row>
    <row r="13" spans="1:8" ht="15" customHeight="1" x14ac:dyDescent="0.2">
      <c r="A13" s="290"/>
      <c r="B13" s="607" t="s">
        <v>309</v>
      </c>
      <c r="C13" s="608" t="s">
        <v>310</v>
      </c>
      <c r="D13" s="608"/>
      <c r="E13" s="609">
        <v>9792000</v>
      </c>
      <c r="F13" s="606"/>
      <c r="G13" s="58"/>
    </row>
    <row r="14" spans="1:8" ht="15" customHeight="1" x14ac:dyDescent="0.2">
      <c r="A14" s="290"/>
      <c r="B14" s="607" t="s">
        <v>311</v>
      </c>
      <c r="C14" s="608" t="s">
        <v>312</v>
      </c>
      <c r="D14" s="608"/>
      <c r="E14" s="609">
        <v>668265</v>
      </c>
      <c r="F14" s="606"/>
      <c r="G14" s="58"/>
    </row>
    <row r="15" spans="1:8" ht="15" customHeight="1" x14ac:dyDescent="0.2">
      <c r="A15" s="461"/>
      <c r="B15" s="607" t="s">
        <v>313</v>
      </c>
      <c r="C15" s="608" t="s">
        <v>314</v>
      </c>
      <c r="D15" s="608"/>
      <c r="E15" s="610">
        <v>2814800</v>
      </c>
      <c r="F15" s="606"/>
      <c r="G15" s="58"/>
    </row>
    <row r="16" spans="1:8" ht="15" customHeight="1" x14ac:dyDescent="0.2">
      <c r="A16" s="290" t="s">
        <v>119</v>
      </c>
      <c r="B16" s="391" t="s">
        <v>315</v>
      </c>
      <c r="C16" s="391"/>
      <c r="D16" s="391"/>
      <c r="E16" s="611">
        <v>5000000</v>
      </c>
      <c r="F16" s="612"/>
      <c r="G16" s="392">
        <f>SUM(E16:E17)</f>
        <v>3271906</v>
      </c>
    </row>
    <row r="17" spans="1:7" ht="15" customHeight="1" x14ac:dyDescent="0.2">
      <c r="A17" s="461"/>
      <c r="B17" s="390"/>
      <c r="C17" s="613" t="s">
        <v>322</v>
      </c>
      <c r="D17" s="613"/>
      <c r="E17" s="614">
        <v>-1728094</v>
      </c>
      <c r="F17" s="615"/>
      <c r="G17" s="616"/>
    </row>
    <row r="18" spans="1:7" ht="15" customHeight="1" x14ac:dyDescent="0.2">
      <c r="A18" s="461" t="s">
        <v>559</v>
      </c>
      <c r="B18" s="617" t="s">
        <v>330</v>
      </c>
      <c r="C18" s="600"/>
      <c r="D18" s="600"/>
      <c r="E18" s="600"/>
      <c r="F18" s="618"/>
      <c r="G18" s="619">
        <v>155550</v>
      </c>
    </row>
    <row r="19" spans="1:7" ht="15" customHeight="1" x14ac:dyDescent="0.2">
      <c r="A19" s="461" t="s">
        <v>560</v>
      </c>
      <c r="B19" s="620" t="s">
        <v>328</v>
      </c>
      <c r="C19" s="390"/>
      <c r="D19" s="390"/>
      <c r="E19" s="390"/>
      <c r="F19" s="615"/>
      <c r="G19" s="395">
        <v>20677840</v>
      </c>
    </row>
    <row r="20" spans="1:7" ht="15" customHeight="1" thickBot="1" x14ac:dyDescent="0.25">
      <c r="A20" s="461" t="s">
        <v>570</v>
      </c>
      <c r="B20" s="621" t="s">
        <v>614</v>
      </c>
      <c r="C20" s="55"/>
      <c r="D20" s="55"/>
      <c r="E20" s="55"/>
      <c r="F20" s="606"/>
      <c r="G20" s="56">
        <v>1120500</v>
      </c>
    </row>
    <row r="21" spans="1:7" ht="15" customHeight="1" thickBot="1" x14ac:dyDescent="0.25">
      <c r="A21" s="287" t="s">
        <v>13</v>
      </c>
      <c r="B21" s="622" t="s">
        <v>564</v>
      </c>
      <c r="C21" s="623"/>
      <c r="D21" s="623"/>
      <c r="E21" s="624"/>
      <c r="F21" s="625"/>
      <c r="G21" s="626">
        <f>SUM(G11:G20)</f>
        <v>41433311</v>
      </c>
    </row>
    <row r="22" spans="1:7" ht="15" customHeight="1" x14ac:dyDescent="0.2">
      <c r="A22" s="627" t="s">
        <v>16</v>
      </c>
      <c r="B22" s="55" t="s">
        <v>569</v>
      </c>
      <c r="C22" s="217"/>
      <c r="D22" s="608"/>
      <c r="E22" s="628"/>
      <c r="F22" s="606"/>
      <c r="G22" s="56">
        <v>4185000</v>
      </c>
    </row>
    <row r="23" spans="1:7" ht="15" customHeight="1" thickBot="1" x14ac:dyDescent="0.25">
      <c r="A23" s="290" t="s">
        <v>17</v>
      </c>
      <c r="B23" s="55" t="s">
        <v>319</v>
      </c>
      <c r="C23" s="55"/>
      <c r="D23" s="55"/>
      <c r="E23" s="55"/>
      <c r="F23" s="606"/>
      <c r="G23" s="56">
        <v>1064000</v>
      </c>
    </row>
    <row r="24" spans="1:7" ht="15" customHeight="1" thickBot="1" x14ac:dyDescent="0.25">
      <c r="A24" s="287" t="s">
        <v>14</v>
      </c>
      <c r="B24" s="622" t="s">
        <v>561</v>
      </c>
      <c r="C24" s="629"/>
      <c r="D24" s="629"/>
      <c r="E24" s="624"/>
      <c r="F24" s="625"/>
      <c r="G24" s="630">
        <f>SUM(G22:G23)</f>
        <v>5249000</v>
      </c>
    </row>
    <row r="25" spans="1:7" s="288" customFormat="1" ht="15" customHeight="1" thickBot="1" x14ac:dyDescent="0.25">
      <c r="A25" s="289" t="s">
        <v>121</v>
      </c>
      <c r="B25" s="631" t="s">
        <v>326</v>
      </c>
      <c r="C25" s="632"/>
      <c r="D25" s="633"/>
      <c r="E25" s="634"/>
      <c r="F25" s="635"/>
      <c r="G25" s="636">
        <v>1800000</v>
      </c>
    </row>
    <row r="26" spans="1:7" s="288" customFormat="1" ht="15" customHeight="1" thickBot="1" x14ac:dyDescent="0.25">
      <c r="A26" s="287" t="s">
        <v>42</v>
      </c>
      <c r="B26" s="622" t="s">
        <v>563</v>
      </c>
      <c r="C26" s="629"/>
      <c r="D26" s="629"/>
      <c r="E26" s="624"/>
      <c r="F26" s="625"/>
      <c r="G26" s="630">
        <f>SUM(G25)</f>
        <v>1800000</v>
      </c>
    </row>
    <row r="27" spans="1:7" ht="15" customHeight="1" x14ac:dyDescent="0.2">
      <c r="A27" s="290" t="s">
        <v>323</v>
      </c>
      <c r="B27" s="833" t="s">
        <v>565</v>
      </c>
      <c r="C27" s="833"/>
      <c r="D27" s="833"/>
      <c r="E27" s="833"/>
      <c r="F27" s="834"/>
      <c r="G27" s="56">
        <f>D32+E32+F32</f>
        <v>12219000</v>
      </c>
    </row>
    <row r="28" spans="1:7" ht="15" customHeight="1" x14ac:dyDescent="0.2">
      <c r="A28" s="290"/>
      <c r="B28" s="55"/>
      <c r="C28" s="637"/>
      <c r="D28" s="638" t="s">
        <v>320</v>
      </c>
      <c r="E28" s="638" t="s">
        <v>321</v>
      </c>
      <c r="F28" s="639"/>
      <c r="G28" s="58"/>
    </row>
    <row r="29" spans="1:7" ht="15" customHeight="1" x14ac:dyDescent="0.2">
      <c r="A29" s="290"/>
      <c r="B29" s="55"/>
      <c r="C29" s="608" t="s">
        <v>316</v>
      </c>
      <c r="D29" s="734">
        <v>6411533</v>
      </c>
      <c r="E29" s="734">
        <v>3205767</v>
      </c>
      <c r="F29" s="735"/>
      <c r="G29" s="58"/>
    </row>
    <row r="30" spans="1:7" ht="15" customHeight="1" x14ac:dyDescent="0.2">
      <c r="A30" s="290"/>
      <c r="B30" s="55"/>
      <c r="C30" s="608" t="s">
        <v>317</v>
      </c>
      <c r="D30" s="734">
        <v>1470000</v>
      </c>
      <c r="E30" s="734">
        <v>735000</v>
      </c>
      <c r="F30" s="736"/>
      <c r="G30" s="58"/>
    </row>
    <row r="31" spans="1:7" ht="15" customHeight="1" x14ac:dyDescent="0.2">
      <c r="A31" s="290"/>
      <c r="B31" s="55"/>
      <c r="C31" s="608" t="s">
        <v>504</v>
      </c>
      <c r="D31" s="610"/>
      <c r="E31" s="610"/>
      <c r="F31" s="640">
        <v>396700</v>
      </c>
      <c r="G31" s="58"/>
    </row>
    <row r="32" spans="1:7" ht="15" customHeight="1" x14ac:dyDescent="0.2">
      <c r="A32" s="461"/>
      <c r="B32" s="55"/>
      <c r="C32" s="608" t="s">
        <v>318</v>
      </c>
      <c r="D32" s="641">
        <f>SUM(D29:D31)</f>
        <v>7881533</v>
      </c>
      <c r="E32" s="641">
        <f>SUM(E29:E31)</f>
        <v>3940767</v>
      </c>
      <c r="F32" s="642">
        <f>SUM(F29:F31)</f>
        <v>396700</v>
      </c>
      <c r="G32" s="58"/>
    </row>
    <row r="33" spans="1:7" ht="15" customHeight="1" x14ac:dyDescent="0.2">
      <c r="A33" s="290" t="s">
        <v>324</v>
      </c>
      <c r="B33" s="835" t="s">
        <v>566</v>
      </c>
      <c r="C33" s="835"/>
      <c r="D33" s="638" t="s">
        <v>320</v>
      </c>
      <c r="E33" s="638" t="s">
        <v>321</v>
      </c>
      <c r="F33" s="612"/>
      <c r="G33" s="392">
        <f>D34+E34</f>
        <v>1850600</v>
      </c>
    </row>
    <row r="34" spans="1:7" ht="15" customHeight="1" thickBot="1" x14ac:dyDescent="0.25">
      <c r="A34" s="461"/>
      <c r="B34" s="390"/>
      <c r="C34" s="643"/>
      <c r="D34" s="610">
        <v>1233733</v>
      </c>
      <c r="E34" s="614">
        <v>616867</v>
      </c>
      <c r="F34" s="615"/>
      <c r="G34" s="616"/>
    </row>
    <row r="35" spans="1:7" ht="15" customHeight="1" thickBot="1" x14ac:dyDescent="0.25">
      <c r="A35" s="287" t="s">
        <v>43</v>
      </c>
      <c r="B35" s="622" t="s">
        <v>562</v>
      </c>
      <c r="C35" s="644"/>
      <c r="D35" s="644"/>
      <c r="E35" s="644"/>
      <c r="F35" s="625"/>
      <c r="G35" s="630">
        <f>SUM(G27:G34)</f>
        <v>14069600</v>
      </c>
    </row>
    <row r="36" spans="1:7" ht="15" customHeight="1" x14ac:dyDescent="0.2">
      <c r="A36" s="827" t="s">
        <v>331</v>
      </c>
      <c r="B36" s="828"/>
      <c r="C36" s="828"/>
      <c r="D36" s="828"/>
      <c r="E36" s="828"/>
      <c r="F36" s="829"/>
      <c r="G36" s="56">
        <f>G21+G24+G26+G35</f>
        <v>62551911</v>
      </c>
    </row>
    <row r="37" spans="1:7" ht="15" customHeight="1" thickBot="1" x14ac:dyDescent="0.25">
      <c r="A37" s="830"/>
      <c r="B37" s="831"/>
      <c r="C37" s="831"/>
      <c r="D37" s="831"/>
      <c r="E37" s="831"/>
      <c r="F37" s="832"/>
      <c r="G37" s="645"/>
    </row>
    <row r="38" spans="1:7" ht="13.5" thickTop="1" x14ac:dyDescent="0.2">
      <c r="A38" s="41"/>
      <c r="B38" s="38"/>
      <c r="C38" s="41"/>
      <c r="D38" s="41"/>
      <c r="E38" s="41"/>
      <c r="F38" s="41"/>
      <c r="G38" s="41"/>
    </row>
  </sheetData>
  <sheetProtection selectLockedCells="1" selectUnlockedCells="1"/>
  <mergeCells count="10">
    <mergeCell ref="A36:F36"/>
    <mergeCell ref="A37:F37"/>
    <mergeCell ref="B27:F27"/>
    <mergeCell ref="B33:C33"/>
    <mergeCell ref="B11:E11"/>
    <mergeCell ref="B10:D10"/>
    <mergeCell ref="B9:F9"/>
    <mergeCell ref="B8:F8"/>
    <mergeCell ref="A4:G4"/>
    <mergeCell ref="A5:G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39"/>
  <sheetViews>
    <sheetView zoomScaleNormal="100" workbookViewId="0">
      <selection sqref="A1:N1"/>
    </sheetView>
  </sheetViews>
  <sheetFormatPr defaultRowHeight="12.75" x14ac:dyDescent="0.2"/>
  <cols>
    <col min="1" max="7" width="3.7109375" style="242" customWidth="1"/>
    <col min="8" max="9" width="5.7109375" style="242" customWidth="1"/>
    <col min="10" max="10" width="15.85546875" style="242" customWidth="1"/>
    <col min="11" max="14" width="7.7109375" style="242" customWidth="1"/>
    <col min="15" max="16384" width="9.140625" style="190"/>
  </cols>
  <sheetData>
    <row r="1" spans="1:14" s="193" customFormat="1" ht="15" customHeight="1" x14ac:dyDescent="0.2">
      <c r="A1" s="777" t="s">
        <v>542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</row>
    <row r="2" spans="1:14" s="193" customFormat="1" ht="1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235" t="str">
        <f>'2.sz. melléklet'!G2</f>
        <v>az 1/2019. (II…...) önkormányzati rendelethez</v>
      </c>
    </row>
    <row r="3" spans="1:14" s="193" customFormat="1" ht="15" customHeight="1" x14ac:dyDescent="0.2">
      <c r="A3" s="195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193" customFormat="1" ht="9.75" customHeight="1" x14ac:dyDescent="0.2">
      <c r="A4" s="235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s="193" customFormat="1" ht="15" customHeight="1" x14ac:dyDescent="0.2">
      <c r="A5" s="778" t="s">
        <v>219</v>
      </c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</row>
    <row r="6" spans="1:14" s="193" customFormat="1" ht="15" customHeight="1" thickBot="1" x14ac:dyDescent="0.25">
      <c r="A6" s="871"/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871"/>
      <c r="M6" s="871"/>
      <c r="N6" s="871"/>
    </row>
    <row r="7" spans="1:14" s="193" customFormat="1" ht="12.75" customHeight="1" thickTop="1" x14ac:dyDescent="0.2">
      <c r="A7" s="779" t="s">
        <v>600</v>
      </c>
      <c r="B7" s="781"/>
      <c r="C7" s="781"/>
      <c r="D7" s="781"/>
      <c r="E7" s="781"/>
      <c r="F7" s="781"/>
      <c r="G7" s="781"/>
      <c r="H7" s="851" t="s">
        <v>220</v>
      </c>
      <c r="I7" s="851"/>
      <c r="J7" s="851"/>
      <c r="K7" s="851"/>
      <c r="L7" s="851"/>
      <c r="M7" s="851"/>
      <c r="N7" s="852"/>
    </row>
    <row r="8" spans="1:14" s="193" customFormat="1" ht="12.75" customHeight="1" x14ac:dyDescent="0.2">
      <c r="A8" s="780"/>
      <c r="B8" s="783"/>
      <c r="C8" s="783"/>
      <c r="D8" s="783"/>
      <c r="E8" s="783"/>
      <c r="F8" s="783"/>
      <c r="G8" s="783"/>
      <c r="H8" s="853" t="s">
        <v>221</v>
      </c>
      <c r="I8" s="853"/>
      <c r="J8" s="853"/>
      <c r="K8" s="853"/>
      <c r="L8" s="853"/>
      <c r="M8" s="853"/>
      <c r="N8" s="854"/>
    </row>
    <row r="9" spans="1:14" s="193" customFormat="1" ht="12.75" customHeight="1" x14ac:dyDescent="0.2">
      <c r="A9" s="780"/>
      <c r="B9" s="783"/>
      <c r="C9" s="783"/>
      <c r="D9" s="783"/>
      <c r="E9" s="783"/>
      <c r="F9" s="783"/>
      <c r="G9" s="783"/>
      <c r="H9" s="853" t="s">
        <v>222</v>
      </c>
      <c r="I9" s="853"/>
      <c r="J9" s="853"/>
      <c r="K9" s="853"/>
      <c r="L9" s="853"/>
      <c r="M9" s="853"/>
      <c r="N9" s="854"/>
    </row>
    <row r="10" spans="1:14" s="193" customFormat="1" ht="12.75" customHeight="1" x14ac:dyDescent="0.2">
      <c r="A10" s="780"/>
      <c r="B10" s="783"/>
      <c r="C10" s="783"/>
      <c r="D10" s="783"/>
      <c r="E10" s="783"/>
      <c r="F10" s="783"/>
      <c r="G10" s="783"/>
      <c r="H10" s="853" t="s">
        <v>223</v>
      </c>
      <c r="I10" s="853"/>
      <c r="J10" s="853"/>
      <c r="K10" s="853"/>
      <c r="L10" s="853"/>
      <c r="M10" s="853"/>
      <c r="N10" s="854"/>
    </row>
    <row r="11" spans="1:14" s="193" customFormat="1" ht="12.75" customHeight="1" x14ac:dyDescent="0.2">
      <c r="A11" s="780"/>
      <c r="B11" s="783"/>
      <c r="C11" s="783"/>
      <c r="D11" s="783"/>
      <c r="E11" s="783"/>
      <c r="F11" s="783"/>
      <c r="G11" s="783"/>
      <c r="H11" s="853" t="s">
        <v>224</v>
      </c>
      <c r="I11" s="853"/>
      <c r="J11" s="853"/>
      <c r="K11" s="853"/>
      <c r="L11" s="853"/>
      <c r="M11" s="853"/>
      <c r="N11" s="854"/>
    </row>
    <row r="12" spans="1:14" s="193" customFormat="1" ht="12.75" customHeight="1" x14ac:dyDescent="0.2">
      <c r="A12" s="780"/>
      <c r="B12" s="783"/>
      <c r="C12" s="783"/>
      <c r="D12" s="783"/>
      <c r="E12" s="783"/>
      <c r="F12" s="783"/>
      <c r="G12" s="783"/>
      <c r="H12" s="783" t="s">
        <v>225</v>
      </c>
      <c r="I12" s="783"/>
      <c r="J12" s="783" t="s">
        <v>2</v>
      </c>
      <c r="K12" s="783" t="s">
        <v>226</v>
      </c>
      <c r="L12" s="576" t="s">
        <v>227</v>
      </c>
      <c r="M12" s="576" t="s">
        <v>228</v>
      </c>
      <c r="N12" s="577" t="s">
        <v>229</v>
      </c>
    </row>
    <row r="13" spans="1:14" s="193" customFormat="1" ht="12.75" customHeight="1" x14ac:dyDescent="0.2">
      <c r="A13" s="780"/>
      <c r="B13" s="783"/>
      <c r="C13" s="783"/>
      <c r="D13" s="783"/>
      <c r="E13" s="783"/>
      <c r="F13" s="783"/>
      <c r="G13" s="783"/>
      <c r="H13" s="783"/>
      <c r="I13" s="783"/>
      <c r="J13" s="783"/>
      <c r="K13" s="783"/>
      <c r="L13" s="783" t="s">
        <v>230</v>
      </c>
      <c r="M13" s="783"/>
      <c r="N13" s="784"/>
    </row>
    <row r="14" spans="1:14" s="193" customFormat="1" ht="12.75" customHeight="1" thickBot="1" x14ac:dyDescent="0.25">
      <c r="A14" s="844">
        <v>1</v>
      </c>
      <c r="B14" s="845"/>
      <c r="C14" s="845"/>
      <c r="D14" s="845"/>
      <c r="E14" s="845"/>
      <c r="F14" s="845"/>
      <c r="G14" s="845"/>
      <c r="H14" s="845">
        <v>2</v>
      </c>
      <c r="I14" s="845"/>
      <c r="J14" s="579">
        <v>3</v>
      </c>
      <c r="K14" s="579">
        <v>4</v>
      </c>
      <c r="L14" s="579">
        <v>5</v>
      </c>
      <c r="M14" s="579">
        <v>6</v>
      </c>
      <c r="N14" s="581">
        <v>7</v>
      </c>
    </row>
    <row r="15" spans="1:14" s="193" customFormat="1" ht="12.75" customHeight="1" thickTop="1" x14ac:dyDescent="0.2">
      <c r="A15" s="237">
        <v>5</v>
      </c>
      <c r="B15" s="238">
        <v>8</v>
      </c>
      <c r="C15" s="238">
        <v>1</v>
      </c>
      <c r="D15" s="238">
        <v>4</v>
      </c>
      <c r="E15" s="238">
        <v>0</v>
      </c>
      <c r="F15" s="238">
        <v>0</v>
      </c>
      <c r="G15" s="238"/>
      <c r="H15" s="239">
        <v>0</v>
      </c>
      <c r="I15" s="238"/>
      <c r="J15" s="843"/>
      <c r="K15" s="841"/>
      <c r="L15" s="841"/>
      <c r="M15" s="841"/>
      <c r="N15" s="839"/>
    </row>
    <row r="16" spans="1:14" s="193" customFormat="1" ht="12.75" customHeight="1" x14ac:dyDescent="0.2">
      <c r="A16" s="780" t="s">
        <v>241</v>
      </c>
      <c r="B16" s="783"/>
      <c r="C16" s="783"/>
      <c r="D16" s="783"/>
      <c r="E16" s="783"/>
      <c r="F16" s="783"/>
      <c r="G16" s="783"/>
      <c r="H16" s="783"/>
      <c r="I16" s="783"/>
      <c r="J16" s="783"/>
      <c r="K16" s="836"/>
      <c r="L16" s="836"/>
      <c r="M16" s="836"/>
      <c r="N16" s="837"/>
    </row>
    <row r="17" spans="1:14" s="193" customFormat="1" ht="12.75" customHeight="1" x14ac:dyDescent="0.2">
      <c r="A17" s="780"/>
      <c r="B17" s="783"/>
      <c r="C17" s="783"/>
      <c r="D17" s="783"/>
      <c r="E17" s="783"/>
      <c r="F17" s="783"/>
      <c r="G17" s="783"/>
      <c r="H17" s="241">
        <v>0</v>
      </c>
      <c r="I17" s="578"/>
      <c r="J17" s="783"/>
      <c r="K17" s="836"/>
      <c r="L17" s="836"/>
      <c r="M17" s="836"/>
      <c r="N17" s="837"/>
    </row>
    <row r="18" spans="1:14" s="193" customFormat="1" ht="12.75" customHeight="1" x14ac:dyDescent="0.2">
      <c r="A18" s="780"/>
      <c r="B18" s="783"/>
      <c r="C18" s="783"/>
      <c r="D18" s="783"/>
      <c r="E18" s="783"/>
      <c r="F18" s="783"/>
      <c r="G18" s="783"/>
      <c r="H18" s="783"/>
      <c r="I18" s="783"/>
      <c r="J18" s="783"/>
      <c r="K18" s="836"/>
      <c r="L18" s="836"/>
      <c r="M18" s="836"/>
      <c r="N18" s="837"/>
    </row>
    <row r="19" spans="1:14" s="193" customFormat="1" ht="12.75" customHeight="1" x14ac:dyDescent="0.2">
      <c r="A19" s="780"/>
      <c r="B19" s="783"/>
      <c r="C19" s="783"/>
      <c r="D19" s="783"/>
      <c r="E19" s="783"/>
      <c r="F19" s="783"/>
      <c r="G19" s="783"/>
      <c r="H19" s="241">
        <v>0</v>
      </c>
      <c r="I19" s="578" t="s">
        <v>231</v>
      </c>
      <c r="J19" s="783" t="s">
        <v>242</v>
      </c>
      <c r="K19" s="836" t="s">
        <v>243</v>
      </c>
      <c r="L19" s="836">
        <v>2400</v>
      </c>
      <c r="M19" s="836"/>
      <c r="N19" s="837"/>
    </row>
    <row r="20" spans="1:14" s="193" customFormat="1" ht="12.75" customHeight="1" x14ac:dyDescent="0.2">
      <c r="A20" s="780"/>
      <c r="B20" s="783"/>
      <c r="C20" s="783"/>
      <c r="D20" s="783"/>
      <c r="E20" s="783"/>
      <c r="F20" s="783"/>
      <c r="G20" s="783"/>
      <c r="H20" s="783"/>
      <c r="I20" s="783"/>
      <c r="J20" s="783"/>
      <c r="K20" s="836"/>
      <c r="L20" s="836"/>
      <c r="M20" s="836"/>
      <c r="N20" s="837"/>
    </row>
    <row r="21" spans="1:14" s="193" customFormat="1" ht="12.75" customHeight="1" x14ac:dyDescent="0.2">
      <c r="A21" s="780"/>
      <c r="B21" s="783"/>
      <c r="C21" s="783"/>
      <c r="D21" s="783"/>
      <c r="E21" s="783"/>
      <c r="F21" s="783"/>
      <c r="G21" s="783"/>
      <c r="H21" s="241">
        <v>0</v>
      </c>
      <c r="I21" s="578"/>
      <c r="J21" s="783"/>
      <c r="K21" s="836"/>
      <c r="L21" s="836"/>
      <c r="M21" s="836"/>
      <c r="N21" s="837"/>
    </row>
    <row r="22" spans="1:14" s="193" customFormat="1" ht="12.75" customHeight="1" x14ac:dyDescent="0.2">
      <c r="A22" s="780"/>
      <c r="B22" s="783"/>
      <c r="C22" s="783"/>
      <c r="D22" s="783"/>
      <c r="E22" s="783"/>
      <c r="F22" s="783"/>
      <c r="G22" s="783"/>
      <c r="H22" s="783"/>
      <c r="I22" s="783"/>
      <c r="J22" s="783"/>
      <c r="K22" s="836"/>
      <c r="L22" s="836"/>
      <c r="M22" s="836"/>
      <c r="N22" s="837"/>
    </row>
    <row r="23" spans="1:14" s="193" customFormat="1" ht="12.75" customHeight="1" x14ac:dyDescent="0.2">
      <c r="A23" s="206">
        <v>6</v>
      </c>
      <c r="B23" s="578">
        <v>8</v>
      </c>
      <c r="C23" s="578">
        <v>0</v>
      </c>
      <c r="D23" s="578">
        <v>0</v>
      </c>
      <c r="E23" s="578">
        <v>0</v>
      </c>
      <c r="F23" s="578">
        <v>2</v>
      </c>
      <c r="G23" s="578"/>
      <c r="H23" s="241">
        <v>0</v>
      </c>
      <c r="I23" s="578"/>
      <c r="J23" s="783"/>
      <c r="K23" s="836"/>
      <c r="L23" s="836"/>
      <c r="M23" s="836"/>
      <c r="N23" s="837"/>
    </row>
    <row r="24" spans="1:14" s="193" customFormat="1" ht="12.75" customHeight="1" x14ac:dyDescent="0.2">
      <c r="A24" s="780" t="s">
        <v>248</v>
      </c>
      <c r="B24" s="783"/>
      <c r="C24" s="783"/>
      <c r="D24" s="783"/>
      <c r="E24" s="783"/>
      <c r="F24" s="783"/>
      <c r="G24" s="783"/>
      <c r="H24" s="783"/>
      <c r="I24" s="783"/>
      <c r="J24" s="783"/>
      <c r="K24" s="836"/>
      <c r="L24" s="836"/>
      <c r="M24" s="836"/>
      <c r="N24" s="837"/>
    </row>
    <row r="25" spans="1:14" s="193" customFormat="1" ht="12.75" customHeight="1" x14ac:dyDescent="0.2">
      <c r="A25" s="780"/>
      <c r="B25" s="783"/>
      <c r="C25" s="783"/>
      <c r="D25" s="783"/>
      <c r="E25" s="783"/>
      <c r="F25" s="783"/>
      <c r="G25" s="783"/>
      <c r="H25" s="241">
        <v>0</v>
      </c>
      <c r="I25" s="578" t="s">
        <v>233</v>
      </c>
      <c r="J25" s="783" t="s">
        <v>249</v>
      </c>
      <c r="K25" s="836"/>
      <c r="L25" s="836">
        <v>8</v>
      </c>
      <c r="M25" s="836"/>
      <c r="N25" s="837"/>
    </row>
    <row r="26" spans="1:14" s="193" customFormat="1" ht="12.75" customHeight="1" x14ac:dyDescent="0.2">
      <c r="A26" s="780"/>
      <c r="B26" s="783"/>
      <c r="C26" s="783"/>
      <c r="D26" s="783"/>
      <c r="E26" s="783"/>
      <c r="F26" s="783"/>
      <c r="G26" s="783"/>
      <c r="H26" s="783"/>
      <c r="I26" s="783"/>
      <c r="J26" s="783"/>
      <c r="K26" s="836"/>
      <c r="L26" s="836"/>
      <c r="M26" s="836"/>
      <c r="N26" s="837"/>
    </row>
    <row r="27" spans="1:14" s="193" customFormat="1" ht="12.75" customHeight="1" x14ac:dyDescent="0.2">
      <c r="A27" s="780"/>
      <c r="B27" s="783"/>
      <c r="C27" s="783"/>
      <c r="D27" s="783"/>
      <c r="E27" s="783"/>
      <c r="F27" s="783"/>
      <c r="G27" s="783"/>
      <c r="H27" s="241">
        <v>0</v>
      </c>
      <c r="I27" s="578" t="s">
        <v>231</v>
      </c>
      <c r="J27" s="783" t="s">
        <v>246</v>
      </c>
      <c r="K27" s="836"/>
      <c r="L27" s="836">
        <v>176</v>
      </c>
      <c r="M27" s="836"/>
      <c r="N27" s="837"/>
    </row>
    <row r="28" spans="1:14" s="193" customFormat="1" ht="12.75" customHeight="1" x14ac:dyDescent="0.2">
      <c r="A28" s="780"/>
      <c r="B28" s="783"/>
      <c r="C28" s="783"/>
      <c r="D28" s="783"/>
      <c r="E28" s="783"/>
      <c r="F28" s="783"/>
      <c r="G28" s="783"/>
      <c r="H28" s="783"/>
      <c r="I28" s="783"/>
      <c r="J28" s="783"/>
      <c r="K28" s="836"/>
      <c r="L28" s="836"/>
      <c r="M28" s="836"/>
      <c r="N28" s="837"/>
    </row>
    <row r="29" spans="1:14" s="193" customFormat="1" ht="12.75" customHeight="1" x14ac:dyDescent="0.2">
      <c r="A29" s="780"/>
      <c r="B29" s="783"/>
      <c r="C29" s="783"/>
      <c r="D29" s="783"/>
      <c r="E29" s="783"/>
      <c r="F29" s="783"/>
      <c r="G29" s="783"/>
      <c r="H29" s="241">
        <v>0</v>
      </c>
      <c r="I29" s="578"/>
      <c r="J29" s="783"/>
      <c r="K29" s="836"/>
      <c r="L29" s="836"/>
      <c r="M29" s="836"/>
      <c r="N29" s="837"/>
    </row>
    <row r="30" spans="1:14" s="193" customFormat="1" ht="12.75" customHeight="1" x14ac:dyDescent="0.2">
      <c r="A30" s="780"/>
      <c r="B30" s="783"/>
      <c r="C30" s="783"/>
      <c r="D30" s="783"/>
      <c r="E30" s="783"/>
      <c r="F30" s="783"/>
      <c r="G30" s="783"/>
      <c r="H30" s="783"/>
      <c r="I30" s="783"/>
      <c r="J30" s="783"/>
      <c r="K30" s="836"/>
      <c r="L30" s="836"/>
      <c r="M30" s="836"/>
      <c r="N30" s="837"/>
    </row>
    <row r="31" spans="1:14" s="193" customFormat="1" ht="12.75" customHeight="1" x14ac:dyDescent="0.2">
      <c r="A31" s="206">
        <v>6</v>
      </c>
      <c r="B31" s="578">
        <v>8</v>
      </c>
      <c r="C31" s="578">
        <v>0</v>
      </c>
      <c r="D31" s="578">
        <v>0</v>
      </c>
      <c r="E31" s="578">
        <v>0</v>
      </c>
      <c r="F31" s="578">
        <v>1</v>
      </c>
      <c r="G31" s="578"/>
      <c r="H31" s="241">
        <v>0</v>
      </c>
      <c r="I31" s="578"/>
      <c r="J31" s="783"/>
      <c r="K31" s="836"/>
      <c r="L31" s="836"/>
      <c r="M31" s="836"/>
      <c r="N31" s="837"/>
    </row>
    <row r="32" spans="1:14" s="193" customFormat="1" ht="12.75" customHeight="1" x14ac:dyDescent="0.2">
      <c r="A32" s="780" t="s">
        <v>244</v>
      </c>
      <c r="B32" s="783"/>
      <c r="C32" s="783"/>
      <c r="D32" s="783"/>
      <c r="E32" s="783"/>
      <c r="F32" s="783"/>
      <c r="G32" s="783"/>
      <c r="H32" s="783"/>
      <c r="I32" s="783"/>
      <c r="J32" s="783"/>
      <c r="K32" s="836"/>
      <c r="L32" s="836"/>
      <c r="M32" s="836"/>
      <c r="N32" s="837"/>
    </row>
    <row r="33" spans="1:14" s="193" customFormat="1" ht="12.75" customHeight="1" x14ac:dyDescent="0.2">
      <c r="A33" s="780"/>
      <c r="B33" s="783"/>
      <c r="C33" s="783"/>
      <c r="D33" s="783"/>
      <c r="E33" s="783"/>
      <c r="F33" s="783"/>
      <c r="G33" s="783"/>
      <c r="H33" s="241">
        <v>0</v>
      </c>
      <c r="I33" s="578" t="s">
        <v>233</v>
      </c>
      <c r="J33" s="783" t="s">
        <v>245</v>
      </c>
      <c r="K33" s="836" t="s">
        <v>243</v>
      </c>
      <c r="L33" s="836">
        <v>1</v>
      </c>
      <c r="M33" s="836"/>
      <c r="N33" s="837"/>
    </row>
    <row r="34" spans="1:14" s="193" customFormat="1" ht="12.75" customHeight="1" x14ac:dyDescent="0.2">
      <c r="A34" s="780"/>
      <c r="B34" s="783"/>
      <c r="C34" s="783"/>
      <c r="D34" s="783"/>
      <c r="E34" s="783"/>
      <c r="F34" s="783"/>
      <c r="G34" s="783"/>
      <c r="H34" s="783"/>
      <c r="I34" s="783"/>
      <c r="J34" s="783"/>
      <c r="K34" s="836"/>
      <c r="L34" s="836"/>
      <c r="M34" s="836"/>
      <c r="N34" s="837"/>
    </row>
    <row r="35" spans="1:14" s="193" customFormat="1" ht="12.75" customHeight="1" x14ac:dyDescent="0.2">
      <c r="A35" s="780"/>
      <c r="B35" s="783"/>
      <c r="C35" s="783"/>
      <c r="D35" s="783"/>
      <c r="E35" s="783"/>
      <c r="F35" s="783"/>
      <c r="G35" s="783"/>
      <c r="H35" s="241">
        <v>0</v>
      </c>
      <c r="I35" s="578" t="s">
        <v>231</v>
      </c>
      <c r="J35" s="783" t="s">
        <v>246</v>
      </c>
      <c r="K35" s="836" t="s">
        <v>247</v>
      </c>
      <c r="L35" s="836">
        <v>60</v>
      </c>
      <c r="M35" s="836"/>
      <c r="N35" s="837"/>
    </row>
    <row r="36" spans="1:14" s="193" customFormat="1" ht="12.75" customHeight="1" x14ac:dyDescent="0.2">
      <c r="A36" s="780"/>
      <c r="B36" s="783"/>
      <c r="C36" s="783"/>
      <c r="D36" s="783"/>
      <c r="E36" s="783"/>
      <c r="F36" s="783"/>
      <c r="G36" s="783"/>
      <c r="H36" s="783"/>
      <c r="I36" s="783"/>
      <c r="J36" s="783"/>
      <c r="K36" s="836"/>
      <c r="L36" s="836"/>
      <c r="M36" s="836"/>
      <c r="N36" s="837"/>
    </row>
    <row r="37" spans="1:14" s="193" customFormat="1" ht="12.75" customHeight="1" x14ac:dyDescent="0.2">
      <c r="A37" s="780"/>
      <c r="B37" s="783"/>
      <c r="C37" s="783"/>
      <c r="D37" s="783"/>
      <c r="E37" s="783"/>
      <c r="F37" s="783"/>
      <c r="G37" s="783"/>
      <c r="H37" s="241">
        <v>0</v>
      </c>
      <c r="I37" s="578"/>
      <c r="J37" s="783"/>
      <c r="K37" s="836"/>
      <c r="L37" s="836"/>
      <c r="M37" s="836"/>
      <c r="N37" s="837"/>
    </row>
    <row r="38" spans="1:14" s="193" customFormat="1" ht="12.75" customHeight="1" x14ac:dyDescent="0.2">
      <c r="A38" s="780"/>
      <c r="B38" s="783"/>
      <c r="C38" s="783"/>
      <c r="D38" s="783"/>
      <c r="E38" s="783"/>
      <c r="F38" s="783"/>
      <c r="G38" s="783"/>
      <c r="H38" s="783"/>
      <c r="I38" s="783"/>
      <c r="J38" s="783"/>
      <c r="K38" s="836"/>
      <c r="L38" s="836"/>
      <c r="M38" s="836"/>
      <c r="N38" s="837"/>
    </row>
    <row r="39" spans="1:14" s="193" customFormat="1" ht="12.75" customHeight="1" x14ac:dyDescent="0.2">
      <c r="A39" s="206">
        <v>0</v>
      </c>
      <c r="B39" s="578">
        <v>9</v>
      </c>
      <c r="C39" s="578">
        <v>1</v>
      </c>
      <c r="D39" s="578">
        <v>1</v>
      </c>
      <c r="E39" s="578">
        <v>1</v>
      </c>
      <c r="F39" s="578">
        <v>0</v>
      </c>
      <c r="G39" s="578"/>
      <c r="H39" s="241">
        <v>0</v>
      </c>
      <c r="I39" s="578" t="s">
        <v>234</v>
      </c>
      <c r="J39" s="783" t="s">
        <v>251</v>
      </c>
      <c r="K39" s="836" t="s">
        <v>240</v>
      </c>
      <c r="L39" s="836">
        <v>25</v>
      </c>
      <c r="M39" s="836"/>
      <c r="N39" s="837"/>
    </row>
    <row r="40" spans="1:14" s="193" customFormat="1" ht="12.75" customHeight="1" x14ac:dyDescent="0.2">
      <c r="A40" s="780" t="s">
        <v>252</v>
      </c>
      <c r="B40" s="783"/>
      <c r="C40" s="783"/>
      <c r="D40" s="783"/>
      <c r="E40" s="783"/>
      <c r="F40" s="783"/>
      <c r="G40" s="783"/>
      <c r="H40" s="783"/>
      <c r="I40" s="783"/>
      <c r="J40" s="783"/>
      <c r="K40" s="836"/>
      <c r="L40" s="836"/>
      <c r="M40" s="836"/>
      <c r="N40" s="837"/>
    </row>
    <row r="41" spans="1:14" s="193" customFormat="1" ht="12.75" customHeight="1" x14ac:dyDescent="0.2">
      <c r="A41" s="780"/>
      <c r="B41" s="783"/>
      <c r="C41" s="783"/>
      <c r="D41" s="783"/>
      <c r="E41" s="783"/>
      <c r="F41" s="783"/>
      <c r="G41" s="783"/>
      <c r="H41" s="241">
        <v>0</v>
      </c>
      <c r="I41" s="578" t="s">
        <v>234</v>
      </c>
      <c r="J41" s="783" t="s">
        <v>253</v>
      </c>
      <c r="K41" s="836" t="s">
        <v>240</v>
      </c>
      <c r="L41" s="836">
        <v>2</v>
      </c>
      <c r="M41" s="836"/>
      <c r="N41" s="837"/>
    </row>
    <row r="42" spans="1:14" s="193" customFormat="1" ht="12.75" customHeight="1" x14ac:dyDescent="0.2">
      <c r="A42" s="780"/>
      <c r="B42" s="783"/>
      <c r="C42" s="783"/>
      <c r="D42" s="783"/>
      <c r="E42" s="783"/>
      <c r="F42" s="783"/>
      <c r="G42" s="783"/>
      <c r="H42" s="783"/>
      <c r="I42" s="783"/>
      <c r="J42" s="783"/>
      <c r="K42" s="836"/>
      <c r="L42" s="836"/>
      <c r="M42" s="836"/>
      <c r="N42" s="837"/>
    </row>
    <row r="43" spans="1:14" s="193" customFormat="1" ht="12.75" customHeight="1" x14ac:dyDescent="0.2">
      <c r="A43" s="780"/>
      <c r="B43" s="783"/>
      <c r="C43" s="783"/>
      <c r="D43" s="783"/>
      <c r="E43" s="783"/>
      <c r="F43" s="783"/>
      <c r="G43" s="783"/>
      <c r="H43" s="241">
        <v>0</v>
      </c>
      <c r="I43" s="578" t="s">
        <v>233</v>
      </c>
      <c r="J43" s="783" t="s">
        <v>237</v>
      </c>
      <c r="K43" s="836" t="s">
        <v>240</v>
      </c>
      <c r="L43" s="836">
        <v>19</v>
      </c>
      <c r="M43" s="836"/>
      <c r="N43" s="837"/>
    </row>
    <row r="44" spans="1:14" s="193" customFormat="1" ht="12.75" customHeight="1" x14ac:dyDescent="0.2">
      <c r="A44" s="780"/>
      <c r="B44" s="783"/>
      <c r="C44" s="783"/>
      <c r="D44" s="783"/>
      <c r="E44" s="783"/>
      <c r="F44" s="783"/>
      <c r="G44" s="783"/>
      <c r="H44" s="783"/>
      <c r="I44" s="783"/>
      <c r="J44" s="783"/>
      <c r="K44" s="836"/>
      <c r="L44" s="836"/>
      <c r="M44" s="836"/>
      <c r="N44" s="837"/>
    </row>
    <row r="45" spans="1:14" s="193" customFormat="1" ht="12.75" customHeight="1" x14ac:dyDescent="0.2">
      <c r="A45" s="780"/>
      <c r="B45" s="783"/>
      <c r="C45" s="783"/>
      <c r="D45" s="783"/>
      <c r="E45" s="783"/>
      <c r="F45" s="783"/>
      <c r="G45" s="783"/>
      <c r="H45" s="241">
        <v>0</v>
      </c>
      <c r="I45" s="578" t="s">
        <v>231</v>
      </c>
      <c r="J45" s="783" t="s">
        <v>239</v>
      </c>
      <c r="K45" s="836" t="s">
        <v>238</v>
      </c>
      <c r="L45" s="836">
        <v>19</v>
      </c>
      <c r="M45" s="836"/>
      <c r="N45" s="837"/>
    </row>
    <row r="46" spans="1:14" s="193" customFormat="1" ht="12.75" customHeight="1" x14ac:dyDescent="0.2">
      <c r="A46" s="780"/>
      <c r="B46" s="783"/>
      <c r="C46" s="783"/>
      <c r="D46" s="783"/>
      <c r="E46" s="783"/>
      <c r="F46" s="783"/>
      <c r="G46" s="783"/>
      <c r="H46" s="783"/>
      <c r="I46" s="783"/>
      <c r="J46" s="783"/>
      <c r="K46" s="836"/>
      <c r="L46" s="836"/>
      <c r="M46" s="836"/>
      <c r="N46" s="837"/>
    </row>
    <row r="47" spans="1:14" s="193" customFormat="1" ht="12.75" customHeight="1" x14ac:dyDescent="0.2">
      <c r="A47" s="237">
        <v>5</v>
      </c>
      <c r="B47" s="238">
        <v>6</v>
      </c>
      <c r="C47" s="238">
        <v>2</v>
      </c>
      <c r="D47" s="238">
        <v>9</v>
      </c>
      <c r="E47" s="238">
        <v>1</v>
      </c>
      <c r="F47" s="238">
        <v>2</v>
      </c>
      <c r="G47" s="238"/>
      <c r="H47" s="239">
        <v>0</v>
      </c>
      <c r="I47" s="238"/>
      <c r="J47" s="842"/>
      <c r="K47" s="840"/>
      <c r="L47" s="840"/>
      <c r="M47" s="840"/>
      <c r="N47" s="838"/>
    </row>
    <row r="48" spans="1:14" s="193" customFormat="1" ht="12.75" customHeight="1" x14ac:dyDescent="0.2">
      <c r="A48" s="861" t="s">
        <v>236</v>
      </c>
      <c r="B48" s="862"/>
      <c r="C48" s="862"/>
      <c r="D48" s="862"/>
      <c r="E48" s="862"/>
      <c r="F48" s="862"/>
      <c r="G48" s="863"/>
      <c r="H48" s="856"/>
      <c r="I48" s="857"/>
      <c r="J48" s="843"/>
      <c r="K48" s="841"/>
      <c r="L48" s="841"/>
      <c r="M48" s="841"/>
      <c r="N48" s="839"/>
    </row>
    <row r="49" spans="1:14" s="193" customFormat="1" ht="12.75" customHeight="1" x14ac:dyDescent="0.2">
      <c r="A49" s="864"/>
      <c r="B49" s="865"/>
      <c r="C49" s="865"/>
      <c r="D49" s="865"/>
      <c r="E49" s="865"/>
      <c r="F49" s="865"/>
      <c r="G49" s="866"/>
      <c r="H49" s="241">
        <v>0</v>
      </c>
      <c r="I49" s="578" t="s">
        <v>233</v>
      </c>
      <c r="J49" s="842" t="s">
        <v>237</v>
      </c>
      <c r="K49" s="840" t="s">
        <v>238</v>
      </c>
      <c r="L49" s="840">
        <v>14</v>
      </c>
      <c r="M49" s="840"/>
      <c r="N49" s="838"/>
    </row>
    <row r="50" spans="1:14" s="193" customFormat="1" ht="12.75" customHeight="1" x14ac:dyDescent="0.2">
      <c r="A50" s="864"/>
      <c r="B50" s="865"/>
      <c r="C50" s="865"/>
      <c r="D50" s="865"/>
      <c r="E50" s="865"/>
      <c r="F50" s="865"/>
      <c r="G50" s="866"/>
      <c r="H50" s="856"/>
      <c r="I50" s="857"/>
      <c r="J50" s="843"/>
      <c r="K50" s="841"/>
      <c r="L50" s="841"/>
      <c r="M50" s="841"/>
      <c r="N50" s="839"/>
    </row>
    <row r="51" spans="1:14" s="193" customFormat="1" ht="12.75" customHeight="1" x14ac:dyDescent="0.2">
      <c r="A51" s="864"/>
      <c r="B51" s="865"/>
      <c r="C51" s="865"/>
      <c r="D51" s="865"/>
      <c r="E51" s="865"/>
      <c r="F51" s="865"/>
      <c r="G51" s="866"/>
      <c r="H51" s="241">
        <v>0</v>
      </c>
      <c r="I51" s="578" t="s">
        <v>231</v>
      </c>
      <c r="J51" s="842" t="s">
        <v>239</v>
      </c>
      <c r="K51" s="840" t="s">
        <v>240</v>
      </c>
      <c r="L51" s="840">
        <v>14</v>
      </c>
      <c r="M51" s="840"/>
      <c r="N51" s="838"/>
    </row>
    <row r="52" spans="1:14" s="193" customFormat="1" ht="12.75" customHeight="1" x14ac:dyDescent="0.2">
      <c r="A52" s="864"/>
      <c r="B52" s="865"/>
      <c r="C52" s="865"/>
      <c r="D52" s="865"/>
      <c r="E52" s="865"/>
      <c r="F52" s="865"/>
      <c r="G52" s="866"/>
      <c r="H52" s="856"/>
      <c r="I52" s="857"/>
      <c r="J52" s="843"/>
      <c r="K52" s="841"/>
      <c r="L52" s="841"/>
      <c r="M52" s="841"/>
      <c r="N52" s="839"/>
    </row>
    <row r="53" spans="1:14" s="193" customFormat="1" ht="12.75" customHeight="1" x14ac:dyDescent="0.2">
      <c r="A53" s="864"/>
      <c r="B53" s="865"/>
      <c r="C53" s="865"/>
      <c r="D53" s="865"/>
      <c r="E53" s="865"/>
      <c r="F53" s="865"/>
      <c r="G53" s="866"/>
      <c r="H53" s="241">
        <v>0</v>
      </c>
      <c r="I53" s="578"/>
      <c r="J53" s="842"/>
      <c r="K53" s="840"/>
      <c r="L53" s="840"/>
      <c r="M53" s="840"/>
      <c r="N53" s="838"/>
    </row>
    <row r="54" spans="1:14" s="193" customFormat="1" ht="12.75" customHeight="1" thickBot="1" x14ac:dyDescent="0.25">
      <c r="A54" s="867"/>
      <c r="B54" s="868"/>
      <c r="C54" s="868"/>
      <c r="D54" s="868"/>
      <c r="E54" s="868"/>
      <c r="F54" s="868"/>
      <c r="G54" s="869"/>
      <c r="H54" s="859"/>
      <c r="I54" s="860"/>
      <c r="J54" s="850"/>
      <c r="K54" s="870"/>
      <c r="L54" s="870"/>
      <c r="M54" s="870"/>
      <c r="N54" s="858"/>
    </row>
    <row r="55" spans="1:14" s="193" customFormat="1" ht="7.5" customHeight="1" thickTop="1" x14ac:dyDescent="0.2">
      <c r="A55" s="195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</row>
    <row r="56" spans="1:14" s="193" customFormat="1" ht="7.5" customHeight="1" thickBot="1" x14ac:dyDescent="0.25">
      <c r="A56" s="195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</row>
    <row r="57" spans="1:14" s="193" customFormat="1" ht="12.75" customHeight="1" thickTop="1" x14ac:dyDescent="0.2">
      <c r="A57" s="779" t="s">
        <v>600</v>
      </c>
      <c r="B57" s="781"/>
      <c r="C57" s="781"/>
      <c r="D57" s="781"/>
      <c r="E57" s="781"/>
      <c r="F57" s="781"/>
      <c r="G57" s="781"/>
      <c r="H57" s="851" t="s">
        <v>220</v>
      </c>
      <c r="I57" s="851"/>
      <c r="J57" s="851"/>
      <c r="K57" s="851"/>
      <c r="L57" s="851"/>
      <c r="M57" s="851"/>
      <c r="N57" s="852"/>
    </row>
    <row r="58" spans="1:14" s="193" customFormat="1" ht="12.75" customHeight="1" x14ac:dyDescent="0.2">
      <c r="A58" s="780"/>
      <c r="B58" s="783"/>
      <c r="C58" s="783"/>
      <c r="D58" s="783"/>
      <c r="E58" s="783"/>
      <c r="F58" s="783"/>
      <c r="G58" s="783"/>
      <c r="H58" s="853" t="s">
        <v>221</v>
      </c>
      <c r="I58" s="853"/>
      <c r="J58" s="853"/>
      <c r="K58" s="853"/>
      <c r="L58" s="853"/>
      <c r="M58" s="853"/>
      <c r="N58" s="854"/>
    </row>
    <row r="59" spans="1:14" s="193" customFormat="1" ht="12.75" customHeight="1" x14ac:dyDescent="0.2">
      <c r="A59" s="780"/>
      <c r="B59" s="783"/>
      <c r="C59" s="783"/>
      <c r="D59" s="783"/>
      <c r="E59" s="783"/>
      <c r="F59" s="783"/>
      <c r="G59" s="783"/>
      <c r="H59" s="853" t="s">
        <v>222</v>
      </c>
      <c r="I59" s="853"/>
      <c r="J59" s="853"/>
      <c r="K59" s="853"/>
      <c r="L59" s="853"/>
      <c r="M59" s="853"/>
      <c r="N59" s="854"/>
    </row>
    <row r="60" spans="1:14" s="193" customFormat="1" ht="12.75" customHeight="1" x14ac:dyDescent="0.2">
      <c r="A60" s="780"/>
      <c r="B60" s="783"/>
      <c r="C60" s="783"/>
      <c r="D60" s="783"/>
      <c r="E60" s="783"/>
      <c r="F60" s="783"/>
      <c r="G60" s="783"/>
      <c r="H60" s="853" t="s">
        <v>223</v>
      </c>
      <c r="I60" s="853"/>
      <c r="J60" s="853"/>
      <c r="K60" s="853"/>
      <c r="L60" s="853"/>
      <c r="M60" s="853"/>
      <c r="N60" s="854"/>
    </row>
    <row r="61" spans="1:14" s="193" customFormat="1" ht="12.75" customHeight="1" x14ac:dyDescent="0.2">
      <c r="A61" s="780"/>
      <c r="B61" s="783"/>
      <c r="C61" s="783"/>
      <c r="D61" s="783"/>
      <c r="E61" s="783"/>
      <c r="F61" s="783"/>
      <c r="G61" s="783"/>
      <c r="H61" s="853" t="s">
        <v>224</v>
      </c>
      <c r="I61" s="853"/>
      <c r="J61" s="853"/>
      <c r="K61" s="853"/>
      <c r="L61" s="853"/>
      <c r="M61" s="853"/>
      <c r="N61" s="854"/>
    </row>
    <row r="62" spans="1:14" s="193" customFormat="1" ht="12.75" customHeight="1" x14ac:dyDescent="0.2">
      <c r="A62" s="780"/>
      <c r="B62" s="783"/>
      <c r="C62" s="783"/>
      <c r="D62" s="783"/>
      <c r="E62" s="783"/>
      <c r="F62" s="783"/>
      <c r="G62" s="783"/>
      <c r="H62" s="783" t="s">
        <v>225</v>
      </c>
      <c r="I62" s="783"/>
      <c r="J62" s="783" t="s">
        <v>2</v>
      </c>
      <c r="K62" s="783" t="s">
        <v>226</v>
      </c>
      <c r="L62" s="576" t="s">
        <v>227</v>
      </c>
      <c r="M62" s="576" t="s">
        <v>228</v>
      </c>
      <c r="N62" s="577" t="s">
        <v>229</v>
      </c>
    </row>
    <row r="63" spans="1:14" s="193" customFormat="1" ht="12.75" customHeight="1" x14ac:dyDescent="0.2">
      <c r="A63" s="780"/>
      <c r="B63" s="783"/>
      <c r="C63" s="783"/>
      <c r="D63" s="783"/>
      <c r="E63" s="783"/>
      <c r="F63" s="783"/>
      <c r="G63" s="783"/>
      <c r="H63" s="783"/>
      <c r="I63" s="783"/>
      <c r="J63" s="783"/>
      <c r="K63" s="783"/>
      <c r="L63" s="783" t="s">
        <v>230</v>
      </c>
      <c r="M63" s="783"/>
      <c r="N63" s="784"/>
    </row>
    <row r="64" spans="1:14" s="193" customFormat="1" ht="12.75" customHeight="1" thickBot="1" x14ac:dyDescent="0.25">
      <c r="A64" s="844">
        <v>1</v>
      </c>
      <c r="B64" s="845"/>
      <c r="C64" s="845"/>
      <c r="D64" s="845"/>
      <c r="E64" s="845"/>
      <c r="F64" s="845"/>
      <c r="G64" s="845"/>
      <c r="H64" s="845">
        <v>2</v>
      </c>
      <c r="I64" s="845"/>
      <c r="J64" s="579">
        <v>3</v>
      </c>
      <c r="K64" s="579">
        <v>4</v>
      </c>
      <c r="L64" s="579">
        <v>5</v>
      </c>
      <c r="M64" s="579">
        <v>6</v>
      </c>
      <c r="N64" s="581">
        <v>7</v>
      </c>
    </row>
    <row r="65" spans="1:14" s="193" customFormat="1" ht="12.75" customHeight="1" thickTop="1" x14ac:dyDescent="0.2">
      <c r="A65" s="206" t="s">
        <v>250</v>
      </c>
      <c r="B65" s="578" t="s">
        <v>235</v>
      </c>
      <c r="C65" s="578" t="s">
        <v>233</v>
      </c>
      <c r="D65" s="578" t="s">
        <v>233</v>
      </c>
      <c r="E65" s="578" t="s">
        <v>231</v>
      </c>
      <c r="F65" s="578" t="s">
        <v>234</v>
      </c>
      <c r="G65" s="578"/>
      <c r="H65" s="241">
        <v>0</v>
      </c>
      <c r="I65" s="578"/>
      <c r="J65" s="783"/>
      <c r="K65" s="836"/>
      <c r="L65" s="836"/>
      <c r="M65" s="836"/>
      <c r="N65" s="837"/>
    </row>
    <row r="66" spans="1:14" s="193" customFormat="1" ht="12.75" customHeight="1" x14ac:dyDescent="0.2">
      <c r="A66" s="780" t="s">
        <v>254</v>
      </c>
      <c r="B66" s="783"/>
      <c r="C66" s="783"/>
      <c r="D66" s="783"/>
      <c r="E66" s="783"/>
      <c r="F66" s="783"/>
      <c r="G66" s="783"/>
      <c r="H66" s="783"/>
      <c r="I66" s="783"/>
      <c r="J66" s="783"/>
      <c r="K66" s="836"/>
      <c r="L66" s="836"/>
      <c r="M66" s="836"/>
      <c r="N66" s="837"/>
    </row>
    <row r="67" spans="1:14" s="193" customFormat="1" ht="12.75" customHeight="1" x14ac:dyDescent="0.2">
      <c r="A67" s="780"/>
      <c r="B67" s="783"/>
      <c r="C67" s="783"/>
      <c r="D67" s="783"/>
      <c r="E67" s="783"/>
      <c r="F67" s="783"/>
      <c r="G67" s="783"/>
      <c r="H67" s="241">
        <v>0</v>
      </c>
      <c r="I67" s="578" t="s">
        <v>233</v>
      </c>
      <c r="J67" s="783" t="s">
        <v>255</v>
      </c>
      <c r="K67" s="836" t="s">
        <v>240</v>
      </c>
      <c r="L67" s="836">
        <v>25</v>
      </c>
      <c r="M67" s="836"/>
      <c r="N67" s="837"/>
    </row>
    <row r="68" spans="1:14" s="193" customFormat="1" ht="12.75" customHeight="1" x14ac:dyDescent="0.2">
      <c r="A68" s="780"/>
      <c r="B68" s="783"/>
      <c r="C68" s="783"/>
      <c r="D68" s="783"/>
      <c r="E68" s="783"/>
      <c r="F68" s="783"/>
      <c r="G68" s="783"/>
      <c r="H68" s="783"/>
      <c r="I68" s="783"/>
      <c r="J68" s="783"/>
      <c r="K68" s="836"/>
      <c r="L68" s="836"/>
      <c r="M68" s="836"/>
      <c r="N68" s="837"/>
    </row>
    <row r="69" spans="1:14" s="193" customFormat="1" ht="12.75" customHeight="1" x14ac:dyDescent="0.2">
      <c r="A69" s="780"/>
      <c r="B69" s="783"/>
      <c r="C69" s="783"/>
      <c r="D69" s="783"/>
      <c r="E69" s="783"/>
      <c r="F69" s="783"/>
      <c r="G69" s="783"/>
      <c r="H69" s="241">
        <v>0</v>
      </c>
      <c r="I69" s="578" t="s">
        <v>231</v>
      </c>
      <c r="J69" s="783" t="s">
        <v>256</v>
      </c>
      <c r="K69" s="836" t="s">
        <v>238</v>
      </c>
      <c r="L69" s="836"/>
      <c r="M69" s="836"/>
      <c r="N69" s="837"/>
    </row>
    <row r="70" spans="1:14" s="193" customFormat="1" ht="12.75" customHeight="1" x14ac:dyDescent="0.2">
      <c r="A70" s="780"/>
      <c r="B70" s="783"/>
      <c r="C70" s="783"/>
      <c r="D70" s="783"/>
      <c r="E70" s="783"/>
      <c r="F70" s="783"/>
      <c r="G70" s="783"/>
      <c r="H70" s="783"/>
      <c r="I70" s="783"/>
      <c r="J70" s="783"/>
      <c r="K70" s="836"/>
      <c r="L70" s="836"/>
      <c r="M70" s="836"/>
      <c r="N70" s="837"/>
    </row>
    <row r="71" spans="1:14" s="193" customFormat="1" ht="12.75" customHeight="1" x14ac:dyDescent="0.2">
      <c r="A71" s="780"/>
      <c r="B71" s="783"/>
      <c r="C71" s="783"/>
      <c r="D71" s="783"/>
      <c r="E71" s="783"/>
      <c r="F71" s="783"/>
      <c r="G71" s="783"/>
      <c r="H71" s="241">
        <v>0</v>
      </c>
      <c r="I71" s="578"/>
      <c r="J71" s="783"/>
      <c r="K71" s="836"/>
      <c r="L71" s="836"/>
      <c r="M71" s="836"/>
      <c r="N71" s="837"/>
    </row>
    <row r="72" spans="1:14" s="193" customFormat="1" ht="12.75" customHeight="1" x14ac:dyDescent="0.2">
      <c r="A72" s="780"/>
      <c r="B72" s="783"/>
      <c r="C72" s="783"/>
      <c r="D72" s="783"/>
      <c r="E72" s="783"/>
      <c r="F72" s="783"/>
      <c r="G72" s="783"/>
      <c r="H72" s="783"/>
      <c r="I72" s="783"/>
      <c r="J72" s="783"/>
      <c r="K72" s="836"/>
      <c r="L72" s="836"/>
      <c r="M72" s="836"/>
      <c r="N72" s="837"/>
    </row>
    <row r="73" spans="1:14" s="193" customFormat="1" ht="12.75" customHeight="1" x14ac:dyDescent="0.2">
      <c r="A73" s="206">
        <v>1</v>
      </c>
      <c r="B73" s="578">
        <v>0</v>
      </c>
      <c r="C73" s="578">
        <v>7</v>
      </c>
      <c r="D73" s="578">
        <v>0</v>
      </c>
      <c r="E73" s="578">
        <v>6</v>
      </c>
      <c r="F73" s="578">
        <v>0</v>
      </c>
      <c r="G73" s="578"/>
      <c r="H73" s="241">
        <v>0</v>
      </c>
      <c r="I73" s="578"/>
      <c r="J73" s="783"/>
      <c r="K73" s="836"/>
      <c r="L73" s="836"/>
      <c r="M73" s="836"/>
      <c r="N73" s="837"/>
    </row>
    <row r="74" spans="1:14" s="193" customFormat="1" ht="12.75" customHeight="1" x14ac:dyDescent="0.2">
      <c r="A74" s="780" t="s">
        <v>261</v>
      </c>
      <c r="B74" s="783"/>
      <c r="C74" s="783"/>
      <c r="D74" s="783"/>
      <c r="E74" s="783"/>
      <c r="F74" s="783"/>
      <c r="G74" s="783"/>
      <c r="H74" s="783"/>
      <c r="I74" s="783"/>
      <c r="J74" s="783"/>
      <c r="K74" s="836"/>
      <c r="L74" s="836"/>
      <c r="M74" s="836"/>
      <c r="N74" s="837"/>
    </row>
    <row r="75" spans="1:14" s="193" customFormat="1" ht="12.75" customHeight="1" x14ac:dyDescent="0.2">
      <c r="A75" s="780"/>
      <c r="B75" s="783"/>
      <c r="C75" s="783"/>
      <c r="D75" s="783"/>
      <c r="E75" s="783"/>
      <c r="F75" s="783"/>
      <c r="G75" s="783"/>
      <c r="H75" s="241">
        <v>0</v>
      </c>
      <c r="I75" s="578" t="s">
        <v>233</v>
      </c>
      <c r="J75" s="783" t="s">
        <v>257</v>
      </c>
      <c r="K75" s="836" t="s">
        <v>240</v>
      </c>
      <c r="L75" s="836">
        <v>3</v>
      </c>
      <c r="M75" s="836"/>
      <c r="N75" s="837"/>
    </row>
    <row r="76" spans="1:14" s="193" customFormat="1" ht="12.75" customHeight="1" x14ac:dyDescent="0.2">
      <c r="A76" s="780"/>
      <c r="B76" s="783"/>
      <c r="C76" s="783"/>
      <c r="D76" s="783"/>
      <c r="E76" s="783"/>
      <c r="F76" s="783"/>
      <c r="G76" s="783"/>
      <c r="H76" s="783"/>
      <c r="I76" s="783"/>
      <c r="J76" s="783"/>
      <c r="K76" s="836"/>
      <c r="L76" s="836"/>
      <c r="M76" s="836"/>
      <c r="N76" s="837"/>
    </row>
    <row r="77" spans="1:14" s="193" customFormat="1" ht="12.75" customHeight="1" x14ac:dyDescent="0.2">
      <c r="A77" s="780"/>
      <c r="B77" s="783"/>
      <c r="C77" s="783"/>
      <c r="D77" s="783"/>
      <c r="E77" s="783"/>
      <c r="F77" s="783"/>
      <c r="G77" s="783"/>
      <c r="H77" s="241">
        <v>0</v>
      </c>
      <c r="I77" s="578" t="s">
        <v>231</v>
      </c>
      <c r="J77" s="783" t="s">
        <v>258</v>
      </c>
      <c r="K77" s="836" t="s">
        <v>260</v>
      </c>
      <c r="L77" s="836">
        <v>50</v>
      </c>
      <c r="M77" s="836"/>
      <c r="N77" s="837"/>
    </row>
    <row r="78" spans="1:14" s="193" customFormat="1" ht="12.75" customHeight="1" x14ac:dyDescent="0.2">
      <c r="A78" s="780"/>
      <c r="B78" s="783"/>
      <c r="C78" s="783"/>
      <c r="D78" s="783"/>
      <c r="E78" s="783"/>
      <c r="F78" s="783"/>
      <c r="G78" s="783"/>
      <c r="H78" s="783"/>
      <c r="I78" s="783"/>
      <c r="J78" s="783"/>
      <c r="K78" s="836"/>
      <c r="L78" s="836"/>
      <c r="M78" s="836"/>
      <c r="N78" s="837"/>
    </row>
    <row r="79" spans="1:14" s="193" customFormat="1" ht="12.75" customHeight="1" x14ac:dyDescent="0.2">
      <c r="A79" s="780"/>
      <c r="B79" s="783"/>
      <c r="C79" s="783"/>
      <c r="D79" s="783"/>
      <c r="E79" s="783"/>
      <c r="F79" s="783"/>
      <c r="G79" s="783"/>
      <c r="H79" s="241">
        <v>0</v>
      </c>
      <c r="I79" s="578"/>
      <c r="J79" s="783"/>
      <c r="K79" s="836"/>
      <c r="L79" s="836"/>
      <c r="M79" s="836"/>
      <c r="N79" s="837"/>
    </row>
    <row r="80" spans="1:14" s="193" customFormat="1" ht="12.75" customHeight="1" x14ac:dyDescent="0.2">
      <c r="A80" s="780"/>
      <c r="B80" s="783"/>
      <c r="C80" s="783"/>
      <c r="D80" s="783"/>
      <c r="E80" s="783"/>
      <c r="F80" s="783"/>
      <c r="G80" s="783"/>
      <c r="H80" s="783"/>
      <c r="I80" s="783"/>
      <c r="J80" s="783"/>
      <c r="K80" s="836"/>
      <c r="L80" s="836"/>
      <c r="M80" s="836"/>
      <c r="N80" s="837"/>
    </row>
    <row r="81" spans="1:14" s="193" customFormat="1" ht="12.75" customHeight="1" x14ac:dyDescent="0.2">
      <c r="A81" s="206">
        <v>1</v>
      </c>
      <c r="B81" s="578">
        <v>0</v>
      </c>
      <c r="C81" s="578">
        <v>7</v>
      </c>
      <c r="D81" s="578">
        <v>0</v>
      </c>
      <c r="E81" s="578">
        <v>6</v>
      </c>
      <c r="F81" s="578">
        <v>0</v>
      </c>
      <c r="G81" s="578"/>
      <c r="H81" s="241">
        <v>0</v>
      </c>
      <c r="I81" s="578"/>
      <c r="J81" s="783"/>
      <c r="K81" s="836"/>
      <c r="L81" s="836"/>
      <c r="M81" s="836"/>
      <c r="N81" s="837"/>
    </row>
    <row r="82" spans="1:14" s="193" customFormat="1" ht="12.75" customHeight="1" x14ac:dyDescent="0.2">
      <c r="A82" s="780" t="s">
        <v>597</v>
      </c>
      <c r="B82" s="783"/>
      <c r="C82" s="783"/>
      <c r="D82" s="783"/>
      <c r="E82" s="783"/>
      <c r="F82" s="783"/>
      <c r="G82" s="783"/>
      <c r="H82" s="783"/>
      <c r="I82" s="783"/>
      <c r="J82" s="783"/>
      <c r="K82" s="836"/>
      <c r="L82" s="836"/>
      <c r="M82" s="836"/>
      <c r="N82" s="837"/>
    </row>
    <row r="83" spans="1:14" s="193" customFormat="1" ht="12.75" customHeight="1" x14ac:dyDescent="0.2">
      <c r="A83" s="780"/>
      <c r="B83" s="783"/>
      <c r="C83" s="783"/>
      <c r="D83" s="783"/>
      <c r="E83" s="783"/>
      <c r="F83" s="783"/>
      <c r="G83" s="783"/>
      <c r="H83" s="241">
        <v>0</v>
      </c>
      <c r="I83" s="578" t="s">
        <v>233</v>
      </c>
      <c r="J83" s="783" t="s">
        <v>257</v>
      </c>
      <c r="K83" s="836" t="s">
        <v>240</v>
      </c>
      <c r="L83" s="836">
        <v>3</v>
      </c>
      <c r="M83" s="836"/>
      <c r="N83" s="837"/>
    </row>
    <row r="84" spans="1:14" s="193" customFormat="1" ht="12.75" customHeight="1" x14ac:dyDescent="0.2">
      <c r="A84" s="780"/>
      <c r="B84" s="783"/>
      <c r="C84" s="783"/>
      <c r="D84" s="783"/>
      <c r="E84" s="783"/>
      <c r="F84" s="783"/>
      <c r="G84" s="783"/>
      <c r="H84" s="783"/>
      <c r="I84" s="783"/>
      <c r="J84" s="783"/>
      <c r="K84" s="836"/>
      <c r="L84" s="836"/>
      <c r="M84" s="836"/>
      <c r="N84" s="837"/>
    </row>
    <row r="85" spans="1:14" s="193" customFormat="1" ht="12.75" customHeight="1" x14ac:dyDescent="0.2">
      <c r="A85" s="780"/>
      <c r="B85" s="783"/>
      <c r="C85" s="783"/>
      <c r="D85" s="783"/>
      <c r="E85" s="783"/>
      <c r="F85" s="783"/>
      <c r="G85" s="783"/>
      <c r="H85" s="241">
        <v>0</v>
      </c>
      <c r="I85" s="578" t="s">
        <v>231</v>
      </c>
      <c r="J85" s="783" t="s">
        <v>258</v>
      </c>
      <c r="K85" s="836" t="s">
        <v>260</v>
      </c>
      <c r="L85" s="836">
        <v>50</v>
      </c>
      <c r="M85" s="836"/>
      <c r="N85" s="837"/>
    </row>
    <row r="86" spans="1:14" s="193" customFormat="1" ht="12.75" customHeight="1" x14ac:dyDescent="0.2">
      <c r="A86" s="780"/>
      <c r="B86" s="783"/>
      <c r="C86" s="783"/>
      <c r="D86" s="783"/>
      <c r="E86" s="783"/>
      <c r="F86" s="783"/>
      <c r="G86" s="783"/>
      <c r="H86" s="783"/>
      <c r="I86" s="783"/>
      <c r="J86" s="783"/>
      <c r="K86" s="836"/>
      <c r="L86" s="836"/>
      <c r="M86" s="836"/>
      <c r="N86" s="837"/>
    </row>
    <row r="87" spans="1:14" s="193" customFormat="1" ht="12.75" customHeight="1" x14ac:dyDescent="0.2">
      <c r="A87" s="780"/>
      <c r="B87" s="783"/>
      <c r="C87" s="783"/>
      <c r="D87" s="783"/>
      <c r="E87" s="783"/>
      <c r="F87" s="783"/>
      <c r="G87" s="783"/>
      <c r="H87" s="241">
        <v>0</v>
      </c>
      <c r="I87" s="578"/>
      <c r="J87" s="783"/>
      <c r="K87" s="836"/>
      <c r="L87" s="836"/>
      <c r="M87" s="836"/>
      <c r="N87" s="837"/>
    </row>
    <row r="88" spans="1:14" s="193" customFormat="1" ht="12.75" customHeight="1" x14ac:dyDescent="0.2">
      <c r="A88" s="780"/>
      <c r="B88" s="783"/>
      <c r="C88" s="783"/>
      <c r="D88" s="783"/>
      <c r="E88" s="783"/>
      <c r="F88" s="783"/>
      <c r="G88" s="783"/>
      <c r="H88" s="783"/>
      <c r="I88" s="783"/>
      <c r="J88" s="783"/>
      <c r="K88" s="836"/>
      <c r="L88" s="836"/>
      <c r="M88" s="836"/>
      <c r="N88" s="837"/>
    </row>
    <row r="89" spans="1:14" s="193" customFormat="1" ht="12.75" customHeight="1" x14ac:dyDescent="0.2">
      <c r="A89" s="206">
        <v>1</v>
      </c>
      <c r="B89" s="578">
        <v>0</v>
      </c>
      <c r="C89" s="578">
        <v>7</v>
      </c>
      <c r="D89" s="578">
        <v>0</v>
      </c>
      <c r="E89" s="578">
        <v>6</v>
      </c>
      <c r="F89" s="578">
        <v>0</v>
      </c>
      <c r="G89" s="578"/>
      <c r="H89" s="241">
        <v>0</v>
      </c>
      <c r="I89" s="578"/>
      <c r="J89" s="783"/>
      <c r="K89" s="836"/>
      <c r="L89" s="836"/>
      <c r="M89" s="836"/>
      <c r="N89" s="837"/>
    </row>
    <row r="90" spans="1:14" s="193" customFormat="1" ht="12.75" customHeight="1" x14ac:dyDescent="0.2">
      <c r="A90" s="780" t="s">
        <v>601</v>
      </c>
      <c r="B90" s="783"/>
      <c r="C90" s="783"/>
      <c r="D90" s="783"/>
      <c r="E90" s="783"/>
      <c r="F90" s="783"/>
      <c r="G90" s="783"/>
      <c r="H90" s="783"/>
      <c r="I90" s="783"/>
      <c r="J90" s="783"/>
      <c r="K90" s="836"/>
      <c r="L90" s="836"/>
      <c r="M90" s="836"/>
      <c r="N90" s="837"/>
    </row>
    <row r="91" spans="1:14" s="193" customFormat="1" ht="12.75" customHeight="1" x14ac:dyDescent="0.2">
      <c r="A91" s="780"/>
      <c r="B91" s="783"/>
      <c r="C91" s="783"/>
      <c r="D91" s="783"/>
      <c r="E91" s="783"/>
      <c r="F91" s="783"/>
      <c r="G91" s="783"/>
      <c r="H91" s="241">
        <v>0</v>
      </c>
      <c r="I91" s="578" t="s">
        <v>233</v>
      </c>
      <c r="J91" s="783" t="s">
        <v>257</v>
      </c>
      <c r="K91" s="836" t="s">
        <v>240</v>
      </c>
      <c r="L91" s="836">
        <v>8</v>
      </c>
      <c r="M91" s="836"/>
      <c r="N91" s="837"/>
    </row>
    <row r="92" spans="1:14" s="193" customFormat="1" ht="12.75" customHeight="1" x14ac:dyDescent="0.2">
      <c r="A92" s="780"/>
      <c r="B92" s="783"/>
      <c r="C92" s="783"/>
      <c r="D92" s="783"/>
      <c r="E92" s="783"/>
      <c r="F92" s="783"/>
      <c r="G92" s="783"/>
      <c r="H92" s="783"/>
      <c r="I92" s="783"/>
      <c r="J92" s="783"/>
      <c r="K92" s="836"/>
      <c r="L92" s="836"/>
      <c r="M92" s="836"/>
      <c r="N92" s="837"/>
    </row>
    <row r="93" spans="1:14" s="193" customFormat="1" ht="12.75" customHeight="1" x14ac:dyDescent="0.2">
      <c r="A93" s="780"/>
      <c r="B93" s="783"/>
      <c r="C93" s="783"/>
      <c r="D93" s="783"/>
      <c r="E93" s="783"/>
      <c r="F93" s="783"/>
      <c r="G93" s="783"/>
      <c r="H93" s="241">
        <v>0</v>
      </c>
      <c r="I93" s="578" t="s">
        <v>231</v>
      </c>
      <c r="J93" s="783" t="s">
        <v>258</v>
      </c>
      <c r="K93" s="836" t="s">
        <v>260</v>
      </c>
      <c r="L93" s="836">
        <v>50</v>
      </c>
      <c r="M93" s="836"/>
      <c r="N93" s="837"/>
    </row>
    <row r="94" spans="1:14" s="193" customFormat="1" ht="12.75" customHeight="1" x14ac:dyDescent="0.2">
      <c r="A94" s="780"/>
      <c r="B94" s="783"/>
      <c r="C94" s="783"/>
      <c r="D94" s="783"/>
      <c r="E94" s="783"/>
      <c r="F94" s="783"/>
      <c r="G94" s="783"/>
      <c r="H94" s="783"/>
      <c r="I94" s="783"/>
      <c r="J94" s="783"/>
      <c r="K94" s="836"/>
      <c r="L94" s="836"/>
      <c r="M94" s="836"/>
      <c r="N94" s="837"/>
    </row>
    <row r="95" spans="1:14" s="193" customFormat="1" ht="12.75" customHeight="1" x14ac:dyDescent="0.2">
      <c r="A95" s="780"/>
      <c r="B95" s="783"/>
      <c r="C95" s="783"/>
      <c r="D95" s="783"/>
      <c r="E95" s="783"/>
      <c r="F95" s="783"/>
      <c r="G95" s="783"/>
      <c r="H95" s="241">
        <v>0</v>
      </c>
      <c r="I95" s="578"/>
      <c r="J95" s="783"/>
      <c r="K95" s="836"/>
      <c r="L95" s="836"/>
      <c r="M95" s="836"/>
      <c r="N95" s="837"/>
    </row>
    <row r="96" spans="1:14" s="193" customFormat="1" ht="12.75" customHeight="1" x14ac:dyDescent="0.2">
      <c r="A96" s="780"/>
      <c r="B96" s="783"/>
      <c r="C96" s="783"/>
      <c r="D96" s="783"/>
      <c r="E96" s="783"/>
      <c r="F96" s="783"/>
      <c r="G96" s="783"/>
      <c r="H96" s="783"/>
      <c r="I96" s="783"/>
      <c r="J96" s="783"/>
      <c r="K96" s="836"/>
      <c r="L96" s="836"/>
      <c r="M96" s="836"/>
      <c r="N96" s="837"/>
    </row>
    <row r="97" spans="1:14" s="193" customFormat="1" ht="12.75" customHeight="1" x14ac:dyDescent="0.2">
      <c r="A97" s="237">
        <v>1</v>
      </c>
      <c r="B97" s="238">
        <v>0</v>
      </c>
      <c r="C97" s="238">
        <v>7</v>
      </c>
      <c r="D97" s="238">
        <v>0</v>
      </c>
      <c r="E97" s="238">
        <v>6</v>
      </c>
      <c r="F97" s="238">
        <v>0</v>
      </c>
      <c r="G97" s="238"/>
      <c r="H97" s="239">
        <v>0</v>
      </c>
      <c r="I97" s="238"/>
      <c r="J97" s="843"/>
      <c r="K97" s="841"/>
      <c r="L97" s="841"/>
      <c r="M97" s="841"/>
      <c r="N97" s="839"/>
    </row>
    <row r="98" spans="1:14" s="193" customFormat="1" ht="12.75" customHeight="1" x14ac:dyDescent="0.2">
      <c r="A98" s="780" t="s">
        <v>602</v>
      </c>
      <c r="B98" s="783"/>
      <c r="C98" s="783"/>
      <c r="D98" s="783"/>
      <c r="E98" s="783"/>
      <c r="F98" s="783"/>
      <c r="G98" s="783"/>
      <c r="H98" s="783"/>
      <c r="I98" s="783"/>
      <c r="J98" s="783"/>
      <c r="K98" s="836"/>
      <c r="L98" s="836"/>
      <c r="M98" s="836"/>
      <c r="N98" s="837"/>
    </row>
    <row r="99" spans="1:14" s="193" customFormat="1" ht="12.75" customHeight="1" x14ac:dyDescent="0.2">
      <c r="A99" s="780"/>
      <c r="B99" s="783"/>
      <c r="C99" s="783"/>
      <c r="D99" s="783"/>
      <c r="E99" s="783"/>
      <c r="F99" s="783"/>
      <c r="G99" s="783"/>
      <c r="H99" s="241">
        <v>0</v>
      </c>
      <c r="I99" s="578" t="s">
        <v>233</v>
      </c>
      <c r="J99" s="783" t="s">
        <v>257</v>
      </c>
      <c r="K99" s="836" t="s">
        <v>240</v>
      </c>
      <c r="L99" s="836">
        <v>100</v>
      </c>
      <c r="M99" s="836"/>
      <c r="N99" s="837"/>
    </row>
    <row r="100" spans="1:14" s="193" customFormat="1" ht="12.75" customHeight="1" x14ac:dyDescent="0.2">
      <c r="A100" s="780"/>
      <c r="B100" s="783"/>
      <c r="C100" s="783"/>
      <c r="D100" s="783"/>
      <c r="E100" s="783"/>
      <c r="F100" s="783"/>
      <c r="G100" s="783"/>
      <c r="H100" s="783"/>
      <c r="I100" s="783"/>
      <c r="J100" s="783"/>
      <c r="K100" s="836"/>
      <c r="L100" s="836"/>
      <c r="M100" s="836"/>
      <c r="N100" s="837"/>
    </row>
    <row r="101" spans="1:14" s="193" customFormat="1" ht="12.75" customHeight="1" x14ac:dyDescent="0.2">
      <c r="A101" s="780"/>
      <c r="B101" s="783"/>
      <c r="C101" s="783"/>
      <c r="D101" s="783"/>
      <c r="E101" s="783"/>
      <c r="F101" s="783"/>
      <c r="G101" s="783"/>
      <c r="H101" s="241">
        <v>0</v>
      </c>
      <c r="I101" s="578" t="s">
        <v>231</v>
      </c>
      <c r="J101" s="783" t="s">
        <v>258</v>
      </c>
      <c r="K101" s="836" t="s">
        <v>260</v>
      </c>
      <c r="L101" s="836">
        <v>20</v>
      </c>
      <c r="M101" s="836"/>
      <c r="N101" s="837"/>
    </row>
    <row r="102" spans="1:14" s="193" customFormat="1" ht="12.75" customHeight="1" x14ac:dyDescent="0.2">
      <c r="A102" s="780"/>
      <c r="B102" s="783"/>
      <c r="C102" s="783"/>
      <c r="D102" s="783"/>
      <c r="E102" s="783"/>
      <c r="F102" s="783"/>
      <c r="G102" s="783"/>
      <c r="H102" s="783"/>
      <c r="I102" s="783"/>
      <c r="J102" s="783"/>
      <c r="K102" s="836"/>
      <c r="L102" s="836"/>
      <c r="M102" s="836"/>
      <c r="N102" s="837"/>
    </row>
    <row r="103" spans="1:14" s="193" customFormat="1" ht="12.75" customHeight="1" x14ac:dyDescent="0.2">
      <c r="A103" s="780"/>
      <c r="B103" s="783"/>
      <c r="C103" s="783"/>
      <c r="D103" s="783"/>
      <c r="E103" s="783"/>
      <c r="F103" s="783"/>
      <c r="G103" s="783"/>
      <c r="H103" s="241">
        <v>0</v>
      </c>
      <c r="I103" s="578"/>
      <c r="J103" s="783"/>
      <c r="K103" s="836"/>
      <c r="L103" s="836"/>
      <c r="M103" s="836"/>
      <c r="N103" s="837"/>
    </row>
    <row r="104" spans="1:14" s="193" customFormat="1" ht="12.75" customHeight="1" thickBot="1" x14ac:dyDescent="0.25">
      <c r="A104" s="844"/>
      <c r="B104" s="845"/>
      <c r="C104" s="845"/>
      <c r="D104" s="845"/>
      <c r="E104" s="845"/>
      <c r="F104" s="845"/>
      <c r="G104" s="845"/>
      <c r="H104" s="845"/>
      <c r="I104" s="845"/>
      <c r="J104" s="845"/>
      <c r="K104" s="846"/>
      <c r="L104" s="846"/>
      <c r="M104" s="846"/>
      <c r="N104" s="847"/>
    </row>
    <row r="105" spans="1:14" s="193" customFormat="1" ht="7.5" customHeight="1" thickTop="1" x14ac:dyDescent="0.2">
      <c r="A105" s="359"/>
      <c r="B105" s="359"/>
      <c r="C105" s="359"/>
      <c r="D105" s="359"/>
      <c r="E105" s="359"/>
      <c r="F105" s="359"/>
      <c r="G105" s="359"/>
      <c r="H105" s="359"/>
      <c r="I105" s="359"/>
      <c r="J105" s="359"/>
      <c r="K105" s="360"/>
      <c r="L105" s="360"/>
      <c r="M105" s="360"/>
      <c r="N105" s="360"/>
    </row>
    <row r="106" spans="1:14" s="193" customFormat="1" ht="7.5" customHeight="1" thickBot="1" x14ac:dyDescent="0.25">
      <c r="A106" s="361"/>
      <c r="B106" s="361"/>
      <c r="C106" s="361"/>
      <c r="D106" s="361"/>
      <c r="E106" s="361"/>
      <c r="F106" s="361"/>
      <c r="G106" s="361"/>
      <c r="H106" s="361"/>
      <c r="I106" s="361"/>
      <c r="J106" s="361"/>
      <c r="K106" s="362"/>
      <c r="L106" s="362"/>
      <c r="M106" s="362"/>
      <c r="N106" s="362"/>
    </row>
    <row r="107" spans="1:14" s="193" customFormat="1" ht="12.75" customHeight="1" thickTop="1" x14ac:dyDescent="0.2">
      <c r="A107" s="779" t="s">
        <v>600</v>
      </c>
      <c r="B107" s="781"/>
      <c r="C107" s="781"/>
      <c r="D107" s="781"/>
      <c r="E107" s="781"/>
      <c r="F107" s="781"/>
      <c r="G107" s="781"/>
      <c r="H107" s="851" t="s">
        <v>220</v>
      </c>
      <c r="I107" s="851"/>
      <c r="J107" s="851"/>
      <c r="K107" s="851"/>
      <c r="L107" s="851"/>
      <c r="M107" s="851"/>
      <c r="N107" s="852"/>
    </row>
    <row r="108" spans="1:14" s="193" customFormat="1" ht="12.75" customHeight="1" x14ac:dyDescent="0.2">
      <c r="A108" s="780"/>
      <c r="B108" s="783"/>
      <c r="C108" s="783"/>
      <c r="D108" s="783"/>
      <c r="E108" s="783"/>
      <c r="F108" s="783"/>
      <c r="G108" s="783"/>
      <c r="H108" s="853" t="s">
        <v>221</v>
      </c>
      <c r="I108" s="853"/>
      <c r="J108" s="853"/>
      <c r="K108" s="853"/>
      <c r="L108" s="853"/>
      <c r="M108" s="853"/>
      <c r="N108" s="854"/>
    </row>
    <row r="109" spans="1:14" s="193" customFormat="1" ht="12.75" customHeight="1" x14ac:dyDescent="0.2">
      <c r="A109" s="780"/>
      <c r="B109" s="783"/>
      <c r="C109" s="783"/>
      <c r="D109" s="783"/>
      <c r="E109" s="783"/>
      <c r="F109" s="783"/>
      <c r="G109" s="783"/>
      <c r="H109" s="853" t="s">
        <v>222</v>
      </c>
      <c r="I109" s="853"/>
      <c r="J109" s="853"/>
      <c r="K109" s="853"/>
      <c r="L109" s="853"/>
      <c r="M109" s="853"/>
      <c r="N109" s="854"/>
    </row>
    <row r="110" spans="1:14" s="193" customFormat="1" ht="12.75" customHeight="1" x14ac:dyDescent="0.2">
      <c r="A110" s="780"/>
      <c r="B110" s="783"/>
      <c r="C110" s="783"/>
      <c r="D110" s="783"/>
      <c r="E110" s="783"/>
      <c r="F110" s="783"/>
      <c r="G110" s="783"/>
      <c r="H110" s="853" t="s">
        <v>223</v>
      </c>
      <c r="I110" s="853"/>
      <c r="J110" s="853"/>
      <c r="K110" s="853"/>
      <c r="L110" s="853"/>
      <c r="M110" s="853"/>
      <c r="N110" s="854"/>
    </row>
    <row r="111" spans="1:14" s="193" customFormat="1" ht="12.75" customHeight="1" x14ac:dyDescent="0.2">
      <c r="A111" s="780"/>
      <c r="B111" s="783"/>
      <c r="C111" s="783"/>
      <c r="D111" s="783"/>
      <c r="E111" s="783"/>
      <c r="F111" s="783"/>
      <c r="G111" s="783"/>
      <c r="H111" s="853" t="s">
        <v>224</v>
      </c>
      <c r="I111" s="853"/>
      <c r="J111" s="853"/>
      <c r="K111" s="853"/>
      <c r="L111" s="853"/>
      <c r="M111" s="853"/>
      <c r="N111" s="854"/>
    </row>
    <row r="112" spans="1:14" s="193" customFormat="1" ht="12.75" customHeight="1" x14ac:dyDescent="0.2">
      <c r="A112" s="780"/>
      <c r="B112" s="783"/>
      <c r="C112" s="783"/>
      <c r="D112" s="783"/>
      <c r="E112" s="783"/>
      <c r="F112" s="783"/>
      <c r="G112" s="783"/>
      <c r="H112" s="783" t="s">
        <v>225</v>
      </c>
      <c r="I112" s="783"/>
      <c r="J112" s="783" t="s">
        <v>2</v>
      </c>
      <c r="K112" s="783" t="s">
        <v>226</v>
      </c>
      <c r="L112" s="576" t="s">
        <v>227</v>
      </c>
      <c r="M112" s="576" t="s">
        <v>228</v>
      </c>
      <c r="N112" s="577" t="s">
        <v>229</v>
      </c>
    </row>
    <row r="113" spans="1:14" s="193" customFormat="1" ht="12.75" customHeight="1" thickBot="1" x14ac:dyDescent="0.25">
      <c r="A113" s="780"/>
      <c r="B113" s="783"/>
      <c r="C113" s="783"/>
      <c r="D113" s="783"/>
      <c r="E113" s="783"/>
      <c r="F113" s="783"/>
      <c r="G113" s="783"/>
      <c r="H113" s="845"/>
      <c r="I113" s="845"/>
      <c r="J113" s="845"/>
      <c r="K113" s="845"/>
      <c r="L113" s="845" t="s">
        <v>230</v>
      </c>
      <c r="M113" s="845"/>
      <c r="N113" s="855"/>
    </row>
    <row r="114" spans="1:14" s="193" customFormat="1" ht="12.75" customHeight="1" thickTop="1" thickBot="1" x14ac:dyDescent="0.25">
      <c r="A114" s="849">
        <v>1</v>
      </c>
      <c r="B114" s="850"/>
      <c r="C114" s="850"/>
      <c r="D114" s="850"/>
      <c r="E114" s="850"/>
      <c r="F114" s="850"/>
      <c r="G114" s="850"/>
      <c r="H114" s="850">
        <v>2</v>
      </c>
      <c r="I114" s="850"/>
      <c r="J114" s="580">
        <v>3</v>
      </c>
      <c r="K114" s="580">
        <v>4</v>
      </c>
      <c r="L114" s="580">
        <v>5</v>
      </c>
      <c r="M114" s="580">
        <v>6</v>
      </c>
      <c r="N114" s="202">
        <v>7</v>
      </c>
    </row>
    <row r="115" spans="1:14" s="193" customFormat="1" ht="12.75" customHeight="1" thickTop="1" x14ac:dyDescent="0.2">
      <c r="A115" s="237"/>
      <c r="B115" s="238"/>
      <c r="C115" s="238"/>
      <c r="D115" s="238"/>
      <c r="E115" s="238"/>
      <c r="F115" s="238"/>
      <c r="G115" s="238"/>
      <c r="H115" s="239">
        <v>0</v>
      </c>
      <c r="I115" s="238"/>
      <c r="J115" s="843"/>
      <c r="K115" s="841"/>
      <c r="L115" s="841"/>
      <c r="M115" s="841"/>
      <c r="N115" s="839"/>
    </row>
    <row r="116" spans="1:14" s="193" customFormat="1" ht="12.75" customHeight="1" x14ac:dyDescent="0.2">
      <c r="A116" s="780" t="s">
        <v>577</v>
      </c>
      <c r="B116" s="783"/>
      <c r="C116" s="783"/>
      <c r="D116" s="783"/>
      <c r="E116" s="783"/>
      <c r="F116" s="783"/>
      <c r="G116" s="783"/>
      <c r="H116" s="783"/>
      <c r="I116" s="783"/>
      <c r="J116" s="783"/>
      <c r="K116" s="836"/>
      <c r="L116" s="836"/>
      <c r="M116" s="836"/>
      <c r="N116" s="837"/>
    </row>
    <row r="117" spans="1:14" s="193" customFormat="1" ht="12.75" customHeight="1" x14ac:dyDescent="0.2">
      <c r="A117" s="780"/>
      <c r="B117" s="783"/>
      <c r="C117" s="783"/>
      <c r="D117" s="783"/>
      <c r="E117" s="783"/>
      <c r="F117" s="783"/>
      <c r="G117" s="783"/>
      <c r="H117" s="241">
        <v>0</v>
      </c>
      <c r="I117" s="578" t="s">
        <v>233</v>
      </c>
      <c r="J117" s="783" t="s">
        <v>259</v>
      </c>
      <c r="K117" s="836" t="s">
        <v>238</v>
      </c>
      <c r="L117" s="836">
        <v>0</v>
      </c>
      <c r="M117" s="836"/>
      <c r="N117" s="837"/>
    </row>
    <row r="118" spans="1:14" s="193" customFormat="1" ht="12.75" customHeight="1" x14ac:dyDescent="0.2">
      <c r="A118" s="780"/>
      <c r="B118" s="783"/>
      <c r="C118" s="783"/>
      <c r="D118" s="783"/>
      <c r="E118" s="783"/>
      <c r="F118" s="783"/>
      <c r="G118" s="783"/>
      <c r="H118" s="783"/>
      <c r="I118" s="783"/>
      <c r="J118" s="783"/>
      <c r="K118" s="836"/>
      <c r="L118" s="836"/>
      <c r="M118" s="836"/>
      <c r="N118" s="837"/>
    </row>
    <row r="119" spans="1:14" s="193" customFormat="1" ht="12.75" customHeight="1" x14ac:dyDescent="0.2">
      <c r="A119" s="780"/>
      <c r="B119" s="783"/>
      <c r="C119" s="783"/>
      <c r="D119" s="783"/>
      <c r="E119" s="783"/>
      <c r="F119" s="783"/>
      <c r="G119" s="783"/>
      <c r="H119" s="241">
        <v>0</v>
      </c>
      <c r="I119" s="578" t="s">
        <v>231</v>
      </c>
      <c r="J119" s="783" t="s">
        <v>258</v>
      </c>
      <c r="K119" s="836" t="s">
        <v>260</v>
      </c>
      <c r="L119" s="836">
        <v>0</v>
      </c>
      <c r="M119" s="836"/>
      <c r="N119" s="837"/>
    </row>
    <row r="120" spans="1:14" s="193" customFormat="1" ht="12.75" customHeight="1" x14ac:dyDescent="0.2">
      <c r="A120" s="780"/>
      <c r="B120" s="783"/>
      <c r="C120" s="783"/>
      <c r="D120" s="783"/>
      <c r="E120" s="783"/>
      <c r="F120" s="783"/>
      <c r="G120" s="783"/>
      <c r="H120" s="783"/>
      <c r="I120" s="783"/>
      <c r="J120" s="783"/>
      <c r="K120" s="836"/>
      <c r="L120" s="836"/>
      <c r="M120" s="836"/>
      <c r="N120" s="837"/>
    </row>
    <row r="121" spans="1:14" s="193" customFormat="1" ht="12.75" customHeight="1" x14ac:dyDescent="0.2">
      <c r="A121" s="780"/>
      <c r="B121" s="783"/>
      <c r="C121" s="783"/>
      <c r="D121" s="783"/>
      <c r="E121" s="783"/>
      <c r="F121" s="783"/>
      <c r="G121" s="783"/>
      <c r="H121" s="241">
        <v>0</v>
      </c>
      <c r="I121" s="578"/>
      <c r="J121" s="783"/>
      <c r="K121" s="836"/>
      <c r="L121" s="836"/>
      <c r="M121" s="836"/>
      <c r="N121" s="837"/>
    </row>
    <row r="122" spans="1:14" s="193" customFormat="1" ht="12.75" customHeight="1" x14ac:dyDescent="0.2">
      <c r="A122" s="780"/>
      <c r="B122" s="783"/>
      <c r="C122" s="783"/>
      <c r="D122" s="783"/>
      <c r="E122" s="783"/>
      <c r="F122" s="783"/>
      <c r="G122" s="783"/>
      <c r="H122" s="783"/>
      <c r="I122" s="783"/>
      <c r="J122" s="783"/>
      <c r="K122" s="836"/>
      <c r="L122" s="836"/>
      <c r="M122" s="836"/>
      <c r="N122" s="837"/>
    </row>
    <row r="123" spans="1:14" s="193" customFormat="1" ht="12.75" customHeight="1" x14ac:dyDescent="0.2">
      <c r="A123" s="206">
        <v>0</v>
      </c>
      <c r="B123" s="578">
        <v>8</v>
      </c>
      <c r="C123" s="578">
        <v>4</v>
      </c>
      <c r="D123" s="578">
        <v>0</v>
      </c>
      <c r="E123" s="578">
        <v>3</v>
      </c>
      <c r="F123" s="578">
        <v>1</v>
      </c>
      <c r="G123" s="578"/>
      <c r="H123" s="241">
        <v>0</v>
      </c>
      <c r="I123" s="578"/>
      <c r="J123" s="783"/>
      <c r="K123" s="836"/>
      <c r="L123" s="836"/>
      <c r="M123" s="836"/>
      <c r="N123" s="837"/>
    </row>
    <row r="124" spans="1:14" s="193" customFormat="1" ht="12.75" customHeight="1" x14ac:dyDescent="0.2">
      <c r="A124" s="780" t="s">
        <v>262</v>
      </c>
      <c r="B124" s="783"/>
      <c r="C124" s="783"/>
      <c r="D124" s="783"/>
      <c r="E124" s="783"/>
      <c r="F124" s="783"/>
      <c r="G124" s="783"/>
      <c r="H124" s="783"/>
      <c r="I124" s="783"/>
      <c r="J124" s="783"/>
      <c r="K124" s="836"/>
      <c r="L124" s="836"/>
      <c r="M124" s="836"/>
      <c r="N124" s="837"/>
    </row>
    <row r="125" spans="1:14" s="193" customFormat="1" ht="12.75" customHeight="1" x14ac:dyDescent="0.2">
      <c r="A125" s="780"/>
      <c r="B125" s="783"/>
      <c r="C125" s="783"/>
      <c r="D125" s="783"/>
      <c r="E125" s="783"/>
      <c r="F125" s="783"/>
      <c r="G125" s="783"/>
      <c r="H125" s="241">
        <v>0</v>
      </c>
      <c r="I125" s="578" t="s">
        <v>233</v>
      </c>
      <c r="J125" s="783" t="s">
        <v>263</v>
      </c>
      <c r="K125" s="836" t="s">
        <v>264</v>
      </c>
      <c r="L125" s="836">
        <v>15</v>
      </c>
      <c r="M125" s="836"/>
      <c r="N125" s="837"/>
    </row>
    <row r="126" spans="1:14" s="193" customFormat="1" ht="12.75" customHeight="1" x14ac:dyDescent="0.2">
      <c r="A126" s="780"/>
      <c r="B126" s="783"/>
      <c r="C126" s="783"/>
      <c r="D126" s="783"/>
      <c r="E126" s="783"/>
      <c r="F126" s="783"/>
      <c r="G126" s="783"/>
      <c r="H126" s="783"/>
      <c r="I126" s="783"/>
      <c r="J126" s="783"/>
      <c r="K126" s="836"/>
      <c r="L126" s="836"/>
      <c r="M126" s="836"/>
      <c r="N126" s="837"/>
    </row>
    <row r="127" spans="1:14" s="193" customFormat="1" ht="12.75" customHeight="1" x14ac:dyDescent="0.2">
      <c r="A127" s="780"/>
      <c r="B127" s="783"/>
      <c r="C127" s="783"/>
      <c r="D127" s="783"/>
      <c r="E127" s="783"/>
      <c r="F127" s="783"/>
      <c r="G127" s="783"/>
      <c r="H127" s="241">
        <v>0</v>
      </c>
      <c r="I127" s="578" t="s">
        <v>231</v>
      </c>
      <c r="J127" s="783" t="s">
        <v>265</v>
      </c>
      <c r="K127" s="836" t="s">
        <v>266</v>
      </c>
      <c r="L127" s="836">
        <v>635</v>
      </c>
      <c r="M127" s="848"/>
      <c r="N127" s="837"/>
    </row>
    <row r="128" spans="1:14" s="193" customFormat="1" ht="12.75" customHeight="1" x14ac:dyDescent="0.2">
      <c r="A128" s="780"/>
      <c r="B128" s="783"/>
      <c r="C128" s="783"/>
      <c r="D128" s="783"/>
      <c r="E128" s="783"/>
      <c r="F128" s="783"/>
      <c r="G128" s="783"/>
      <c r="H128" s="783"/>
      <c r="I128" s="783"/>
      <c r="J128" s="783"/>
      <c r="K128" s="836"/>
      <c r="L128" s="836"/>
      <c r="M128" s="836"/>
      <c r="N128" s="837"/>
    </row>
    <row r="129" spans="1:14" s="193" customFormat="1" ht="12.75" customHeight="1" x14ac:dyDescent="0.2">
      <c r="A129" s="780"/>
      <c r="B129" s="783"/>
      <c r="C129" s="783"/>
      <c r="D129" s="783"/>
      <c r="E129" s="783"/>
      <c r="F129" s="783"/>
      <c r="G129" s="783"/>
      <c r="H129" s="241">
        <v>0</v>
      </c>
      <c r="I129" s="578"/>
      <c r="J129" s="783"/>
      <c r="K129" s="836"/>
      <c r="L129" s="836"/>
      <c r="M129" s="836"/>
      <c r="N129" s="837"/>
    </row>
    <row r="130" spans="1:14" s="193" customFormat="1" ht="12.75" customHeight="1" x14ac:dyDescent="0.2">
      <c r="A130" s="780"/>
      <c r="B130" s="783"/>
      <c r="C130" s="783"/>
      <c r="D130" s="783"/>
      <c r="E130" s="783"/>
      <c r="F130" s="783"/>
      <c r="G130" s="783"/>
      <c r="H130" s="783"/>
      <c r="I130" s="783"/>
      <c r="J130" s="783"/>
      <c r="K130" s="836"/>
      <c r="L130" s="836"/>
      <c r="M130" s="836"/>
      <c r="N130" s="837"/>
    </row>
    <row r="131" spans="1:14" s="193" customFormat="1" ht="12.75" customHeight="1" x14ac:dyDescent="0.2">
      <c r="A131" s="237">
        <v>0</v>
      </c>
      <c r="B131" s="238">
        <v>8</v>
      </c>
      <c r="C131" s="238">
        <v>2</v>
      </c>
      <c r="D131" s="238">
        <v>0</v>
      </c>
      <c r="E131" s="238">
        <v>4</v>
      </c>
      <c r="F131" s="238">
        <v>4</v>
      </c>
      <c r="G131" s="238"/>
      <c r="H131" s="239">
        <v>0</v>
      </c>
      <c r="I131" s="238" t="s">
        <v>234</v>
      </c>
      <c r="J131" s="843" t="s">
        <v>267</v>
      </c>
      <c r="K131" s="841" t="s">
        <v>247</v>
      </c>
      <c r="L131" s="841"/>
      <c r="M131" s="841"/>
      <c r="N131" s="839" t="s">
        <v>268</v>
      </c>
    </row>
    <row r="132" spans="1:14" s="193" customFormat="1" ht="12.75" customHeight="1" x14ac:dyDescent="0.2">
      <c r="A132" s="780" t="s">
        <v>269</v>
      </c>
      <c r="B132" s="783"/>
      <c r="C132" s="783"/>
      <c r="D132" s="783"/>
      <c r="E132" s="783"/>
      <c r="F132" s="783"/>
      <c r="G132" s="783"/>
      <c r="H132" s="783"/>
      <c r="I132" s="783"/>
      <c r="J132" s="783"/>
      <c r="K132" s="836"/>
      <c r="L132" s="836"/>
      <c r="M132" s="836"/>
      <c r="N132" s="837"/>
    </row>
    <row r="133" spans="1:14" s="193" customFormat="1" ht="12.75" customHeight="1" x14ac:dyDescent="0.2">
      <c r="A133" s="780"/>
      <c r="B133" s="783"/>
      <c r="C133" s="783"/>
      <c r="D133" s="783"/>
      <c r="E133" s="783"/>
      <c r="F133" s="783"/>
      <c r="G133" s="783"/>
      <c r="H133" s="241">
        <v>0</v>
      </c>
      <c r="I133" s="578"/>
      <c r="J133" s="783" t="s">
        <v>270</v>
      </c>
      <c r="K133" s="836" t="s">
        <v>271</v>
      </c>
      <c r="L133" s="836"/>
      <c r="M133" s="836"/>
      <c r="N133" s="837" t="s">
        <v>272</v>
      </c>
    </row>
    <row r="134" spans="1:14" s="193" customFormat="1" ht="12.75" customHeight="1" x14ac:dyDescent="0.2">
      <c r="A134" s="780"/>
      <c r="B134" s="783"/>
      <c r="C134" s="783"/>
      <c r="D134" s="783"/>
      <c r="E134" s="783"/>
      <c r="F134" s="783"/>
      <c r="G134" s="783"/>
      <c r="H134" s="783"/>
      <c r="I134" s="783"/>
      <c r="J134" s="783"/>
      <c r="K134" s="836"/>
      <c r="L134" s="836"/>
      <c r="M134" s="836"/>
      <c r="N134" s="837"/>
    </row>
    <row r="135" spans="1:14" s="193" customFormat="1" ht="12.75" customHeight="1" x14ac:dyDescent="0.2">
      <c r="A135" s="780"/>
      <c r="B135" s="783"/>
      <c r="C135" s="783"/>
      <c r="D135" s="783"/>
      <c r="E135" s="783"/>
      <c r="F135" s="783"/>
      <c r="G135" s="783"/>
      <c r="H135" s="241">
        <v>0</v>
      </c>
      <c r="I135" s="578"/>
      <c r="J135" s="783" t="s">
        <v>273</v>
      </c>
      <c r="K135" s="836" t="s">
        <v>274</v>
      </c>
      <c r="L135" s="836"/>
      <c r="M135" s="836"/>
      <c r="N135" s="837" t="s">
        <v>275</v>
      </c>
    </row>
    <row r="136" spans="1:14" s="193" customFormat="1" ht="12.75" customHeight="1" x14ac:dyDescent="0.2">
      <c r="A136" s="780"/>
      <c r="B136" s="783"/>
      <c r="C136" s="783"/>
      <c r="D136" s="783"/>
      <c r="E136" s="783"/>
      <c r="F136" s="783"/>
      <c r="G136" s="783"/>
      <c r="H136" s="783"/>
      <c r="I136" s="783"/>
      <c r="J136" s="783"/>
      <c r="K136" s="836"/>
      <c r="L136" s="836"/>
      <c r="M136" s="836"/>
      <c r="N136" s="837"/>
    </row>
    <row r="137" spans="1:14" s="193" customFormat="1" ht="12.75" customHeight="1" x14ac:dyDescent="0.2">
      <c r="A137" s="780"/>
      <c r="B137" s="783"/>
      <c r="C137" s="783"/>
      <c r="D137" s="783"/>
      <c r="E137" s="783"/>
      <c r="F137" s="783"/>
      <c r="G137" s="783"/>
      <c r="H137" s="241">
        <v>0</v>
      </c>
      <c r="I137" s="578"/>
      <c r="J137" s="783" t="s">
        <v>276</v>
      </c>
      <c r="K137" s="836" t="s">
        <v>238</v>
      </c>
      <c r="L137" s="836"/>
      <c r="M137" s="836"/>
      <c r="N137" s="837" t="s">
        <v>232</v>
      </c>
    </row>
    <row r="138" spans="1:14" s="193" customFormat="1" ht="27.75" customHeight="1" thickBot="1" x14ac:dyDescent="0.25">
      <c r="A138" s="844"/>
      <c r="B138" s="845"/>
      <c r="C138" s="845"/>
      <c r="D138" s="845"/>
      <c r="E138" s="845"/>
      <c r="F138" s="845"/>
      <c r="G138" s="845"/>
      <c r="H138" s="845"/>
      <c r="I138" s="845"/>
      <c r="J138" s="845"/>
      <c r="K138" s="846"/>
      <c r="L138" s="846"/>
      <c r="M138" s="846"/>
      <c r="N138" s="847"/>
    </row>
    <row r="139" spans="1:14" ht="13.5" thickTop="1" x14ac:dyDescent="0.2"/>
  </sheetData>
  <mergeCells count="364"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 t="s">
        <v>543</v>
      </c>
    </row>
    <row r="2" spans="1:8" s="38" customFormat="1" ht="15" customHeight="1" x14ac:dyDescent="0.2">
      <c r="A2" s="3"/>
      <c r="B2" s="3"/>
      <c r="C2" s="3"/>
      <c r="D2" s="3"/>
      <c r="E2" s="3"/>
      <c r="G2" s="2" t="str">
        <f>'2.sz. melléklet'!G2</f>
        <v>az 1/2019. (II…...) önkormányzati rendelethez</v>
      </c>
    </row>
    <row r="3" spans="1:8" s="38" customFormat="1" ht="15" customHeight="1" x14ac:dyDescent="0.2">
      <c r="A3" s="41"/>
      <c r="B3" s="41"/>
    </row>
    <row r="4" spans="1:8" ht="15" customHeight="1" thickBot="1" x14ac:dyDescent="0.25">
      <c r="G4" s="6" t="s">
        <v>304</v>
      </c>
    </row>
    <row r="5" spans="1:8" ht="45.75" thickTop="1" x14ac:dyDescent="0.2">
      <c r="A5" s="137" t="s">
        <v>62</v>
      </c>
      <c r="B5" s="146" t="s">
        <v>130</v>
      </c>
      <c r="C5" s="9" t="s">
        <v>603</v>
      </c>
      <c r="D5" s="9" t="s">
        <v>666</v>
      </c>
      <c r="E5" s="9" t="s">
        <v>667</v>
      </c>
      <c r="F5" s="9" t="s">
        <v>668</v>
      </c>
      <c r="G5" s="496" t="s">
        <v>669</v>
      </c>
      <c r="H5" s="148"/>
    </row>
    <row r="6" spans="1:8" ht="15" customHeight="1" thickBot="1" x14ac:dyDescent="0.25">
      <c r="A6" s="139" t="s">
        <v>3</v>
      </c>
      <c r="B6" s="147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8"/>
    </row>
    <row r="7" spans="1:8" ht="6" customHeight="1" thickTop="1" x14ac:dyDescent="0.2">
      <c r="A7" s="38"/>
      <c r="B7" s="149"/>
      <c r="C7" s="148"/>
      <c r="D7" s="646"/>
      <c r="E7" s="646"/>
      <c r="F7" s="148"/>
      <c r="G7" s="148"/>
      <c r="H7" s="148"/>
    </row>
    <row r="8" spans="1:8" ht="15" customHeight="1" thickBot="1" x14ac:dyDescent="0.25">
      <c r="A8" s="698" t="s">
        <v>717</v>
      </c>
      <c r="B8" s="698"/>
      <c r="C8" s="61"/>
      <c r="D8" s="647"/>
      <c r="E8" s="647"/>
      <c r="F8" s="61"/>
      <c r="G8" s="61"/>
      <c r="H8" s="38"/>
    </row>
    <row r="9" spans="1:8" ht="15" customHeight="1" thickTop="1" x14ac:dyDescent="0.2">
      <c r="A9" s="150" t="s">
        <v>13</v>
      </c>
      <c r="B9" s="151" t="s">
        <v>136</v>
      </c>
      <c r="C9" s="45">
        <v>13668900</v>
      </c>
      <c r="D9" s="45">
        <v>17000900</v>
      </c>
      <c r="E9" s="45">
        <v>16067024</v>
      </c>
      <c r="F9" s="45">
        <v>16821500</v>
      </c>
      <c r="G9" s="120">
        <f>F9/C9</f>
        <v>1.2306403587706398</v>
      </c>
      <c r="H9" s="38"/>
    </row>
    <row r="10" spans="1:8" ht="15" customHeight="1" x14ac:dyDescent="0.2">
      <c r="A10" s="373" t="s">
        <v>14</v>
      </c>
      <c r="B10" s="151" t="s">
        <v>137</v>
      </c>
      <c r="C10" s="45">
        <v>19418000</v>
      </c>
      <c r="D10" s="45">
        <v>18745000</v>
      </c>
      <c r="E10" s="45">
        <v>18718528</v>
      </c>
      <c r="F10" s="45">
        <v>20380000</v>
      </c>
      <c r="G10" s="120">
        <f t="shared" ref="G10:G20" si="0">F10/C10</f>
        <v>1.0495416623751159</v>
      </c>
      <c r="H10" s="38"/>
    </row>
    <row r="11" spans="1:8" ht="15" customHeight="1" x14ac:dyDescent="0.2">
      <c r="A11" s="374" t="s">
        <v>42</v>
      </c>
      <c r="B11" s="151" t="s">
        <v>518</v>
      </c>
      <c r="C11" s="45">
        <v>80000</v>
      </c>
      <c r="D11" s="45">
        <v>80000</v>
      </c>
      <c r="E11" s="45">
        <v>71880</v>
      </c>
      <c r="F11" s="45">
        <v>80000</v>
      </c>
      <c r="G11" s="120">
        <f t="shared" si="0"/>
        <v>1</v>
      </c>
      <c r="H11" s="38"/>
    </row>
    <row r="12" spans="1:8" ht="15" customHeight="1" x14ac:dyDescent="0.2">
      <c r="A12" s="375" t="s">
        <v>43</v>
      </c>
      <c r="B12" s="151" t="s">
        <v>519</v>
      </c>
      <c r="C12" s="45">
        <v>900000</v>
      </c>
      <c r="D12" s="45">
        <v>900000</v>
      </c>
      <c r="E12" s="45">
        <v>842800</v>
      </c>
      <c r="F12" s="45">
        <v>900000</v>
      </c>
      <c r="G12" s="120">
        <f t="shared" si="0"/>
        <v>1</v>
      </c>
      <c r="H12" s="38"/>
    </row>
    <row r="13" spans="1:8" ht="15" customHeight="1" x14ac:dyDescent="0.2">
      <c r="A13" s="374" t="s">
        <v>44</v>
      </c>
      <c r="B13" s="151" t="s">
        <v>138</v>
      </c>
      <c r="C13" s="45">
        <v>715000</v>
      </c>
      <c r="D13" s="45">
        <v>715000</v>
      </c>
      <c r="E13" s="45">
        <v>716562</v>
      </c>
      <c r="F13" s="45">
        <v>745000</v>
      </c>
      <c r="G13" s="120">
        <f t="shared" si="0"/>
        <v>1.0419580419580419</v>
      </c>
      <c r="H13" s="38"/>
    </row>
    <row r="14" spans="1:8" ht="15" customHeight="1" x14ac:dyDescent="0.2">
      <c r="A14" s="42" t="s">
        <v>45</v>
      </c>
      <c r="B14" s="151" t="s">
        <v>139</v>
      </c>
      <c r="C14" s="45">
        <v>301000</v>
      </c>
      <c r="D14" s="45">
        <v>301000</v>
      </c>
      <c r="E14" s="45">
        <v>288619</v>
      </c>
      <c r="F14" s="45">
        <v>300000</v>
      </c>
      <c r="G14" s="120">
        <f t="shared" si="0"/>
        <v>0.99667774086378735</v>
      </c>
      <c r="H14" s="38"/>
    </row>
    <row r="15" spans="1:8" ht="15" customHeight="1" x14ac:dyDescent="0.2">
      <c r="A15" s="490" t="s">
        <v>46</v>
      </c>
      <c r="B15" s="151" t="s">
        <v>576</v>
      </c>
      <c r="C15" s="45">
        <v>397000</v>
      </c>
      <c r="D15" s="45">
        <v>397000</v>
      </c>
      <c r="E15" s="45">
        <v>438716</v>
      </c>
      <c r="F15" s="45">
        <v>450000</v>
      </c>
      <c r="G15" s="120">
        <f t="shared" ref="G15:G16" si="1">F15/C15</f>
        <v>1.1335012594458438</v>
      </c>
      <c r="H15" s="38"/>
    </row>
    <row r="16" spans="1:8" ht="15" customHeight="1" x14ac:dyDescent="0.2">
      <c r="A16" s="42" t="s">
        <v>64</v>
      </c>
      <c r="B16" s="151" t="s">
        <v>597</v>
      </c>
      <c r="C16" s="45">
        <v>304000</v>
      </c>
      <c r="D16" s="45">
        <v>304000</v>
      </c>
      <c r="E16" s="45">
        <v>112537</v>
      </c>
      <c r="F16" s="45">
        <v>150000</v>
      </c>
      <c r="G16" s="120">
        <f t="shared" si="1"/>
        <v>0.49342105263157893</v>
      </c>
      <c r="H16" s="38"/>
    </row>
    <row r="17" spans="1:9" ht="15" customHeight="1" x14ac:dyDescent="0.2">
      <c r="A17" s="490" t="s">
        <v>81</v>
      </c>
      <c r="B17" s="152" t="s">
        <v>520</v>
      </c>
      <c r="C17" s="649">
        <v>340000</v>
      </c>
      <c r="D17" s="649">
        <v>340000</v>
      </c>
      <c r="E17" s="649">
        <v>355957</v>
      </c>
      <c r="F17" s="649">
        <v>360000</v>
      </c>
      <c r="G17" s="650">
        <f t="shared" si="0"/>
        <v>1.0588235294117647</v>
      </c>
      <c r="H17" s="38"/>
    </row>
    <row r="18" spans="1:9" ht="15" customHeight="1" x14ac:dyDescent="0.2">
      <c r="A18" s="490" t="s">
        <v>82</v>
      </c>
      <c r="B18" s="152" t="s">
        <v>623</v>
      </c>
      <c r="C18" s="743">
        <v>1200000</v>
      </c>
      <c r="D18" s="682">
        <v>1200000</v>
      </c>
      <c r="E18" s="682">
        <v>419155</v>
      </c>
      <c r="F18" s="682">
        <v>600000</v>
      </c>
      <c r="G18" s="744">
        <f t="shared" si="0"/>
        <v>0.5</v>
      </c>
      <c r="H18" s="38"/>
    </row>
    <row r="19" spans="1:9" ht="24.75" thickBot="1" x14ac:dyDescent="0.25">
      <c r="A19" s="490" t="s">
        <v>83</v>
      </c>
      <c r="B19" s="152" t="s">
        <v>716</v>
      </c>
      <c r="C19" s="156">
        <v>0</v>
      </c>
      <c r="D19" s="156">
        <v>254000</v>
      </c>
      <c r="E19" s="156">
        <v>254000</v>
      </c>
      <c r="F19" s="156"/>
      <c r="G19" s="695"/>
      <c r="H19" s="38"/>
    </row>
    <row r="20" spans="1:9" ht="15" customHeight="1" thickTop="1" thickBot="1" x14ac:dyDescent="0.25">
      <c r="A20" s="872" t="s">
        <v>112</v>
      </c>
      <c r="B20" s="872"/>
      <c r="C20" s="153">
        <f>SUM(C9:C19)</f>
        <v>37323900</v>
      </c>
      <c r="D20" s="153">
        <f t="shared" ref="D20:F20" si="2">SUM(D9:D19)</f>
        <v>40236900</v>
      </c>
      <c r="E20" s="153">
        <f t="shared" si="2"/>
        <v>38285778</v>
      </c>
      <c r="F20" s="153">
        <f t="shared" si="2"/>
        <v>40786500</v>
      </c>
      <c r="G20" s="154">
        <f t="shared" si="0"/>
        <v>1.0927716556951443</v>
      </c>
      <c r="H20" s="38"/>
      <c r="I20" s="186"/>
    </row>
    <row r="21" spans="1:9" ht="6" customHeight="1" thickTop="1" x14ac:dyDescent="0.2">
      <c r="A21" s="38"/>
      <c r="B21" s="125"/>
      <c r="C21" s="41"/>
      <c r="D21" s="648"/>
      <c r="E21" s="648"/>
      <c r="F21" s="41"/>
      <c r="G21" s="292"/>
      <c r="H21" s="38"/>
    </row>
    <row r="22" spans="1:9" ht="15" customHeight="1" thickBot="1" x14ac:dyDescent="0.25">
      <c r="A22" s="698" t="s">
        <v>664</v>
      </c>
      <c r="B22" s="698"/>
      <c r="C22" s="61"/>
      <c r="D22" s="647"/>
      <c r="E22" s="647"/>
      <c r="F22" s="61"/>
      <c r="G22" s="293"/>
      <c r="H22" s="38"/>
    </row>
    <row r="23" spans="1:9" ht="15" customHeight="1" thickTop="1" x14ac:dyDescent="0.2">
      <c r="A23" s="150" t="s">
        <v>13</v>
      </c>
      <c r="B23" s="151" t="s">
        <v>140</v>
      </c>
      <c r="C23" s="45">
        <v>100000</v>
      </c>
      <c r="D23" s="45">
        <v>100000</v>
      </c>
      <c r="E23" s="45">
        <v>100000</v>
      </c>
      <c r="F23" s="45">
        <v>100000</v>
      </c>
      <c r="G23" s="120">
        <f t="shared" ref="G23:G35" si="3">F23/C23</f>
        <v>1</v>
      </c>
      <c r="H23" s="38"/>
    </row>
    <row r="24" spans="1:9" ht="15" customHeight="1" x14ac:dyDescent="0.2">
      <c r="A24" s="42" t="s">
        <v>14</v>
      </c>
      <c r="B24" s="151" t="s">
        <v>141</v>
      </c>
      <c r="C24" s="45">
        <v>5100000</v>
      </c>
      <c r="D24" s="45">
        <v>5100000</v>
      </c>
      <c r="E24" s="45">
        <v>5100000</v>
      </c>
      <c r="F24" s="45">
        <v>5500000</v>
      </c>
      <c r="G24" s="120">
        <f t="shared" si="3"/>
        <v>1.0784313725490196</v>
      </c>
      <c r="H24" s="38"/>
    </row>
    <row r="25" spans="1:9" ht="15" customHeight="1" x14ac:dyDescent="0.2">
      <c r="A25" s="42" t="s">
        <v>42</v>
      </c>
      <c r="B25" s="151" t="s">
        <v>142</v>
      </c>
      <c r="C25" s="45">
        <v>290000</v>
      </c>
      <c r="D25" s="45">
        <v>290000</v>
      </c>
      <c r="E25" s="45">
        <v>290000</v>
      </c>
      <c r="F25" s="45">
        <v>290000</v>
      </c>
      <c r="G25" s="120">
        <f t="shared" si="3"/>
        <v>1</v>
      </c>
      <c r="H25" s="38"/>
    </row>
    <row r="26" spans="1:9" ht="15" customHeight="1" x14ac:dyDescent="0.2">
      <c r="A26" s="42" t="s">
        <v>43</v>
      </c>
      <c r="B26" s="151" t="s">
        <v>143</v>
      </c>
      <c r="C26" s="45">
        <v>2164000</v>
      </c>
      <c r="D26" s="45">
        <v>2314000</v>
      </c>
      <c r="E26" s="45">
        <v>2314000</v>
      </c>
      <c r="F26" s="45">
        <v>2164000</v>
      </c>
      <c r="G26" s="120">
        <f t="shared" si="3"/>
        <v>1</v>
      </c>
      <c r="H26" s="38"/>
    </row>
    <row r="27" spans="1:9" ht="15" customHeight="1" x14ac:dyDescent="0.2">
      <c r="A27" s="42" t="s">
        <v>44</v>
      </c>
      <c r="B27" s="151" t="s">
        <v>719</v>
      </c>
      <c r="C27" s="45">
        <v>700000</v>
      </c>
      <c r="D27" s="45">
        <v>700000</v>
      </c>
      <c r="E27" s="45">
        <v>550000</v>
      </c>
      <c r="F27" s="45">
        <v>700000</v>
      </c>
      <c r="G27" s="120">
        <f t="shared" si="3"/>
        <v>1</v>
      </c>
      <c r="H27" s="38"/>
    </row>
    <row r="28" spans="1:9" ht="15" customHeight="1" x14ac:dyDescent="0.2">
      <c r="A28" s="42" t="s">
        <v>45</v>
      </c>
      <c r="B28" s="151" t="s">
        <v>144</v>
      </c>
      <c r="C28" s="45">
        <v>200000</v>
      </c>
      <c r="D28" s="45">
        <v>200000</v>
      </c>
      <c r="E28" s="45">
        <v>200000</v>
      </c>
      <c r="F28" s="45">
        <v>200000</v>
      </c>
      <c r="G28" s="120">
        <f t="shared" si="3"/>
        <v>1</v>
      </c>
      <c r="H28" s="38"/>
    </row>
    <row r="29" spans="1:9" ht="15" customHeight="1" x14ac:dyDescent="0.2">
      <c r="A29" s="42" t="s">
        <v>46</v>
      </c>
      <c r="B29" s="151" t="s">
        <v>145</v>
      </c>
      <c r="C29" s="45">
        <v>100000</v>
      </c>
      <c r="D29" s="45">
        <v>100000</v>
      </c>
      <c r="E29" s="45">
        <v>100000</v>
      </c>
      <c r="F29" s="45">
        <v>100000</v>
      </c>
      <c r="G29" s="120">
        <f t="shared" si="3"/>
        <v>1</v>
      </c>
      <c r="H29" s="38"/>
    </row>
    <row r="30" spans="1:9" ht="15" customHeight="1" x14ac:dyDescent="0.2">
      <c r="A30" s="42" t="s">
        <v>64</v>
      </c>
      <c r="B30" s="151" t="s">
        <v>146</v>
      </c>
      <c r="C30" s="649">
        <v>100000</v>
      </c>
      <c r="D30" s="649">
        <v>100000</v>
      </c>
      <c r="E30" s="649">
        <v>100000</v>
      </c>
      <c r="F30" s="649">
        <v>132000</v>
      </c>
      <c r="G30" s="650">
        <f t="shared" si="3"/>
        <v>1.32</v>
      </c>
      <c r="H30" s="38"/>
    </row>
    <row r="31" spans="1:9" ht="15" customHeight="1" x14ac:dyDescent="0.2">
      <c r="A31" s="42" t="s">
        <v>81</v>
      </c>
      <c r="B31" s="151" t="s">
        <v>620</v>
      </c>
      <c r="C31" s="45">
        <v>100000</v>
      </c>
      <c r="D31" s="45">
        <v>100000</v>
      </c>
      <c r="E31" s="45">
        <v>0</v>
      </c>
      <c r="F31" s="45">
        <v>100000</v>
      </c>
      <c r="G31" s="650">
        <f t="shared" si="3"/>
        <v>1</v>
      </c>
      <c r="H31" s="38"/>
    </row>
    <row r="32" spans="1:9" ht="15" customHeight="1" x14ac:dyDescent="0.2">
      <c r="A32" s="42" t="s">
        <v>82</v>
      </c>
      <c r="B32" s="152" t="s">
        <v>621</v>
      </c>
      <c r="C32" s="592">
        <v>100000</v>
      </c>
      <c r="D32" s="592">
        <v>100000</v>
      </c>
      <c r="E32" s="592">
        <v>100000</v>
      </c>
      <c r="F32" s="592">
        <v>100000</v>
      </c>
      <c r="G32" s="650">
        <f t="shared" si="3"/>
        <v>1</v>
      </c>
      <c r="H32" s="38"/>
    </row>
    <row r="33" spans="1:9" ht="15" customHeight="1" x14ac:dyDescent="0.2">
      <c r="A33" s="42" t="s">
        <v>83</v>
      </c>
      <c r="B33" s="152" t="s">
        <v>622</v>
      </c>
      <c r="C33" s="592">
        <v>25000</v>
      </c>
      <c r="D33" s="592">
        <v>25000</v>
      </c>
      <c r="E33" s="592">
        <v>0</v>
      </c>
      <c r="F33" s="592">
        <v>25000</v>
      </c>
      <c r="G33" s="650">
        <f t="shared" si="3"/>
        <v>1</v>
      </c>
      <c r="H33" s="38"/>
    </row>
    <row r="34" spans="1:9" ht="15" customHeight="1" thickBot="1" x14ac:dyDescent="0.25">
      <c r="A34" s="490" t="s">
        <v>84</v>
      </c>
      <c r="B34" s="491" t="s">
        <v>596</v>
      </c>
      <c r="C34" s="518">
        <v>125000</v>
      </c>
      <c r="D34" s="518">
        <v>125000</v>
      </c>
      <c r="E34" s="518">
        <v>171140</v>
      </c>
      <c r="F34" s="518">
        <v>125000</v>
      </c>
      <c r="G34" s="737">
        <f t="shared" si="3"/>
        <v>1</v>
      </c>
      <c r="H34" s="38"/>
    </row>
    <row r="35" spans="1:9" ht="15" customHeight="1" thickTop="1" thickBot="1" x14ac:dyDescent="0.25">
      <c r="A35" s="872" t="s">
        <v>112</v>
      </c>
      <c r="B35" s="872"/>
      <c r="C35" s="153">
        <f>SUM(C23:C34)</f>
        <v>9104000</v>
      </c>
      <c r="D35" s="153">
        <f>SUM(D23:D34)</f>
        <v>9254000</v>
      </c>
      <c r="E35" s="153">
        <f>SUM(E23:E34)</f>
        <v>9025140</v>
      </c>
      <c r="F35" s="153">
        <f>SUM(F23:F34)</f>
        <v>9536000</v>
      </c>
      <c r="G35" s="154">
        <f t="shared" si="3"/>
        <v>1.0474516695957821</v>
      </c>
      <c r="H35" s="38"/>
      <c r="I35" s="186"/>
    </row>
    <row r="36" spans="1:9" ht="6" customHeight="1" thickTop="1" x14ac:dyDescent="0.2">
      <c r="A36" s="38"/>
      <c r="B36" s="125"/>
      <c r="C36" s="41"/>
      <c r="D36" s="41"/>
      <c r="E36" s="41"/>
      <c r="F36" s="41"/>
      <c r="G36" s="292"/>
      <c r="H36" s="38"/>
    </row>
    <row r="37" spans="1:9" ht="15" customHeight="1" thickBot="1" x14ac:dyDescent="0.25">
      <c r="A37" s="873" t="s">
        <v>147</v>
      </c>
      <c r="B37" s="873"/>
      <c r="C37" s="393"/>
      <c r="D37" s="393"/>
      <c r="E37" s="393"/>
      <c r="F37" s="393"/>
      <c r="G37" s="572"/>
      <c r="H37" s="38"/>
    </row>
    <row r="38" spans="1:9" ht="15" customHeight="1" thickTop="1" thickBot="1" x14ac:dyDescent="0.25">
      <c r="A38" s="540" t="s">
        <v>13</v>
      </c>
      <c r="B38" s="155" t="s">
        <v>148</v>
      </c>
      <c r="C38" s="156">
        <v>0</v>
      </c>
      <c r="D38" s="156">
        <v>8607000</v>
      </c>
      <c r="E38" s="156">
        <v>8607000</v>
      </c>
      <c r="F38" s="156">
        <v>0</v>
      </c>
      <c r="G38" s="294"/>
      <c r="H38" s="38"/>
    </row>
    <row r="39" spans="1:9" ht="15" customHeight="1" thickTop="1" thickBot="1" x14ac:dyDescent="0.25">
      <c r="A39" s="872" t="s">
        <v>112</v>
      </c>
      <c r="B39" s="872"/>
      <c r="C39" s="153">
        <f>SUM(C38)</f>
        <v>0</v>
      </c>
      <c r="D39" s="153">
        <f t="shared" ref="D39:F39" si="4">SUM(D38)</f>
        <v>8607000</v>
      </c>
      <c r="E39" s="153">
        <f t="shared" si="4"/>
        <v>8607000</v>
      </c>
      <c r="F39" s="153">
        <f t="shared" si="4"/>
        <v>0</v>
      </c>
      <c r="G39" s="154">
        <f>SUM(G38)</f>
        <v>0</v>
      </c>
    </row>
    <row r="41" spans="1:9" ht="14.85" customHeight="1" x14ac:dyDescent="0.2">
      <c r="A41"/>
      <c r="B41"/>
    </row>
    <row r="42" spans="1:9" ht="14.85" customHeight="1" x14ac:dyDescent="0.2">
      <c r="A42"/>
      <c r="B42"/>
    </row>
    <row r="43" spans="1:9" ht="14.85" customHeight="1" x14ac:dyDescent="0.2">
      <c r="A43"/>
      <c r="B43"/>
    </row>
    <row r="44" spans="1:9" ht="14.85" customHeight="1" x14ac:dyDescent="0.2">
      <c r="A44"/>
      <c r="B44"/>
    </row>
  </sheetData>
  <sheetProtection selectLockedCells="1" selectUnlockedCells="1"/>
  <mergeCells count="4">
    <mergeCell ref="A39:B39"/>
    <mergeCell ref="A20:B20"/>
    <mergeCell ref="A35:B35"/>
    <mergeCell ref="A37:B3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90B-06C0-4F38-A6D6-C6BCB7C42F6B}">
  <dimension ref="A1:I16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544</v>
      </c>
    </row>
    <row r="2" spans="1:9" s="38" customFormat="1" ht="15" customHeight="1" x14ac:dyDescent="0.2">
      <c r="A2" s="3"/>
      <c r="B2" s="3"/>
      <c r="C2" s="3"/>
      <c r="D2" s="3"/>
      <c r="E2" s="3"/>
      <c r="G2" s="733" t="str">
        <f>'2.sz. melléklet'!G2</f>
        <v>az 1/2019. (II…...) önkormányzati rendelethez</v>
      </c>
    </row>
    <row r="3" spans="1:9" s="38" customFormat="1" ht="15" customHeight="1" x14ac:dyDescent="0.2">
      <c r="A3" s="41"/>
      <c r="B3" s="41"/>
    </row>
    <row r="4" spans="1:9" ht="15" customHeight="1" thickBot="1" x14ac:dyDescent="0.25">
      <c r="G4" s="6" t="s">
        <v>304</v>
      </c>
    </row>
    <row r="5" spans="1:9" ht="45.75" thickTop="1" x14ac:dyDescent="0.2">
      <c r="A5" s="137" t="s">
        <v>62</v>
      </c>
      <c r="B5" s="731" t="s">
        <v>130</v>
      </c>
      <c r="C5" s="9" t="s">
        <v>603</v>
      </c>
      <c r="D5" s="9" t="s">
        <v>666</v>
      </c>
      <c r="E5" s="9" t="s">
        <v>667</v>
      </c>
      <c r="F5" s="9" t="s">
        <v>668</v>
      </c>
      <c r="G5" s="496" t="s">
        <v>669</v>
      </c>
      <c r="H5" s="148"/>
    </row>
    <row r="6" spans="1:9" ht="15" customHeight="1" thickBot="1" x14ac:dyDescent="0.25">
      <c r="A6" s="139" t="s">
        <v>3</v>
      </c>
      <c r="B6" s="147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8"/>
    </row>
    <row r="7" spans="1:9" ht="6" customHeight="1" thickTop="1" x14ac:dyDescent="0.2">
      <c r="A7" s="38"/>
      <c r="B7" s="149"/>
      <c r="C7" s="148"/>
      <c r="D7" s="646"/>
      <c r="E7" s="646"/>
      <c r="F7" s="148"/>
      <c r="G7" s="148"/>
      <c r="H7" s="148"/>
    </row>
    <row r="8" spans="1:9" ht="15" customHeight="1" thickBot="1" x14ac:dyDescent="0.25">
      <c r="A8" s="698" t="s">
        <v>718</v>
      </c>
      <c r="B8" s="698"/>
      <c r="C8" s="61"/>
      <c r="D8" s="647"/>
      <c r="E8" s="647"/>
      <c r="F8" s="61"/>
      <c r="G8" s="61"/>
      <c r="H8" s="38"/>
    </row>
    <row r="9" spans="1:9" ht="15" customHeight="1" thickTop="1" thickBot="1" x14ac:dyDescent="0.25">
      <c r="A9" s="150" t="s">
        <v>13</v>
      </c>
      <c r="B9" s="151" t="s">
        <v>719</v>
      </c>
      <c r="C9" s="746">
        <v>0</v>
      </c>
      <c r="D9" s="747">
        <v>0</v>
      </c>
      <c r="E9" s="747">
        <v>0</v>
      </c>
      <c r="F9" s="747">
        <v>728000</v>
      </c>
      <c r="G9" s="745"/>
      <c r="H9" s="38"/>
    </row>
    <row r="10" spans="1:9" ht="15" customHeight="1" thickTop="1" thickBot="1" x14ac:dyDescent="0.25">
      <c r="A10" s="872" t="s">
        <v>112</v>
      </c>
      <c r="B10" s="872"/>
      <c r="C10" s="153">
        <f>SUM(C9:C9)</f>
        <v>0</v>
      </c>
      <c r="D10" s="153">
        <f>SUM(D9:D9)</f>
        <v>0</v>
      </c>
      <c r="E10" s="153">
        <f>SUM(E9:E9)</f>
        <v>0</v>
      </c>
      <c r="F10" s="153">
        <f>SUM(F9:F9)</f>
        <v>728000</v>
      </c>
      <c r="G10" s="154"/>
      <c r="H10" s="38"/>
      <c r="I10" s="186"/>
    </row>
    <row r="11" spans="1:9" ht="6" customHeight="1" thickTop="1" x14ac:dyDescent="0.2">
      <c r="A11" s="38"/>
      <c r="B11" s="125"/>
      <c r="C11" s="41"/>
      <c r="D11" s="648"/>
      <c r="E11" s="648"/>
      <c r="F11" s="41"/>
      <c r="G11" s="292"/>
      <c r="H11" s="38"/>
    </row>
    <row r="13" spans="1:9" ht="14.85" customHeight="1" x14ac:dyDescent="0.2">
      <c r="A13"/>
      <c r="B13"/>
    </row>
    <row r="14" spans="1:9" ht="14.85" customHeight="1" x14ac:dyDescent="0.2">
      <c r="A14"/>
      <c r="B14"/>
    </row>
    <row r="15" spans="1:9" ht="14.85" customHeight="1" x14ac:dyDescent="0.2">
      <c r="A15"/>
      <c r="B15"/>
    </row>
    <row r="16" spans="1:9" ht="14.85" customHeight="1" x14ac:dyDescent="0.2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"/>
  <sheetViews>
    <sheetView zoomScaleNormal="100" workbookViewId="0"/>
  </sheetViews>
  <sheetFormatPr defaultRowHeight="12.75" x14ac:dyDescent="0.2"/>
  <cols>
    <col min="1" max="1" width="11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</cols>
  <sheetData>
    <row r="1" spans="1:6" s="38" customFormat="1" ht="15" customHeight="1" x14ac:dyDescent="0.2">
      <c r="C1" s="3"/>
      <c r="D1" s="3"/>
      <c r="E1" s="733" t="s">
        <v>598</v>
      </c>
    </row>
    <row r="2" spans="1:6" s="38" customFormat="1" ht="15" customHeight="1" x14ac:dyDescent="0.2">
      <c r="B2" s="3"/>
      <c r="C2" s="3"/>
      <c r="D2" s="3"/>
      <c r="E2" s="2" t="str">
        <f>'1.sz melléklet'!C2</f>
        <v>az  1/2019. (II…...) önkormányzati rendelethez</v>
      </c>
    </row>
    <row r="3" spans="1:6" s="38" customFormat="1" ht="15" customHeight="1" x14ac:dyDescent="0.2">
      <c r="B3" s="41"/>
      <c r="C3" s="41"/>
      <c r="D3" s="41"/>
      <c r="E3" s="41"/>
    </row>
    <row r="4" spans="1:6" s="38" customFormat="1" ht="15" customHeight="1" x14ac:dyDescent="0.2">
      <c r="A4" s="804" t="s">
        <v>149</v>
      </c>
      <c r="B4" s="804"/>
      <c r="C4" s="804"/>
      <c r="D4" s="804"/>
      <c r="E4" s="804"/>
      <c r="F4" s="55"/>
    </row>
    <row r="5" spans="1:6" s="38" customFormat="1" ht="15" customHeight="1" x14ac:dyDescent="0.2">
      <c r="A5" s="804" t="s">
        <v>150</v>
      </c>
      <c r="B5" s="804"/>
      <c r="C5" s="804"/>
      <c r="D5" s="804"/>
      <c r="E5" s="804"/>
      <c r="F5" s="55"/>
    </row>
    <row r="6" spans="1:6" ht="15" customHeight="1" x14ac:dyDescent="0.2"/>
    <row r="7" spans="1:6" s="38" customFormat="1" ht="15" customHeight="1" x14ac:dyDescent="0.2">
      <c r="B7" s="41" t="s">
        <v>151</v>
      </c>
      <c r="C7" s="6"/>
      <c r="D7" s="6" t="s">
        <v>304</v>
      </c>
    </row>
    <row r="8" spans="1:6" s="38" customFormat="1" ht="9" customHeight="1" thickBot="1" x14ac:dyDescent="0.25">
      <c r="B8" s="41"/>
      <c r="C8" s="41"/>
      <c r="D8" s="41"/>
      <c r="E8" s="41"/>
    </row>
    <row r="9" spans="1:6" s="38" customFormat="1" ht="24.75" thickTop="1" x14ac:dyDescent="0.2">
      <c r="B9" s="137" t="s">
        <v>129</v>
      </c>
      <c r="C9" s="9" t="s">
        <v>2</v>
      </c>
      <c r="D9" s="10" t="s">
        <v>668</v>
      </c>
    </row>
    <row r="10" spans="1:6" s="38" customFormat="1" ht="15" customHeight="1" thickBot="1" x14ac:dyDescent="0.25">
      <c r="B10" s="462" t="s">
        <v>3</v>
      </c>
      <c r="C10" s="463" t="s">
        <v>4</v>
      </c>
      <c r="D10" s="14" t="s">
        <v>5</v>
      </c>
    </row>
    <row r="11" spans="1:6" s="38" customFormat="1" ht="15" customHeight="1" thickTop="1" thickBot="1" x14ac:dyDescent="0.25">
      <c r="B11" s="464"/>
      <c r="C11" s="465" t="s">
        <v>152</v>
      </c>
      <c r="D11" s="503">
        <v>0</v>
      </c>
    </row>
    <row r="12" spans="1:6" s="38" customFormat="1" ht="15" customHeight="1" thickTop="1" thickBot="1" x14ac:dyDescent="0.25">
      <c r="B12" s="466"/>
      <c r="C12" s="467" t="s">
        <v>112</v>
      </c>
      <c r="D12" s="14">
        <v>0</v>
      </c>
    </row>
    <row r="13" spans="1:6" s="38" customFormat="1" ht="15" customHeight="1" thickTop="1" x14ac:dyDescent="0.2">
      <c r="B13" s="157"/>
      <c r="C13" s="41"/>
      <c r="D13" s="41"/>
    </row>
    <row r="14" spans="1:6" s="38" customFormat="1" ht="15" customHeight="1" x14ac:dyDescent="0.2">
      <c r="B14" s="41"/>
      <c r="C14" s="41"/>
      <c r="D14" s="41"/>
    </row>
    <row r="15" spans="1:6" s="38" customFormat="1" ht="15" customHeight="1" x14ac:dyDescent="0.2">
      <c r="B15" s="41" t="s">
        <v>153</v>
      </c>
      <c r="C15" s="41"/>
      <c r="D15" s="41"/>
    </row>
    <row r="16" spans="1:6" s="38" customFormat="1" ht="8.25" customHeight="1" thickBot="1" x14ac:dyDescent="0.25">
      <c r="C16" s="41"/>
      <c r="D16" s="41"/>
    </row>
    <row r="17" spans="2:4" s="38" customFormat="1" ht="24.75" thickTop="1" x14ac:dyDescent="0.2">
      <c r="B17" s="137" t="s">
        <v>129</v>
      </c>
      <c r="C17" s="9" t="s">
        <v>2</v>
      </c>
      <c r="D17" s="10" t="s">
        <v>668</v>
      </c>
    </row>
    <row r="18" spans="2:4" s="38" customFormat="1" ht="15" customHeight="1" thickBot="1" x14ac:dyDescent="0.25">
      <c r="B18" s="468" t="s">
        <v>3</v>
      </c>
      <c r="C18" s="463" t="s">
        <v>4</v>
      </c>
      <c r="D18" s="14" t="s">
        <v>5</v>
      </c>
    </row>
    <row r="19" spans="2:4" s="38" customFormat="1" ht="15" customHeight="1" thickTop="1" x14ac:dyDescent="0.2">
      <c r="B19" s="469"/>
      <c r="C19" s="438" t="s">
        <v>18</v>
      </c>
      <c r="D19" s="504">
        <f>'8.sz. melléklet'!G69+'8.sz. melléklet'!G70</f>
        <v>95500000</v>
      </c>
    </row>
    <row r="20" spans="2:4" s="38" customFormat="1" ht="24" x14ac:dyDescent="0.2">
      <c r="B20" s="470"/>
      <c r="C20" s="471" t="s">
        <v>154</v>
      </c>
      <c r="D20" s="505">
        <f>'8.sz. melléklet'!G85</f>
        <v>0</v>
      </c>
    </row>
    <row r="21" spans="2:4" s="38" customFormat="1" ht="15" customHeight="1" x14ac:dyDescent="0.2">
      <c r="B21" s="470"/>
      <c r="C21" s="471" t="s">
        <v>155</v>
      </c>
      <c r="D21" s="505">
        <v>0</v>
      </c>
    </row>
    <row r="22" spans="2:4" s="38" customFormat="1" ht="15" customHeight="1" x14ac:dyDescent="0.2">
      <c r="B22" s="470"/>
      <c r="C22" s="471" t="s">
        <v>156</v>
      </c>
      <c r="D22" s="505">
        <v>0</v>
      </c>
    </row>
    <row r="23" spans="2:4" s="38" customFormat="1" ht="15" customHeight="1" thickBot="1" x14ac:dyDescent="0.25">
      <c r="B23" s="472"/>
      <c r="C23" s="473" t="s">
        <v>157</v>
      </c>
      <c r="D23" s="506">
        <f>'8.sz. melléklet'!G74</f>
        <v>500000</v>
      </c>
    </row>
    <row r="24" spans="2:4" s="38" customFormat="1" ht="15" customHeight="1" thickTop="1" thickBot="1" x14ac:dyDescent="0.25">
      <c r="B24" s="474"/>
      <c r="C24" s="467" t="s">
        <v>112</v>
      </c>
      <c r="D24" s="507">
        <f>SUM(D19:D23)</f>
        <v>96000000</v>
      </c>
    </row>
    <row r="25" spans="2:4" s="38" customFormat="1" ht="15" customHeight="1" thickTop="1" x14ac:dyDescent="0.2">
      <c r="B25" s="125"/>
      <c r="C25" s="41"/>
      <c r="D25" s="41"/>
    </row>
    <row r="26" spans="2:4" s="38" customFormat="1" ht="15" customHeight="1" x14ac:dyDescent="0.2">
      <c r="B26" s="41" t="s">
        <v>158</v>
      </c>
      <c r="C26" s="41"/>
      <c r="D26" s="41"/>
    </row>
    <row r="27" spans="2:4" s="38" customFormat="1" ht="9" customHeight="1" thickBot="1" x14ac:dyDescent="0.25">
      <c r="C27" s="41"/>
      <c r="D27" s="41"/>
    </row>
    <row r="28" spans="2:4" s="38" customFormat="1" ht="24.75" thickTop="1" x14ac:dyDescent="0.2">
      <c r="B28" s="137" t="s">
        <v>129</v>
      </c>
      <c r="C28" s="9" t="s">
        <v>2</v>
      </c>
      <c r="D28" s="10" t="s">
        <v>668</v>
      </c>
    </row>
    <row r="29" spans="2:4" s="38" customFormat="1" ht="15" customHeight="1" thickBot="1" x14ac:dyDescent="0.25">
      <c r="B29" s="462" t="s">
        <v>3</v>
      </c>
      <c r="C29" s="463" t="s">
        <v>4</v>
      </c>
      <c r="D29" s="14" t="s">
        <v>5</v>
      </c>
    </row>
    <row r="30" spans="2:4" s="38" customFormat="1" ht="15" customHeight="1" thickTop="1" x14ac:dyDescent="0.2">
      <c r="B30" s="475"/>
      <c r="C30" s="438" t="s">
        <v>159</v>
      </c>
      <c r="D30" s="504">
        <f>D24*0.5</f>
        <v>48000000</v>
      </c>
    </row>
    <row r="31" spans="2:4" s="38" customFormat="1" ht="24.75" thickBot="1" x14ac:dyDescent="0.25">
      <c r="B31" s="476"/>
      <c r="C31" s="473" t="s">
        <v>160</v>
      </c>
      <c r="D31" s="506">
        <v>0</v>
      </c>
    </row>
    <row r="32" spans="2:4" s="38" customFormat="1" ht="25.5" thickTop="1" thickBot="1" x14ac:dyDescent="0.25">
      <c r="B32" s="466"/>
      <c r="C32" s="467" t="s">
        <v>161</v>
      </c>
      <c r="D32" s="507">
        <f>SUM(D30:D31)</f>
        <v>48000000</v>
      </c>
    </row>
    <row r="33" ht="13.5" thickTop="1" x14ac:dyDescent="0.2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9"/>
  <sheetViews>
    <sheetView workbookViewId="0">
      <selection sqref="A1:I1"/>
    </sheetView>
  </sheetViews>
  <sheetFormatPr defaultRowHeight="12.75" x14ac:dyDescent="0.2"/>
  <cols>
    <col min="1" max="16384" width="9.140625" style="190"/>
  </cols>
  <sheetData>
    <row r="1" spans="1:9" s="236" customFormat="1" ht="15" customHeight="1" x14ac:dyDescent="0.2">
      <c r="A1" s="777" t="s">
        <v>545</v>
      </c>
      <c r="B1" s="777"/>
      <c r="C1" s="777"/>
      <c r="D1" s="777"/>
      <c r="E1" s="777"/>
      <c r="F1" s="777"/>
      <c r="G1" s="777"/>
      <c r="H1" s="777"/>
      <c r="I1" s="777"/>
    </row>
    <row r="2" spans="1:9" s="236" customFormat="1" ht="15" customHeight="1" x14ac:dyDescent="0.2">
      <c r="A2" s="216"/>
      <c r="B2" s="216"/>
      <c r="C2" s="216"/>
      <c r="D2" s="216"/>
      <c r="E2" s="216"/>
      <c r="F2" s="216"/>
      <c r="G2" s="216"/>
      <c r="H2" s="216"/>
      <c r="I2" s="189" t="str">
        <f>'2.sz. melléklet'!G2</f>
        <v>az 1/2019. (II…...) önkormányzati rendelethez</v>
      </c>
    </row>
    <row r="3" spans="1:9" s="236" customFormat="1" ht="15" customHeight="1" x14ac:dyDescent="0.2">
      <c r="A3" s="235"/>
      <c r="B3" s="235"/>
      <c r="C3" s="235"/>
      <c r="D3" s="235"/>
      <c r="E3" s="235"/>
      <c r="F3" s="235"/>
      <c r="G3" s="235"/>
      <c r="H3" s="235"/>
      <c r="I3" s="235"/>
    </row>
    <row r="4" spans="1:9" s="236" customFormat="1" ht="15" customHeight="1" x14ac:dyDescent="0.2">
      <c r="A4" s="235"/>
      <c r="B4" s="235"/>
      <c r="C4" s="235"/>
      <c r="D4" s="235"/>
      <c r="E4" s="235"/>
      <c r="F4" s="235"/>
      <c r="G4" s="235"/>
      <c r="H4" s="235"/>
      <c r="I4" s="235"/>
    </row>
    <row r="5" spans="1:9" s="236" customFormat="1" ht="15" customHeight="1" x14ac:dyDescent="0.2">
      <c r="A5" s="195"/>
    </row>
    <row r="6" spans="1:9" s="236" customFormat="1" ht="15" customHeight="1" x14ac:dyDescent="0.2">
      <c r="A6" s="195"/>
    </row>
    <row r="7" spans="1:9" s="236" customFormat="1" ht="15" customHeight="1" x14ac:dyDescent="0.2">
      <c r="A7" s="195"/>
    </row>
    <row r="8" spans="1:9" s="236" customFormat="1" ht="15" customHeight="1" x14ac:dyDescent="0.2">
      <c r="A8" s="874" t="s">
        <v>277</v>
      </c>
      <c r="B8" s="874"/>
      <c r="C8" s="874"/>
      <c r="D8" s="874"/>
      <c r="E8" s="874"/>
      <c r="F8" s="874"/>
      <c r="G8" s="874"/>
      <c r="H8" s="874"/>
      <c r="I8" s="874"/>
    </row>
    <row r="9" spans="1:9" s="236" customFormat="1" ht="15" customHeight="1" x14ac:dyDescent="0.2">
      <c r="A9" s="749"/>
      <c r="B9" s="757"/>
      <c r="C9" s="757"/>
      <c r="D9" s="757"/>
      <c r="E9" s="757"/>
      <c r="F9" s="757"/>
      <c r="G9" s="757"/>
      <c r="H9" s="757"/>
      <c r="I9" s="757"/>
    </row>
    <row r="10" spans="1:9" s="236" customFormat="1" ht="15" customHeight="1" x14ac:dyDescent="0.2">
      <c r="A10" s="749"/>
      <c r="B10" s="757"/>
      <c r="C10" s="757"/>
      <c r="D10" s="757"/>
      <c r="E10" s="757"/>
      <c r="F10" s="757"/>
      <c r="G10" s="757"/>
      <c r="H10" s="757"/>
      <c r="I10" s="757"/>
    </row>
    <row r="11" spans="1:9" s="236" customFormat="1" ht="15" customHeight="1" x14ac:dyDescent="0.2">
      <c r="A11" s="749"/>
      <c r="B11" s="757"/>
      <c r="C11" s="757"/>
      <c r="D11" s="757"/>
      <c r="E11" s="757"/>
      <c r="F11" s="757"/>
      <c r="G11" s="757"/>
      <c r="H11" s="757"/>
      <c r="I11" s="757"/>
    </row>
    <row r="12" spans="1:9" s="236" customFormat="1" ht="15" customHeight="1" x14ac:dyDescent="0.2">
      <c r="A12" s="749"/>
      <c r="B12" s="757"/>
      <c r="C12" s="757"/>
      <c r="D12" s="757"/>
      <c r="E12" s="757"/>
      <c r="F12" s="757"/>
      <c r="G12" s="757"/>
      <c r="H12" s="757"/>
      <c r="I12" s="757"/>
    </row>
    <row r="13" spans="1:9" s="236" customFormat="1" ht="15" customHeight="1" x14ac:dyDescent="0.2">
      <c r="A13" s="874" t="s">
        <v>278</v>
      </c>
      <c r="B13" s="874"/>
      <c r="C13" s="874"/>
      <c r="D13" s="874"/>
      <c r="E13" s="874"/>
      <c r="F13" s="874"/>
      <c r="G13" s="874"/>
      <c r="H13" s="874"/>
      <c r="I13" s="874"/>
    </row>
    <row r="14" spans="1:9" s="236" customFormat="1" ht="15" customHeight="1" x14ac:dyDescent="0.2">
      <c r="A14" s="757"/>
      <c r="B14" s="757"/>
      <c r="C14" s="757"/>
      <c r="D14" s="757"/>
      <c r="E14" s="757"/>
      <c r="F14" s="757"/>
      <c r="G14" s="757"/>
      <c r="H14" s="757"/>
      <c r="I14" s="757"/>
    </row>
    <row r="15" spans="1:9" s="236" customFormat="1" ht="15" customHeight="1" x14ac:dyDescent="0.2">
      <c r="A15" s="757"/>
      <c r="B15" s="757"/>
      <c r="C15" s="757"/>
      <c r="D15" s="757"/>
      <c r="E15" s="757"/>
      <c r="F15" s="757"/>
      <c r="G15" s="757"/>
      <c r="H15" s="757"/>
      <c r="I15" s="757"/>
    </row>
    <row r="16" spans="1:9" x14ac:dyDescent="0.2">
      <c r="A16" s="758"/>
      <c r="B16" s="758"/>
      <c r="C16" s="758"/>
      <c r="D16" s="758"/>
      <c r="E16" s="758"/>
      <c r="F16" s="758"/>
      <c r="G16" s="758"/>
      <c r="H16" s="758"/>
      <c r="I16" s="758"/>
    </row>
    <row r="17" spans="1:9" x14ac:dyDescent="0.2">
      <c r="A17" s="758"/>
      <c r="B17" s="758"/>
      <c r="C17" s="758"/>
      <c r="D17" s="758"/>
      <c r="E17" s="758"/>
      <c r="F17" s="758"/>
      <c r="G17" s="758"/>
      <c r="H17" s="758"/>
      <c r="I17" s="758"/>
    </row>
    <row r="18" spans="1:9" x14ac:dyDescent="0.2">
      <c r="A18" s="758"/>
      <c r="B18" s="758"/>
      <c r="C18" s="758"/>
      <c r="D18" s="758"/>
      <c r="E18" s="758"/>
      <c r="F18" s="758"/>
      <c r="G18" s="758"/>
      <c r="H18" s="758"/>
      <c r="I18" s="758"/>
    </row>
    <row r="19" spans="1:9" x14ac:dyDescent="0.2">
      <c r="A19" s="758"/>
      <c r="B19" s="758"/>
      <c r="C19" s="758"/>
      <c r="D19" s="758"/>
      <c r="E19" s="758"/>
      <c r="F19" s="758"/>
      <c r="G19" s="758"/>
      <c r="H19" s="758"/>
      <c r="I19" s="758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1"/>
  <sheetViews>
    <sheetView workbookViewId="0">
      <selection sqref="A1:I1"/>
    </sheetView>
  </sheetViews>
  <sheetFormatPr defaultRowHeight="12.75" x14ac:dyDescent="0.2"/>
  <cols>
    <col min="1" max="9" width="9.140625" style="191"/>
    <col min="10" max="16384" width="9.140625" style="190"/>
  </cols>
  <sheetData>
    <row r="1" spans="1:9" s="193" customFormat="1" ht="15" customHeight="1" x14ac:dyDescent="0.2">
      <c r="A1" s="777" t="s">
        <v>546</v>
      </c>
      <c r="B1" s="777"/>
      <c r="C1" s="777"/>
      <c r="D1" s="777"/>
      <c r="E1" s="777"/>
      <c r="F1" s="777"/>
      <c r="G1" s="777"/>
      <c r="H1" s="777"/>
      <c r="I1" s="777"/>
    </row>
    <row r="2" spans="1:9" s="193" customFormat="1" ht="15" customHeight="1" x14ac:dyDescent="0.2">
      <c r="A2" s="216"/>
      <c r="B2" s="216"/>
      <c r="C2" s="216"/>
      <c r="D2" s="216"/>
      <c r="E2" s="216"/>
      <c r="F2" s="216"/>
      <c r="G2" s="216"/>
      <c r="H2" s="216"/>
      <c r="I2" s="189" t="str">
        <f>'2.sz. melléklet'!G2</f>
        <v>az 1/2019. (II…...) önkormányzati rendelethez</v>
      </c>
    </row>
    <row r="3" spans="1:9" s="193" customFormat="1" ht="1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</row>
    <row r="4" spans="1:9" s="193" customFormat="1" ht="15" customHeight="1" x14ac:dyDescent="0.2">
      <c r="A4" s="195"/>
      <c r="B4" s="195"/>
      <c r="C4" s="195"/>
      <c r="D4" s="195"/>
      <c r="E4" s="195"/>
      <c r="F4" s="195"/>
      <c r="G4" s="195"/>
      <c r="H4" s="195"/>
      <c r="I4" s="195"/>
    </row>
    <row r="5" spans="1:9" s="193" customFormat="1" ht="15" customHeight="1" x14ac:dyDescent="0.2">
      <c r="A5" s="874" t="s">
        <v>279</v>
      </c>
      <c r="B5" s="874"/>
      <c r="C5" s="874"/>
      <c r="D5" s="874"/>
      <c r="E5" s="874"/>
      <c r="F5" s="874"/>
      <c r="G5" s="874"/>
      <c r="H5" s="874"/>
      <c r="I5" s="874"/>
    </row>
    <row r="6" spans="1:9" s="193" customFormat="1" ht="15" customHeight="1" x14ac:dyDescent="0.2">
      <c r="A6" s="749"/>
      <c r="B6" s="749"/>
      <c r="C6" s="749"/>
      <c r="D6" s="749"/>
      <c r="E6" s="749"/>
      <c r="F6" s="749"/>
      <c r="G6" s="749"/>
      <c r="H6" s="749"/>
      <c r="I6" s="749"/>
    </row>
    <row r="7" spans="1:9" s="193" customFormat="1" ht="15" customHeight="1" x14ac:dyDescent="0.2">
      <c r="A7" s="749"/>
      <c r="B7" s="749"/>
      <c r="C7" s="749"/>
      <c r="D7" s="749"/>
      <c r="E7" s="749"/>
      <c r="F7" s="749"/>
      <c r="G7" s="749"/>
      <c r="H7" s="749"/>
      <c r="I7" s="749"/>
    </row>
    <row r="8" spans="1:9" s="193" customFormat="1" ht="15" customHeight="1" x14ac:dyDescent="0.2">
      <c r="A8" s="749" t="s">
        <v>786</v>
      </c>
      <c r="B8" s="749"/>
      <c r="C8" s="749"/>
      <c r="D8" s="749"/>
      <c r="E8" s="749"/>
      <c r="F8" s="749"/>
      <c r="G8" s="749"/>
      <c r="H8" s="749"/>
      <c r="I8" s="749"/>
    </row>
    <row r="9" spans="1:9" s="193" customFormat="1" ht="15" customHeight="1" x14ac:dyDescent="0.2">
      <c r="A9" s="749"/>
      <c r="B9" s="749"/>
      <c r="C9" s="749"/>
      <c r="D9" s="749"/>
      <c r="E9" s="749"/>
      <c r="F9" s="749"/>
      <c r="G9" s="749"/>
      <c r="H9" s="749"/>
      <c r="I9" s="749"/>
    </row>
    <row r="10" spans="1:9" s="193" customFormat="1" ht="15" customHeight="1" x14ac:dyDescent="0.2">
      <c r="A10" s="749"/>
      <c r="B10" s="749"/>
      <c r="C10" s="749"/>
      <c r="D10" s="749"/>
      <c r="E10" s="749"/>
      <c r="F10" s="749"/>
      <c r="G10" s="749"/>
      <c r="H10" s="749"/>
      <c r="I10" s="749"/>
    </row>
    <row r="11" spans="1:9" s="193" customFormat="1" ht="15" customHeight="1" x14ac:dyDescent="0.2">
      <c r="A11" s="749"/>
      <c r="B11" s="749"/>
      <c r="C11" s="749"/>
      <c r="D11" s="749"/>
      <c r="E11" s="749"/>
      <c r="F11" s="749"/>
      <c r="G11" s="749"/>
      <c r="H11" s="749"/>
      <c r="I11" s="749"/>
    </row>
    <row r="12" spans="1:9" s="193" customFormat="1" ht="15" customHeight="1" x14ac:dyDescent="0.2">
      <c r="A12" s="749" t="s">
        <v>280</v>
      </c>
      <c r="B12" s="749"/>
      <c r="C12" s="749"/>
      <c r="D12" s="749"/>
      <c r="E12" s="749"/>
      <c r="F12" s="756" t="s">
        <v>701</v>
      </c>
      <c r="G12" s="749"/>
      <c r="H12" s="749"/>
      <c r="I12" s="749"/>
    </row>
    <row r="13" spans="1:9" s="193" customFormat="1" ht="15" customHeight="1" x14ac:dyDescent="0.2">
      <c r="A13" s="749"/>
      <c r="B13" s="749"/>
      <c r="C13" s="749"/>
      <c r="D13" s="749"/>
      <c r="E13" s="749"/>
      <c r="F13" s="756"/>
      <c r="G13" s="749"/>
      <c r="H13" s="749"/>
      <c r="I13" s="749"/>
    </row>
    <row r="14" spans="1:9" s="193" customFormat="1" ht="15" customHeight="1" x14ac:dyDescent="0.2">
      <c r="A14" s="749" t="s">
        <v>281</v>
      </c>
      <c r="B14" s="749"/>
      <c r="C14" s="749"/>
      <c r="D14" s="749"/>
      <c r="E14" s="749"/>
      <c r="F14" s="756" t="s">
        <v>702</v>
      </c>
      <c r="G14" s="749"/>
      <c r="H14" s="749"/>
      <c r="I14" s="749"/>
    </row>
    <row r="15" spans="1:9" s="193" customFormat="1" ht="15" customHeight="1" x14ac:dyDescent="0.2">
      <c r="A15" s="749" t="s">
        <v>282</v>
      </c>
      <c r="B15" s="749"/>
      <c r="C15" s="749"/>
      <c r="D15" s="749"/>
      <c r="E15" s="749"/>
      <c r="F15" s="756"/>
      <c r="G15" s="749"/>
      <c r="H15" s="749"/>
      <c r="I15" s="749"/>
    </row>
    <row r="16" spans="1:9" s="193" customFormat="1" ht="15" customHeight="1" x14ac:dyDescent="0.2">
      <c r="A16" s="749" t="s">
        <v>283</v>
      </c>
      <c r="B16" s="749"/>
      <c r="C16" s="749"/>
      <c r="D16" s="749"/>
      <c r="E16" s="749"/>
      <c r="F16" s="756" t="s">
        <v>702</v>
      </c>
      <c r="G16" s="749"/>
      <c r="H16" s="749"/>
      <c r="I16" s="749"/>
    </row>
    <row r="17" spans="1:9" s="193" customFormat="1" ht="15" customHeight="1" x14ac:dyDescent="0.2">
      <c r="A17" s="749"/>
      <c r="B17" s="749"/>
      <c r="C17" s="749"/>
      <c r="D17" s="749"/>
      <c r="E17" s="749"/>
      <c r="F17" s="756"/>
      <c r="G17" s="749"/>
      <c r="H17" s="749"/>
      <c r="I17" s="749"/>
    </row>
    <row r="18" spans="1:9" s="193" customFormat="1" ht="15" customHeight="1" x14ac:dyDescent="0.2">
      <c r="A18" s="749" t="s">
        <v>284</v>
      </c>
      <c r="B18" s="749"/>
      <c r="C18" s="749"/>
      <c r="D18" s="749"/>
      <c r="E18" s="749"/>
      <c r="F18" s="756" t="s">
        <v>703</v>
      </c>
      <c r="G18" s="749"/>
      <c r="H18" s="749"/>
      <c r="I18" s="749"/>
    </row>
    <row r="19" spans="1:9" s="193" customFormat="1" ht="15" customHeight="1" x14ac:dyDescent="0.2">
      <c r="A19" s="749"/>
      <c r="B19" s="749"/>
      <c r="C19" s="749"/>
      <c r="D19" s="749"/>
      <c r="E19" s="749"/>
      <c r="F19" s="749"/>
      <c r="G19" s="749"/>
      <c r="H19" s="749"/>
      <c r="I19" s="749"/>
    </row>
    <row r="20" spans="1:9" s="193" customFormat="1" ht="15" customHeight="1" x14ac:dyDescent="0.2">
      <c r="A20" s="749"/>
      <c r="B20" s="749"/>
      <c r="C20" s="749"/>
      <c r="D20" s="749"/>
      <c r="E20" s="749"/>
      <c r="F20" s="749"/>
      <c r="G20" s="749"/>
      <c r="H20" s="749"/>
      <c r="I20" s="749"/>
    </row>
    <row r="21" spans="1:9" s="193" customFormat="1" ht="15" customHeight="1" x14ac:dyDescent="0.2">
      <c r="A21" s="749" t="s">
        <v>285</v>
      </c>
      <c r="B21" s="749"/>
      <c r="C21" s="749"/>
      <c r="D21" s="749"/>
      <c r="E21" s="749"/>
      <c r="F21" s="749"/>
      <c r="G21" s="749"/>
      <c r="H21" s="749"/>
      <c r="I21" s="749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2"/>
      <c r="F1" s="2"/>
      <c r="G1" s="2" t="s">
        <v>530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519" t="s">
        <v>683</v>
      </c>
    </row>
    <row r="3" spans="1:8" s="1" customFormat="1" ht="15" customHeight="1" x14ac:dyDescent="0.2">
      <c r="A3" s="4"/>
    </row>
    <row r="4" spans="1:8" s="1" customFormat="1" ht="15" customHeight="1" x14ac:dyDescent="0.2">
      <c r="A4" s="794" t="s">
        <v>778</v>
      </c>
      <c r="B4" s="794"/>
      <c r="C4" s="794"/>
      <c r="D4" s="794"/>
      <c r="E4" s="794"/>
      <c r="F4" s="794"/>
      <c r="G4" s="794"/>
    </row>
    <row r="5" spans="1:8" s="1" customFormat="1" ht="15" customHeight="1" thickBot="1" x14ac:dyDescent="0.25">
      <c r="A5" s="5"/>
      <c r="B5" s="5"/>
      <c r="C5" s="5"/>
      <c r="D5" s="5"/>
      <c r="E5" s="5"/>
      <c r="F5" s="5"/>
      <c r="G5" s="439" t="s">
        <v>304</v>
      </c>
    </row>
    <row r="6" spans="1:8" ht="51" customHeight="1" thickTop="1" x14ac:dyDescent="0.2">
      <c r="A6" s="7" t="s">
        <v>1</v>
      </c>
      <c r="B6" s="8" t="s">
        <v>2</v>
      </c>
      <c r="C6" s="9" t="s">
        <v>603</v>
      </c>
      <c r="D6" s="9" t="s">
        <v>666</v>
      </c>
      <c r="E6" s="9" t="s">
        <v>667</v>
      </c>
      <c r="F6" s="9" t="s">
        <v>668</v>
      </c>
      <c r="G6" s="496" t="s">
        <v>669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">
      <c r="A8" s="796" t="s">
        <v>10</v>
      </c>
      <c r="B8" s="797"/>
      <c r="C8" s="797"/>
      <c r="D8" s="797"/>
      <c r="E8" s="797"/>
      <c r="F8" s="797"/>
      <c r="G8" s="798"/>
      <c r="H8" s="15"/>
    </row>
    <row r="9" spans="1:8" ht="15" customHeight="1" x14ac:dyDescent="0.2">
      <c r="A9" s="24" t="s">
        <v>11</v>
      </c>
      <c r="B9" s="25" t="s">
        <v>642</v>
      </c>
      <c r="C9" s="26">
        <f>SUM(C10:C11)</f>
        <v>77936578</v>
      </c>
      <c r="D9" s="26">
        <f t="shared" ref="D9:F9" si="0">SUM(D10:D11)</f>
        <v>102408731</v>
      </c>
      <c r="E9" s="26">
        <f t="shared" si="0"/>
        <v>102519827</v>
      </c>
      <c r="F9" s="26">
        <f t="shared" si="0"/>
        <v>69237657</v>
      </c>
      <c r="G9" s="79">
        <f>F9/C9</f>
        <v>0.88838461704079441</v>
      </c>
      <c r="H9" s="15"/>
    </row>
    <row r="10" spans="1:8" ht="15" customHeight="1" x14ac:dyDescent="0.2">
      <c r="A10" s="17" t="s">
        <v>13</v>
      </c>
      <c r="B10" s="18" t="s">
        <v>407</v>
      </c>
      <c r="C10" s="19">
        <f>'8.sz. melléklet'!D63</f>
        <v>62098492</v>
      </c>
      <c r="D10" s="19">
        <f>'8.sz. melléklet'!E63</f>
        <v>72374921</v>
      </c>
      <c r="E10" s="19">
        <f>'8.sz. melléklet'!F63</f>
        <v>72374921</v>
      </c>
      <c r="F10" s="19">
        <f>'8.sz. melléklet'!G63</f>
        <v>62551911</v>
      </c>
      <c r="G10" s="120">
        <f>F10/C10</f>
        <v>1.0073016104803318</v>
      </c>
      <c r="H10" s="15"/>
    </row>
    <row r="11" spans="1:8" ht="24" x14ac:dyDescent="0.2">
      <c r="A11" s="17" t="s">
        <v>14</v>
      </c>
      <c r="B11" s="47" t="s">
        <v>644</v>
      </c>
      <c r="C11" s="19">
        <f>'8.sz. melléklet'!D64</f>
        <v>15838086</v>
      </c>
      <c r="D11" s="19">
        <f>'8.sz. melléklet'!E64</f>
        <v>30033810</v>
      </c>
      <c r="E11" s="19">
        <f>'8.sz. melléklet'!F64</f>
        <v>30144906</v>
      </c>
      <c r="F11" s="19">
        <f>'8.sz. melléklet'!G64</f>
        <v>6685746</v>
      </c>
      <c r="G11" s="120">
        <f>F11/C11</f>
        <v>0.42213093173000826</v>
      </c>
      <c r="H11" s="15"/>
    </row>
    <row r="12" spans="1:8" ht="24" x14ac:dyDescent="0.2">
      <c r="A12" s="24" t="s">
        <v>19</v>
      </c>
      <c r="B12" s="688" t="s">
        <v>643</v>
      </c>
      <c r="C12" s="26">
        <f>SUM(C13:C14)</f>
        <v>47307491</v>
      </c>
      <c r="D12" s="26">
        <f t="shared" ref="D12:F12" si="1">SUM(D13:D14)</f>
        <v>33180446</v>
      </c>
      <c r="E12" s="26">
        <f t="shared" si="1"/>
        <v>33180446</v>
      </c>
      <c r="F12" s="26">
        <f t="shared" si="1"/>
        <v>36925688</v>
      </c>
      <c r="G12" s="79">
        <f>F12/C12</f>
        <v>0.78054631982068123</v>
      </c>
      <c r="H12" s="15"/>
    </row>
    <row r="13" spans="1:8" ht="15" customHeight="1" x14ac:dyDescent="0.2">
      <c r="A13" s="17" t="s">
        <v>13</v>
      </c>
      <c r="B13" s="18" t="s">
        <v>611</v>
      </c>
      <c r="C13" s="19">
        <f>'8.sz. melléklet'!D66</f>
        <v>14476490</v>
      </c>
      <c r="D13" s="19">
        <f>'8.sz. melléklet'!E66</f>
        <v>14476490</v>
      </c>
      <c r="E13" s="19">
        <f>'8.sz. melléklet'!F66</f>
        <v>14476490</v>
      </c>
      <c r="F13" s="19">
        <f>'8.sz. melléklet'!G66</f>
        <v>0</v>
      </c>
      <c r="G13" s="79"/>
      <c r="H13" s="15"/>
    </row>
    <row r="14" spans="1:8" ht="24" x14ac:dyDescent="0.2">
      <c r="A14" s="17" t="s">
        <v>14</v>
      </c>
      <c r="B14" s="47" t="s">
        <v>645</v>
      </c>
      <c r="C14" s="19">
        <f>'8.sz. melléklet'!D67</f>
        <v>32831001</v>
      </c>
      <c r="D14" s="19">
        <f>'8.sz. melléklet'!E67</f>
        <v>18703956</v>
      </c>
      <c r="E14" s="19">
        <f>'8.sz. melléklet'!F67</f>
        <v>18703956</v>
      </c>
      <c r="F14" s="19">
        <f>'8.sz. melléklet'!G67</f>
        <v>36925688</v>
      </c>
      <c r="G14" s="120"/>
      <c r="H14" s="15"/>
    </row>
    <row r="15" spans="1:8" ht="15" customHeight="1" x14ac:dyDescent="0.2">
      <c r="A15" s="24" t="s">
        <v>20</v>
      </c>
      <c r="B15" s="67" t="s">
        <v>15</v>
      </c>
      <c r="C15" s="68">
        <f>SUM(C16:C18)</f>
        <v>84000000</v>
      </c>
      <c r="D15" s="68">
        <f>SUM(D16:D18)</f>
        <v>84000000</v>
      </c>
      <c r="E15" s="68">
        <f t="shared" ref="E15:F15" si="2">SUM(E16:E18)</f>
        <v>102168021</v>
      </c>
      <c r="F15" s="68">
        <f t="shared" si="2"/>
        <v>96000000</v>
      </c>
      <c r="G15" s="79">
        <f t="shared" ref="G15:G23" si="3">F15/C15</f>
        <v>1.1428571428571428</v>
      </c>
      <c r="H15" s="15"/>
    </row>
    <row r="16" spans="1:8" ht="15" customHeight="1" x14ac:dyDescent="0.2">
      <c r="A16" s="326" t="s">
        <v>13</v>
      </c>
      <c r="B16" s="327" t="s">
        <v>415</v>
      </c>
      <c r="C16" s="175">
        <f>'8.sz. melléklet'!D69</f>
        <v>51000000</v>
      </c>
      <c r="D16" s="175">
        <f>'8.sz. melléklet'!E69</f>
        <v>51000000</v>
      </c>
      <c r="E16" s="175">
        <f>'8.sz. melléklet'!F69</f>
        <v>56827538</v>
      </c>
      <c r="F16" s="175">
        <f>'8.sz. melléklet'!G69</f>
        <v>54500000</v>
      </c>
      <c r="G16" s="87">
        <f t="shared" si="3"/>
        <v>1.0686274509803921</v>
      </c>
      <c r="H16" s="15"/>
    </row>
    <row r="17" spans="1:8" ht="15" customHeight="1" x14ac:dyDescent="0.2">
      <c r="A17" s="326" t="s">
        <v>14</v>
      </c>
      <c r="B17" s="327" t="s">
        <v>416</v>
      </c>
      <c r="C17" s="175">
        <f>'8.sz. melléklet'!D70</f>
        <v>32600000</v>
      </c>
      <c r="D17" s="175">
        <f>'8.sz. melléklet'!E70</f>
        <v>32600000</v>
      </c>
      <c r="E17" s="175">
        <f>'8.sz. melléklet'!F70</f>
        <v>44571908</v>
      </c>
      <c r="F17" s="175">
        <f>'8.sz. melléklet'!G70</f>
        <v>41000000</v>
      </c>
      <c r="G17" s="87">
        <f t="shared" si="3"/>
        <v>1.2576687116564418</v>
      </c>
      <c r="H17" s="15"/>
    </row>
    <row r="18" spans="1:8" ht="15" customHeight="1" x14ac:dyDescent="0.2">
      <c r="A18" s="326" t="s">
        <v>42</v>
      </c>
      <c r="B18" s="327" t="s">
        <v>426</v>
      </c>
      <c r="C18" s="175">
        <f>'8.sz. melléklet'!D74</f>
        <v>400000</v>
      </c>
      <c r="D18" s="175">
        <f>'8.sz. melléklet'!E74</f>
        <v>400000</v>
      </c>
      <c r="E18" s="175">
        <f>'8.sz. melléklet'!F74</f>
        <v>768575</v>
      </c>
      <c r="F18" s="175">
        <f>'8.sz. melléklet'!G74</f>
        <v>500000</v>
      </c>
      <c r="G18" s="87">
        <f t="shared" si="3"/>
        <v>1.25</v>
      </c>
      <c r="H18" s="15"/>
    </row>
    <row r="19" spans="1:8" ht="15" customHeight="1" x14ac:dyDescent="0.2">
      <c r="A19" s="24" t="s">
        <v>21</v>
      </c>
      <c r="B19" s="16" t="s">
        <v>12</v>
      </c>
      <c r="C19" s="26">
        <f>'8.sz. melléklet'!D75+'9.sz. melléklet'!D35</f>
        <v>70729687</v>
      </c>
      <c r="D19" s="26">
        <f>'8.sz. melléklet'!E75+'9.sz. melléklet'!E35</f>
        <v>75228595</v>
      </c>
      <c r="E19" s="26">
        <f>'8.sz. melléklet'!F75+'9.sz. melléklet'!F35</f>
        <v>89961418</v>
      </c>
      <c r="F19" s="26">
        <f>'8.sz. melléklet'!G75+'9.sz. melléklet'!G35</f>
        <v>78494085</v>
      </c>
      <c r="G19" s="79">
        <f>F19/C19</f>
        <v>1.1097756589817795</v>
      </c>
      <c r="H19" s="15"/>
    </row>
    <row r="20" spans="1:8" ht="15" customHeight="1" x14ac:dyDescent="0.2">
      <c r="A20" s="24" t="s">
        <v>22</v>
      </c>
      <c r="B20" s="25" t="s">
        <v>511</v>
      </c>
      <c r="C20" s="26">
        <f>'8.sz. melléklet'!D84</f>
        <v>0</v>
      </c>
      <c r="D20" s="26">
        <f>'8.sz. melléklet'!E84</f>
        <v>0</v>
      </c>
      <c r="E20" s="26">
        <f>'8.sz. melléklet'!F84</f>
        <v>0</v>
      </c>
      <c r="F20" s="26">
        <f>'8.sz. melléklet'!G84</f>
        <v>0</v>
      </c>
      <c r="G20" s="79"/>
      <c r="H20" s="15"/>
    </row>
    <row r="21" spans="1:8" ht="15" customHeight="1" x14ac:dyDescent="0.2">
      <c r="A21" s="651" t="s">
        <v>646</v>
      </c>
      <c r="B21" s="25" t="s">
        <v>23</v>
      </c>
      <c r="C21" s="26">
        <f>'8.sz. melléklet'!D86</f>
        <v>0</v>
      </c>
      <c r="D21" s="26">
        <f>'8.sz. melléklet'!E86</f>
        <v>154600</v>
      </c>
      <c r="E21" s="26">
        <f>'8.sz. melléklet'!F86</f>
        <v>154600</v>
      </c>
      <c r="F21" s="26">
        <f>'8.sz. melléklet'!G86</f>
        <v>0</v>
      </c>
      <c r="G21" s="79"/>
      <c r="H21" s="15"/>
    </row>
    <row r="22" spans="1:8" ht="15" customHeight="1" x14ac:dyDescent="0.2">
      <c r="A22" s="651" t="s">
        <v>27</v>
      </c>
      <c r="B22" s="25" t="s">
        <v>24</v>
      </c>
      <c r="C22" s="26">
        <f>'8.sz. melléklet'!D88</f>
        <v>132000</v>
      </c>
      <c r="D22" s="26">
        <f>'8.sz. melléklet'!E88</f>
        <v>110046</v>
      </c>
      <c r="E22" s="26">
        <f>'8.sz. melléklet'!F88</f>
        <v>1025208</v>
      </c>
      <c r="F22" s="26">
        <f>'8.sz. melléklet'!G88</f>
        <v>860000</v>
      </c>
      <c r="G22" s="79">
        <f t="shared" si="3"/>
        <v>6.5151515151515156</v>
      </c>
      <c r="H22" s="15"/>
    </row>
    <row r="23" spans="1:8" ht="15" customHeight="1" x14ac:dyDescent="0.2">
      <c r="A23" s="791" t="s">
        <v>26</v>
      </c>
      <c r="B23" s="791"/>
      <c r="C23" s="28">
        <f>C19+C15+C9+C20+C12+C21+C22</f>
        <v>280105756</v>
      </c>
      <c r="D23" s="28">
        <f t="shared" ref="D23:F23" si="4">D19+D15+D9+D20+D12+D21+D22</f>
        <v>295082418</v>
      </c>
      <c r="E23" s="28">
        <f t="shared" si="4"/>
        <v>329009520</v>
      </c>
      <c r="F23" s="28">
        <f t="shared" si="4"/>
        <v>281517430</v>
      </c>
      <c r="G23" s="119">
        <f t="shared" si="3"/>
        <v>1.0050397893287133</v>
      </c>
      <c r="H23" s="15"/>
    </row>
    <row r="24" spans="1:8" ht="15" customHeight="1" x14ac:dyDescent="0.2">
      <c r="A24" s="795" t="s">
        <v>27</v>
      </c>
      <c r="B24" s="25" t="s">
        <v>28</v>
      </c>
      <c r="C24" s="793">
        <f>'8.sz. melléklet'!D93+'9.sz. melléklet'!D38</f>
        <v>179039244</v>
      </c>
      <c r="D24" s="793">
        <f>'8.sz. melléklet'!E93+'9.sz. melléklet'!E38</f>
        <v>179039245</v>
      </c>
      <c r="E24" s="793">
        <f>'8.sz. melléklet'!F93+'9.sz. melléklet'!F38</f>
        <v>179039245</v>
      </c>
      <c r="F24" s="793">
        <f>'8.sz. melléklet'!G93+'9.sz. melléklet'!G38</f>
        <v>224720570</v>
      </c>
      <c r="G24" s="786">
        <f>F24/C24</f>
        <v>1.2551470000621763</v>
      </c>
      <c r="H24" s="785"/>
    </row>
    <row r="25" spans="1:8" ht="15" customHeight="1" x14ac:dyDescent="0.2">
      <c r="A25" s="795"/>
      <c r="B25" s="25" t="s">
        <v>29</v>
      </c>
      <c r="C25" s="793"/>
      <c r="D25" s="793"/>
      <c r="E25" s="793"/>
      <c r="F25" s="793"/>
      <c r="G25" s="786" t="e">
        <f t="shared" ref="G25" si="5">E25/C25</f>
        <v>#DIV/0!</v>
      </c>
      <c r="H25" s="785"/>
    </row>
    <row r="26" spans="1:8" ht="15" customHeight="1" x14ac:dyDescent="0.2">
      <c r="A26" s="387" t="s">
        <v>466</v>
      </c>
      <c r="B26" s="25" t="s">
        <v>526</v>
      </c>
      <c r="C26" s="176">
        <v>0</v>
      </c>
      <c r="D26" s="176">
        <f>'8.sz. melléklet'!E94</f>
        <v>2562337</v>
      </c>
      <c r="E26" s="176">
        <f>'8.sz. melléklet'!F94</f>
        <v>2562337</v>
      </c>
      <c r="F26" s="176">
        <v>0</v>
      </c>
      <c r="G26" s="388"/>
      <c r="H26" s="365"/>
    </row>
    <row r="27" spans="1:8" ht="15" customHeight="1" x14ac:dyDescent="0.2">
      <c r="A27" s="352" t="s">
        <v>30</v>
      </c>
      <c r="B27" s="25" t="s">
        <v>660</v>
      </c>
      <c r="C27" s="173">
        <f t="shared" ref="C27:E27" si="6">SUM(C28:C30)</f>
        <v>100000000</v>
      </c>
      <c r="D27" s="173">
        <f t="shared" si="6"/>
        <v>100000000</v>
      </c>
      <c r="E27" s="173">
        <f t="shared" si="6"/>
        <v>100000000</v>
      </c>
      <c r="F27" s="173">
        <f>SUM(F28:F30)</f>
        <v>0</v>
      </c>
      <c r="G27" s="353"/>
      <c r="H27" s="785"/>
    </row>
    <row r="28" spans="1:8" ht="15" customHeight="1" x14ac:dyDescent="0.2">
      <c r="A28" s="42" t="s">
        <v>13</v>
      </c>
      <c r="B28" s="18" t="s">
        <v>661</v>
      </c>
      <c r="C28" s="544"/>
      <c r="D28" s="545"/>
      <c r="E28" s="545"/>
      <c r="F28" s="545"/>
      <c r="G28" s="351"/>
      <c r="H28" s="785"/>
    </row>
    <row r="29" spans="1:8" ht="15" customHeight="1" x14ac:dyDescent="0.2">
      <c r="A29" s="17" t="s">
        <v>14</v>
      </c>
      <c r="B29" s="18" t="s">
        <v>467</v>
      </c>
      <c r="C29" s="174">
        <f>'8.sz. melléklet'!D92</f>
        <v>100000000</v>
      </c>
      <c r="D29" s="174">
        <f>'8.sz. melléklet'!E92</f>
        <v>100000000</v>
      </c>
      <c r="E29" s="174">
        <f>'8.sz. melléklet'!F92</f>
        <v>100000000</v>
      </c>
      <c r="F29" s="174">
        <f>'8.sz. melléklet'!G92</f>
        <v>0</v>
      </c>
      <c r="G29" s="46"/>
      <c r="H29" s="15"/>
    </row>
    <row r="30" spans="1:8" ht="15" customHeight="1" x14ac:dyDescent="0.2">
      <c r="A30" s="17" t="s">
        <v>42</v>
      </c>
      <c r="B30" s="18" t="s">
        <v>468</v>
      </c>
      <c r="C30" s="542"/>
      <c r="D30" s="543"/>
      <c r="E30" s="543"/>
      <c r="F30" s="543"/>
      <c r="G30" s="483"/>
      <c r="H30" s="15"/>
    </row>
    <row r="31" spans="1:8" ht="15" customHeight="1" x14ac:dyDescent="0.2">
      <c r="A31" s="791" t="s">
        <v>31</v>
      </c>
      <c r="B31" s="791"/>
      <c r="C31" s="28">
        <f>SUM(C24:C27)</f>
        <v>279039244</v>
      </c>
      <c r="D31" s="28">
        <f>SUM(D24:D27)</f>
        <v>281601582</v>
      </c>
      <c r="E31" s="28">
        <f t="shared" ref="E31:F31" si="7">SUM(E24:E27)</f>
        <v>281601582</v>
      </c>
      <c r="F31" s="28">
        <f t="shared" si="7"/>
        <v>224720570</v>
      </c>
      <c r="G31" s="83">
        <f>F31/C31</f>
        <v>0.8053367934153377</v>
      </c>
      <c r="H31" s="15"/>
    </row>
    <row r="32" spans="1:8" ht="15" customHeight="1" x14ac:dyDescent="0.2">
      <c r="A32" s="792" t="s">
        <v>32</v>
      </c>
      <c r="B32" s="792"/>
      <c r="C32" s="31">
        <f>C31+C23</f>
        <v>559145000</v>
      </c>
      <c r="D32" s="31">
        <f>D31+D23</f>
        <v>576684000</v>
      </c>
      <c r="E32" s="31">
        <f>E31+E23</f>
        <v>610611102</v>
      </c>
      <c r="F32" s="31">
        <f>F31+F23</f>
        <v>506238000</v>
      </c>
      <c r="G32" s="172">
        <f>F32/C32</f>
        <v>0.90537874790975503</v>
      </c>
      <c r="H32" s="15"/>
    </row>
    <row r="33" spans="1:9" ht="15" customHeight="1" x14ac:dyDescent="0.2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">
      <c r="A34" s="787" t="s">
        <v>33</v>
      </c>
      <c r="B34" s="788"/>
      <c r="C34" s="788"/>
      <c r="D34" s="788"/>
      <c r="E34" s="788"/>
      <c r="F34" s="788"/>
      <c r="G34" s="789"/>
      <c r="H34" s="15"/>
    </row>
    <row r="35" spans="1:9" ht="15" customHeight="1" x14ac:dyDescent="0.2">
      <c r="A35" s="35" t="s">
        <v>11</v>
      </c>
      <c r="B35" s="16" t="s">
        <v>34</v>
      </c>
      <c r="C35" s="437">
        <f>'5.sz. melléklet'!D18</f>
        <v>232666265</v>
      </c>
      <c r="D35" s="437">
        <f>'5.sz. melléklet'!E18</f>
        <v>253377715</v>
      </c>
      <c r="E35" s="437">
        <f>'5.sz. melléklet'!F18</f>
        <v>215597155</v>
      </c>
      <c r="F35" s="437">
        <f>'5.sz. melléklet'!G18</f>
        <v>243722682</v>
      </c>
      <c r="G35" s="79">
        <f>F35/C35</f>
        <v>1.0475204989429816</v>
      </c>
      <c r="H35" s="15"/>
      <c r="I35" s="186"/>
    </row>
    <row r="36" spans="1:9" ht="15" customHeight="1" x14ac:dyDescent="0.2">
      <c r="A36" s="24" t="s">
        <v>19</v>
      </c>
      <c r="B36" s="25" t="s">
        <v>35</v>
      </c>
      <c r="C36" s="26">
        <f>'8.sz. melléklet'!D38+'8.sz. melléklet'!D45+'8.sz. melléklet'!D48+'9.sz. melléklet'!D27</f>
        <v>249993529</v>
      </c>
      <c r="D36" s="26">
        <f>'8.sz. melléklet'!E38+'8.sz. melléklet'!E45+'8.sz. melléklet'!E48+'9.sz. melléklet'!E27</f>
        <v>252178832</v>
      </c>
      <c r="E36" s="26">
        <f>'8.sz. melléklet'!F38+'8.sz. melléklet'!F45+'8.sz. melléklet'!F48+'9.sz. melléklet'!F27</f>
        <v>167746770</v>
      </c>
      <c r="F36" s="26">
        <f>'8.sz. melléklet'!G38+'8.sz. melléklet'!G45+'8.sz. melléklet'!G48+'9.sz. melléklet'!G27</f>
        <v>200170892</v>
      </c>
      <c r="G36" s="79">
        <f t="shared" ref="G36:G40" si="8">F36/C36</f>
        <v>0.8007042934299311</v>
      </c>
      <c r="H36" s="15"/>
    </row>
    <row r="37" spans="1:9" ht="15" customHeight="1" x14ac:dyDescent="0.2">
      <c r="A37" s="24" t="s">
        <v>20</v>
      </c>
      <c r="B37" s="25" t="s">
        <v>36</v>
      </c>
      <c r="C37" s="173">
        <f>SUM(C38:C38)</f>
        <v>74197028</v>
      </c>
      <c r="D37" s="173">
        <f>SUM(D38:D38)</f>
        <v>68580841</v>
      </c>
      <c r="E37" s="173">
        <f t="shared" ref="E37:F37" si="9">SUM(E38:E38)</f>
        <v>0</v>
      </c>
      <c r="F37" s="173">
        <f t="shared" si="9"/>
        <v>60040523</v>
      </c>
      <c r="G37" s="79">
        <f t="shared" si="8"/>
        <v>0.80920388078077732</v>
      </c>
      <c r="H37" s="15"/>
    </row>
    <row r="38" spans="1:9" ht="15" customHeight="1" x14ac:dyDescent="0.2">
      <c r="A38" s="17" t="s">
        <v>13</v>
      </c>
      <c r="B38" s="18" t="s">
        <v>37</v>
      </c>
      <c r="C38" s="19">
        <f>'8.sz. melléklet'!D37</f>
        <v>74197028</v>
      </c>
      <c r="D38" s="19">
        <f>'8.sz. melléklet'!E37</f>
        <v>68580841</v>
      </c>
      <c r="E38" s="19">
        <f>'8.sz. melléklet'!F37</f>
        <v>0</v>
      </c>
      <c r="F38" s="19">
        <f>'8.sz. melléklet'!G37</f>
        <v>60040523</v>
      </c>
      <c r="G38" s="120">
        <f t="shared" si="8"/>
        <v>0.80920388078077732</v>
      </c>
      <c r="H38" s="15"/>
    </row>
    <row r="39" spans="1:9" ht="15" customHeight="1" x14ac:dyDescent="0.2">
      <c r="A39" s="791" t="s">
        <v>38</v>
      </c>
      <c r="B39" s="791"/>
      <c r="C39" s="354">
        <f>C35+C36+C37</f>
        <v>556856822</v>
      </c>
      <c r="D39" s="354">
        <f>D35+D36+D37</f>
        <v>574137388</v>
      </c>
      <c r="E39" s="354">
        <f t="shared" ref="E39:F39" si="10">E35+E36+E37</f>
        <v>383343925</v>
      </c>
      <c r="F39" s="354">
        <f t="shared" si="10"/>
        <v>503934097</v>
      </c>
      <c r="G39" s="79">
        <f t="shared" si="8"/>
        <v>0.90496170126833786</v>
      </c>
      <c r="H39" s="15"/>
    </row>
    <row r="40" spans="1:9" ht="15" customHeight="1" x14ac:dyDescent="0.2">
      <c r="A40" s="387" t="s">
        <v>56</v>
      </c>
      <c r="B40" s="25" t="s">
        <v>39</v>
      </c>
      <c r="C40" s="458">
        <f>'8.sz. melléklet'!D53</f>
        <v>2288178</v>
      </c>
      <c r="D40" s="458">
        <f>'8.sz. melléklet'!E53</f>
        <v>2546612</v>
      </c>
      <c r="E40" s="458">
        <f>'8.sz. melléklet'!F53</f>
        <v>2546612</v>
      </c>
      <c r="F40" s="458">
        <f>'8.sz. melléklet'!G53</f>
        <v>2303903</v>
      </c>
      <c r="G40" s="79">
        <f t="shared" si="8"/>
        <v>1.0068722800411507</v>
      </c>
      <c r="H40" s="365"/>
    </row>
    <row r="41" spans="1:9" s="38" customFormat="1" ht="15" customHeight="1" thickBot="1" x14ac:dyDescent="0.25">
      <c r="A41" s="790" t="s">
        <v>40</v>
      </c>
      <c r="B41" s="790"/>
      <c r="C41" s="295">
        <f>C39+C40</f>
        <v>559145000</v>
      </c>
      <c r="D41" s="295">
        <f>D39+D40</f>
        <v>576684000</v>
      </c>
      <c r="E41" s="295">
        <f t="shared" ref="E41:F41" si="11">E39+E40</f>
        <v>385890537</v>
      </c>
      <c r="F41" s="295">
        <f t="shared" si="11"/>
        <v>506238000</v>
      </c>
      <c r="G41" s="296">
        <f>F41/C41</f>
        <v>0.90537874790975503</v>
      </c>
      <c r="H41" s="37"/>
    </row>
    <row r="42" spans="1:9" ht="13.5" thickTop="1" x14ac:dyDescent="0.2"/>
  </sheetData>
  <sheetProtection selectLockedCells="1" selectUnlockedCells="1"/>
  <mergeCells count="16">
    <mergeCell ref="A4:G4"/>
    <mergeCell ref="A23:B23"/>
    <mergeCell ref="A24:A25"/>
    <mergeCell ref="D24:D25"/>
    <mergeCell ref="A8:G8"/>
    <mergeCell ref="C24:C25"/>
    <mergeCell ref="E24:E25"/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workbookViewId="0">
      <selection sqref="A1:D1"/>
    </sheetView>
  </sheetViews>
  <sheetFormatPr defaultRowHeight="12.75" x14ac:dyDescent="0.2"/>
  <cols>
    <col min="1" max="1" width="37.7109375" style="191" customWidth="1"/>
    <col min="2" max="3" width="15.7109375" style="191" customWidth="1"/>
    <col min="4" max="4" width="9.140625" style="191"/>
    <col min="5" max="5" width="9.5703125" style="191" bestFit="1" customWidth="1"/>
    <col min="6" max="16384" width="9.140625" style="190"/>
  </cols>
  <sheetData>
    <row r="1" spans="1:5" s="193" customFormat="1" ht="15" customHeight="1" x14ac:dyDescent="0.2">
      <c r="A1" s="777" t="s">
        <v>547</v>
      </c>
      <c r="B1" s="777"/>
      <c r="C1" s="777"/>
      <c r="D1" s="777"/>
      <c r="E1" s="195"/>
    </row>
    <row r="2" spans="1:5" s="193" customFormat="1" ht="15" customHeight="1" x14ac:dyDescent="0.2">
      <c r="A2" s="216"/>
      <c r="B2" s="216"/>
      <c r="C2" s="216"/>
      <c r="D2" s="189" t="str">
        <f>'2.sz. melléklet'!G2</f>
        <v>az 1/2019. (II…...) önkormányzati rendelethez</v>
      </c>
      <c r="E2" s="195"/>
    </row>
    <row r="3" spans="1:5" s="193" customFormat="1" ht="15" customHeight="1" x14ac:dyDescent="0.2">
      <c r="A3" s="194"/>
      <c r="B3" s="195"/>
      <c r="C3" s="195"/>
      <c r="D3" s="195"/>
      <c r="E3" s="195"/>
    </row>
    <row r="4" spans="1:5" s="193" customFormat="1" ht="15" customHeight="1" x14ac:dyDescent="0.2">
      <c r="A4" s="194"/>
      <c r="B4" s="195"/>
      <c r="C4" s="195"/>
      <c r="D4" s="195"/>
      <c r="E4" s="195"/>
    </row>
    <row r="5" spans="1:5" s="193" customFormat="1" ht="15" customHeight="1" x14ac:dyDescent="0.2">
      <c r="A5" s="874" t="s">
        <v>704</v>
      </c>
      <c r="B5" s="874"/>
      <c r="C5" s="874"/>
      <c r="D5" s="874"/>
      <c r="E5" s="195"/>
    </row>
    <row r="6" spans="1:5" s="193" customFormat="1" ht="15" customHeight="1" x14ac:dyDescent="0.2">
      <c r="A6" s="748"/>
      <c r="B6" s="749"/>
      <c r="C6" s="749"/>
      <c r="D6" s="749"/>
      <c r="E6" s="195"/>
    </row>
    <row r="7" spans="1:5" s="193" customFormat="1" ht="15" customHeight="1" x14ac:dyDescent="0.2">
      <c r="A7" s="748" t="s">
        <v>574</v>
      </c>
      <c r="B7" s="750">
        <v>142359357</v>
      </c>
      <c r="C7" s="751"/>
      <c r="D7" s="749"/>
      <c r="E7" s="195"/>
    </row>
    <row r="8" spans="1:5" s="193" customFormat="1" ht="15" customHeight="1" x14ac:dyDescent="0.2">
      <c r="A8" s="748" t="s">
        <v>573</v>
      </c>
      <c r="B8" s="750">
        <v>79690</v>
      </c>
      <c r="C8" s="751"/>
      <c r="D8" s="749"/>
      <c r="E8" s="195"/>
    </row>
    <row r="9" spans="1:5" s="193" customFormat="1" ht="15" customHeight="1" x14ac:dyDescent="0.2">
      <c r="A9" s="749" t="s">
        <v>572</v>
      </c>
      <c r="B9" s="750">
        <v>23929</v>
      </c>
      <c r="C9" s="751"/>
      <c r="D9" s="749"/>
      <c r="E9" s="195"/>
    </row>
    <row r="10" spans="1:5" s="193" customFormat="1" ht="15" customHeight="1" x14ac:dyDescent="0.2">
      <c r="A10" s="749" t="s">
        <v>722</v>
      </c>
      <c r="B10" s="750">
        <v>32603048</v>
      </c>
      <c r="C10" s="751"/>
      <c r="D10" s="749"/>
      <c r="E10" s="243"/>
    </row>
    <row r="11" spans="1:5" s="193" customFormat="1" ht="15" customHeight="1" x14ac:dyDescent="0.2">
      <c r="A11" s="749" t="s">
        <v>721</v>
      </c>
      <c r="B11" s="752">
        <v>17428913</v>
      </c>
      <c r="C11" s="751"/>
      <c r="D11" s="749"/>
      <c r="E11" s="243"/>
    </row>
    <row r="12" spans="1:5" s="193" customFormat="1" ht="15" customHeight="1" x14ac:dyDescent="0.2">
      <c r="A12" s="749" t="s">
        <v>663</v>
      </c>
      <c r="B12" s="750">
        <v>182278</v>
      </c>
      <c r="C12" s="751"/>
      <c r="D12" s="749"/>
      <c r="E12" s="243"/>
    </row>
    <row r="13" spans="1:5" s="193" customFormat="1" ht="15" customHeight="1" x14ac:dyDescent="0.2">
      <c r="A13" s="749" t="s">
        <v>571</v>
      </c>
      <c r="B13" s="750">
        <v>1654284</v>
      </c>
      <c r="C13" s="751"/>
      <c r="D13" s="749"/>
      <c r="E13" s="243"/>
    </row>
    <row r="14" spans="1:5" s="193" customFormat="1" ht="15" customHeight="1" x14ac:dyDescent="0.2">
      <c r="A14" s="749" t="s">
        <v>720</v>
      </c>
      <c r="B14" s="750">
        <v>27860274</v>
      </c>
      <c r="C14" s="751"/>
      <c r="D14" s="749"/>
      <c r="E14" s="243"/>
    </row>
    <row r="15" spans="1:5" s="193" customFormat="1" ht="15" customHeight="1" x14ac:dyDescent="0.2">
      <c r="A15" s="749" t="s">
        <v>332</v>
      </c>
      <c r="B15" s="750">
        <v>864773</v>
      </c>
      <c r="C15" s="751"/>
      <c r="D15" s="749"/>
      <c r="E15" s="195"/>
    </row>
    <row r="16" spans="1:5" s="193" customFormat="1" ht="15" customHeight="1" x14ac:dyDescent="0.2">
      <c r="A16" s="749" t="s">
        <v>333</v>
      </c>
      <c r="B16" s="750">
        <v>19050</v>
      </c>
      <c r="C16" s="751"/>
      <c r="D16" s="749"/>
      <c r="E16" s="195"/>
    </row>
    <row r="17" spans="1:5" s="193" customFormat="1" ht="15" customHeight="1" x14ac:dyDescent="0.2">
      <c r="A17" s="749"/>
      <c r="B17" s="750"/>
      <c r="C17" s="751"/>
      <c r="D17" s="749"/>
      <c r="E17" s="195"/>
    </row>
    <row r="18" spans="1:5" s="193" customFormat="1" ht="15" customHeight="1" x14ac:dyDescent="0.2">
      <c r="A18" s="753" t="s">
        <v>286</v>
      </c>
      <c r="B18" s="754">
        <f>SUM(B7:B17)</f>
        <v>223075596</v>
      </c>
      <c r="C18" s="755"/>
      <c r="D18" s="753"/>
      <c r="E18" s="195"/>
    </row>
    <row r="19" spans="1:5" s="193" customFormat="1" ht="15" customHeight="1" x14ac:dyDescent="0.2">
      <c r="A19" s="749"/>
      <c r="B19" s="751"/>
      <c r="C19" s="751"/>
      <c r="D19" s="749"/>
      <c r="E19" s="195"/>
    </row>
    <row r="20" spans="1:5" s="193" customFormat="1" ht="15" customHeight="1" x14ac:dyDescent="0.2">
      <c r="A20" s="195"/>
      <c r="B20" s="195"/>
      <c r="C20" s="195"/>
      <c r="D20" s="195"/>
      <c r="E20" s="195"/>
    </row>
    <row r="21" spans="1:5" s="193" customFormat="1" ht="15" customHeight="1" x14ac:dyDescent="0.2">
      <c r="A21" s="195"/>
      <c r="B21" s="195"/>
      <c r="C21" s="195"/>
      <c r="D21" s="195"/>
      <c r="E21" s="195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538" t="s">
        <v>548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1/2019. (II…...) önkormányzati rendelethez</v>
      </c>
      <c r="J2" s="145"/>
      <c r="K2" s="145"/>
      <c r="L2" s="145"/>
      <c r="M2" s="145"/>
      <c r="N2"/>
    </row>
    <row r="3" spans="1:14" ht="15" customHeight="1" x14ac:dyDescent="0.2">
      <c r="A3" s="64"/>
      <c r="N3"/>
    </row>
    <row r="4" spans="1:14" ht="15" customHeight="1" x14ac:dyDescent="0.2">
      <c r="A4" s="794" t="s">
        <v>162</v>
      </c>
      <c r="B4" s="794"/>
      <c r="C4" s="794"/>
      <c r="D4" s="794"/>
      <c r="E4" s="794"/>
      <c r="F4" s="794"/>
      <c r="G4" s="794"/>
      <c r="H4" s="794"/>
      <c r="I4" s="3"/>
      <c r="J4" s="3"/>
    </row>
    <row r="5" spans="1:14" ht="15" customHeight="1" x14ac:dyDescent="0.2"/>
    <row r="6" spans="1:14" ht="15" customHeight="1" thickBot="1" x14ac:dyDescent="0.25">
      <c r="A6" s="286"/>
      <c r="H6" s="6" t="s">
        <v>304</v>
      </c>
      <c r="M6"/>
      <c r="N6"/>
    </row>
    <row r="7" spans="1:14" s="38" customFormat="1" ht="36.75" thickTop="1" x14ac:dyDescent="0.2">
      <c r="A7" s="137" t="s">
        <v>129</v>
      </c>
      <c r="B7" s="9" t="s">
        <v>2</v>
      </c>
      <c r="C7" s="9" t="s">
        <v>606</v>
      </c>
      <c r="D7" s="9" t="s">
        <v>705</v>
      </c>
      <c r="E7" s="9" t="s">
        <v>706</v>
      </c>
      <c r="F7" s="126" t="s">
        <v>707</v>
      </c>
      <c r="G7" s="9" t="s">
        <v>607</v>
      </c>
      <c r="H7" s="582" t="s">
        <v>708</v>
      </c>
      <c r="I7" s="41"/>
      <c r="J7" s="41"/>
      <c r="K7" s="41"/>
      <c r="L7" s="41"/>
    </row>
    <row r="8" spans="1:14" s="38" customFormat="1" ht="15" customHeight="1" x14ac:dyDescent="0.2">
      <c r="A8" s="492" t="s">
        <v>3</v>
      </c>
      <c r="B8" s="158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584" t="s">
        <v>9</v>
      </c>
      <c r="H8" s="583" t="s">
        <v>53</v>
      </c>
      <c r="I8" s="41"/>
      <c r="J8" s="41"/>
      <c r="K8" s="41"/>
      <c r="L8" s="41"/>
    </row>
    <row r="9" spans="1:14" s="38" customFormat="1" ht="15" customHeight="1" x14ac:dyDescent="0.2">
      <c r="A9" s="879" t="s">
        <v>10</v>
      </c>
      <c r="B9" s="880"/>
      <c r="C9" s="880"/>
      <c r="D9" s="880"/>
      <c r="E9" s="880"/>
      <c r="F9" s="880"/>
      <c r="G9" s="880"/>
      <c r="H9" s="881"/>
      <c r="I9" s="41"/>
      <c r="J9" s="41"/>
      <c r="K9" s="41"/>
      <c r="L9" s="41"/>
    </row>
    <row r="10" spans="1:14" s="38" customFormat="1" ht="24" x14ac:dyDescent="0.2">
      <c r="A10" s="493" t="s">
        <v>11</v>
      </c>
      <c r="B10" s="160" t="s">
        <v>460</v>
      </c>
      <c r="C10" s="102">
        <f>'8.sz. melléklet'!D63</f>
        <v>62098492</v>
      </c>
      <c r="D10" s="102">
        <f>'8.sz. melléklet'!E63</f>
        <v>72374921</v>
      </c>
      <c r="E10" s="102">
        <f>'8.sz. melléklet'!G63</f>
        <v>62551911</v>
      </c>
      <c r="F10" s="102">
        <v>60000000</v>
      </c>
      <c r="G10" s="102">
        <v>60000000</v>
      </c>
      <c r="H10" s="585">
        <v>60000000</v>
      </c>
      <c r="I10" s="41"/>
      <c r="J10" s="41"/>
      <c r="K10" s="41"/>
      <c r="L10" s="41"/>
    </row>
    <row r="11" spans="1:14" s="38" customFormat="1" ht="15" customHeight="1" x14ac:dyDescent="0.2">
      <c r="A11" s="493" t="s">
        <v>19</v>
      </c>
      <c r="B11" s="160" t="s">
        <v>458</v>
      </c>
      <c r="C11" s="102">
        <f>'8.sz. melléklet'!D64+'8.sz. melléklet'!D86</f>
        <v>15838086</v>
      </c>
      <c r="D11" s="102">
        <f>'8.sz. melléklet'!E64+'8.sz. melléklet'!E86</f>
        <v>30188410</v>
      </c>
      <c r="E11" s="102">
        <f>'8.sz. melléklet'!G64+'8.sz. melléklet'!G86</f>
        <v>6685746</v>
      </c>
      <c r="F11" s="102">
        <v>2500000</v>
      </c>
      <c r="G11" s="102">
        <v>2500000</v>
      </c>
      <c r="H11" s="585">
        <v>2500000</v>
      </c>
      <c r="I11" s="41"/>
      <c r="J11" s="41"/>
      <c r="K11" s="41"/>
      <c r="L11" s="41"/>
    </row>
    <row r="12" spans="1:14" s="38" customFormat="1" ht="15" customHeight="1" x14ac:dyDescent="0.2">
      <c r="A12" s="493" t="s">
        <v>20</v>
      </c>
      <c r="B12" s="160" t="s">
        <v>15</v>
      </c>
      <c r="C12" s="102">
        <f>'8.sz. melléklet'!D68</f>
        <v>84000000</v>
      </c>
      <c r="D12" s="102">
        <f>'8.sz. melléklet'!E68</f>
        <v>84000000</v>
      </c>
      <c r="E12" s="102">
        <f>'8.sz. melléklet'!G68</f>
        <v>96000000</v>
      </c>
      <c r="F12" s="102">
        <v>84000000</v>
      </c>
      <c r="G12" s="102">
        <v>84000000</v>
      </c>
      <c r="H12" s="585">
        <v>86000000</v>
      </c>
      <c r="I12" s="41"/>
      <c r="J12" s="41"/>
      <c r="K12" s="41"/>
      <c r="L12" s="41"/>
    </row>
    <row r="13" spans="1:14" s="38" customFormat="1" ht="15" customHeight="1" x14ac:dyDescent="0.2">
      <c r="A13" s="493" t="s">
        <v>21</v>
      </c>
      <c r="B13" s="160" t="s">
        <v>12</v>
      </c>
      <c r="C13" s="102">
        <f>'8.sz. melléklet'!D75+'9.sz. melléklet'!D35</f>
        <v>70729687</v>
      </c>
      <c r="D13" s="102">
        <f>'8.sz. melléklet'!E75+'9.sz. melléklet'!E35</f>
        <v>75228595</v>
      </c>
      <c r="E13" s="102">
        <f>'8.sz. melléklet'!G75+'9.sz. melléklet'!G35</f>
        <v>78494085</v>
      </c>
      <c r="F13" s="102">
        <v>66500000</v>
      </c>
      <c r="G13" s="102">
        <v>68000000</v>
      </c>
      <c r="H13" s="585">
        <v>75000000</v>
      </c>
      <c r="I13" s="41"/>
      <c r="J13" s="41"/>
      <c r="K13" s="41"/>
      <c r="L13" s="41"/>
    </row>
    <row r="14" spans="1:14" s="38" customFormat="1" ht="15" customHeight="1" x14ac:dyDescent="0.2">
      <c r="A14" s="493" t="s">
        <v>22</v>
      </c>
      <c r="B14" s="160" t="s">
        <v>511</v>
      </c>
      <c r="C14" s="102">
        <f>'8.sz. melléklet'!D84</f>
        <v>0</v>
      </c>
      <c r="D14" s="102">
        <f>'8.sz. melléklet'!E84</f>
        <v>0</v>
      </c>
      <c r="E14" s="102">
        <f>'8.sz. melléklet'!G84</f>
        <v>0</v>
      </c>
      <c r="F14" s="102">
        <v>3000000</v>
      </c>
      <c r="G14" s="102">
        <v>3500000</v>
      </c>
      <c r="H14" s="585">
        <v>3500000</v>
      </c>
      <c r="I14" s="41"/>
      <c r="J14" s="41"/>
      <c r="K14" s="41"/>
      <c r="L14" s="41"/>
    </row>
    <row r="15" spans="1:14" s="38" customFormat="1" ht="15" customHeight="1" x14ac:dyDescent="0.2">
      <c r="A15" s="493" t="s">
        <v>25</v>
      </c>
      <c r="B15" s="160" t="s">
        <v>469</v>
      </c>
      <c r="C15" s="102">
        <f>'8.sz. melléklet'!D65+'8.sz. melléklet'!D88</f>
        <v>47439491</v>
      </c>
      <c r="D15" s="102">
        <f>'8.sz. melléklet'!E65+'8.sz. melléklet'!E88</f>
        <v>33290492</v>
      </c>
      <c r="E15" s="102">
        <f>'8.sz. melléklet'!G65+'8.sz. melléklet'!G88</f>
        <v>37785688</v>
      </c>
      <c r="F15" s="102">
        <v>0</v>
      </c>
      <c r="G15" s="102">
        <v>0</v>
      </c>
      <c r="H15" s="585">
        <v>0</v>
      </c>
      <c r="I15" s="41"/>
      <c r="J15" s="41"/>
      <c r="K15" s="41"/>
      <c r="L15" s="41"/>
    </row>
    <row r="16" spans="1:14" s="38" customFormat="1" ht="15" customHeight="1" x14ac:dyDescent="0.2">
      <c r="A16" s="493" t="s">
        <v>27</v>
      </c>
      <c r="B16" s="160" t="s">
        <v>524</v>
      </c>
      <c r="C16" s="102">
        <f>'8.sz. melléklet'!D94</f>
        <v>0</v>
      </c>
      <c r="D16" s="102">
        <f>'8.sz. melléklet'!E94</f>
        <v>2562337</v>
      </c>
      <c r="E16" s="102">
        <v>0</v>
      </c>
      <c r="F16" s="102">
        <v>0</v>
      </c>
      <c r="G16" s="102">
        <v>0</v>
      </c>
      <c r="H16" s="585">
        <v>0</v>
      </c>
      <c r="I16" s="41"/>
      <c r="J16" s="41"/>
      <c r="K16" s="41"/>
      <c r="L16" s="41"/>
    </row>
    <row r="17" spans="1:12" s="38" customFormat="1" ht="24" x14ac:dyDescent="0.2">
      <c r="A17" s="493" t="s">
        <v>466</v>
      </c>
      <c r="B17" s="160" t="s">
        <v>126</v>
      </c>
      <c r="C17" s="102">
        <f>'8.sz. melléklet'!D93+'9.sz. melléklet'!D38</f>
        <v>179039244</v>
      </c>
      <c r="D17" s="102">
        <f>'8.sz. melléklet'!E93+'9.sz. melléklet'!E38</f>
        <v>179039245</v>
      </c>
      <c r="E17" s="102">
        <f>'8.sz. melléklet'!G93+'9.sz. melléklet'!G38</f>
        <v>224720570</v>
      </c>
      <c r="F17" s="102">
        <v>90000000</v>
      </c>
      <c r="G17" s="102">
        <v>90000000</v>
      </c>
      <c r="H17" s="585">
        <v>90000000</v>
      </c>
      <c r="I17" s="41"/>
      <c r="J17" s="41"/>
      <c r="K17" s="41"/>
      <c r="L17" s="41"/>
    </row>
    <row r="18" spans="1:12" s="38" customFormat="1" ht="15" customHeight="1" x14ac:dyDescent="0.2">
      <c r="A18" s="493" t="s">
        <v>30</v>
      </c>
      <c r="B18" s="160" t="s">
        <v>467</v>
      </c>
      <c r="C18" s="102">
        <f>'8.sz. melléklet'!D92</f>
        <v>100000000</v>
      </c>
      <c r="D18" s="102">
        <f>'8.sz. melléklet'!E92</f>
        <v>100000000</v>
      </c>
      <c r="E18" s="102"/>
      <c r="F18" s="102">
        <v>0</v>
      </c>
      <c r="G18" s="102">
        <v>0</v>
      </c>
      <c r="H18" s="585">
        <v>0</v>
      </c>
      <c r="I18" s="41"/>
      <c r="J18" s="41"/>
      <c r="K18" s="41"/>
      <c r="L18" s="41"/>
    </row>
    <row r="19" spans="1:12" s="38" customFormat="1" ht="15" customHeight="1" x14ac:dyDescent="0.2">
      <c r="A19" s="875" t="s">
        <v>163</v>
      </c>
      <c r="B19" s="876"/>
      <c r="C19" s="161">
        <f>SUM(C10:C18)</f>
        <v>559145000</v>
      </c>
      <c r="D19" s="161">
        <f t="shared" ref="D19:F19" si="0">SUM(D10:D18)</f>
        <v>576684000</v>
      </c>
      <c r="E19" s="161">
        <f t="shared" si="0"/>
        <v>506238000</v>
      </c>
      <c r="F19" s="161">
        <f t="shared" si="0"/>
        <v>306000000</v>
      </c>
      <c r="G19" s="161">
        <f>SUM(G10:G18)</f>
        <v>308000000</v>
      </c>
      <c r="H19" s="586">
        <f>SUM(H10:H18)</f>
        <v>317000000</v>
      </c>
      <c r="I19" s="41"/>
      <c r="J19" s="41"/>
      <c r="K19" s="41"/>
      <c r="L19" s="41"/>
    </row>
    <row r="20" spans="1:12" s="38" customFormat="1" ht="15" customHeight="1" x14ac:dyDescent="0.2">
      <c r="A20" s="879" t="s">
        <v>33</v>
      </c>
      <c r="B20" s="880"/>
      <c r="C20" s="880"/>
      <c r="D20" s="880"/>
      <c r="E20" s="880"/>
      <c r="F20" s="880"/>
      <c r="G20" s="880"/>
      <c r="H20" s="881"/>
      <c r="I20" s="41"/>
      <c r="J20" s="41"/>
      <c r="K20" s="41"/>
      <c r="L20" s="41"/>
    </row>
    <row r="21" spans="1:12" s="38" customFormat="1" ht="15" customHeight="1" x14ac:dyDescent="0.2">
      <c r="A21" s="493" t="s">
        <v>11</v>
      </c>
      <c r="B21" s="160" t="s">
        <v>34</v>
      </c>
      <c r="C21" s="102">
        <f>'2.sz. melléklet'!C35</f>
        <v>232666265</v>
      </c>
      <c r="D21" s="102">
        <f>'2.sz. melléklet'!D35</f>
        <v>253377715</v>
      </c>
      <c r="E21" s="102">
        <f>'2.sz. melléklet'!F35</f>
        <v>243722682</v>
      </c>
      <c r="F21" s="102">
        <v>205500000</v>
      </c>
      <c r="G21" s="102">
        <v>207500000</v>
      </c>
      <c r="H21" s="585">
        <v>216500000</v>
      </c>
      <c r="I21" s="41"/>
      <c r="J21" s="41"/>
      <c r="K21" s="41"/>
      <c r="L21" s="41"/>
    </row>
    <row r="22" spans="1:12" s="38" customFormat="1" ht="15" customHeight="1" x14ac:dyDescent="0.2">
      <c r="A22" s="493" t="s">
        <v>19</v>
      </c>
      <c r="B22" s="160" t="s">
        <v>35</v>
      </c>
      <c r="C22" s="102">
        <f>'8.sz. melléklet'!D38+'8.sz. melléklet'!D45+'8.sz. melléklet'!D48+'9.sz. melléklet'!D27</f>
        <v>249993529</v>
      </c>
      <c r="D22" s="102">
        <f>'8.sz. melléklet'!E38+'8.sz. melléklet'!E45+'8.sz. melléklet'!E48+'9.sz. melléklet'!E27</f>
        <v>252178832</v>
      </c>
      <c r="E22" s="102">
        <f>'8.sz. melléklet'!G38+'8.sz. melléklet'!G45+'8.sz. melléklet'!G48+'9.sz. melléklet'!G27</f>
        <v>200170892</v>
      </c>
      <c r="F22" s="102">
        <v>65000000</v>
      </c>
      <c r="G22" s="102">
        <v>65000000</v>
      </c>
      <c r="H22" s="585">
        <v>65000000</v>
      </c>
      <c r="I22" s="41"/>
      <c r="J22" s="41"/>
      <c r="K22" s="41"/>
      <c r="L22" s="41"/>
    </row>
    <row r="23" spans="1:12" s="38" customFormat="1" ht="15" customHeight="1" x14ac:dyDescent="0.2">
      <c r="A23" s="493" t="s">
        <v>557</v>
      </c>
      <c r="B23" s="160" t="s">
        <v>39</v>
      </c>
      <c r="C23" s="102">
        <f>'8.sz. melléklet'!D53</f>
        <v>2288178</v>
      </c>
      <c r="D23" s="102">
        <f>'8.sz. melléklet'!F53</f>
        <v>2546612</v>
      </c>
      <c r="E23" s="102">
        <f>'8.sz. melléklet'!G53</f>
        <v>2303903</v>
      </c>
      <c r="F23" s="102">
        <v>0</v>
      </c>
      <c r="G23" s="102">
        <v>0</v>
      </c>
      <c r="H23" s="585">
        <v>0</v>
      </c>
      <c r="I23" s="41"/>
      <c r="J23" s="41"/>
      <c r="K23" s="41"/>
      <c r="L23" s="41"/>
    </row>
    <row r="24" spans="1:12" s="38" customFormat="1" ht="15" customHeight="1" x14ac:dyDescent="0.2">
      <c r="A24" s="493" t="s">
        <v>21</v>
      </c>
      <c r="B24" s="160" t="s">
        <v>164</v>
      </c>
      <c r="C24" s="102">
        <f>'8.sz. melléklet'!D37</f>
        <v>74197028</v>
      </c>
      <c r="D24" s="102">
        <f>'8.sz. melléklet'!E37</f>
        <v>68580841</v>
      </c>
      <c r="E24" s="102">
        <f>'8.sz. melléklet'!G37</f>
        <v>60040523</v>
      </c>
      <c r="F24" s="102">
        <v>35500000</v>
      </c>
      <c r="G24" s="102">
        <v>35500000</v>
      </c>
      <c r="H24" s="585">
        <v>35500000</v>
      </c>
      <c r="I24" s="41"/>
      <c r="J24" s="41"/>
      <c r="K24" s="41"/>
      <c r="L24" s="41"/>
    </row>
    <row r="25" spans="1:12" s="38" customFormat="1" ht="15" customHeight="1" thickBot="1" x14ac:dyDescent="0.25">
      <c r="A25" s="877" t="s">
        <v>165</v>
      </c>
      <c r="B25" s="878"/>
      <c r="C25" s="494">
        <f t="shared" ref="C25:H25" si="1">SUM(C21:C24)</f>
        <v>559145000</v>
      </c>
      <c r="D25" s="494">
        <f t="shared" si="1"/>
        <v>576684000</v>
      </c>
      <c r="E25" s="494">
        <f t="shared" si="1"/>
        <v>506238000</v>
      </c>
      <c r="F25" s="494">
        <f t="shared" si="1"/>
        <v>306000000</v>
      </c>
      <c r="G25" s="494">
        <f t="shared" si="1"/>
        <v>308000000</v>
      </c>
      <c r="H25" s="587">
        <f t="shared" si="1"/>
        <v>317000000</v>
      </c>
      <c r="I25" s="41"/>
      <c r="J25" s="41"/>
      <c r="K25" s="41"/>
      <c r="L25" s="41"/>
    </row>
    <row r="26" spans="1:12" ht="13.5" thickTop="1" x14ac:dyDescent="0.2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84" t="s">
        <v>549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1/2019. (II…...) önkormányzati rendelethez</v>
      </c>
      <c r="Q2" s="145"/>
      <c r="R2" s="145"/>
      <c r="S2" s="145"/>
      <c r="T2" s="145"/>
      <c r="U2" s="145"/>
      <c r="V2" s="145"/>
    </row>
    <row r="3" spans="1:22" ht="15" customHeight="1" x14ac:dyDescent="0.2">
      <c r="A3" s="4"/>
    </row>
    <row r="4" spans="1:22" ht="15" customHeight="1" x14ac:dyDescent="0.2">
      <c r="A4" s="794" t="s">
        <v>785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162"/>
    </row>
    <row r="5" spans="1:22" ht="15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5"/>
    </row>
    <row r="6" spans="1:22" ht="15" customHeight="1" x14ac:dyDescent="0.2">
      <c r="M6" s="885" t="s">
        <v>0</v>
      </c>
      <c r="N6" s="885"/>
      <c r="O6" s="885"/>
      <c r="P6" s="15"/>
    </row>
    <row r="7" spans="1:22" s="38" customFormat="1" ht="15" customHeight="1" x14ac:dyDescent="0.2">
      <c r="A7" s="93" t="s">
        <v>128</v>
      </c>
      <c r="B7" s="8" t="s">
        <v>2</v>
      </c>
      <c r="C7" s="8" t="s">
        <v>166</v>
      </c>
      <c r="D7" s="8" t="s">
        <v>167</v>
      </c>
      <c r="E7" s="8" t="s">
        <v>168</v>
      </c>
      <c r="F7" s="8" t="s">
        <v>169</v>
      </c>
      <c r="G7" s="8" t="s">
        <v>170</v>
      </c>
      <c r="H7" s="8" t="s">
        <v>171</v>
      </c>
      <c r="I7" s="8" t="s">
        <v>172</v>
      </c>
      <c r="J7" s="8" t="s">
        <v>173</v>
      </c>
      <c r="K7" s="8" t="s">
        <v>174</v>
      </c>
      <c r="L7" s="8" t="s">
        <v>175</v>
      </c>
      <c r="M7" s="8" t="s">
        <v>176</v>
      </c>
      <c r="N7" s="8" t="s">
        <v>177</v>
      </c>
      <c r="O7" s="164" t="s">
        <v>178</v>
      </c>
      <c r="P7" s="165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179</v>
      </c>
      <c r="K8" s="12" t="s">
        <v>180</v>
      </c>
      <c r="L8" s="12" t="s">
        <v>181</v>
      </c>
      <c r="M8" s="12" t="s">
        <v>182</v>
      </c>
      <c r="N8" s="12" t="s">
        <v>183</v>
      </c>
      <c r="O8" s="166" t="s">
        <v>184</v>
      </c>
      <c r="P8" s="165"/>
    </row>
    <row r="9" spans="1:22" s="38" customFormat="1" ht="15" customHeight="1" x14ac:dyDescent="0.2">
      <c r="A9" s="886" t="s">
        <v>185</v>
      </c>
      <c r="B9" s="886"/>
      <c r="C9" s="886"/>
      <c r="D9" s="886"/>
      <c r="E9" s="886"/>
      <c r="F9" s="886"/>
      <c r="G9" s="886"/>
      <c r="H9" s="886"/>
      <c r="I9" s="886"/>
      <c r="J9" s="886"/>
      <c r="K9" s="886"/>
      <c r="L9" s="886"/>
      <c r="M9" s="886"/>
      <c r="N9" s="886"/>
      <c r="O9" s="886"/>
      <c r="P9" s="37"/>
    </row>
    <row r="10" spans="1:22" s="38" customFormat="1" ht="15" customHeight="1" x14ac:dyDescent="0.2">
      <c r="A10" s="17" t="s">
        <v>13</v>
      </c>
      <c r="B10" s="18" t="s">
        <v>186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11000</v>
      </c>
      <c r="L10" s="19">
        <v>17000</v>
      </c>
      <c r="M10" s="19">
        <v>8500</v>
      </c>
      <c r="N10" s="19">
        <v>8794</v>
      </c>
      <c r="O10" s="30">
        <f t="shared" ref="O10:O15" si="0">SUM(C10:N10)</f>
        <v>173294</v>
      </c>
      <c r="P10" s="37"/>
      <c r="Q10" s="167"/>
      <c r="R10" s="167"/>
      <c r="S10" s="167"/>
      <c r="T10" s="167"/>
      <c r="U10" s="167"/>
    </row>
    <row r="11" spans="1:22" s="38" customFormat="1" ht="15" customHeight="1" x14ac:dyDescent="0.2">
      <c r="A11" s="17" t="s">
        <v>14</v>
      </c>
      <c r="B11" s="18" t="s">
        <v>187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860</v>
      </c>
      <c r="P11" s="37"/>
      <c r="Q11" s="167"/>
      <c r="R11" s="167"/>
      <c r="S11" s="167"/>
      <c r="T11" s="167"/>
      <c r="U11" s="167"/>
    </row>
    <row r="12" spans="1:22" s="38" customFormat="1" ht="15" customHeight="1" x14ac:dyDescent="0.2">
      <c r="A12" s="17" t="s">
        <v>42</v>
      </c>
      <c r="B12" s="18" t="s">
        <v>188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9899</v>
      </c>
      <c r="O12" s="30">
        <f t="shared" si="0"/>
        <v>106163</v>
      </c>
      <c r="P12" s="37"/>
      <c r="Q12" s="167"/>
      <c r="R12" s="167"/>
      <c r="S12" s="167"/>
      <c r="T12" s="167"/>
      <c r="U12" s="167"/>
    </row>
    <row r="13" spans="1:22" s="38" customFormat="1" ht="15" customHeight="1" x14ac:dyDescent="0.2">
      <c r="A13" s="17" t="s">
        <v>43</v>
      </c>
      <c r="B13" s="18" t="s">
        <v>189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7"/>
      <c r="R13" s="167"/>
      <c r="S13" s="167"/>
      <c r="T13" s="167"/>
      <c r="U13" s="167"/>
    </row>
    <row r="14" spans="1:22" s="38" customFormat="1" ht="15" customHeight="1" x14ac:dyDescent="0.2">
      <c r="A14" s="17" t="s">
        <v>44</v>
      </c>
      <c r="B14" s="18" t="s">
        <v>599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7"/>
      <c r="R14" s="167"/>
      <c r="S14" s="167"/>
      <c r="T14" s="167"/>
      <c r="U14" s="167"/>
    </row>
    <row r="15" spans="1:22" s="38" customFormat="1" ht="15" customHeight="1" x14ac:dyDescent="0.2">
      <c r="A15" s="17" t="s">
        <v>45</v>
      </c>
      <c r="B15" s="18" t="s">
        <v>190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67"/>
      <c r="R15" s="167"/>
      <c r="S15" s="167"/>
      <c r="T15" s="167"/>
      <c r="U15" s="167"/>
    </row>
    <row r="16" spans="1:22" s="38" customFormat="1" ht="15" customHeight="1" x14ac:dyDescent="0.2">
      <c r="A16" s="554" t="s">
        <v>46</v>
      </c>
      <c r="B16" s="168" t="s">
        <v>191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45272</v>
      </c>
      <c r="I16" s="31">
        <f t="shared" si="1"/>
        <v>30223</v>
      </c>
      <c r="J16" s="31">
        <f t="shared" si="1"/>
        <v>30224</v>
      </c>
      <c r="K16" s="31">
        <f t="shared" si="1"/>
        <v>16224</v>
      </c>
      <c r="L16" s="31">
        <f t="shared" si="1"/>
        <v>22223</v>
      </c>
      <c r="M16" s="31">
        <f t="shared" si="1"/>
        <v>13724</v>
      </c>
      <c r="N16" s="31">
        <f t="shared" si="1"/>
        <v>18704</v>
      </c>
      <c r="O16" s="284">
        <f>SUM(O10:O15)</f>
        <v>504150</v>
      </c>
      <c r="P16" s="37"/>
      <c r="Q16" s="167"/>
      <c r="R16" s="167"/>
      <c r="S16" s="167"/>
      <c r="T16" s="167"/>
      <c r="U16" s="167"/>
    </row>
    <row r="17" spans="1:21" s="38" customFormat="1" ht="15" customHeight="1" x14ac:dyDescent="0.2">
      <c r="A17" s="882" t="s">
        <v>192</v>
      </c>
      <c r="B17" s="882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2"/>
      <c r="P17" s="37"/>
      <c r="Q17" s="167"/>
      <c r="R17" s="167"/>
      <c r="S17" s="167"/>
      <c r="T17" s="167"/>
      <c r="U17" s="167"/>
    </row>
    <row r="18" spans="1:21" s="38" customFormat="1" ht="15" customHeight="1" x14ac:dyDescent="0.2">
      <c r="A18" s="17" t="s">
        <v>64</v>
      </c>
      <c r="B18" s="300" t="s">
        <v>34</v>
      </c>
      <c r="C18" s="575">
        <v>12850</v>
      </c>
      <c r="D18" s="575">
        <v>15850</v>
      </c>
      <c r="E18" s="575">
        <v>14250</v>
      </c>
      <c r="F18" s="575">
        <v>14850</v>
      </c>
      <c r="G18" s="575">
        <v>19750</v>
      </c>
      <c r="H18" s="575">
        <v>20750</v>
      </c>
      <c r="I18" s="575">
        <v>20750</v>
      </c>
      <c r="J18" s="575">
        <v>20750</v>
      </c>
      <c r="K18" s="575">
        <v>14850</v>
      </c>
      <c r="L18" s="575">
        <v>12850</v>
      </c>
      <c r="M18" s="575">
        <v>12850</v>
      </c>
      <c r="N18" s="575">
        <v>12863</v>
      </c>
      <c r="O18" s="46">
        <f>SUM(C18:N18)</f>
        <v>193213</v>
      </c>
      <c r="P18" s="37"/>
      <c r="Q18" s="167"/>
      <c r="R18" s="167"/>
      <c r="S18" s="167"/>
      <c r="T18" s="167"/>
      <c r="U18" s="167"/>
    </row>
    <row r="19" spans="1:21" s="38" customFormat="1" ht="15" customHeight="1" x14ac:dyDescent="0.2">
      <c r="A19" s="17" t="s">
        <v>81</v>
      </c>
      <c r="B19" s="18" t="s">
        <v>200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1837</v>
      </c>
      <c r="L19" s="44">
        <v>1837</v>
      </c>
      <c r="M19" s="44">
        <v>3336</v>
      </c>
      <c r="N19" s="44">
        <v>1837</v>
      </c>
      <c r="O19" s="30">
        <f t="shared" ref="O19:O25" si="2">SUM(C19:N19)</f>
        <v>30542</v>
      </c>
      <c r="P19" s="37"/>
      <c r="Q19" s="167"/>
      <c r="R19" s="167"/>
      <c r="S19" s="167"/>
      <c r="T19" s="167"/>
      <c r="U19" s="167"/>
    </row>
    <row r="20" spans="1:21" s="38" customFormat="1" ht="15" customHeight="1" x14ac:dyDescent="0.2">
      <c r="A20" s="17" t="s">
        <v>82</v>
      </c>
      <c r="B20" s="18" t="s">
        <v>194</v>
      </c>
      <c r="C20" s="19"/>
      <c r="D20" s="19"/>
      <c r="E20" s="19"/>
      <c r="F20" s="19"/>
      <c r="G20" s="19">
        <v>4590</v>
      </c>
      <c r="H20" s="19"/>
      <c r="I20" s="19"/>
      <c r="J20" s="19"/>
      <c r="K20" s="19"/>
      <c r="L20" s="19">
        <v>5000</v>
      </c>
      <c r="M20" s="19">
        <v>3225</v>
      </c>
      <c r="N20" s="19"/>
      <c r="O20" s="30">
        <f t="shared" si="2"/>
        <v>12815</v>
      </c>
      <c r="P20" s="37"/>
      <c r="Q20" s="167"/>
      <c r="R20" s="167"/>
      <c r="S20" s="167"/>
      <c r="T20" s="167"/>
      <c r="U20" s="167"/>
    </row>
    <row r="21" spans="1:21" s="38" customFormat="1" ht="15" customHeight="1" x14ac:dyDescent="0.2">
      <c r="A21" s="17" t="s">
        <v>83</v>
      </c>
      <c r="B21" s="18" t="s">
        <v>464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44000</v>
      </c>
      <c r="I21" s="19">
        <v>12000</v>
      </c>
      <c r="J21" s="19">
        <v>15000</v>
      </c>
      <c r="K21" s="19">
        <v>8000</v>
      </c>
      <c r="L21" s="19">
        <v>15000</v>
      </c>
      <c r="M21" s="19">
        <v>10000</v>
      </c>
      <c r="N21" s="19">
        <v>18855</v>
      </c>
      <c r="O21" s="30">
        <f t="shared" si="2"/>
        <v>184855</v>
      </c>
      <c r="P21" s="37"/>
      <c r="Q21" s="167"/>
      <c r="R21" s="167"/>
      <c r="S21" s="167"/>
      <c r="T21" s="167"/>
      <c r="U21" s="167"/>
    </row>
    <row r="22" spans="1:21" s="38" customFormat="1" ht="15" customHeight="1" x14ac:dyDescent="0.2">
      <c r="A22" s="17" t="s">
        <v>84</v>
      </c>
      <c r="B22" s="18" t="s">
        <v>39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1698</v>
      </c>
      <c r="O22" s="30">
        <f>SUM(C22:N22)</f>
        <v>22684</v>
      </c>
      <c r="P22" s="37"/>
      <c r="Q22" s="167"/>
      <c r="R22" s="167"/>
      <c r="S22" s="167"/>
      <c r="T22" s="167"/>
      <c r="U22" s="167"/>
    </row>
    <row r="23" spans="1:21" s="38" customFormat="1" ht="15" customHeight="1" x14ac:dyDescent="0.2">
      <c r="A23" s="17" t="s">
        <v>85</v>
      </c>
      <c r="B23" s="18" t="s">
        <v>196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7"/>
      <c r="R23" s="167"/>
      <c r="S23" s="167"/>
      <c r="T23" s="167"/>
      <c r="U23" s="167"/>
    </row>
    <row r="24" spans="1:21" s="38" customFormat="1" ht="15" customHeight="1" x14ac:dyDescent="0.2">
      <c r="A24" s="554" t="s">
        <v>86</v>
      </c>
      <c r="B24" s="168" t="s">
        <v>197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68285</v>
      </c>
      <c r="I24" s="31">
        <f t="shared" si="3"/>
        <v>37786</v>
      </c>
      <c r="J24" s="31">
        <f t="shared" si="3"/>
        <v>40784</v>
      </c>
      <c r="K24" s="31">
        <f t="shared" si="3"/>
        <v>26385</v>
      </c>
      <c r="L24" s="31">
        <f t="shared" si="3"/>
        <v>36386</v>
      </c>
      <c r="M24" s="31">
        <f t="shared" si="3"/>
        <v>31109</v>
      </c>
      <c r="N24" s="31">
        <f t="shared" si="3"/>
        <v>35253</v>
      </c>
      <c r="O24" s="284">
        <f t="shared" si="2"/>
        <v>444109</v>
      </c>
      <c r="P24" s="37"/>
      <c r="Q24" s="167"/>
      <c r="R24" s="167"/>
      <c r="S24" s="167"/>
      <c r="T24" s="167"/>
      <c r="U24" s="167"/>
    </row>
    <row r="25" spans="1:21" s="38" customFormat="1" ht="15" customHeight="1" x14ac:dyDescent="0.2">
      <c r="A25" s="17" t="s">
        <v>87</v>
      </c>
      <c r="B25" s="18" t="s">
        <v>198</v>
      </c>
      <c r="C25" s="19">
        <f t="shared" ref="C25:N25" si="4">C16-C24</f>
        <v>211366</v>
      </c>
      <c r="D25" s="19">
        <f t="shared" si="4"/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-23013</v>
      </c>
      <c r="I25" s="19">
        <f t="shared" si="4"/>
        <v>-7563</v>
      </c>
      <c r="J25" s="19">
        <f t="shared" si="4"/>
        <v>-10560</v>
      </c>
      <c r="K25" s="19">
        <f t="shared" si="4"/>
        <v>-10161</v>
      </c>
      <c r="L25" s="19">
        <f t="shared" si="4"/>
        <v>-14163</v>
      </c>
      <c r="M25" s="19">
        <f t="shared" si="4"/>
        <v>-17385</v>
      </c>
      <c r="N25" s="19">
        <f t="shared" si="4"/>
        <v>-16549</v>
      </c>
      <c r="O25" s="30">
        <f t="shared" si="2"/>
        <v>60041</v>
      </c>
      <c r="P25" s="37"/>
      <c r="Q25" s="167"/>
      <c r="R25" s="167"/>
      <c r="S25" s="167"/>
      <c r="T25" s="167"/>
      <c r="U25" s="167"/>
    </row>
    <row r="26" spans="1:21" s="38" customFormat="1" ht="15" customHeight="1" x14ac:dyDescent="0.2">
      <c r="A26" s="169"/>
      <c r="B26" s="54" t="s">
        <v>558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0"/>
      <c r="P26" s="37"/>
    </row>
    <row r="28" spans="1:21" x14ac:dyDescent="0.2">
      <c r="N28" s="171"/>
    </row>
    <row r="29" spans="1:21" x14ac:dyDescent="0.2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21" x14ac:dyDescent="0.2">
      <c r="D30" s="171"/>
      <c r="F30" s="171"/>
      <c r="I30" s="171"/>
      <c r="L30" s="171"/>
    </row>
    <row r="32" spans="1:21" x14ac:dyDescent="0.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91" customWidth="1"/>
    <col min="2" max="2" width="24.7109375" style="191" customWidth="1"/>
    <col min="3" max="15" width="7.7109375" style="191" customWidth="1"/>
    <col min="16" max="16384" width="9.140625" style="190"/>
  </cols>
  <sheetData>
    <row r="1" spans="1:15" s="193" customFormat="1" ht="15" customHeight="1" x14ac:dyDescent="0.2">
      <c r="A1" s="777" t="s">
        <v>550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</row>
    <row r="2" spans="1:15" s="193" customFormat="1" ht="15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89" t="str">
        <f>'2.sz. melléklet'!G2</f>
        <v>az 1/2019. (II…...) önkormányzati rendelethez</v>
      </c>
    </row>
    <row r="3" spans="1:15" s="193" customFormat="1" ht="15" customHeight="1" x14ac:dyDescent="0.2">
      <c r="A3" s="192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1:15" s="193" customFormat="1" ht="15" customHeight="1" x14ac:dyDescent="0.2">
      <c r="A4" s="192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5" s="193" customFormat="1" ht="15" customHeight="1" x14ac:dyDescent="0.2">
      <c r="A5" s="778" t="s">
        <v>723</v>
      </c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  <c r="O5" s="778"/>
    </row>
    <row r="6" spans="1:15" s="193" customFormat="1" ht="15" customHeight="1" x14ac:dyDescent="0.2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s="193" customFormat="1" ht="15" customHeight="1" thickBot="1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890" t="s">
        <v>0</v>
      </c>
      <c r="N7" s="890"/>
      <c r="O7" s="890"/>
    </row>
    <row r="8" spans="1:15" s="193" customFormat="1" ht="15" customHeight="1" thickTop="1" x14ac:dyDescent="0.2">
      <c r="A8" s="245" t="s">
        <v>128</v>
      </c>
      <c r="B8" s="246" t="s">
        <v>2</v>
      </c>
      <c r="C8" s="246" t="s">
        <v>166</v>
      </c>
      <c r="D8" s="246" t="s">
        <v>167</v>
      </c>
      <c r="E8" s="246" t="s">
        <v>168</v>
      </c>
      <c r="F8" s="246" t="s">
        <v>169</v>
      </c>
      <c r="G8" s="246" t="s">
        <v>170</v>
      </c>
      <c r="H8" s="246" t="s">
        <v>171</v>
      </c>
      <c r="I8" s="246" t="s">
        <v>172</v>
      </c>
      <c r="J8" s="246" t="s">
        <v>173</v>
      </c>
      <c r="K8" s="246" t="s">
        <v>174</v>
      </c>
      <c r="L8" s="246" t="s">
        <v>175</v>
      </c>
      <c r="M8" s="246" t="s">
        <v>176</v>
      </c>
      <c r="N8" s="246" t="s">
        <v>177</v>
      </c>
      <c r="O8" s="247" t="s">
        <v>201</v>
      </c>
    </row>
    <row r="9" spans="1:15" s="193" customFormat="1" ht="15" customHeight="1" thickBot="1" x14ac:dyDescent="0.25">
      <c r="A9" s="200" t="s">
        <v>3</v>
      </c>
      <c r="B9" s="248" t="s">
        <v>4</v>
      </c>
      <c r="C9" s="248" t="s">
        <v>5</v>
      </c>
      <c r="D9" s="248" t="s">
        <v>6</v>
      </c>
      <c r="E9" s="248" t="s">
        <v>7</v>
      </c>
      <c r="F9" s="248" t="s">
        <v>8</v>
      </c>
      <c r="G9" s="248" t="s">
        <v>9</v>
      </c>
      <c r="H9" s="248" t="s">
        <v>53</v>
      </c>
      <c r="I9" s="248" t="s">
        <v>11</v>
      </c>
      <c r="J9" s="248" t="s">
        <v>179</v>
      </c>
      <c r="K9" s="248" t="s">
        <v>180</v>
      </c>
      <c r="L9" s="248" t="s">
        <v>181</v>
      </c>
      <c r="M9" s="248" t="s">
        <v>182</v>
      </c>
      <c r="N9" s="248" t="s">
        <v>183</v>
      </c>
      <c r="O9" s="249" t="s">
        <v>184</v>
      </c>
    </row>
    <row r="10" spans="1:15" s="193" customFormat="1" ht="15" customHeight="1" thickTop="1" x14ac:dyDescent="0.2">
      <c r="A10" s="887" t="s">
        <v>185</v>
      </c>
      <c r="B10" s="888"/>
      <c r="C10" s="888"/>
      <c r="D10" s="888"/>
      <c r="E10" s="888"/>
      <c r="F10" s="888"/>
      <c r="G10" s="888"/>
      <c r="H10" s="888"/>
      <c r="I10" s="888"/>
      <c r="J10" s="888"/>
      <c r="K10" s="888"/>
      <c r="L10" s="888"/>
      <c r="M10" s="888"/>
      <c r="N10" s="888"/>
      <c r="O10" s="889"/>
    </row>
    <row r="11" spans="1:15" s="193" customFormat="1" ht="15" customHeight="1" x14ac:dyDescent="0.2">
      <c r="A11" s="250" t="s">
        <v>13</v>
      </c>
      <c r="B11" s="251" t="s">
        <v>186</v>
      </c>
      <c r="C11" s="252">
        <v>100</v>
      </c>
      <c r="D11" s="252">
        <v>100</v>
      </c>
      <c r="E11" s="252">
        <v>100</v>
      </c>
      <c r="F11" s="252">
        <v>100</v>
      </c>
      <c r="G11" s="252">
        <v>100</v>
      </c>
      <c r="H11" s="252">
        <v>100</v>
      </c>
      <c r="I11" s="252">
        <v>100</v>
      </c>
      <c r="J11" s="252">
        <v>100</v>
      </c>
      <c r="K11" s="252">
        <v>100</v>
      </c>
      <c r="L11" s="252">
        <v>100</v>
      </c>
      <c r="M11" s="252">
        <v>100</v>
      </c>
      <c r="N11" s="252">
        <v>100</v>
      </c>
      <c r="O11" s="253">
        <f>SUM(C11:N11)</f>
        <v>1200</v>
      </c>
    </row>
    <row r="12" spans="1:15" s="193" customFormat="1" ht="15" customHeight="1" x14ac:dyDescent="0.2">
      <c r="A12" s="250" t="s">
        <v>14</v>
      </c>
      <c r="B12" s="251" t="s">
        <v>187</v>
      </c>
      <c r="C12" s="252">
        <v>1698</v>
      </c>
      <c r="D12" s="252">
        <v>1698</v>
      </c>
      <c r="E12" s="252">
        <v>1699</v>
      </c>
      <c r="F12" s="252">
        <v>1698</v>
      </c>
      <c r="G12" s="252">
        <v>1698</v>
      </c>
      <c r="H12" s="252">
        <v>1699</v>
      </c>
      <c r="I12" s="252">
        <v>1698</v>
      </c>
      <c r="J12" s="252">
        <v>1698</v>
      </c>
      <c r="K12" s="252">
        <v>1699</v>
      </c>
      <c r="L12" s="252">
        <v>1698</v>
      </c>
      <c r="M12" s="252">
        <v>1698</v>
      </c>
      <c r="N12" s="252">
        <v>1699</v>
      </c>
      <c r="O12" s="253">
        <f>SUM(C12:N12)</f>
        <v>20380</v>
      </c>
    </row>
    <row r="13" spans="1:15" s="193" customFormat="1" ht="15" customHeight="1" x14ac:dyDescent="0.2">
      <c r="A13" s="250" t="s">
        <v>42</v>
      </c>
      <c r="B13" s="251" t="s">
        <v>188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3"/>
    </row>
    <row r="14" spans="1:15" s="193" customFormat="1" ht="15" customHeight="1" x14ac:dyDescent="0.2">
      <c r="A14" s="250" t="s">
        <v>43</v>
      </c>
      <c r="B14" s="251" t="s">
        <v>189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3"/>
    </row>
    <row r="15" spans="1:15" s="193" customFormat="1" ht="15" customHeight="1" x14ac:dyDescent="0.2">
      <c r="A15" s="250" t="s">
        <v>44</v>
      </c>
      <c r="B15" s="251" t="s">
        <v>190</v>
      </c>
      <c r="C15" s="252">
        <v>888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>
        <f>SUM(C15:N15)</f>
        <v>888</v>
      </c>
    </row>
    <row r="16" spans="1:15" s="193" customFormat="1" ht="15" customHeight="1" x14ac:dyDescent="0.2">
      <c r="A16" s="254" t="s">
        <v>45</v>
      </c>
      <c r="B16" s="255" t="s">
        <v>191</v>
      </c>
      <c r="C16" s="256">
        <f>SUM(C11:C15)</f>
        <v>2686</v>
      </c>
      <c r="D16" s="256">
        <f t="shared" ref="D16:O16" si="0">SUM(D11:D15)</f>
        <v>1798</v>
      </c>
      <c r="E16" s="256">
        <f t="shared" si="0"/>
        <v>1799</v>
      </c>
      <c r="F16" s="256">
        <f t="shared" si="0"/>
        <v>1798</v>
      </c>
      <c r="G16" s="256">
        <f t="shared" si="0"/>
        <v>1798</v>
      </c>
      <c r="H16" s="256">
        <f t="shared" si="0"/>
        <v>1799</v>
      </c>
      <c r="I16" s="256">
        <f t="shared" si="0"/>
        <v>1798</v>
      </c>
      <c r="J16" s="256">
        <f t="shared" si="0"/>
        <v>1798</v>
      </c>
      <c r="K16" s="256">
        <f t="shared" si="0"/>
        <v>1799</v>
      </c>
      <c r="L16" s="256">
        <f t="shared" si="0"/>
        <v>1798</v>
      </c>
      <c r="M16" s="256">
        <f t="shared" si="0"/>
        <v>1798</v>
      </c>
      <c r="N16" s="256">
        <f t="shared" si="0"/>
        <v>1799</v>
      </c>
      <c r="O16" s="257">
        <f t="shared" si="0"/>
        <v>22468</v>
      </c>
    </row>
    <row r="17" spans="1:15" s="193" customFormat="1" ht="15" customHeight="1" x14ac:dyDescent="0.2">
      <c r="A17" s="887" t="s">
        <v>192</v>
      </c>
      <c r="B17" s="888"/>
      <c r="C17" s="888"/>
      <c r="D17" s="888"/>
      <c r="E17" s="888"/>
      <c r="F17" s="888"/>
      <c r="G17" s="888"/>
      <c r="H17" s="888"/>
      <c r="I17" s="888"/>
      <c r="J17" s="888"/>
      <c r="K17" s="888"/>
      <c r="L17" s="888"/>
      <c r="M17" s="888"/>
      <c r="N17" s="888"/>
      <c r="O17" s="889"/>
    </row>
    <row r="18" spans="1:15" s="193" customFormat="1" ht="15" customHeight="1" x14ac:dyDescent="0.2">
      <c r="A18" s="250" t="s">
        <v>46</v>
      </c>
      <c r="B18" s="251" t="s">
        <v>34</v>
      </c>
      <c r="C18" s="252">
        <v>1872</v>
      </c>
      <c r="D18" s="252">
        <v>1872</v>
      </c>
      <c r="E18" s="252">
        <v>1873</v>
      </c>
      <c r="F18" s="252">
        <v>1872</v>
      </c>
      <c r="G18" s="252">
        <v>1872</v>
      </c>
      <c r="H18" s="252">
        <v>1873</v>
      </c>
      <c r="I18" s="252">
        <v>1872</v>
      </c>
      <c r="J18" s="252">
        <v>1872</v>
      </c>
      <c r="K18" s="252">
        <v>1873</v>
      </c>
      <c r="L18" s="252">
        <v>1872</v>
      </c>
      <c r="M18" s="252">
        <v>1872</v>
      </c>
      <c r="N18" s="252">
        <v>1873</v>
      </c>
      <c r="O18" s="253">
        <f>SUM(C18:N18)</f>
        <v>22468</v>
      </c>
    </row>
    <row r="19" spans="1:15" s="193" customFormat="1" ht="15" customHeight="1" x14ac:dyDescent="0.2">
      <c r="A19" s="250" t="s">
        <v>64</v>
      </c>
      <c r="B19" s="251" t="s">
        <v>193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3"/>
    </row>
    <row r="20" spans="1:15" s="193" customFormat="1" ht="15" customHeight="1" x14ac:dyDescent="0.2">
      <c r="A20" s="250" t="s">
        <v>81</v>
      </c>
      <c r="B20" s="251" t="s">
        <v>194</v>
      </c>
      <c r="C20" s="252"/>
      <c r="D20" s="252"/>
      <c r="E20" s="252"/>
      <c r="F20" s="252"/>
      <c r="G20" s="252"/>
      <c r="H20" s="258"/>
      <c r="I20" s="252"/>
      <c r="J20" s="252"/>
      <c r="K20" s="252"/>
      <c r="L20" s="252"/>
      <c r="M20" s="252"/>
      <c r="N20" s="252"/>
      <c r="O20" s="253"/>
    </row>
    <row r="21" spans="1:15" s="193" customFormat="1" ht="15" customHeight="1" x14ac:dyDescent="0.2">
      <c r="A21" s="250" t="s">
        <v>82</v>
      </c>
      <c r="B21" s="251" t="s">
        <v>195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3"/>
    </row>
    <row r="22" spans="1:15" s="193" customFormat="1" ht="15" customHeight="1" x14ac:dyDescent="0.2">
      <c r="A22" s="250" t="s">
        <v>83</v>
      </c>
      <c r="B22" s="251" t="s">
        <v>196</v>
      </c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3"/>
    </row>
    <row r="23" spans="1:15" s="193" customFormat="1" ht="15" customHeight="1" x14ac:dyDescent="0.2">
      <c r="A23" s="254" t="s">
        <v>84</v>
      </c>
      <c r="B23" s="255" t="s">
        <v>197</v>
      </c>
      <c r="C23" s="256">
        <f>SUM(C18:C22)</f>
        <v>1872</v>
      </c>
      <c r="D23" s="256">
        <f t="shared" ref="D23:N23" si="1">SUM(D18:D22)</f>
        <v>1872</v>
      </c>
      <c r="E23" s="256">
        <f t="shared" si="1"/>
        <v>1873</v>
      </c>
      <c r="F23" s="256">
        <f t="shared" si="1"/>
        <v>1872</v>
      </c>
      <c r="G23" s="256">
        <f t="shared" si="1"/>
        <v>1872</v>
      </c>
      <c r="H23" s="256">
        <f t="shared" si="1"/>
        <v>1873</v>
      </c>
      <c r="I23" s="256">
        <f t="shared" si="1"/>
        <v>1872</v>
      </c>
      <c r="J23" s="256">
        <f t="shared" si="1"/>
        <v>1872</v>
      </c>
      <c r="K23" s="256">
        <f t="shared" si="1"/>
        <v>1873</v>
      </c>
      <c r="L23" s="256">
        <f t="shared" si="1"/>
        <v>1872</v>
      </c>
      <c r="M23" s="256">
        <f t="shared" si="1"/>
        <v>1872</v>
      </c>
      <c r="N23" s="256">
        <f t="shared" si="1"/>
        <v>1873</v>
      </c>
      <c r="O23" s="257">
        <f>SUM(C23:N23)</f>
        <v>22468</v>
      </c>
    </row>
    <row r="24" spans="1:15" s="193" customFormat="1" ht="15" customHeight="1" x14ac:dyDescent="0.2">
      <c r="A24" s="259" t="s">
        <v>85</v>
      </c>
      <c r="B24" s="260" t="s">
        <v>198</v>
      </c>
      <c r="C24" s="261">
        <f>C16-C23</f>
        <v>814</v>
      </c>
      <c r="D24" s="261">
        <f t="shared" ref="D24:N24" si="2">D16-D23</f>
        <v>-74</v>
      </c>
      <c r="E24" s="261">
        <f t="shared" si="2"/>
        <v>-74</v>
      </c>
      <c r="F24" s="261">
        <f t="shared" si="2"/>
        <v>-74</v>
      </c>
      <c r="G24" s="261">
        <f t="shared" si="2"/>
        <v>-74</v>
      </c>
      <c r="H24" s="261">
        <f t="shared" si="2"/>
        <v>-74</v>
      </c>
      <c r="I24" s="261">
        <f t="shared" si="2"/>
        <v>-74</v>
      </c>
      <c r="J24" s="261">
        <f t="shared" si="2"/>
        <v>-74</v>
      </c>
      <c r="K24" s="261">
        <f t="shared" si="2"/>
        <v>-74</v>
      </c>
      <c r="L24" s="261">
        <f t="shared" si="2"/>
        <v>-74</v>
      </c>
      <c r="M24" s="261">
        <f t="shared" si="2"/>
        <v>-74</v>
      </c>
      <c r="N24" s="261">
        <f t="shared" si="2"/>
        <v>-74</v>
      </c>
      <c r="O24" s="262">
        <f>SUM(C24:N24)</f>
        <v>0</v>
      </c>
    </row>
    <row r="25" spans="1:15" s="193" customFormat="1" ht="15" customHeight="1" thickBot="1" x14ac:dyDescent="0.25">
      <c r="A25" s="263"/>
      <c r="B25" s="264" t="s">
        <v>199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6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4"/>
  <sheetViews>
    <sheetView zoomScaleNormal="100" workbookViewId="0">
      <selection sqref="A1:L1"/>
    </sheetView>
  </sheetViews>
  <sheetFormatPr defaultRowHeight="12.75" x14ac:dyDescent="0.2"/>
  <cols>
    <col min="1" max="1" width="6.7109375" style="191" customWidth="1"/>
    <col min="2" max="2" width="25.7109375" style="191" customWidth="1"/>
    <col min="3" max="12" width="8.7109375" style="191" customWidth="1"/>
    <col min="13" max="16384" width="9.140625" style="190"/>
  </cols>
  <sheetData>
    <row r="1" spans="1:13" s="193" customFormat="1" ht="15" customHeight="1" x14ac:dyDescent="0.2">
      <c r="A1" s="777" t="s">
        <v>724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</row>
    <row r="2" spans="1:13" s="193" customFormat="1" ht="15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189" t="str">
        <f>'2.sz. melléklet'!G2</f>
        <v>az 1/2019. (II…...) önkormányzati rendelethez</v>
      </c>
    </row>
    <row r="3" spans="1:13" s="193" customFormat="1" ht="15" customHeight="1" x14ac:dyDescent="0.2">
      <c r="A3" s="192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3" s="193" customFormat="1" ht="15" customHeight="1" x14ac:dyDescent="0.2">
      <c r="A4" s="778" t="s">
        <v>725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267"/>
    </row>
    <row r="5" spans="1:13" s="193" customFormat="1" ht="15" customHeight="1" x14ac:dyDescent="0.2">
      <c r="A5" s="195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67"/>
    </row>
    <row r="6" spans="1:13" s="193" customFormat="1" ht="15" customHeight="1" x14ac:dyDescent="0.2">
      <c r="A6" s="195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67"/>
    </row>
    <row r="7" spans="1:13" s="193" customFormat="1" ht="15" customHeight="1" x14ac:dyDescent="0.2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267"/>
    </row>
    <row r="8" spans="1:13" s="193" customFormat="1" ht="15" customHeight="1" thickBot="1" x14ac:dyDescent="0.25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890" t="s">
        <v>0</v>
      </c>
      <c r="L8" s="890"/>
      <c r="M8" s="267"/>
    </row>
    <row r="9" spans="1:13" s="193" customFormat="1" ht="15" customHeight="1" thickTop="1" x14ac:dyDescent="0.2">
      <c r="A9" s="779" t="s">
        <v>128</v>
      </c>
      <c r="B9" s="781" t="s">
        <v>287</v>
      </c>
      <c r="C9" s="892" t="s">
        <v>288</v>
      </c>
      <c r="D9" s="892"/>
      <c r="E9" s="892"/>
      <c r="F9" s="892" t="s">
        <v>289</v>
      </c>
      <c r="G9" s="892"/>
      <c r="H9" s="892"/>
      <c r="I9" s="892" t="s">
        <v>290</v>
      </c>
      <c r="J9" s="892"/>
      <c r="K9" s="892"/>
      <c r="L9" s="268" t="s">
        <v>201</v>
      </c>
      <c r="M9" s="267"/>
    </row>
    <row r="10" spans="1:13" s="193" customFormat="1" ht="24" x14ac:dyDescent="0.2">
      <c r="A10" s="891"/>
      <c r="B10" s="842"/>
      <c r="C10" s="198" t="s">
        <v>291</v>
      </c>
      <c r="D10" s="269" t="s">
        <v>292</v>
      </c>
      <c r="E10" s="198" t="s">
        <v>293</v>
      </c>
      <c r="F10" s="198" t="s">
        <v>294</v>
      </c>
      <c r="G10" s="198" t="s">
        <v>292</v>
      </c>
      <c r="H10" s="198" t="s">
        <v>295</v>
      </c>
      <c r="I10" s="198" t="s">
        <v>294</v>
      </c>
      <c r="J10" s="198" t="s">
        <v>292</v>
      </c>
      <c r="K10" s="198" t="s">
        <v>295</v>
      </c>
      <c r="L10" s="270" t="s">
        <v>296</v>
      </c>
      <c r="M10" s="267"/>
    </row>
    <row r="11" spans="1:13" s="193" customFormat="1" ht="15" customHeight="1" thickBot="1" x14ac:dyDescent="0.25">
      <c r="A11" s="200" t="s">
        <v>71</v>
      </c>
      <c r="B11" s="201" t="s">
        <v>72</v>
      </c>
      <c r="C11" s="201" t="s">
        <v>73</v>
      </c>
      <c r="D11" s="248" t="s">
        <v>74</v>
      </c>
      <c r="E11" s="201" t="s">
        <v>75</v>
      </c>
      <c r="F11" s="201" t="s">
        <v>76</v>
      </c>
      <c r="G11" s="201" t="s">
        <v>77</v>
      </c>
      <c r="H11" s="201" t="s">
        <v>78</v>
      </c>
      <c r="I11" s="201" t="s">
        <v>297</v>
      </c>
      <c r="J11" s="201" t="s">
        <v>79</v>
      </c>
      <c r="K11" s="201" t="s">
        <v>80</v>
      </c>
      <c r="L11" s="249" t="s">
        <v>298</v>
      </c>
      <c r="M11" s="267"/>
    </row>
    <row r="12" spans="1:13" s="193" customFormat="1" ht="15" customHeight="1" thickTop="1" x14ac:dyDescent="0.2">
      <c r="A12" s="271" t="s">
        <v>13</v>
      </c>
      <c r="B12" s="240" t="s">
        <v>299</v>
      </c>
      <c r="C12" s="272" t="s">
        <v>300</v>
      </c>
      <c r="D12" s="273">
        <v>0.3</v>
      </c>
      <c r="E12" s="274">
        <v>60</v>
      </c>
      <c r="F12" s="272"/>
      <c r="G12" s="272"/>
      <c r="H12" s="275"/>
      <c r="I12" s="272"/>
      <c r="J12" s="276"/>
      <c r="K12" s="276"/>
      <c r="L12" s="277">
        <v>60</v>
      </c>
      <c r="M12" s="267"/>
    </row>
    <row r="13" spans="1:13" s="193" customFormat="1" ht="15" customHeight="1" thickBot="1" x14ac:dyDescent="0.25">
      <c r="A13" s="278" t="s">
        <v>14</v>
      </c>
      <c r="B13" s="520" t="s">
        <v>301</v>
      </c>
      <c r="C13" s="279"/>
      <c r="D13" s="279"/>
      <c r="E13" s="280"/>
      <c r="F13" s="279"/>
      <c r="G13" s="279"/>
      <c r="H13" s="281"/>
      <c r="I13" s="279" t="s">
        <v>302</v>
      </c>
      <c r="J13" s="280" t="s">
        <v>303</v>
      </c>
      <c r="K13" s="282">
        <v>1326</v>
      </c>
      <c r="L13" s="283">
        <v>1326</v>
      </c>
      <c r="M13" s="267"/>
    </row>
    <row r="14" spans="1:13" ht="13.5" thickTop="1" x14ac:dyDescent="0.2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6" width="10.5703125" style="1" bestFit="1" customWidth="1"/>
    <col min="7" max="7" width="4.7109375" style="1" customWidth="1"/>
    <col min="8" max="8" width="30.7109375" style="1" customWidth="1"/>
    <col min="9" max="10" width="10.5703125" style="1" bestFit="1" customWidth="1"/>
    <col min="11" max="11" width="10.5703125" bestFit="1" customWidth="1"/>
    <col min="12" max="12" width="9.5703125" customWidth="1"/>
    <col min="13" max="252" width="9.140625" customWidth="1"/>
  </cols>
  <sheetData>
    <row r="1" spans="1:12" s="38" customFormat="1" ht="15" customHeight="1" x14ac:dyDescent="0.2">
      <c r="B1" s="55"/>
      <c r="C1" s="55"/>
      <c r="D1" s="55"/>
      <c r="E1" s="55"/>
      <c r="F1" s="55"/>
      <c r="G1" s="55"/>
      <c r="H1" s="55"/>
      <c r="L1" s="2" t="s">
        <v>531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1/2019. (II…...)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">
      <c r="A4" s="804" t="s">
        <v>591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s="38" customFormat="1" ht="6" customHeight="1" x14ac:dyDescent="0.2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7"/>
      <c r="L6" s="439" t="s">
        <v>304</v>
      </c>
    </row>
    <row r="7" spans="1:12" s="38" customFormat="1" ht="58.5" customHeight="1" thickTop="1" thickBot="1" x14ac:dyDescent="0.25">
      <c r="A7" s="799" t="s">
        <v>12</v>
      </c>
      <c r="B7" s="799"/>
      <c r="C7" s="497" t="s">
        <v>603</v>
      </c>
      <c r="D7" s="497" t="s">
        <v>666</v>
      </c>
      <c r="E7" s="497" t="s">
        <v>667</v>
      </c>
      <c r="F7" s="497" t="s">
        <v>668</v>
      </c>
      <c r="G7" s="800" t="s">
        <v>34</v>
      </c>
      <c r="H7" s="801"/>
      <c r="I7" s="497" t="s">
        <v>603</v>
      </c>
      <c r="J7" s="497" t="s">
        <v>666</v>
      </c>
      <c r="K7" s="497" t="s">
        <v>667</v>
      </c>
      <c r="L7" s="573" t="s">
        <v>668</v>
      </c>
    </row>
    <row r="8" spans="1:12" s="38" customFormat="1" ht="15" customHeight="1" thickTop="1" thickBot="1" x14ac:dyDescent="0.25">
      <c r="A8" s="11" t="s">
        <v>3</v>
      </c>
      <c r="B8" s="45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54" t="s">
        <v>9</v>
      </c>
      <c r="H8" s="454" t="s">
        <v>53</v>
      </c>
      <c r="I8" s="13" t="s">
        <v>11</v>
      </c>
      <c r="J8" s="13" t="s">
        <v>179</v>
      </c>
      <c r="K8" s="13" t="s">
        <v>180</v>
      </c>
      <c r="L8" s="516" t="s">
        <v>181</v>
      </c>
    </row>
    <row r="9" spans="1:12" s="38" customFormat="1" ht="15" customHeight="1" thickTop="1" x14ac:dyDescent="0.2">
      <c r="A9" s="42" t="s">
        <v>13</v>
      </c>
      <c r="B9" s="43" t="s">
        <v>12</v>
      </c>
      <c r="C9" s="441">
        <f>'8.sz. melléklet'!D75+'9.sz. melléklet'!D35</f>
        <v>70729687</v>
      </c>
      <c r="D9" s="441">
        <f>'8.sz. melléklet'!E75+'9.sz. melléklet'!E35</f>
        <v>75228595</v>
      </c>
      <c r="E9" s="441">
        <f>'8.sz. melléklet'!F75+'9.sz. melléklet'!F35</f>
        <v>89961418</v>
      </c>
      <c r="F9" s="345">
        <f>'8.sz. melléklet'!G75+'9.sz. melléklet'!G35</f>
        <v>78494085</v>
      </c>
      <c r="G9" s="51" t="s">
        <v>13</v>
      </c>
      <c r="H9" s="43" t="s">
        <v>116</v>
      </c>
      <c r="I9" s="446">
        <f>'8.sz. melléklet'!D7+'9.sz. melléklet'!D8</f>
        <v>60542285</v>
      </c>
      <c r="J9" s="446">
        <f>'8.sz. melléklet'!E7+'9.sz. melléklet'!E8</f>
        <v>64396752</v>
      </c>
      <c r="K9" s="446">
        <f>'8.sz. melléklet'!F7+'9.sz. melléklet'!F8</f>
        <v>64396752</v>
      </c>
      <c r="L9" s="486">
        <f>'8.sz. melléklet'!G7+'9.sz. melléklet'!G8</f>
        <v>65966414</v>
      </c>
    </row>
    <row r="10" spans="1:12" s="38" customFormat="1" ht="15" customHeight="1" x14ac:dyDescent="0.2">
      <c r="A10" s="17" t="s">
        <v>14</v>
      </c>
      <c r="B10" s="342" t="s">
        <v>415</v>
      </c>
      <c r="C10" s="183">
        <f>'8.sz. melléklet'!D69</f>
        <v>51000000</v>
      </c>
      <c r="D10" s="183">
        <f>'8.sz. melléklet'!E69</f>
        <v>51000000</v>
      </c>
      <c r="E10" s="183">
        <f>'8.sz. melléklet'!F69</f>
        <v>56827538</v>
      </c>
      <c r="F10" s="30">
        <f>'8.sz. melléklet'!G69</f>
        <v>54500000</v>
      </c>
      <c r="G10" s="181" t="s">
        <v>14</v>
      </c>
      <c r="H10" s="18" t="s">
        <v>41</v>
      </c>
      <c r="I10" s="183">
        <f>'8.sz. melléklet'!D20+'9.sz. melléklet'!D18</f>
        <v>12797496</v>
      </c>
      <c r="J10" s="183">
        <f>'8.sz. melléklet'!E20+'9.sz. melléklet'!E18</f>
        <v>13302999</v>
      </c>
      <c r="K10" s="183">
        <f>'8.sz. melléklet'!F20+'9.sz. melléklet'!F18</f>
        <v>13302999</v>
      </c>
      <c r="L10" s="30">
        <f>'8.sz. melléklet'!G20+'9.sz. melléklet'!G18</f>
        <v>13823581</v>
      </c>
    </row>
    <row r="11" spans="1:12" s="38" customFormat="1" ht="15" customHeight="1" x14ac:dyDescent="0.2">
      <c r="A11" s="17" t="s">
        <v>42</v>
      </c>
      <c r="B11" s="342" t="s">
        <v>416</v>
      </c>
      <c r="C11" s="183">
        <f>'8.sz. melléklet'!D70</f>
        <v>32600000</v>
      </c>
      <c r="D11" s="183">
        <f>'8.sz. melléklet'!E70</f>
        <v>32600000</v>
      </c>
      <c r="E11" s="183">
        <f>'8.sz. melléklet'!F70</f>
        <v>44571908</v>
      </c>
      <c r="F11" s="30">
        <f>'8.sz. melléklet'!G70</f>
        <v>41000000</v>
      </c>
      <c r="G11" s="181" t="s">
        <v>42</v>
      </c>
      <c r="H11" s="18" t="s">
        <v>122</v>
      </c>
      <c r="I11" s="183">
        <f>'8.sz. melléklet'!D21+'9.sz. melléklet'!D19</f>
        <v>128026584</v>
      </c>
      <c r="J11" s="183">
        <f>'8.sz. melléklet'!E21+'9.sz. melléklet'!E19</f>
        <v>132053084</v>
      </c>
      <c r="K11" s="183">
        <f>'8.sz. melléklet'!F21+'9.sz. melléklet'!F19</f>
        <v>97622301</v>
      </c>
      <c r="L11" s="30">
        <f>'8.sz. melléklet'!G21+'9.sz. melléklet'!G19</f>
        <v>129856047</v>
      </c>
    </row>
    <row r="12" spans="1:12" s="38" customFormat="1" ht="15" customHeight="1" x14ac:dyDescent="0.2">
      <c r="A12" s="17" t="s">
        <v>43</v>
      </c>
      <c r="B12" s="342" t="s">
        <v>426</v>
      </c>
      <c r="C12" s="183">
        <f>'8.sz. melléklet'!D74</f>
        <v>400000</v>
      </c>
      <c r="D12" s="183">
        <f>'8.sz. melléklet'!E74</f>
        <v>400000</v>
      </c>
      <c r="E12" s="183">
        <f>'8.sz. melléklet'!F74</f>
        <v>768575</v>
      </c>
      <c r="F12" s="30">
        <f>'8.sz. melléklet'!G74</f>
        <v>500000</v>
      </c>
      <c r="G12" s="181" t="s">
        <v>43</v>
      </c>
      <c r="H12" s="18" t="s">
        <v>368</v>
      </c>
      <c r="I12" s="183">
        <f>'8.sz. melléklet'!D32</f>
        <v>4990000</v>
      </c>
      <c r="J12" s="183">
        <f>'8.sz. melléklet'!E32</f>
        <v>4990000</v>
      </c>
      <c r="K12" s="183">
        <f>'8.sz. melléklet'!F32</f>
        <v>3643733</v>
      </c>
      <c r="L12" s="30">
        <f>'8.sz. melléklet'!G32</f>
        <v>4634000</v>
      </c>
    </row>
    <row r="13" spans="1:12" s="38" customFormat="1" ht="15" customHeight="1" x14ac:dyDescent="0.2">
      <c r="A13" s="17" t="s">
        <v>44</v>
      </c>
      <c r="B13" s="47" t="s">
        <v>407</v>
      </c>
      <c r="C13" s="183">
        <f>'8.sz. melléklet'!D63</f>
        <v>62098492</v>
      </c>
      <c r="D13" s="183">
        <f>'8.sz. melléklet'!E63</f>
        <v>72374921</v>
      </c>
      <c r="E13" s="183">
        <f>'8.sz. melléklet'!F63</f>
        <v>72374921</v>
      </c>
      <c r="F13" s="30">
        <f>'8.sz. melléklet'!G63</f>
        <v>62551911</v>
      </c>
      <c r="G13" s="181" t="s">
        <v>44</v>
      </c>
      <c r="H13" s="18" t="s">
        <v>517</v>
      </c>
      <c r="I13" s="183">
        <f>'8.sz. melléklet'!D34</f>
        <v>800000</v>
      </c>
      <c r="J13" s="183">
        <f>'8.sz. melléklet'!E34</f>
        <v>1035980</v>
      </c>
      <c r="K13" s="183">
        <f>'8.sz. melléklet'!F34</f>
        <v>1035980</v>
      </c>
      <c r="L13" s="30">
        <f>'8.sz. melléklet'!G34</f>
        <v>1400140</v>
      </c>
    </row>
    <row r="14" spans="1:12" s="38" customFormat="1" ht="24" x14ac:dyDescent="0.2">
      <c r="A14" s="17" t="s">
        <v>45</v>
      </c>
      <c r="B14" s="47" t="s">
        <v>644</v>
      </c>
      <c r="C14" s="183">
        <f>'8.sz. melléklet'!D64</f>
        <v>15838086</v>
      </c>
      <c r="D14" s="183">
        <f>'8.sz. melléklet'!E64</f>
        <v>30033810</v>
      </c>
      <c r="E14" s="183">
        <f>'8.sz. melléklet'!F64</f>
        <v>30144906</v>
      </c>
      <c r="F14" s="30">
        <f>'8.sz. melléklet'!G64</f>
        <v>6685746</v>
      </c>
      <c r="G14" s="181" t="s">
        <v>45</v>
      </c>
      <c r="H14" s="47" t="s">
        <v>639</v>
      </c>
      <c r="I14" s="183">
        <f>'8.sz. melléklet'!D35</f>
        <v>17905900</v>
      </c>
      <c r="J14" s="183">
        <f>'8.sz. melléklet'!E35</f>
        <v>21237900</v>
      </c>
      <c r="K14" s="183">
        <f>'8.sz. melléklet'!F35</f>
        <v>19313250</v>
      </c>
      <c r="L14" s="30">
        <f>'8.sz. melléklet'!G35</f>
        <v>20406500</v>
      </c>
    </row>
    <row r="15" spans="1:12" s="38" customFormat="1" ht="24" x14ac:dyDescent="0.2">
      <c r="A15" s="17" t="s">
        <v>46</v>
      </c>
      <c r="B15" s="47" t="s">
        <v>447</v>
      </c>
      <c r="C15" s="442">
        <f>'8.sz. melléklet'!D86</f>
        <v>0</v>
      </c>
      <c r="D15" s="442">
        <f>'8.sz. melléklet'!E86</f>
        <v>154600</v>
      </c>
      <c r="E15" s="442">
        <f>'8.sz. melléklet'!F86</f>
        <v>154600</v>
      </c>
      <c r="F15" s="370">
        <f>'8.sz. melléklet'!G86</f>
        <v>0</v>
      </c>
      <c r="G15" s="181" t="s">
        <v>46</v>
      </c>
      <c r="H15" s="47" t="s">
        <v>640</v>
      </c>
      <c r="I15" s="183">
        <f>'8.sz. melléklet'!D36</f>
        <v>7604000</v>
      </c>
      <c r="J15" s="183">
        <f>'8.sz. melléklet'!E36</f>
        <v>16361000</v>
      </c>
      <c r="K15" s="183">
        <f>'8.sz. melléklet'!F36</f>
        <v>16282140</v>
      </c>
      <c r="L15" s="30">
        <f>'8.sz. melléklet'!G36</f>
        <v>7636000</v>
      </c>
    </row>
    <row r="16" spans="1:12" s="38" customFormat="1" ht="15" customHeight="1" x14ac:dyDescent="0.2">
      <c r="A16" s="73"/>
      <c r="B16" s="654"/>
      <c r="C16" s="448"/>
      <c r="D16" s="448"/>
      <c r="E16" s="460"/>
      <c r="F16" s="386"/>
      <c r="G16" s="181" t="s">
        <v>64</v>
      </c>
      <c r="H16" s="18" t="s">
        <v>36</v>
      </c>
      <c r="I16" s="183">
        <f>'8.sz. melléklet'!D37</f>
        <v>74197028</v>
      </c>
      <c r="J16" s="183">
        <f>'8.sz. melléklet'!E37</f>
        <v>68580841</v>
      </c>
      <c r="K16" s="183">
        <f>'8.sz. melléklet'!F37</f>
        <v>0</v>
      </c>
      <c r="L16" s="30">
        <f>'8.sz. melléklet'!G37</f>
        <v>60040523</v>
      </c>
    </row>
    <row r="17" spans="1:12" s="38" customFormat="1" ht="15" customHeight="1" x14ac:dyDescent="0.2">
      <c r="A17" s="802" t="s">
        <v>47</v>
      </c>
      <c r="B17" s="802"/>
      <c r="C17" s="183">
        <f>SUM(C9:C16)</f>
        <v>232666265</v>
      </c>
      <c r="D17" s="478">
        <f>SUM(D9:D16)</f>
        <v>261791926</v>
      </c>
      <c r="E17" s="478">
        <f>SUM(E9:E16)</f>
        <v>294803866</v>
      </c>
      <c r="F17" s="46">
        <f>SUM(F9:F16)</f>
        <v>243731742</v>
      </c>
      <c r="G17" s="803"/>
      <c r="H17" s="803"/>
      <c r="I17" s="338"/>
      <c r="J17" s="338"/>
      <c r="K17" s="338"/>
      <c r="L17" s="477"/>
    </row>
    <row r="18" spans="1:12" s="38" customFormat="1" ht="15" customHeight="1" thickBot="1" x14ac:dyDescent="0.25">
      <c r="A18" s="809" t="s">
        <v>28</v>
      </c>
      <c r="B18" s="809"/>
      <c r="C18" s="443">
        <f>I19-C17</f>
        <v>74197028</v>
      </c>
      <c r="D18" s="443">
        <v>74197028</v>
      </c>
      <c r="E18" s="443">
        <v>74197028</v>
      </c>
      <c r="F18" s="477">
        <f>L19-F17</f>
        <v>60031463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25">
      <c r="A19" s="805" t="s">
        <v>49</v>
      </c>
      <c r="B19" s="805"/>
      <c r="C19" s="444">
        <f>SUM(C17:C18)</f>
        <v>306863293</v>
      </c>
      <c r="D19" s="444">
        <f t="shared" ref="D19:E19" si="0">SUM(D17:D18)</f>
        <v>335988954</v>
      </c>
      <c r="E19" s="444">
        <f t="shared" si="0"/>
        <v>369000894</v>
      </c>
      <c r="F19" s="440">
        <f>SUM(F17:F18)</f>
        <v>303763205</v>
      </c>
      <c r="G19" s="807" t="s">
        <v>48</v>
      </c>
      <c r="H19" s="810"/>
      <c r="I19" s="444">
        <f>SUM(I9:I18)</f>
        <v>306863293</v>
      </c>
      <c r="J19" s="444">
        <f>SUM(J9:J18)</f>
        <v>321958556</v>
      </c>
      <c r="K19" s="444">
        <f>SUM(K9:K18)</f>
        <v>215597155</v>
      </c>
      <c r="L19" s="180">
        <f>SUM(L9:L18)</f>
        <v>303763205</v>
      </c>
    </row>
    <row r="20" spans="1:12" s="38" customFormat="1" ht="24.75" thickTop="1" x14ac:dyDescent="0.2">
      <c r="A20" s="42" t="s">
        <v>13</v>
      </c>
      <c r="B20" s="47" t="s">
        <v>611</v>
      </c>
      <c r="C20" s="183">
        <f>'8.sz. melléklet'!D66</f>
        <v>14476490</v>
      </c>
      <c r="D20" s="478">
        <f>'8.sz. melléklet'!E66</f>
        <v>14476490</v>
      </c>
      <c r="E20" s="478">
        <f>'8.sz. melléklet'!F66</f>
        <v>14476490</v>
      </c>
      <c r="F20" s="483">
        <f>'8.sz. melléklet'!G66</f>
        <v>0</v>
      </c>
      <c r="G20" s="450" t="s">
        <v>13</v>
      </c>
      <c r="H20" s="371" t="s">
        <v>203</v>
      </c>
      <c r="I20" s="188">
        <f>'8.sz. melléklet'!D38+'9.sz. melléklet'!D27</f>
        <v>220629529</v>
      </c>
      <c r="J20" s="188">
        <f>'8.sz. melléklet'!E38+'9.sz. melléklet'!E27</f>
        <v>204242332</v>
      </c>
      <c r="K20" s="188">
        <f>'8.sz. melléklet'!F38+'9.sz. melléklet'!F27</f>
        <v>119981554</v>
      </c>
      <c r="L20" s="487">
        <f>'8.sz. melléklet'!G38+'9.sz. melléklet'!G27</f>
        <v>184855892</v>
      </c>
    </row>
    <row r="21" spans="1:12" s="38" customFormat="1" ht="24" x14ac:dyDescent="0.2">
      <c r="A21" s="42" t="s">
        <v>14</v>
      </c>
      <c r="B21" s="47" t="s">
        <v>641</v>
      </c>
      <c r="C21" s="183">
        <f>'8.sz. melléklet'!D67</f>
        <v>32831001</v>
      </c>
      <c r="D21" s="478">
        <f>'8.sz. melléklet'!E67</f>
        <v>18703956</v>
      </c>
      <c r="E21" s="478">
        <f>'8.sz. melléklet'!F67</f>
        <v>18703956</v>
      </c>
      <c r="F21" s="483">
        <f>'8.sz. melléklet'!G67</f>
        <v>36925688</v>
      </c>
      <c r="G21" s="451" t="s">
        <v>14</v>
      </c>
      <c r="H21" s="372" t="s">
        <v>393</v>
      </c>
      <c r="I21" s="174">
        <f>'8.sz. melléklet'!D45</f>
        <v>27864000</v>
      </c>
      <c r="J21" s="174">
        <f>'8.sz. melléklet'!E45</f>
        <v>45454500</v>
      </c>
      <c r="K21" s="174">
        <f>'8.sz. melléklet'!F45</f>
        <v>45433216</v>
      </c>
      <c r="L21" s="488">
        <f>'8.sz. melléklet'!G45</f>
        <v>12815000</v>
      </c>
    </row>
    <row r="22" spans="1:12" s="38" customFormat="1" ht="15" customHeight="1" x14ac:dyDescent="0.2">
      <c r="A22" s="42" t="s">
        <v>42</v>
      </c>
      <c r="B22" s="43" t="s">
        <v>511</v>
      </c>
      <c r="C22" s="340">
        <f>'8.sz. melléklet'!D84</f>
        <v>0</v>
      </c>
      <c r="D22" s="447">
        <f>'8.sz. melléklet'!E84</f>
        <v>0</v>
      </c>
      <c r="E22" s="447">
        <f>'8.sz. melléklet'!F84</f>
        <v>0</v>
      </c>
      <c r="F22" s="482">
        <f>'8.sz. melléklet'!G84</f>
        <v>0</v>
      </c>
      <c r="G22" s="452" t="s">
        <v>42</v>
      </c>
      <c r="H22" s="74" t="s">
        <v>662</v>
      </c>
      <c r="I22" s="187">
        <f>'8.sz. melléklet'!D48</f>
        <v>1500000</v>
      </c>
      <c r="J22" s="187">
        <f>'8.sz. melléklet'!E48</f>
        <v>2482000</v>
      </c>
      <c r="K22" s="187">
        <f>'8.sz. melléklet'!F48</f>
        <v>2332000</v>
      </c>
      <c r="L22" s="697">
        <f>'8.sz. melléklet'!G48</f>
        <v>2500000</v>
      </c>
    </row>
    <row r="23" spans="1:12" s="38" customFormat="1" ht="15" customHeight="1" x14ac:dyDescent="0.2">
      <c r="A23" s="42" t="s">
        <v>43</v>
      </c>
      <c r="B23" s="18" t="s">
        <v>465</v>
      </c>
      <c r="C23" s="183">
        <f>'8.sz. melléklet'!D88</f>
        <v>132000</v>
      </c>
      <c r="D23" s="478">
        <f>'8.sz. melléklet'!E88</f>
        <v>110046</v>
      </c>
      <c r="E23" s="478">
        <f>'8.sz. melléklet'!F88</f>
        <v>1025208</v>
      </c>
      <c r="F23" s="483">
        <f>'8.sz. melléklet'!G88</f>
        <v>860000</v>
      </c>
      <c r="G23" s="70"/>
      <c r="H23" s="480"/>
      <c r="I23" s="338"/>
      <c r="J23" s="338"/>
      <c r="K23" s="338"/>
      <c r="L23" s="477"/>
    </row>
    <row r="24" spans="1:12" s="38" customFormat="1" ht="15" customHeight="1" x14ac:dyDescent="0.2">
      <c r="A24" s="59" t="s">
        <v>50</v>
      </c>
      <c r="B24" s="48"/>
      <c r="C24" s="183">
        <f>SUM(C20:C23)</f>
        <v>47439491</v>
      </c>
      <c r="D24" s="183">
        <f t="shared" ref="D24:E24" si="1">SUM(D20:D23)</f>
        <v>33290492</v>
      </c>
      <c r="E24" s="183">
        <f t="shared" si="1"/>
        <v>34205654</v>
      </c>
      <c r="F24" s="483">
        <f>SUM(F20:F23)</f>
        <v>37785688</v>
      </c>
      <c r="G24" s="654"/>
      <c r="H24" s="654"/>
      <c r="I24" s="654"/>
      <c r="J24" s="654"/>
      <c r="K24" s="654"/>
      <c r="L24" s="58"/>
    </row>
    <row r="25" spans="1:12" s="38" customFormat="1" ht="15" customHeight="1" thickBot="1" x14ac:dyDescent="0.25">
      <c r="A25" s="60" t="s">
        <v>28</v>
      </c>
      <c r="B25" s="53"/>
      <c r="C25" s="445">
        <v>104842216</v>
      </c>
      <c r="D25" s="445">
        <v>104842217</v>
      </c>
      <c r="E25" s="445">
        <v>104842217</v>
      </c>
      <c r="F25" s="484">
        <f>L26-F24</f>
        <v>162385204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25">
      <c r="A26" s="805" t="s">
        <v>51</v>
      </c>
      <c r="B26" s="805"/>
      <c r="C26" s="444">
        <f>SUM(C24:C25)</f>
        <v>152281707</v>
      </c>
      <c r="D26" s="479">
        <f>SUM(D24:D25)</f>
        <v>138132709</v>
      </c>
      <c r="E26" s="479">
        <f>SUM(E24:E25)</f>
        <v>139047871</v>
      </c>
      <c r="F26" s="485">
        <f>SUM(F24:F25)</f>
        <v>200170892</v>
      </c>
      <c r="G26" s="807" t="s">
        <v>52</v>
      </c>
      <c r="H26" s="810"/>
      <c r="I26" s="444">
        <f>SUM(I20:I24)</f>
        <v>249993529</v>
      </c>
      <c r="J26" s="444">
        <f>SUM(J20:J24)</f>
        <v>252178832</v>
      </c>
      <c r="K26" s="444">
        <f>SUM(K20:K24)</f>
        <v>167746770</v>
      </c>
      <c r="L26" s="440">
        <f>SUM(L20:L24)</f>
        <v>200170892</v>
      </c>
    </row>
    <row r="27" spans="1:12" s="38" customFormat="1" ht="15" customHeight="1" thickTop="1" x14ac:dyDescent="0.2">
      <c r="A27" s="652" t="s">
        <v>13</v>
      </c>
      <c r="B27" s="521" t="s">
        <v>578</v>
      </c>
      <c r="C27" s="550">
        <f>'8.sz. melléklet'!D92+'8.sz. melléklet'!D94</f>
        <v>100000000</v>
      </c>
      <c r="D27" s="550">
        <f>'8.sz. melléklet'!E92+'8.sz. melléklet'!E94</f>
        <v>102562337</v>
      </c>
      <c r="E27" s="550">
        <f>'8.sz. melléklet'!F92+'8.sz. melléklet'!F94</f>
        <v>102562337</v>
      </c>
      <c r="F27" s="550">
        <f>'8.sz. melléklet'!G92+'8.sz. melléklet'!G94</f>
        <v>0</v>
      </c>
      <c r="G27" s="522" t="s">
        <v>13</v>
      </c>
      <c r="H27" s="521" t="s">
        <v>39</v>
      </c>
      <c r="I27" s="529">
        <f>'8.sz. melléklet'!D53</f>
        <v>2288178</v>
      </c>
      <c r="J27" s="551">
        <f>'8.sz. melléklet'!E53</f>
        <v>2546612</v>
      </c>
      <c r="K27" s="551">
        <f>'8.sz. melléklet'!F53</f>
        <v>2546612</v>
      </c>
      <c r="L27" s="552">
        <f>'8.sz. melléklet'!G53</f>
        <v>2303903</v>
      </c>
    </row>
    <row r="28" spans="1:12" s="38" customFormat="1" ht="15" customHeight="1" thickBot="1" x14ac:dyDescent="0.25">
      <c r="A28" s="49" t="s">
        <v>13</v>
      </c>
      <c r="B28" s="517" t="s">
        <v>28</v>
      </c>
      <c r="C28" s="528"/>
      <c r="D28" s="528"/>
      <c r="E28" s="528">
        <v>0</v>
      </c>
      <c r="F28" s="546">
        <f>L29-F27</f>
        <v>2303903</v>
      </c>
      <c r="G28" s="653"/>
      <c r="H28" s="358"/>
      <c r="I28" s="654"/>
      <c r="J28" s="553"/>
      <c r="K28" s="366"/>
      <c r="L28" s="56"/>
    </row>
    <row r="29" spans="1:12" ht="14.25" thickTop="1" thickBot="1" x14ac:dyDescent="0.25">
      <c r="A29" s="805" t="s">
        <v>579</v>
      </c>
      <c r="B29" s="805"/>
      <c r="C29" s="523">
        <f>SUM(C27:C28)</f>
        <v>100000000</v>
      </c>
      <c r="D29" s="479">
        <f t="shared" ref="D29:F29" si="2">SUM(D27:D28)</f>
        <v>102562337</v>
      </c>
      <c r="E29" s="479">
        <f t="shared" si="2"/>
        <v>102562337</v>
      </c>
      <c r="F29" s="523">
        <f t="shared" si="2"/>
        <v>2303903</v>
      </c>
      <c r="G29" s="806" t="s">
        <v>580</v>
      </c>
      <c r="H29" s="807"/>
      <c r="I29" s="523">
        <f>SUM(I27:I28)</f>
        <v>2288178</v>
      </c>
      <c r="J29" s="444">
        <f>SUM(J27:J28)</f>
        <v>2546612</v>
      </c>
      <c r="K29" s="523">
        <f>SUM(K27:K28)</f>
        <v>2546612</v>
      </c>
      <c r="L29" s="180">
        <f>SUM(L27:L28)</f>
        <v>2303903</v>
      </c>
    </row>
    <row r="30" spans="1:12" ht="14.25" thickTop="1" thickBot="1" x14ac:dyDescent="0.25">
      <c r="A30" s="808" t="s">
        <v>112</v>
      </c>
      <c r="B30" s="808"/>
      <c r="C30" s="527">
        <f>C19+C26+C29</f>
        <v>559145000</v>
      </c>
      <c r="D30" s="547">
        <f>D19+D26+D29</f>
        <v>576684000</v>
      </c>
      <c r="E30" s="527">
        <f>E19+E26+E29</f>
        <v>610611102</v>
      </c>
      <c r="F30" s="524">
        <f>F19+F26+F29</f>
        <v>506238000</v>
      </c>
      <c r="G30" s="525" t="s">
        <v>112</v>
      </c>
      <c r="H30" s="526"/>
      <c r="I30" s="548">
        <f>I19+I26+I29</f>
        <v>559145000</v>
      </c>
      <c r="J30" s="548">
        <f>J19+J26+J29</f>
        <v>576684000</v>
      </c>
      <c r="K30" s="548">
        <f>K19+K26+K29</f>
        <v>385890537</v>
      </c>
      <c r="L30" s="549">
        <f>L19+L26+L29</f>
        <v>506238000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29:B29"/>
    <mergeCell ref="G29:H29"/>
    <mergeCell ref="A30:B30"/>
    <mergeCell ref="A18:B18"/>
    <mergeCell ref="A19:B19"/>
    <mergeCell ref="G19:H19"/>
    <mergeCell ref="A26:B26"/>
    <mergeCell ref="G26:H26"/>
    <mergeCell ref="A7:B7"/>
    <mergeCell ref="G7:H7"/>
    <mergeCell ref="A17:B17"/>
    <mergeCell ref="G17:H17"/>
    <mergeCell ref="A4:L4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9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532</v>
      </c>
    </row>
    <row r="2" spans="1:9" s="38" customFormat="1" ht="15" customHeight="1" x14ac:dyDescent="0.2">
      <c r="B2" s="3"/>
      <c r="C2" s="2"/>
      <c r="D2" s="2"/>
      <c r="E2" s="2"/>
      <c r="F2" s="2"/>
      <c r="G2" s="2" t="str">
        <f>'2.sz. melléklet'!G2</f>
        <v>az 1/2019. (II…...)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</row>
    <row r="4" spans="1:9" s="38" customFormat="1" ht="15" customHeight="1" x14ac:dyDescent="0.2">
      <c r="A4" s="812" t="s">
        <v>690</v>
      </c>
      <c r="B4" s="812"/>
      <c r="C4" s="812"/>
      <c r="D4" s="812"/>
      <c r="E4" s="812"/>
      <c r="F4" s="812"/>
      <c r="G4" s="812"/>
      <c r="H4" s="37"/>
    </row>
    <row r="5" spans="1:9" s="38" customFormat="1" ht="15" customHeight="1" x14ac:dyDescent="0.2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59"/>
      <c r="D6" s="459"/>
      <c r="E6" s="481"/>
      <c r="F6" s="481"/>
      <c r="G6" s="439" t="s">
        <v>304</v>
      </c>
      <c r="H6" s="37"/>
    </row>
    <row r="7" spans="1:9" s="38" customFormat="1" ht="45.75" thickTop="1" x14ac:dyDescent="0.2">
      <c r="A7" s="7" t="s">
        <v>1</v>
      </c>
      <c r="B7" s="8" t="s">
        <v>2</v>
      </c>
      <c r="C7" s="9" t="s">
        <v>603</v>
      </c>
      <c r="D7" s="9" t="s">
        <v>666</v>
      </c>
      <c r="E7" s="9" t="s">
        <v>667</v>
      </c>
      <c r="F7" s="9" t="s">
        <v>668</v>
      </c>
      <c r="G7" s="496" t="s">
        <v>669</v>
      </c>
      <c r="H7" s="37"/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">
      <c r="A9" s="813" t="s">
        <v>10</v>
      </c>
      <c r="B9" s="813"/>
      <c r="C9" s="813"/>
      <c r="D9" s="813"/>
      <c r="E9" s="813"/>
      <c r="F9" s="813"/>
      <c r="G9" s="813"/>
      <c r="H9" s="37"/>
    </row>
    <row r="10" spans="1:9" s="38" customFormat="1" ht="15" customHeight="1" x14ac:dyDescent="0.2">
      <c r="A10" s="76" t="s">
        <v>54</v>
      </c>
      <c r="B10" s="77" t="s">
        <v>642</v>
      </c>
      <c r="C10" s="78">
        <f>C11+C26</f>
        <v>77936578</v>
      </c>
      <c r="D10" s="78">
        <f>D11+D26</f>
        <v>102408731</v>
      </c>
      <c r="E10" s="78">
        <f>E11+E26</f>
        <v>102519827</v>
      </c>
      <c r="F10" s="78">
        <f>F11+F26</f>
        <v>69237657</v>
      </c>
      <c r="G10" s="69">
        <f>F10/C10</f>
        <v>0.88838461704079441</v>
      </c>
      <c r="H10" s="37"/>
    </row>
    <row r="11" spans="1:9" s="38" customFormat="1" ht="15" customHeight="1" x14ac:dyDescent="0.2">
      <c r="A11" s="70"/>
      <c r="B11" s="71" t="s">
        <v>647</v>
      </c>
      <c r="C11" s="52">
        <f>SUM(C12:C25)</f>
        <v>62098492</v>
      </c>
      <c r="D11" s="52">
        <f>SUM(D12:D25)</f>
        <v>72374921</v>
      </c>
      <c r="E11" s="52">
        <f>SUM(E12:E25)</f>
        <v>72374921</v>
      </c>
      <c r="F11" s="52">
        <f>SUM(F12:F25)</f>
        <v>62551911</v>
      </c>
      <c r="G11" s="72">
        <f>F11/C11</f>
        <v>1.0073016104803318</v>
      </c>
      <c r="H11" s="37"/>
    </row>
    <row r="12" spans="1:9" s="38" customFormat="1" ht="15" customHeight="1" x14ac:dyDescent="0.2">
      <c r="A12" s="73"/>
      <c r="B12" s="80" t="s">
        <v>649</v>
      </c>
      <c r="C12" s="322"/>
      <c r="D12" s="322"/>
      <c r="E12" s="322"/>
      <c r="F12" s="322"/>
      <c r="G12" s="319"/>
      <c r="H12" s="37"/>
    </row>
    <row r="13" spans="1:9" s="38" customFormat="1" ht="15" customHeight="1" x14ac:dyDescent="0.2">
      <c r="A13" s="73"/>
      <c r="B13" s="80" t="s">
        <v>650</v>
      </c>
      <c r="C13" s="323">
        <v>16207515</v>
      </c>
      <c r="D13" s="323">
        <v>16252167</v>
      </c>
      <c r="E13" s="323">
        <v>16252167</v>
      </c>
      <c r="F13" s="323">
        <v>16207515</v>
      </c>
      <c r="G13" s="319"/>
      <c r="H13" s="37"/>
    </row>
    <row r="14" spans="1:9" s="38" customFormat="1" ht="15" customHeight="1" x14ac:dyDescent="0.2">
      <c r="A14" s="73"/>
      <c r="B14" s="80" t="s">
        <v>651</v>
      </c>
      <c r="C14" s="323">
        <v>3234837</v>
      </c>
      <c r="D14" s="323">
        <v>3234837</v>
      </c>
      <c r="E14" s="323">
        <v>3234837</v>
      </c>
      <c r="F14" s="323">
        <v>3271906</v>
      </c>
      <c r="G14" s="319"/>
      <c r="H14" s="37"/>
    </row>
    <row r="15" spans="1:9" s="38" customFormat="1" ht="15" customHeight="1" x14ac:dyDescent="0.2">
      <c r="A15" s="73"/>
      <c r="B15" s="80" t="s">
        <v>652</v>
      </c>
      <c r="C15" s="323">
        <v>19468580</v>
      </c>
      <c r="D15" s="323">
        <v>19468580</v>
      </c>
      <c r="E15" s="323">
        <v>19468580</v>
      </c>
      <c r="F15" s="323">
        <v>20677840</v>
      </c>
      <c r="G15" s="319"/>
      <c r="H15" s="489"/>
    </row>
    <row r="16" spans="1:9" s="38" customFormat="1" ht="15" customHeight="1" x14ac:dyDescent="0.2">
      <c r="A16" s="73"/>
      <c r="B16" s="325" t="s">
        <v>653</v>
      </c>
      <c r="C16" s="323">
        <v>137700</v>
      </c>
      <c r="D16" s="323">
        <v>137700</v>
      </c>
      <c r="E16" s="323">
        <v>137700</v>
      </c>
      <c r="F16" s="323">
        <v>155550</v>
      </c>
      <c r="G16" s="319"/>
      <c r="H16" s="489"/>
      <c r="I16" s="167"/>
    </row>
    <row r="17" spans="1:9" s="38" customFormat="1" ht="15" customHeight="1" x14ac:dyDescent="0.2">
      <c r="A17" s="73"/>
      <c r="B17" s="325" t="s">
        <v>654</v>
      </c>
      <c r="C17" s="323">
        <v>1170400</v>
      </c>
      <c r="D17" s="323">
        <v>1170400</v>
      </c>
      <c r="E17" s="323">
        <v>1170400</v>
      </c>
      <c r="F17" s="323">
        <v>1120500</v>
      </c>
      <c r="G17" s="319"/>
      <c r="H17" s="489"/>
      <c r="I17" s="167"/>
    </row>
    <row r="18" spans="1:9" s="38" customFormat="1" ht="24" x14ac:dyDescent="0.2">
      <c r="A18" s="73"/>
      <c r="B18" s="324" t="s">
        <v>691</v>
      </c>
      <c r="C18" s="323">
        <v>12327800</v>
      </c>
      <c r="D18" s="323">
        <v>12327800</v>
      </c>
      <c r="E18" s="323">
        <v>12327800</v>
      </c>
      <c r="F18" s="323">
        <v>12219000</v>
      </c>
      <c r="G18" s="319"/>
      <c r="H18" s="37"/>
    </row>
    <row r="19" spans="1:9" s="38" customFormat="1" ht="24" x14ac:dyDescent="0.2">
      <c r="A19" s="73"/>
      <c r="B19" s="324" t="s">
        <v>692</v>
      </c>
      <c r="C19" s="323">
        <v>1552300</v>
      </c>
      <c r="D19" s="323">
        <v>1552300</v>
      </c>
      <c r="E19" s="323">
        <v>1552300</v>
      </c>
      <c r="F19" s="323">
        <v>1850600</v>
      </c>
      <c r="G19" s="319"/>
      <c r="H19" s="37"/>
    </row>
    <row r="20" spans="1:9" s="38" customFormat="1" ht="15" customHeight="1" x14ac:dyDescent="0.2">
      <c r="A20" s="73"/>
      <c r="B20" s="324" t="s">
        <v>693</v>
      </c>
      <c r="C20" s="323">
        <v>55360</v>
      </c>
      <c r="D20" s="323">
        <v>0</v>
      </c>
      <c r="E20" s="323">
        <v>0</v>
      </c>
      <c r="F20" s="323">
        <v>0</v>
      </c>
      <c r="G20" s="319"/>
      <c r="H20" s="37"/>
    </row>
    <row r="21" spans="1:9" s="38" customFormat="1" ht="15" customHeight="1" x14ac:dyDescent="0.2">
      <c r="A21" s="73"/>
      <c r="B21" s="80" t="s">
        <v>694</v>
      </c>
      <c r="C21" s="323">
        <v>1140000</v>
      </c>
      <c r="D21" s="323">
        <v>1064000</v>
      </c>
      <c r="E21" s="323">
        <v>1064000</v>
      </c>
      <c r="F21" s="323">
        <v>1064000</v>
      </c>
      <c r="G21" s="319"/>
      <c r="H21" s="37"/>
    </row>
    <row r="22" spans="1:9" s="38" customFormat="1" ht="15" customHeight="1" x14ac:dyDescent="0.2">
      <c r="A22" s="73"/>
      <c r="B22" s="80" t="s">
        <v>695</v>
      </c>
      <c r="C22" s="323">
        <v>5004000</v>
      </c>
      <c r="D22" s="323">
        <v>5004000</v>
      </c>
      <c r="E22" s="323">
        <v>5004000</v>
      </c>
      <c r="F22" s="323">
        <v>4185000</v>
      </c>
      <c r="G22" s="319"/>
      <c r="H22" s="37"/>
    </row>
    <row r="23" spans="1:9" s="38" customFormat="1" ht="15" customHeight="1" x14ac:dyDescent="0.2">
      <c r="A23" s="73"/>
      <c r="B23" s="80" t="s">
        <v>696</v>
      </c>
      <c r="C23" s="323">
        <v>1800000</v>
      </c>
      <c r="D23" s="323">
        <v>1950827</v>
      </c>
      <c r="E23" s="323">
        <v>1950827</v>
      </c>
      <c r="F23" s="323">
        <v>1800000</v>
      </c>
      <c r="G23" s="319"/>
      <c r="H23" s="37"/>
      <c r="I23" s="167"/>
    </row>
    <row r="24" spans="1:9" s="38" customFormat="1" ht="15" customHeight="1" x14ac:dyDescent="0.2">
      <c r="A24" s="73"/>
      <c r="B24" s="325" t="s">
        <v>697</v>
      </c>
      <c r="C24" s="500">
        <v>0</v>
      </c>
      <c r="D24" s="501">
        <v>1605310</v>
      </c>
      <c r="E24" s="501">
        <v>1605310</v>
      </c>
      <c r="F24" s="500">
        <v>0</v>
      </c>
      <c r="G24" s="319"/>
      <c r="H24" s="37"/>
    </row>
    <row r="25" spans="1:9" s="38" customFormat="1" ht="15" customHeight="1" x14ac:dyDescent="0.2">
      <c r="A25" s="73"/>
      <c r="B25" s="325" t="s">
        <v>698</v>
      </c>
      <c r="C25" s="501">
        <v>0</v>
      </c>
      <c r="D25" s="501">
        <v>8607000</v>
      </c>
      <c r="E25" s="501">
        <v>8607000</v>
      </c>
      <c r="F25" s="501">
        <v>0</v>
      </c>
      <c r="G25" s="499"/>
      <c r="H25" s="37"/>
      <c r="I25" s="167"/>
    </row>
    <row r="26" spans="1:9" s="38" customFormat="1" ht="24" x14ac:dyDescent="0.2">
      <c r="A26" s="49"/>
      <c r="B26" s="689" t="s">
        <v>648</v>
      </c>
      <c r="C26" s="690">
        <f>'8.sz. melléklet'!D64</f>
        <v>15838086</v>
      </c>
      <c r="D26" s="690">
        <f>'8.sz. melléklet'!E64</f>
        <v>30033810</v>
      </c>
      <c r="E26" s="690">
        <f>'8.sz. melléklet'!F64</f>
        <v>30144906</v>
      </c>
      <c r="F26" s="690">
        <f>'8.sz. melléklet'!G64</f>
        <v>6685746</v>
      </c>
      <c r="G26" s="120">
        <f t="shared" ref="G26:G36" si="0">F26/C26</f>
        <v>0.42213093173000826</v>
      </c>
      <c r="H26" s="37"/>
    </row>
    <row r="27" spans="1:9" s="38" customFormat="1" ht="15" customHeight="1" x14ac:dyDescent="0.2">
      <c r="A27" s="330" t="s">
        <v>19</v>
      </c>
      <c r="B27" s="331" t="s">
        <v>15</v>
      </c>
      <c r="C27" s="332">
        <f>SUM(C28:C30)</f>
        <v>84000000</v>
      </c>
      <c r="D27" s="332">
        <f>SUM(D28:D30)</f>
        <v>84000000</v>
      </c>
      <c r="E27" s="332">
        <f>SUM(E28:E30)</f>
        <v>102168021</v>
      </c>
      <c r="F27" s="332">
        <f>SUM(F28:F30)</f>
        <v>96000000</v>
      </c>
      <c r="G27" s="69">
        <f>F27/C27</f>
        <v>1.1428571428571428</v>
      </c>
      <c r="H27" s="37"/>
    </row>
    <row r="28" spans="1:9" s="38" customFormat="1" ht="15" customHeight="1" x14ac:dyDescent="0.2">
      <c r="A28" s="73"/>
      <c r="B28" s="80" t="s">
        <v>457</v>
      </c>
      <c r="C28" s="320">
        <f>'8.sz. melléklet'!D69</f>
        <v>51000000</v>
      </c>
      <c r="D28" s="320">
        <f>'8.sz. melléklet'!E69</f>
        <v>51000000</v>
      </c>
      <c r="E28" s="320">
        <f>'8.sz. melléklet'!F69</f>
        <v>56827538</v>
      </c>
      <c r="F28" s="320">
        <f>'8.sz. melléklet'!G69</f>
        <v>54500000</v>
      </c>
      <c r="G28" s="319"/>
      <c r="H28" s="37"/>
    </row>
    <row r="29" spans="1:9" s="38" customFormat="1" ht="15" customHeight="1" x14ac:dyDescent="0.2">
      <c r="A29" s="73"/>
      <c r="B29" s="80" t="s">
        <v>456</v>
      </c>
      <c r="C29" s="320">
        <f>'8.sz. melléklet'!D70</f>
        <v>32600000</v>
      </c>
      <c r="D29" s="320">
        <f>'8.sz. melléklet'!E70</f>
        <v>32600000</v>
      </c>
      <c r="E29" s="320">
        <f>'8.sz. melléklet'!F70</f>
        <v>44571908</v>
      </c>
      <c r="F29" s="320">
        <f>'8.sz. melléklet'!G70</f>
        <v>41000000</v>
      </c>
      <c r="G29" s="319"/>
      <c r="H29" s="37"/>
    </row>
    <row r="30" spans="1:9" s="38" customFormat="1" ht="15" customHeight="1" x14ac:dyDescent="0.2">
      <c r="A30" s="49"/>
      <c r="B30" s="85" t="s">
        <v>455</v>
      </c>
      <c r="C30" s="86">
        <f>'8.sz. melléklet'!D74</f>
        <v>400000</v>
      </c>
      <c r="D30" s="86">
        <f>'8.sz. melléklet'!E74</f>
        <v>400000</v>
      </c>
      <c r="E30" s="86">
        <f>'8.sz. melléklet'!F74</f>
        <v>768575</v>
      </c>
      <c r="F30" s="86">
        <f>'8.sz. melléklet'!G74</f>
        <v>500000</v>
      </c>
      <c r="G30" s="319"/>
      <c r="H30" s="37"/>
    </row>
    <row r="31" spans="1:9" s="329" customFormat="1" ht="15" customHeight="1" x14ac:dyDescent="0.2">
      <c r="A31" s="316" t="s">
        <v>55</v>
      </c>
      <c r="B31" s="317" t="s">
        <v>12</v>
      </c>
      <c r="C31" s="318">
        <f>'8.sz. melléklet'!D75+'9.sz. melléklet'!D35</f>
        <v>70729687</v>
      </c>
      <c r="D31" s="318">
        <f>'8.sz. melléklet'!E75+'9.sz. melléklet'!E35</f>
        <v>75228595</v>
      </c>
      <c r="E31" s="318">
        <f>'8.sz. melléklet'!F75+'9.sz. melléklet'!F35</f>
        <v>89961418</v>
      </c>
      <c r="F31" s="318">
        <f>'8.sz. melléklet'!G75+'9.sz. melléklet'!G35</f>
        <v>78494085</v>
      </c>
      <c r="G31" s="69">
        <f>F31/C31</f>
        <v>1.1097756589817795</v>
      </c>
      <c r="H31" s="328"/>
    </row>
    <row r="32" spans="1:9" s="321" customFormat="1" ht="15" customHeight="1" x14ac:dyDescent="0.2">
      <c r="A32" s="81" t="s">
        <v>21</v>
      </c>
      <c r="B32" s="25" t="s">
        <v>447</v>
      </c>
      <c r="C32" s="26">
        <f>'8.sz. melléklet'!D86</f>
        <v>0</v>
      </c>
      <c r="D32" s="26">
        <f>'8.sz. melléklet'!E86</f>
        <v>154600</v>
      </c>
      <c r="E32" s="26">
        <f>'8.sz. melléklet'!F86</f>
        <v>154600</v>
      </c>
      <c r="F32" s="26">
        <f>'8.sz. melléklet'!G86</f>
        <v>0</v>
      </c>
      <c r="G32" s="82"/>
      <c r="H32" s="37"/>
    </row>
    <row r="33" spans="1:8" s="38" customFormat="1" ht="15" customHeight="1" x14ac:dyDescent="0.2">
      <c r="A33" s="791" t="s">
        <v>57</v>
      </c>
      <c r="B33" s="791"/>
      <c r="C33" s="28">
        <f>C31+C27+C10+C32</f>
        <v>232666265</v>
      </c>
      <c r="D33" s="28">
        <f>D31+D27+D10+D32</f>
        <v>261791926</v>
      </c>
      <c r="E33" s="28">
        <f>E31+E27+E10+E32</f>
        <v>294803866</v>
      </c>
      <c r="F33" s="28">
        <f>F31+F27+F10+F32</f>
        <v>243731742</v>
      </c>
      <c r="G33" s="83">
        <f t="shared" si="0"/>
        <v>1.0475594388382863</v>
      </c>
      <c r="H33" s="37"/>
    </row>
    <row r="34" spans="1:8" s="38" customFormat="1" ht="15" customHeight="1" x14ac:dyDescent="0.2">
      <c r="A34" s="70" t="s">
        <v>22</v>
      </c>
      <c r="B34" s="71" t="s">
        <v>58</v>
      </c>
      <c r="C34" s="52">
        <f>SUM(C35)</f>
        <v>74197028</v>
      </c>
      <c r="D34" s="52">
        <f>SUM(D35)</f>
        <v>74197028</v>
      </c>
      <c r="E34" s="52">
        <f>SUM(E35)</f>
        <v>74197028</v>
      </c>
      <c r="F34" s="52">
        <f>SUM(F35)</f>
        <v>60031463</v>
      </c>
      <c r="G34" s="84">
        <f t="shared" si="0"/>
        <v>0.8090817734640261</v>
      </c>
      <c r="H34" s="37"/>
    </row>
    <row r="35" spans="1:8" s="38" customFormat="1" ht="15" customHeight="1" thickBot="1" x14ac:dyDescent="0.25">
      <c r="A35" s="333"/>
      <c r="B35" s="334" t="s">
        <v>59</v>
      </c>
      <c r="C35" s="335">
        <f>'3.sz. melléklet'!C18</f>
        <v>74197028</v>
      </c>
      <c r="D35" s="335">
        <f>'3.sz. melléklet'!D18</f>
        <v>74197028</v>
      </c>
      <c r="E35" s="335">
        <f>'3.sz. melléklet'!E18</f>
        <v>74197028</v>
      </c>
      <c r="F35" s="335">
        <f>'3.sz. melléklet'!F18</f>
        <v>60031463</v>
      </c>
      <c r="G35" s="508">
        <f t="shared" si="0"/>
        <v>0.8090817734640261</v>
      </c>
      <c r="H35" s="37"/>
    </row>
    <row r="36" spans="1:8" s="38" customFormat="1" ht="15" customHeight="1" thickTop="1" thickBot="1" x14ac:dyDescent="0.25">
      <c r="A36" s="811" t="s">
        <v>60</v>
      </c>
      <c r="B36" s="811"/>
      <c r="C36" s="63">
        <f>C34+C33</f>
        <v>306863293</v>
      </c>
      <c r="D36" s="63">
        <f>D34+D33</f>
        <v>335988954</v>
      </c>
      <c r="E36" s="63">
        <f>E34+E33</f>
        <v>369000894</v>
      </c>
      <c r="F36" s="63">
        <f>F34+F33</f>
        <v>303763205</v>
      </c>
      <c r="G36" s="89">
        <f t="shared" si="0"/>
        <v>0.98989749484308631</v>
      </c>
      <c r="H36" s="37"/>
    </row>
    <row r="37" spans="1:8" ht="13.5" thickTop="1" x14ac:dyDescent="0.2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588" t="s">
        <v>533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1/2019. (II…...)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812" t="s">
        <v>689</v>
      </c>
      <c r="B4" s="812"/>
      <c r="C4" s="812"/>
      <c r="D4" s="812"/>
      <c r="E4" s="812"/>
      <c r="F4" s="812"/>
      <c r="G4" s="812"/>
      <c r="H4" s="812"/>
    </row>
    <row r="5" spans="1:8" s="38" customFormat="1" ht="15" customHeight="1" x14ac:dyDescent="0.2">
      <c r="A5" s="812" t="s">
        <v>61</v>
      </c>
      <c r="B5" s="812"/>
      <c r="C5" s="812"/>
      <c r="D5" s="812"/>
      <c r="E5" s="812"/>
      <c r="F5" s="812"/>
      <c r="G5" s="812"/>
      <c r="H5" s="812"/>
    </row>
    <row r="6" spans="1:8" s="38" customFormat="1" ht="15" customHeight="1" x14ac:dyDescent="0.2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39" t="s">
        <v>304</v>
      </c>
    </row>
    <row r="8" spans="1:8" s="38" customFormat="1" ht="45.75" thickTop="1" x14ac:dyDescent="0.2">
      <c r="A8" s="7" t="s">
        <v>1</v>
      </c>
      <c r="B8" s="8" t="s">
        <v>2</v>
      </c>
      <c r="C8" s="9" t="s">
        <v>334</v>
      </c>
      <c r="D8" s="9" t="s">
        <v>603</v>
      </c>
      <c r="E8" s="9" t="s">
        <v>666</v>
      </c>
      <c r="F8" s="9" t="s">
        <v>667</v>
      </c>
      <c r="G8" s="9" t="s">
        <v>668</v>
      </c>
      <c r="H8" s="496" t="s">
        <v>669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">
      <c r="A10" s="815" t="s">
        <v>33</v>
      </c>
      <c r="B10" s="815"/>
      <c r="C10" s="815"/>
      <c r="D10" s="815"/>
      <c r="E10" s="815"/>
      <c r="F10" s="815"/>
      <c r="G10" s="815"/>
      <c r="H10" s="815"/>
    </row>
    <row r="11" spans="1:8" s="38" customFormat="1" ht="15" customHeight="1" x14ac:dyDescent="0.2">
      <c r="A11" s="73" t="s">
        <v>13</v>
      </c>
      <c r="B11" s="57" t="s">
        <v>116</v>
      </c>
      <c r="C11" s="57" t="s">
        <v>335</v>
      </c>
      <c r="D11" s="75">
        <f>'8.sz. melléklet'!D7+'9.sz. melléklet'!D8</f>
        <v>60542285</v>
      </c>
      <c r="E11" s="75">
        <f>'8.sz. melléklet'!E7+'9.sz. melléklet'!E8</f>
        <v>64396752</v>
      </c>
      <c r="F11" s="75">
        <f>'8.sz. melléklet'!F7+'9.sz. melléklet'!F8</f>
        <v>64396752</v>
      </c>
      <c r="G11" s="75">
        <f>'8.sz. melléklet'!G7+'9.sz. melléklet'!G8</f>
        <v>65966414</v>
      </c>
      <c r="H11" s="72">
        <f>G11/D11</f>
        <v>1.0895924063652371</v>
      </c>
    </row>
    <row r="12" spans="1:8" s="38" customFormat="1" ht="15" customHeight="1" x14ac:dyDescent="0.2">
      <c r="A12" s="73" t="s">
        <v>14</v>
      </c>
      <c r="B12" s="57" t="s">
        <v>655</v>
      </c>
      <c r="C12" s="57" t="s">
        <v>345</v>
      </c>
      <c r="D12" s="75">
        <f>'8.sz. melléklet'!D20+'9.sz. melléklet'!D18</f>
        <v>12797496</v>
      </c>
      <c r="E12" s="75">
        <f>'8.sz. melléklet'!E20+'9.sz. melléklet'!E18</f>
        <v>13302999</v>
      </c>
      <c r="F12" s="75">
        <f>'8.sz. melléklet'!F20+'9.sz. melléklet'!F18</f>
        <v>13302999</v>
      </c>
      <c r="G12" s="75">
        <f>'8.sz. melléklet'!G20+'9.sz. melléklet'!G18</f>
        <v>13823581</v>
      </c>
      <c r="H12" s="72">
        <f>G12/D12</f>
        <v>1.0801785755588438</v>
      </c>
    </row>
    <row r="13" spans="1:8" s="38" customFormat="1" ht="15" customHeight="1" x14ac:dyDescent="0.2">
      <c r="A13" s="73" t="s">
        <v>42</v>
      </c>
      <c r="B13" s="57" t="s">
        <v>122</v>
      </c>
      <c r="C13" s="57" t="s">
        <v>346</v>
      </c>
      <c r="D13" s="75">
        <f>'8.sz. melléklet'!D21+'9.sz. melléklet'!D19</f>
        <v>128026584</v>
      </c>
      <c r="E13" s="75">
        <f>'8.sz. melléklet'!E21+'9.sz. melléklet'!E19</f>
        <v>132053084</v>
      </c>
      <c r="F13" s="75">
        <f>'8.sz. melléklet'!F21+'9.sz. melléklet'!F19</f>
        <v>97622301</v>
      </c>
      <c r="G13" s="75">
        <f>'8.sz. melléklet'!G21+'9.sz. melléklet'!G19</f>
        <v>129856047</v>
      </c>
      <c r="H13" s="72">
        <f t="shared" ref="H13:H16" si="0">G13/D13</f>
        <v>1.0142897118929612</v>
      </c>
    </row>
    <row r="14" spans="1:8" s="38" customFormat="1" ht="15" customHeight="1" x14ac:dyDescent="0.2">
      <c r="A14" s="73" t="s">
        <v>43</v>
      </c>
      <c r="B14" s="57" t="s">
        <v>656</v>
      </c>
      <c r="C14" s="57" t="s">
        <v>369</v>
      </c>
      <c r="D14" s="75">
        <f>'8.sz. melléklet'!D32</f>
        <v>4990000</v>
      </c>
      <c r="E14" s="75">
        <f>'8.sz. melléklet'!E32</f>
        <v>4990000</v>
      </c>
      <c r="F14" s="75">
        <f>'8.sz. melléklet'!F32</f>
        <v>3643733</v>
      </c>
      <c r="G14" s="75">
        <f>'8.sz. melléklet'!G32</f>
        <v>4634000</v>
      </c>
      <c r="H14" s="72">
        <f t="shared" si="0"/>
        <v>0.92865731462925849</v>
      </c>
    </row>
    <row r="15" spans="1:8" s="38" customFormat="1" ht="15" customHeight="1" x14ac:dyDescent="0.2">
      <c r="A15" s="73" t="s">
        <v>44</v>
      </c>
      <c r="B15" s="74" t="s">
        <v>517</v>
      </c>
      <c r="C15" s="369" t="s">
        <v>508</v>
      </c>
      <c r="D15" s="75">
        <f>'8.sz. melléklet'!D34</f>
        <v>800000</v>
      </c>
      <c r="E15" s="75">
        <f>'8.sz. melléklet'!E34</f>
        <v>1035980</v>
      </c>
      <c r="F15" s="75">
        <f>'8.sz. melléklet'!F34</f>
        <v>1035980</v>
      </c>
      <c r="G15" s="75">
        <f>'8.sz. melléklet'!G34</f>
        <v>1400140</v>
      </c>
      <c r="H15" s="72">
        <f t="shared" si="0"/>
        <v>1.750175</v>
      </c>
    </row>
    <row r="16" spans="1:8" s="38" customFormat="1" ht="24" x14ac:dyDescent="0.2">
      <c r="A16" s="73" t="s">
        <v>45</v>
      </c>
      <c r="B16" s="691" t="s">
        <v>639</v>
      </c>
      <c r="C16" s="57" t="s">
        <v>374</v>
      </c>
      <c r="D16" s="75">
        <f>'8.sz. melléklet'!D35</f>
        <v>17905900</v>
      </c>
      <c r="E16" s="75">
        <f>'8.sz. melléklet'!E35</f>
        <v>21237900</v>
      </c>
      <c r="F16" s="75">
        <f>'8.sz. melléklet'!F35</f>
        <v>19313250</v>
      </c>
      <c r="G16" s="75">
        <f>'8.sz. melléklet'!G35</f>
        <v>20406500</v>
      </c>
      <c r="H16" s="72">
        <f t="shared" si="0"/>
        <v>1.1396522933781603</v>
      </c>
    </row>
    <row r="17" spans="1:8" s="38" customFormat="1" ht="24" x14ac:dyDescent="0.2">
      <c r="A17" s="73" t="s">
        <v>46</v>
      </c>
      <c r="B17" s="691" t="s">
        <v>640</v>
      </c>
      <c r="C17" s="57" t="s">
        <v>375</v>
      </c>
      <c r="D17" s="75">
        <f>'8.sz. melléklet'!D36</f>
        <v>7604000</v>
      </c>
      <c r="E17" s="75">
        <f>'8.sz. melléklet'!E36</f>
        <v>16361000</v>
      </c>
      <c r="F17" s="75">
        <f>'8.sz. melléklet'!F36</f>
        <v>16282140</v>
      </c>
      <c r="G17" s="75">
        <f>'8.sz. melléklet'!G36</f>
        <v>7636000</v>
      </c>
      <c r="H17" s="72">
        <f>G17/D17</f>
        <v>1.0042083114150446</v>
      </c>
    </row>
    <row r="18" spans="1:8" s="38" customFormat="1" ht="15" customHeight="1" x14ac:dyDescent="0.2">
      <c r="A18" s="795" t="s">
        <v>63</v>
      </c>
      <c r="B18" s="795"/>
      <c r="C18" s="346"/>
      <c r="D18" s="179">
        <f>SUM(D11:D17)</f>
        <v>232666265</v>
      </c>
      <c r="E18" s="179">
        <f>SUM(E11:E17)</f>
        <v>253377715</v>
      </c>
      <c r="F18" s="179">
        <f>SUM(F11:F17)</f>
        <v>215597155</v>
      </c>
      <c r="G18" s="179">
        <f>SUM(G11:G17)</f>
        <v>243722682</v>
      </c>
      <c r="H18" s="291">
        <f>G18/D18</f>
        <v>1.0475204989429816</v>
      </c>
    </row>
    <row r="19" spans="1:8" s="38" customFormat="1" ht="15" customHeight="1" x14ac:dyDescent="0.2">
      <c r="A19" s="73" t="s">
        <v>64</v>
      </c>
      <c r="B19" s="57" t="s">
        <v>36</v>
      </c>
      <c r="C19" s="57" t="s">
        <v>528</v>
      </c>
      <c r="D19" s="75">
        <f>'8.sz. melléklet'!D37</f>
        <v>74197028</v>
      </c>
      <c r="E19" s="75">
        <f>'8.sz. melléklet'!E37</f>
        <v>68580841</v>
      </c>
      <c r="F19" s="75">
        <f>'8.sz. melléklet'!F37</f>
        <v>0</v>
      </c>
      <c r="G19" s="75">
        <f>'8.sz. melléklet'!G37</f>
        <v>60040523</v>
      </c>
      <c r="H19" s="72">
        <f>G19/D19</f>
        <v>0.80920388078077732</v>
      </c>
    </row>
    <row r="20" spans="1:8" s="38" customFormat="1" ht="15" customHeight="1" thickBot="1" x14ac:dyDescent="0.25">
      <c r="A20" s="90" t="s">
        <v>81</v>
      </c>
      <c r="B20" s="692" t="s">
        <v>657</v>
      </c>
      <c r="C20" s="693"/>
      <c r="D20" s="574">
        <v>24</v>
      </c>
      <c r="E20" s="574">
        <v>24</v>
      </c>
      <c r="F20" s="742">
        <v>19</v>
      </c>
      <c r="G20" s="742">
        <v>25</v>
      </c>
      <c r="H20" s="62"/>
    </row>
    <row r="21" spans="1:8" ht="15" customHeight="1" thickTop="1" thickBot="1" x14ac:dyDescent="0.25">
      <c r="A21" s="814" t="s">
        <v>65</v>
      </c>
      <c r="B21" s="814"/>
      <c r="C21" s="314"/>
      <c r="D21" s="343">
        <f>SUM(D18:D19)</f>
        <v>306863293</v>
      </c>
      <c r="E21" s="343">
        <f>SUM(E18:E19)</f>
        <v>321958556</v>
      </c>
      <c r="F21" s="343">
        <f>SUM(F18:F19)</f>
        <v>215597155</v>
      </c>
      <c r="G21" s="343">
        <f>SUM(G18:G19)</f>
        <v>303763205</v>
      </c>
      <c r="H21" s="344">
        <f>G21/D21</f>
        <v>0.98989749484308631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10" s="38" customFormat="1" ht="15" customHeight="1" x14ac:dyDescent="0.2">
      <c r="B1" s="3"/>
      <c r="C1" s="3"/>
      <c r="D1" s="3"/>
      <c r="E1" s="3"/>
      <c r="F1" s="3"/>
      <c r="H1" s="588" t="s">
        <v>534</v>
      </c>
    </row>
    <row r="2" spans="1:10" s="38" customFormat="1" ht="15" customHeight="1" x14ac:dyDescent="0.2">
      <c r="A2" s="3"/>
      <c r="B2" s="3"/>
      <c r="C2" s="3"/>
      <c r="D2" s="3"/>
      <c r="E2" s="3"/>
      <c r="F2" s="3"/>
      <c r="H2" s="2" t="str">
        <f>'2.sz. melléklet'!G2</f>
        <v>az 1/2019. (II…...) önkormányzati rendelethez</v>
      </c>
    </row>
    <row r="3" spans="1:10" s="38" customFormat="1" ht="15" customHeight="1" x14ac:dyDescent="0.2">
      <c r="A3" s="40"/>
      <c r="B3" s="41"/>
      <c r="C3" s="41"/>
      <c r="D3" s="41"/>
      <c r="E3" s="41"/>
      <c r="F3" s="41"/>
    </row>
    <row r="4" spans="1:10" s="38" customFormat="1" ht="15" customHeight="1" x14ac:dyDescent="0.2">
      <c r="A4" s="804" t="s">
        <v>779</v>
      </c>
      <c r="B4" s="804"/>
      <c r="C4" s="804"/>
      <c r="D4" s="804"/>
      <c r="E4" s="804"/>
      <c r="F4" s="804"/>
      <c r="G4" s="804"/>
      <c r="H4" s="804"/>
    </row>
    <row r="5" spans="1:10" s="38" customFormat="1" ht="15" customHeight="1" x14ac:dyDescent="0.2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304</v>
      </c>
    </row>
    <row r="7" spans="1:10" s="38" customFormat="1" ht="45.75" thickTop="1" x14ac:dyDescent="0.2">
      <c r="A7" s="7" t="s">
        <v>1</v>
      </c>
      <c r="B7" s="8" t="s">
        <v>2</v>
      </c>
      <c r="C7" s="9" t="s">
        <v>334</v>
      </c>
      <c r="D7" s="9" t="s">
        <v>603</v>
      </c>
      <c r="E7" s="9" t="s">
        <v>666</v>
      </c>
      <c r="F7" s="9" t="s">
        <v>667</v>
      </c>
      <c r="G7" s="9" t="s">
        <v>668</v>
      </c>
      <c r="H7" s="496" t="s">
        <v>669</v>
      </c>
    </row>
    <row r="8" spans="1:10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">
      <c r="A9" s="49" t="s">
        <v>13</v>
      </c>
      <c r="B9" s="43" t="s">
        <v>393</v>
      </c>
      <c r="C9" s="43" t="s">
        <v>394</v>
      </c>
      <c r="D9" s="44">
        <f>'8.sz. melléklet'!D45</f>
        <v>27864000</v>
      </c>
      <c r="E9" s="44">
        <f>'8.sz. melléklet'!E45</f>
        <v>45454500</v>
      </c>
      <c r="F9" s="44">
        <f>'8.sz. melléklet'!F45</f>
        <v>45433216</v>
      </c>
      <c r="G9" s="44">
        <f>'8.sz. melléklet'!G45</f>
        <v>12815000</v>
      </c>
      <c r="H9" s="20"/>
    </row>
    <row r="10" spans="1:10" s="38" customFormat="1" ht="15" customHeight="1" x14ac:dyDescent="0.2">
      <c r="A10" s="297" t="s">
        <v>14</v>
      </c>
      <c r="B10" s="347" t="s">
        <v>203</v>
      </c>
      <c r="C10" s="347" t="s">
        <v>377</v>
      </c>
      <c r="D10" s="348">
        <f>'8.sz. melléklet'!D38+'9.sz. melléklet'!D27</f>
        <v>220629529</v>
      </c>
      <c r="E10" s="348">
        <f>'8.sz. melléklet'!E38+'9.sz. melléklet'!E27</f>
        <v>204242332</v>
      </c>
      <c r="F10" s="348">
        <f>'8.sz. melléklet'!F38+'9.sz. melléklet'!F27</f>
        <v>119981554</v>
      </c>
      <c r="G10" s="348">
        <f>'8.sz. melléklet'!G38+'9.sz. melléklet'!G27</f>
        <v>184855892</v>
      </c>
      <c r="H10" s="20">
        <f>G10/D10</f>
        <v>0.83785653188789611</v>
      </c>
      <c r="J10" s="167"/>
    </row>
    <row r="11" spans="1:10" s="38" customFormat="1" ht="15" customHeight="1" thickBot="1" x14ac:dyDescent="0.25">
      <c r="A11" s="73" t="s">
        <v>42</v>
      </c>
      <c r="B11" s="349" t="s">
        <v>131</v>
      </c>
      <c r="C11" s="349" t="s">
        <v>401</v>
      </c>
      <c r="D11" s="694">
        <f>'8.sz. melléklet'!D48</f>
        <v>1500000</v>
      </c>
      <c r="E11" s="694">
        <f>'8.sz. melléklet'!E48</f>
        <v>2482000</v>
      </c>
      <c r="F11" s="694">
        <f>'8.sz. melléklet'!F48</f>
        <v>2332000</v>
      </c>
      <c r="G11" s="694">
        <f>'8.sz. melléklet'!G48</f>
        <v>2500000</v>
      </c>
      <c r="H11" s="695">
        <f>G11/D11</f>
        <v>1.6666666666666667</v>
      </c>
      <c r="I11" s="167"/>
    </row>
    <row r="12" spans="1:10" s="38" customFormat="1" ht="15" customHeight="1" thickTop="1" thickBot="1" x14ac:dyDescent="0.25">
      <c r="A12" s="814" t="s">
        <v>68</v>
      </c>
      <c r="B12" s="814"/>
      <c r="C12" s="298"/>
      <c r="D12" s="63">
        <f>SUM(D9:D11)</f>
        <v>249993529</v>
      </c>
      <c r="E12" s="63">
        <f>SUM(E9:E11)</f>
        <v>252178832</v>
      </c>
      <c r="F12" s="63">
        <f>SUM(F9:F11)</f>
        <v>167746770</v>
      </c>
      <c r="G12" s="63">
        <f>SUM(G9:G11)</f>
        <v>200170892</v>
      </c>
      <c r="H12" s="89">
        <f>G12/D12</f>
        <v>0.8007042934299311</v>
      </c>
    </row>
    <row r="13" spans="1:10" ht="13.5" thickTop="1" x14ac:dyDescent="0.2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3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4" width="9.5703125" customWidth="1"/>
    <col min="5" max="5" width="9.5703125" style="307" customWidth="1"/>
    <col min="6" max="8" width="9.5703125" customWidth="1"/>
    <col min="9" max="9" width="9.5703125" style="307" customWidth="1"/>
    <col min="10" max="10" width="9.5703125" customWidth="1"/>
    <col min="11" max="12" width="8.28515625" customWidth="1"/>
    <col min="13" max="13" width="7.7109375" customWidth="1"/>
    <col min="14" max="14" width="8.7109375" bestFit="1" customWidth="1"/>
  </cols>
  <sheetData>
    <row r="1" spans="1:14" s="41" customFormat="1" ht="12" x14ac:dyDescent="0.2">
      <c r="B1" s="55"/>
      <c r="C1" s="55"/>
      <c r="D1" s="55"/>
      <c r="E1" s="654"/>
      <c r="F1" s="55"/>
      <c r="G1" s="55"/>
      <c r="H1" s="55"/>
      <c r="L1" s="39" t="s">
        <v>535</v>
      </c>
    </row>
    <row r="2" spans="1:14" s="41" customFormat="1" ht="12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1/2019. (II…...) önkormányzati rendelethez</v>
      </c>
    </row>
    <row r="3" spans="1:14" s="41" customFormat="1" ht="6.75" customHeight="1" x14ac:dyDescent="0.2">
      <c r="A3" s="40"/>
    </row>
    <row r="4" spans="1:14" s="41" customFormat="1" ht="12" x14ac:dyDescent="0.2">
      <c r="A4" s="804" t="s">
        <v>780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4" s="41" customFormat="1" thickBot="1" x14ac:dyDescent="0.25">
      <c r="L5" s="6" t="s">
        <v>304</v>
      </c>
      <c r="N5" s="6"/>
    </row>
    <row r="6" spans="1:14" s="41" customFormat="1" ht="45.75" thickTop="1" x14ac:dyDescent="0.2">
      <c r="A6" s="397" t="s">
        <v>69</v>
      </c>
      <c r="B6" s="398" t="s">
        <v>70</v>
      </c>
      <c r="C6" s="498" t="s">
        <v>709</v>
      </c>
      <c r="D6" s="399" t="s">
        <v>710</v>
      </c>
      <c r="E6" s="696" t="s">
        <v>711</v>
      </c>
      <c r="F6" s="496" t="s">
        <v>669</v>
      </c>
      <c r="G6" s="401" t="s">
        <v>712</v>
      </c>
      <c r="H6" s="401" t="s">
        <v>713</v>
      </c>
      <c r="I6" s="401" t="s">
        <v>714</v>
      </c>
      <c r="J6" s="496" t="s">
        <v>669</v>
      </c>
      <c r="K6" s="402" t="s">
        <v>214</v>
      </c>
      <c r="L6" s="400" t="s">
        <v>215</v>
      </c>
    </row>
    <row r="7" spans="1:14" s="41" customFormat="1" thickBot="1" x14ac:dyDescent="0.25">
      <c r="A7" s="403" t="s">
        <v>3</v>
      </c>
      <c r="B7" s="404" t="s">
        <v>4</v>
      </c>
      <c r="C7" s="405" t="s">
        <v>5</v>
      </c>
      <c r="D7" s="405" t="s">
        <v>6</v>
      </c>
      <c r="E7" s="405" t="s">
        <v>7</v>
      </c>
      <c r="F7" s="406" t="s">
        <v>8</v>
      </c>
      <c r="G7" s="407" t="s">
        <v>9</v>
      </c>
      <c r="H7" s="407" t="s">
        <v>53</v>
      </c>
      <c r="I7" s="407" t="s">
        <v>11</v>
      </c>
      <c r="J7" s="408" t="s">
        <v>179</v>
      </c>
      <c r="K7" s="409" t="s">
        <v>180</v>
      </c>
      <c r="L7" s="410" t="s">
        <v>181</v>
      </c>
    </row>
    <row r="8" spans="1:14" s="41" customFormat="1" ht="34.5" thickTop="1" x14ac:dyDescent="0.2">
      <c r="A8" s="97" t="s">
        <v>13</v>
      </c>
      <c r="B8" s="98" t="s">
        <v>478</v>
      </c>
      <c r="C8" s="107">
        <v>2052985</v>
      </c>
      <c r="D8" s="107">
        <v>4322911</v>
      </c>
      <c r="E8" s="107">
        <v>3466814</v>
      </c>
      <c r="F8" s="412">
        <f>E8/C8</f>
        <v>1.6886699123471434</v>
      </c>
      <c r="G8" s="99">
        <v>43746320</v>
      </c>
      <c r="H8" s="99">
        <v>43858933</v>
      </c>
      <c r="I8" s="99">
        <v>45125451</v>
      </c>
      <c r="J8" s="411">
        <f>I8/G8</f>
        <v>1.031525646042913</v>
      </c>
      <c r="K8" s="220" t="s">
        <v>216</v>
      </c>
      <c r="L8" s="221"/>
    </row>
    <row r="9" spans="1:14" s="41" customFormat="1" ht="12" x14ac:dyDescent="0.2">
      <c r="A9" s="100" t="s">
        <v>14</v>
      </c>
      <c r="B9" s="108" t="s">
        <v>500</v>
      </c>
      <c r="C9" s="102">
        <v>127000</v>
      </c>
      <c r="D9" s="102">
        <v>127000</v>
      </c>
      <c r="E9" s="102">
        <v>127000</v>
      </c>
      <c r="F9" s="412">
        <f>E9/C9</f>
        <v>1</v>
      </c>
      <c r="G9" s="102">
        <v>2829169</v>
      </c>
      <c r="H9" s="102">
        <v>2949021</v>
      </c>
      <c r="I9" s="102">
        <v>6187636</v>
      </c>
      <c r="J9" s="413">
        <f t="shared" ref="J9:J15" si="0">I9/G9</f>
        <v>2.1870860312692524</v>
      </c>
      <c r="K9" s="222" t="s">
        <v>216</v>
      </c>
      <c r="L9" s="223"/>
    </row>
    <row r="10" spans="1:14" s="41" customFormat="1" ht="22.5" x14ac:dyDescent="0.2">
      <c r="A10" s="100" t="s">
        <v>42</v>
      </c>
      <c r="B10" s="355" t="s">
        <v>476</v>
      </c>
      <c r="C10" s="102">
        <v>3846000</v>
      </c>
      <c r="D10" s="102">
        <v>3846000</v>
      </c>
      <c r="E10" s="102">
        <v>4026000</v>
      </c>
      <c r="F10" s="412">
        <f>E10/C10</f>
        <v>1.0468018720748831</v>
      </c>
      <c r="G10" s="102">
        <v>28594000</v>
      </c>
      <c r="H10" s="102">
        <v>24528185</v>
      </c>
      <c r="I10" s="102">
        <v>39650000</v>
      </c>
      <c r="J10" s="413">
        <f t="shared" si="0"/>
        <v>1.3866545429111001</v>
      </c>
      <c r="K10" s="222" t="s">
        <v>216</v>
      </c>
      <c r="L10" s="223"/>
    </row>
    <row r="11" spans="1:14" s="41" customFormat="1" ht="22.5" x14ac:dyDescent="0.2">
      <c r="A11" s="100" t="s">
        <v>43</v>
      </c>
      <c r="B11" s="355" t="s">
        <v>479</v>
      </c>
      <c r="C11" s="102">
        <v>3810000</v>
      </c>
      <c r="D11" s="102">
        <v>4425000</v>
      </c>
      <c r="E11" s="102">
        <v>6350000</v>
      </c>
      <c r="F11" s="412">
        <f>E11/C11</f>
        <v>1.6666666666666667</v>
      </c>
      <c r="G11" s="102">
        <v>13264340</v>
      </c>
      <c r="H11" s="102">
        <v>12645704</v>
      </c>
      <c r="I11" s="102">
        <v>16478109</v>
      </c>
      <c r="J11" s="413">
        <f t="shared" si="0"/>
        <v>1.2422863859038595</v>
      </c>
      <c r="K11" s="222" t="s">
        <v>216</v>
      </c>
      <c r="L11" s="223"/>
    </row>
    <row r="12" spans="1:14" s="41" customFormat="1" ht="22.5" x14ac:dyDescent="0.2">
      <c r="A12" s="100" t="s">
        <v>44</v>
      </c>
      <c r="B12" s="101" t="s">
        <v>481</v>
      </c>
      <c r="C12" s="102">
        <v>76574982</v>
      </c>
      <c r="D12" s="102">
        <v>89413748</v>
      </c>
      <c r="E12" s="102">
        <v>62551911</v>
      </c>
      <c r="F12" s="412">
        <f>E12/C12</f>
        <v>0.81687137712941282</v>
      </c>
      <c r="G12" s="102">
        <v>3128178</v>
      </c>
      <c r="H12" s="102">
        <v>3622592</v>
      </c>
      <c r="I12" s="102">
        <v>3744043</v>
      </c>
      <c r="J12" s="413">
        <f t="shared" si="0"/>
        <v>1.1968765843887401</v>
      </c>
      <c r="K12" s="222" t="s">
        <v>216</v>
      </c>
      <c r="L12" s="223"/>
    </row>
    <row r="13" spans="1:14" s="41" customFormat="1" ht="12" x14ac:dyDescent="0.2">
      <c r="A13" s="100" t="s">
        <v>45</v>
      </c>
      <c r="B13" s="101" t="s">
        <v>482</v>
      </c>
      <c r="C13" s="555"/>
      <c r="D13" s="555"/>
      <c r="E13" s="555"/>
      <c r="F13" s="556"/>
      <c r="G13" s="102">
        <v>13668900</v>
      </c>
      <c r="H13" s="102">
        <v>17254900</v>
      </c>
      <c r="I13" s="102">
        <v>16821500</v>
      </c>
      <c r="J13" s="413">
        <f t="shared" si="0"/>
        <v>1.2306403587706398</v>
      </c>
      <c r="K13" s="222" t="s">
        <v>216</v>
      </c>
      <c r="L13" s="223"/>
    </row>
    <row r="14" spans="1:14" s="41" customFormat="1" ht="12.75" customHeight="1" x14ac:dyDescent="0.2">
      <c r="A14" s="100" t="s">
        <v>46</v>
      </c>
      <c r="B14" s="101" t="s">
        <v>484</v>
      </c>
      <c r="C14" s="555"/>
      <c r="D14" s="555"/>
      <c r="E14" s="555"/>
      <c r="F14" s="557"/>
      <c r="G14" s="102">
        <v>258000</v>
      </c>
      <c r="H14" s="102">
        <v>164186</v>
      </c>
      <c r="I14" s="102">
        <v>288000</v>
      </c>
      <c r="J14" s="413">
        <f t="shared" si="0"/>
        <v>1.1162790697674418</v>
      </c>
      <c r="K14" s="222" t="s">
        <v>216</v>
      </c>
      <c r="L14" s="223"/>
    </row>
    <row r="15" spans="1:14" s="41" customFormat="1" ht="12.75" customHeight="1" x14ac:dyDescent="0.2">
      <c r="A15" s="100" t="s">
        <v>64</v>
      </c>
      <c r="B15" s="101" t="s">
        <v>485</v>
      </c>
      <c r="C15" s="555"/>
      <c r="D15" s="555"/>
      <c r="E15" s="555"/>
      <c r="F15" s="557"/>
      <c r="G15" s="102">
        <v>1070000</v>
      </c>
      <c r="H15" s="102">
        <v>1070000</v>
      </c>
      <c r="I15" s="102">
        <v>1100000</v>
      </c>
      <c r="J15" s="413">
        <f t="shared" si="0"/>
        <v>1.02803738317757</v>
      </c>
      <c r="K15" s="222" t="s">
        <v>216</v>
      </c>
      <c r="L15" s="223"/>
    </row>
    <row r="16" spans="1:14" s="41" customFormat="1" ht="12.75" customHeight="1" x14ac:dyDescent="0.2">
      <c r="A16" s="100" t="s">
        <v>81</v>
      </c>
      <c r="B16" s="101" t="s">
        <v>624</v>
      </c>
      <c r="C16" s="102">
        <v>26161035</v>
      </c>
      <c r="D16" s="102">
        <v>12033990</v>
      </c>
      <c r="E16" s="102">
        <v>17877316</v>
      </c>
      <c r="F16" s="557"/>
      <c r="G16" s="102">
        <v>149438902</v>
      </c>
      <c r="H16" s="102">
        <v>169214320</v>
      </c>
      <c r="I16" s="102">
        <v>41502042</v>
      </c>
      <c r="J16" s="557"/>
      <c r="K16" s="222"/>
      <c r="L16" s="223" t="s">
        <v>216</v>
      </c>
    </row>
    <row r="17" spans="1:12" s="41" customFormat="1" ht="12" x14ac:dyDescent="0.2">
      <c r="A17" s="100" t="s">
        <v>82</v>
      </c>
      <c r="B17" s="108" t="s">
        <v>527</v>
      </c>
      <c r="C17" s="102">
        <v>270475</v>
      </c>
      <c r="D17" s="102">
        <v>654000</v>
      </c>
      <c r="E17" s="102">
        <v>0</v>
      </c>
      <c r="F17" s="557"/>
      <c r="G17" s="102">
        <v>269457</v>
      </c>
      <c r="H17" s="102">
        <v>654219</v>
      </c>
      <c r="I17" s="102">
        <v>0</v>
      </c>
      <c r="J17" s="413">
        <f>I17/G17</f>
        <v>0</v>
      </c>
      <c r="K17" s="222" t="s">
        <v>216</v>
      </c>
      <c r="L17" s="223"/>
    </row>
    <row r="18" spans="1:12" s="41" customFormat="1" ht="22.5" x14ac:dyDescent="0.2">
      <c r="A18" s="100" t="s">
        <v>83</v>
      </c>
      <c r="B18" s="355" t="s">
        <v>472</v>
      </c>
      <c r="C18" s="555"/>
      <c r="D18" s="555"/>
      <c r="E18" s="102">
        <v>19048372</v>
      </c>
      <c r="F18" s="557"/>
      <c r="G18" s="102">
        <v>74591000</v>
      </c>
      <c r="H18" s="102">
        <v>48045000</v>
      </c>
      <c r="I18" s="102">
        <v>89797850</v>
      </c>
      <c r="J18" s="413">
        <f>I18/G18</f>
        <v>1.2038697698113714</v>
      </c>
      <c r="K18" s="222" t="s">
        <v>216</v>
      </c>
      <c r="L18" s="223"/>
    </row>
    <row r="19" spans="1:12" s="41" customFormat="1" ht="22.5" x14ac:dyDescent="0.2">
      <c r="A19" s="100" t="s">
        <v>84</v>
      </c>
      <c r="B19" s="355" t="s">
        <v>625</v>
      </c>
      <c r="C19" s="102">
        <v>6669966</v>
      </c>
      <c r="D19" s="102">
        <v>6669966</v>
      </c>
      <c r="E19" s="102">
        <v>0</v>
      </c>
      <c r="F19" s="557"/>
      <c r="G19" s="102">
        <v>0</v>
      </c>
      <c r="H19" s="102">
        <v>0</v>
      </c>
      <c r="I19" s="102">
        <v>0</v>
      </c>
      <c r="J19" s="557"/>
      <c r="K19" s="222"/>
      <c r="L19" s="223" t="s">
        <v>216</v>
      </c>
    </row>
    <row r="20" spans="1:12" s="41" customFormat="1" ht="22.5" x14ac:dyDescent="0.2">
      <c r="A20" s="100" t="s">
        <v>85</v>
      </c>
      <c r="B20" s="355" t="s">
        <v>471</v>
      </c>
      <c r="C20" s="555"/>
      <c r="D20" s="555"/>
      <c r="E20" s="555"/>
      <c r="F20" s="558"/>
      <c r="G20" s="102">
        <v>2540000</v>
      </c>
      <c r="H20" s="102">
        <v>2540000</v>
      </c>
      <c r="I20" s="102">
        <v>3300000</v>
      </c>
      <c r="J20" s="413">
        <f t="shared" ref="J20:J26" si="1">I20/G20</f>
        <v>1.2992125984251968</v>
      </c>
      <c r="K20" s="222" t="s">
        <v>216</v>
      </c>
      <c r="L20" s="223"/>
    </row>
    <row r="21" spans="1:12" s="41" customFormat="1" ht="12.75" customHeight="1" x14ac:dyDescent="0.2">
      <c r="A21" s="100" t="s">
        <v>86</v>
      </c>
      <c r="B21" s="355" t="s">
        <v>470</v>
      </c>
      <c r="C21" s="414">
        <v>8890000</v>
      </c>
      <c r="D21" s="414">
        <v>9044600</v>
      </c>
      <c r="E21" s="414">
        <v>8890000</v>
      </c>
      <c r="F21" s="412">
        <f>E21/C21</f>
        <v>1</v>
      </c>
      <c r="G21" s="102">
        <v>0</v>
      </c>
      <c r="H21" s="102">
        <v>8607000</v>
      </c>
      <c r="I21" s="102">
        <v>0</v>
      </c>
      <c r="J21" s="413"/>
      <c r="K21" s="222" t="s">
        <v>216</v>
      </c>
      <c r="L21" s="223"/>
    </row>
    <row r="22" spans="1:12" s="41" customFormat="1" ht="12.75" customHeight="1" x14ac:dyDescent="0.2">
      <c r="A22" s="100" t="s">
        <v>87</v>
      </c>
      <c r="B22" s="101" t="s">
        <v>480</v>
      </c>
      <c r="C22" s="555"/>
      <c r="D22" s="555"/>
      <c r="E22" s="555"/>
      <c r="F22" s="557"/>
      <c r="G22" s="102">
        <v>4750000</v>
      </c>
      <c r="H22" s="102">
        <v>4471342</v>
      </c>
      <c r="I22" s="102">
        <v>16800000</v>
      </c>
      <c r="J22" s="413">
        <f t="shared" si="1"/>
        <v>3.5368421052631578</v>
      </c>
      <c r="K22" s="222" t="s">
        <v>216</v>
      </c>
      <c r="L22" s="223"/>
    </row>
    <row r="23" spans="1:12" s="41" customFormat="1" ht="12.75" customHeight="1" x14ac:dyDescent="0.2">
      <c r="A23" s="100" t="s">
        <v>88</v>
      </c>
      <c r="B23" s="355" t="s">
        <v>477</v>
      </c>
      <c r="C23" s="102">
        <v>0</v>
      </c>
      <c r="D23" s="102">
        <v>0</v>
      </c>
      <c r="E23" s="102">
        <v>0</v>
      </c>
      <c r="F23" s="557"/>
      <c r="G23" s="102">
        <v>28160115</v>
      </c>
      <c r="H23" s="102">
        <v>29838102</v>
      </c>
      <c r="I23" s="102">
        <v>30465939</v>
      </c>
      <c r="J23" s="413">
        <f t="shared" si="1"/>
        <v>1.0818826201526521</v>
      </c>
      <c r="K23" s="222" t="s">
        <v>216</v>
      </c>
      <c r="L23" s="223"/>
    </row>
    <row r="24" spans="1:12" s="41" customFormat="1" ht="12.75" customHeight="1" x14ac:dyDescent="0.2">
      <c r="A24" s="100" t="s">
        <v>89</v>
      </c>
      <c r="B24" s="355" t="s">
        <v>592</v>
      </c>
      <c r="C24" s="555"/>
      <c r="D24" s="555"/>
      <c r="E24" s="555"/>
      <c r="F24" s="557"/>
      <c r="G24" s="102">
        <v>11281682</v>
      </c>
      <c r="H24" s="102">
        <v>11470616</v>
      </c>
      <c r="I24" s="102">
        <v>14479655</v>
      </c>
      <c r="J24" s="413">
        <f t="shared" si="1"/>
        <v>1.2834659760840625</v>
      </c>
      <c r="K24" s="222" t="s">
        <v>216</v>
      </c>
      <c r="L24" s="223"/>
    </row>
    <row r="25" spans="1:12" s="41" customFormat="1" ht="12.75" customHeight="1" x14ac:dyDescent="0.2">
      <c r="A25" s="100" t="s">
        <v>90</v>
      </c>
      <c r="B25" s="101" t="s">
        <v>488</v>
      </c>
      <c r="C25" s="555"/>
      <c r="D25" s="555"/>
      <c r="E25" s="555"/>
      <c r="F25" s="557"/>
      <c r="G25" s="102">
        <v>700000</v>
      </c>
      <c r="H25" s="102">
        <v>662465</v>
      </c>
      <c r="I25" s="102">
        <v>710000</v>
      </c>
      <c r="J25" s="413">
        <f t="shared" si="1"/>
        <v>1.0142857142857142</v>
      </c>
      <c r="K25" s="222" t="s">
        <v>216</v>
      </c>
      <c r="L25" s="223"/>
    </row>
    <row r="26" spans="1:12" s="41" customFormat="1" ht="12.75" customHeight="1" thickBot="1" x14ac:dyDescent="0.25">
      <c r="A26" s="415" t="s">
        <v>91</v>
      </c>
      <c r="B26" s="416" t="s">
        <v>489</v>
      </c>
      <c r="C26" s="559"/>
      <c r="D26" s="559"/>
      <c r="E26" s="559"/>
      <c r="F26" s="560"/>
      <c r="G26" s="110">
        <v>900000</v>
      </c>
      <c r="H26" s="110">
        <v>900000</v>
      </c>
      <c r="I26" s="110">
        <v>900000</v>
      </c>
      <c r="J26" s="417">
        <f t="shared" si="1"/>
        <v>1</v>
      </c>
      <c r="K26" s="394" t="s">
        <v>216</v>
      </c>
      <c r="L26" s="418"/>
    </row>
    <row r="27" spans="1:12" s="41" customFormat="1" ht="6.75" customHeight="1" thickTop="1" x14ac:dyDescent="0.2">
      <c r="A27" s="94"/>
      <c r="B27" s="419"/>
      <c r="C27" s="420"/>
      <c r="D27" s="420"/>
      <c r="E27" s="420"/>
      <c r="F27" s="421"/>
      <c r="G27" s="420"/>
      <c r="H27" s="420"/>
      <c r="I27" s="420"/>
      <c r="J27" s="422"/>
      <c r="K27" s="423"/>
      <c r="L27" s="423"/>
    </row>
    <row r="28" spans="1:12" s="41" customFormat="1" ht="6.75" customHeight="1" thickBot="1" x14ac:dyDescent="0.25">
      <c r="A28" s="376"/>
      <c r="B28" s="424"/>
      <c r="C28" s="425"/>
      <c r="D28" s="425"/>
      <c r="E28" s="425"/>
      <c r="F28" s="104"/>
      <c r="G28" s="425"/>
      <c r="H28" s="425"/>
      <c r="I28" s="425"/>
      <c r="J28" s="426"/>
      <c r="K28" s="427"/>
      <c r="L28" s="427"/>
    </row>
    <row r="29" spans="1:12" s="41" customFormat="1" thickTop="1" x14ac:dyDescent="0.2">
      <c r="A29" s="105" t="s">
        <v>92</v>
      </c>
      <c r="B29" s="106" t="s">
        <v>491</v>
      </c>
      <c r="C29" s="561"/>
      <c r="D29" s="561"/>
      <c r="E29" s="561"/>
      <c r="F29" s="562"/>
      <c r="G29" s="107">
        <v>850000</v>
      </c>
      <c r="H29" s="107">
        <v>797475</v>
      </c>
      <c r="I29" s="107">
        <v>906000</v>
      </c>
      <c r="J29" s="429">
        <f>I29/G29</f>
        <v>1.0658823529411765</v>
      </c>
      <c r="K29" s="226" t="s">
        <v>216</v>
      </c>
      <c r="L29" s="227"/>
    </row>
    <row r="30" spans="1:12" s="41" customFormat="1" ht="12.75" customHeight="1" x14ac:dyDescent="0.2">
      <c r="A30" s="100" t="s">
        <v>93</v>
      </c>
      <c r="B30" s="101" t="s">
        <v>492</v>
      </c>
      <c r="C30" s="102">
        <v>0</v>
      </c>
      <c r="D30" s="102">
        <v>0</v>
      </c>
      <c r="E30" s="102">
        <v>0</v>
      </c>
      <c r="F30" s="557"/>
      <c r="G30" s="102">
        <v>2621000</v>
      </c>
      <c r="H30" s="102">
        <v>2621000</v>
      </c>
      <c r="I30" s="102">
        <v>2831400</v>
      </c>
      <c r="J30" s="413">
        <f>I30/G30</f>
        <v>1.0802747043113317</v>
      </c>
      <c r="K30" s="222" t="s">
        <v>216</v>
      </c>
      <c r="L30" s="223"/>
    </row>
    <row r="31" spans="1:12" s="41" customFormat="1" ht="12.75" customHeight="1" x14ac:dyDescent="0.2">
      <c r="A31" s="100" t="s">
        <v>94</v>
      </c>
      <c r="B31" s="101" t="s">
        <v>490</v>
      </c>
      <c r="C31" s="555"/>
      <c r="D31" s="555"/>
      <c r="E31" s="555"/>
      <c r="F31" s="557"/>
      <c r="G31" s="102">
        <v>150000</v>
      </c>
      <c r="H31" s="102">
        <v>150000</v>
      </c>
      <c r="I31" s="102">
        <v>150000</v>
      </c>
      <c r="J31" s="413">
        <f>I31/G31</f>
        <v>1</v>
      </c>
      <c r="K31" s="222" t="s">
        <v>216</v>
      </c>
      <c r="L31" s="223"/>
    </row>
    <row r="32" spans="1:12" s="41" customFormat="1" ht="12.75" customHeight="1" x14ac:dyDescent="0.2">
      <c r="A32" s="100" t="s">
        <v>95</v>
      </c>
      <c r="B32" s="108" t="s">
        <v>498</v>
      </c>
      <c r="C32" s="555"/>
      <c r="D32" s="555"/>
      <c r="E32" s="555"/>
      <c r="F32" s="557"/>
      <c r="G32" s="102">
        <v>1283000</v>
      </c>
      <c r="H32" s="102">
        <v>1255924</v>
      </c>
      <c r="I32" s="102">
        <v>1054115</v>
      </c>
      <c r="J32" s="413">
        <f t="shared" ref="J32:J44" si="2">I32/G32</f>
        <v>0.821601714731099</v>
      </c>
      <c r="K32" s="222" t="s">
        <v>216</v>
      </c>
      <c r="L32" s="223"/>
    </row>
    <row r="33" spans="1:15" s="41" customFormat="1" ht="12.75" customHeight="1" x14ac:dyDescent="0.2">
      <c r="A33" s="100" t="s">
        <v>96</v>
      </c>
      <c r="B33" s="430" t="s">
        <v>499</v>
      </c>
      <c r="C33" s="357">
        <v>49653000</v>
      </c>
      <c r="D33" s="357">
        <v>54006000</v>
      </c>
      <c r="E33" s="357">
        <v>53899000</v>
      </c>
      <c r="F33" s="428">
        <f>E33/C33</f>
        <v>1.0855134634362475</v>
      </c>
      <c r="G33" s="357">
        <v>42019973</v>
      </c>
      <c r="H33" s="357">
        <v>56022743</v>
      </c>
      <c r="I33" s="357">
        <v>49714105</v>
      </c>
      <c r="J33" s="413">
        <f t="shared" si="2"/>
        <v>1.183106543166984</v>
      </c>
      <c r="K33" s="222"/>
      <c r="L33" s="223" t="s">
        <v>216</v>
      </c>
    </row>
    <row r="34" spans="1:15" s="41" customFormat="1" ht="12.75" customHeight="1" x14ac:dyDescent="0.2">
      <c r="A34" s="100" t="s">
        <v>97</v>
      </c>
      <c r="B34" s="356" t="s">
        <v>473</v>
      </c>
      <c r="C34" s="107">
        <v>889000</v>
      </c>
      <c r="D34" s="107">
        <v>889000</v>
      </c>
      <c r="E34" s="107">
        <v>1016000</v>
      </c>
      <c r="F34" s="428">
        <f>E34/C34</f>
        <v>1.1428571428571428</v>
      </c>
      <c r="G34" s="107">
        <v>450000</v>
      </c>
      <c r="H34" s="107">
        <v>450000</v>
      </c>
      <c r="I34" s="107">
        <v>450000</v>
      </c>
      <c r="J34" s="413">
        <f t="shared" si="2"/>
        <v>1</v>
      </c>
      <c r="K34" s="226"/>
      <c r="L34" s="227" t="s">
        <v>216</v>
      </c>
    </row>
    <row r="35" spans="1:15" s="41" customFormat="1" ht="12.75" customHeight="1" x14ac:dyDescent="0.2">
      <c r="A35" s="100" t="s">
        <v>98</v>
      </c>
      <c r="B35" s="98" t="s">
        <v>659</v>
      </c>
      <c r="C35" s="99">
        <v>15095079</v>
      </c>
      <c r="D35" s="99">
        <v>25151305</v>
      </c>
      <c r="E35" s="99">
        <v>4685746</v>
      </c>
      <c r="F35" s="564"/>
      <c r="G35" s="99">
        <v>9197326</v>
      </c>
      <c r="H35" s="99">
        <v>13874195</v>
      </c>
      <c r="I35" s="99">
        <v>9398683</v>
      </c>
      <c r="J35" s="564"/>
      <c r="K35" s="655"/>
      <c r="L35" s="227" t="s">
        <v>216</v>
      </c>
    </row>
    <row r="36" spans="1:15" s="41" customFormat="1" ht="12.75" customHeight="1" x14ac:dyDescent="0.2">
      <c r="A36" s="100" t="s">
        <v>99</v>
      </c>
      <c r="B36" s="430" t="s">
        <v>497</v>
      </c>
      <c r="C36" s="563"/>
      <c r="D36" s="563"/>
      <c r="E36" s="563"/>
      <c r="F36" s="564"/>
      <c r="G36" s="357">
        <v>839808</v>
      </c>
      <c r="H36" s="357">
        <v>839805</v>
      </c>
      <c r="I36" s="357">
        <v>891331</v>
      </c>
      <c r="J36" s="413">
        <f t="shared" si="2"/>
        <v>1.0613509278311233</v>
      </c>
      <c r="K36" s="222" t="s">
        <v>216</v>
      </c>
      <c r="L36" s="223"/>
    </row>
    <row r="37" spans="1:15" s="41" customFormat="1" ht="22.5" x14ac:dyDescent="0.2">
      <c r="A37" s="100" t="s">
        <v>100</v>
      </c>
      <c r="B37" s="109" t="s">
        <v>665</v>
      </c>
      <c r="C37" s="107">
        <v>381000</v>
      </c>
      <c r="D37" s="107">
        <v>381000</v>
      </c>
      <c r="E37" s="107">
        <v>889000</v>
      </c>
      <c r="F37" s="431">
        <f>E37/C37</f>
        <v>2.3333333333333335</v>
      </c>
      <c r="G37" s="107">
        <v>10053797</v>
      </c>
      <c r="H37" s="107">
        <v>10416080</v>
      </c>
      <c r="I37" s="107">
        <v>11913618</v>
      </c>
      <c r="J37" s="413">
        <f t="shared" si="2"/>
        <v>1.1849869258350849</v>
      </c>
      <c r="K37" s="222" t="s">
        <v>216</v>
      </c>
      <c r="L37" s="227"/>
    </row>
    <row r="38" spans="1:15" s="41" customFormat="1" ht="12.75" customHeight="1" x14ac:dyDescent="0.2">
      <c r="A38" s="100" t="s">
        <v>101</v>
      </c>
      <c r="B38" s="106" t="s">
        <v>475</v>
      </c>
      <c r="C38" s="107">
        <v>635000</v>
      </c>
      <c r="D38" s="107">
        <v>635000</v>
      </c>
      <c r="E38" s="107">
        <v>762000</v>
      </c>
      <c r="F38" s="431">
        <f>E38/C38</f>
        <v>1.2</v>
      </c>
      <c r="G38" s="107">
        <v>1270000</v>
      </c>
      <c r="H38" s="107">
        <v>1270000</v>
      </c>
      <c r="I38" s="107">
        <v>1524000</v>
      </c>
      <c r="J38" s="413">
        <f t="shared" si="2"/>
        <v>1.2</v>
      </c>
      <c r="K38" s="222"/>
      <c r="L38" s="227" t="s">
        <v>216</v>
      </c>
    </row>
    <row r="39" spans="1:15" s="41" customFormat="1" ht="12.75" customHeight="1" x14ac:dyDescent="0.2">
      <c r="A39" s="100" t="s">
        <v>102</v>
      </c>
      <c r="B39" s="108" t="s">
        <v>496</v>
      </c>
      <c r="C39" s="565"/>
      <c r="D39" s="657"/>
      <c r="E39" s="102">
        <v>728000</v>
      </c>
      <c r="F39" s="557"/>
      <c r="G39" s="102">
        <v>9004000</v>
      </c>
      <c r="H39" s="102">
        <v>9882000</v>
      </c>
      <c r="I39" s="102">
        <v>10036000</v>
      </c>
      <c r="J39" s="413">
        <f t="shared" si="2"/>
        <v>1.1146157263438472</v>
      </c>
      <c r="K39" s="222"/>
      <c r="L39" s="227" t="s">
        <v>216</v>
      </c>
    </row>
    <row r="40" spans="1:15" s="41" customFormat="1" ht="12.75" customHeight="1" x14ac:dyDescent="0.2">
      <c r="A40" s="100" t="s">
        <v>103</v>
      </c>
      <c r="B40" s="101" t="s">
        <v>715</v>
      </c>
      <c r="C40" s="102">
        <v>0</v>
      </c>
      <c r="D40" s="102">
        <v>850000</v>
      </c>
      <c r="E40" s="102">
        <v>0</v>
      </c>
      <c r="F40" s="557"/>
      <c r="G40" s="102">
        <v>0</v>
      </c>
      <c r="H40" s="102">
        <v>1036370</v>
      </c>
      <c r="I40" s="102">
        <v>0</v>
      </c>
      <c r="J40" s="564"/>
      <c r="K40" s="222"/>
      <c r="L40" s="223" t="s">
        <v>216</v>
      </c>
    </row>
    <row r="41" spans="1:15" s="41" customFormat="1" ht="12.75" customHeight="1" x14ac:dyDescent="0.2">
      <c r="A41" s="100" t="s">
        <v>104</v>
      </c>
      <c r="B41" s="101" t="s">
        <v>483</v>
      </c>
      <c r="C41" s="555"/>
      <c r="D41" s="555"/>
      <c r="E41" s="555"/>
      <c r="F41" s="557"/>
      <c r="G41" s="102">
        <v>885005</v>
      </c>
      <c r="H41" s="102">
        <v>259364</v>
      </c>
      <c r="I41" s="102">
        <v>1000000</v>
      </c>
      <c r="J41" s="413">
        <f t="shared" si="2"/>
        <v>1.1299371189993277</v>
      </c>
      <c r="K41" s="222"/>
      <c r="L41" s="223" t="s">
        <v>216</v>
      </c>
    </row>
    <row r="42" spans="1:15" s="41" customFormat="1" ht="12.75" customHeight="1" x14ac:dyDescent="0.2">
      <c r="A42" s="100" t="s">
        <v>105</v>
      </c>
      <c r="B42" s="101" t="s">
        <v>486</v>
      </c>
      <c r="C42" s="555"/>
      <c r="D42" s="555"/>
      <c r="E42" s="555"/>
      <c r="F42" s="557"/>
      <c r="G42" s="102">
        <v>14773619</v>
      </c>
      <c r="H42" s="102">
        <v>15233653</v>
      </c>
      <c r="I42" s="102">
        <v>16331553</v>
      </c>
      <c r="J42" s="413">
        <f t="shared" si="2"/>
        <v>1.1054537821775423</v>
      </c>
      <c r="K42" s="222" t="s">
        <v>216</v>
      </c>
      <c r="L42" s="223"/>
    </row>
    <row r="43" spans="1:15" s="41" customFormat="1" ht="22.5" x14ac:dyDescent="0.2">
      <c r="A43" s="100" t="s">
        <v>106</v>
      </c>
      <c r="B43" s="355" t="s">
        <v>487</v>
      </c>
      <c r="C43" s="102">
        <v>1050234</v>
      </c>
      <c r="D43" s="102">
        <v>1195235</v>
      </c>
      <c r="E43" s="102">
        <v>1200271</v>
      </c>
      <c r="F43" s="412">
        <f>E43/C43</f>
        <v>1.1428605434598385</v>
      </c>
      <c r="G43" s="102">
        <v>5406381</v>
      </c>
      <c r="H43" s="102">
        <v>4418347</v>
      </c>
      <c r="I43" s="102">
        <v>4810447</v>
      </c>
      <c r="J43" s="413">
        <f t="shared" si="2"/>
        <v>0.88977210448172261</v>
      </c>
      <c r="K43" s="222" t="s">
        <v>216</v>
      </c>
      <c r="L43" s="223"/>
      <c r="N43" s="658"/>
    </row>
    <row r="44" spans="1:15" s="41" customFormat="1" ht="12.75" customHeight="1" x14ac:dyDescent="0.2">
      <c r="A44" s="100" t="s">
        <v>107</v>
      </c>
      <c r="B44" s="101" t="s">
        <v>474</v>
      </c>
      <c r="C44" s="565"/>
      <c r="D44" s="565"/>
      <c r="E44" s="565"/>
      <c r="F44" s="557"/>
      <c r="G44" s="102">
        <v>1100000</v>
      </c>
      <c r="H44" s="102">
        <v>1100000</v>
      </c>
      <c r="I44" s="102">
        <v>1326000</v>
      </c>
      <c r="J44" s="413">
        <f t="shared" si="2"/>
        <v>1.2054545454545456</v>
      </c>
      <c r="K44" s="222" t="s">
        <v>216</v>
      </c>
      <c r="L44" s="223"/>
      <c r="O44" s="658"/>
    </row>
    <row r="45" spans="1:15" s="41" customFormat="1" ht="12.75" customHeight="1" x14ac:dyDescent="0.2">
      <c r="A45" s="100" t="s">
        <v>108</v>
      </c>
      <c r="B45" s="101" t="s">
        <v>493</v>
      </c>
      <c r="C45" s="565"/>
      <c r="D45" s="565"/>
      <c r="E45" s="565"/>
      <c r="F45" s="557"/>
      <c r="G45" s="102">
        <v>397000</v>
      </c>
      <c r="H45" s="102">
        <v>397000</v>
      </c>
      <c r="I45" s="102">
        <v>450000</v>
      </c>
      <c r="J45" s="413">
        <f t="shared" ref="J45:J53" si="3">I45/G45</f>
        <v>1.1335012594458438</v>
      </c>
      <c r="K45" s="222" t="s">
        <v>216</v>
      </c>
      <c r="L45" s="223"/>
    </row>
    <row r="46" spans="1:15" s="41" customFormat="1" ht="12.75" customHeight="1" x14ac:dyDescent="0.2">
      <c r="A46" s="100" t="s">
        <v>109</v>
      </c>
      <c r="B46" s="106" t="s">
        <v>494</v>
      </c>
      <c r="C46" s="565"/>
      <c r="D46" s="565"/>
      <c r="E46" s="565"/>
      <c r="F46" s="557"/>
      <c r="G46" s="107">
        <v>304000</v>
      </c>
      <c r="H46" s="107">
        <v>304000</v>
      </c>
      <c r="I46" s="107">
        <v>150000</v>
      </c>
      <c r="J46" s="413">
        <f t="shared" si="3"/>
        <v>0.49342105263157893</v>
      </c>
      <c r="K46" s="222" t="s">
        <v>216</v>
      </c>
      <c r="L46" s="223"/>
    </row>
    <row r="47" spans="1:15" s="41" customFormat="1" ht="12.75" customHeight="1" x14ac:dyDescent="0.2">
      <c r="A47" s="100" t="s">
        <v>110</v>
      </c>
      <c r="B47" s="566" t="s">
        <v>593</v>
      </c>
      <c r="C47" s="565"/>
      <c r="D47" s="565"/>
      <c r="E47" s="565"/>
      <c r="F47" s="557"/>
      <c r="G47" s="99">
        <v>340000</v>
      </c>
      <c r="H47" s="99">
        <v>340000</v>
      </c>
      <c r="I47" s="99">
        <v>360000</v>
      </c>
      <c r="J47" s="413">
        <f t="shared" si="3"/>
        <v>1.0588235294117647</v>
      </c>
      <c r="K47" s="222" t="s">
        <v>216</v>
      </c>
      <c r="L47" s="418"/>
    </row>
    <row r="48" spans="1:15" s="41" customFormat="1" ht="22.5" x14ac:dyDescent="0.2">
      <c r="A48" s="100" t="s">
        <v>111</v>
      </c>
      <c r="B48" s="568" t="s">
        <v>495</v>
      </c>
      <c r="C48" s="565"/>
      <c r="D48" s="565"/>
      <c r="E48" s="565"/>
      <c r="F48" s="557"/>
      <c r="G48" s="357">
        <v>4813000</v>
      </c>
      <c r="H48" s="357">
        <v>4938618</v>
      </c>
      <c r="I48" s="357">
        <v>5550000</v>
      </c>
      <c r="J48" s="413">
        <f t="shared" si="3"/>
        <v>1.153126947849574</v>
      </c>
      <c r="K48" s="222" t="s">
        <v>216</v>
      </c>
      <c r="L48" s="223"/>
    </row>
    <row r="49" spans="1:12" s="41" customFormat="1" ht="22.5" x14ac:dyDescent="0.2">
      <c r="A49" s="100" t="s">
        <v>626</v>
      </c>
      <c r="B49" s="566" t="s">
        <v>594</v>
      </c>
      <c r="C49" s="541">
        <v>84000000</v>
      </c>
      <c r="D49" s="541">
        <v>84000000</v>
      </c>
      <c r="E49" s="541">
        <v>96000000</v>
      </c>
      <c r="F49" s="412">
        <f>E49/C49</f>
        <v>1.1428571428571428</v>
      </c>
      <c r="G49" s="570"/>
      <c r="H49" s="570"/>
      <c r="I49" s="570"/>
      <c r="J49" s="571"/>
      <c r="K49" s="539" t="s">
        <v>216</v>
      </c>
      <c r="L49" s="567"/>
    </row>
    <row r="50" spans="1:12" s="41" customFormat="1" ht="23.25" thickBot="1" x14ac:dyDescent="0.25">
      <c r="A50" s="100" t="s">
        <v>658</v>
      </c>
      <c r="B50" s="432" t="s">
        <v>595</v>
      </c>
      <c r="C50" s="569">
        <v>100000000</v>
      </c>
      <c r="D50" s="569">
        <v>100000000</v>
      </c>
      <c r="E50" s="569">
        <v>0</v>
      </c>
      <c r="F50" s="412">
        <f>E50/C50</f>
        <v>0</v>
      </c>
      <c r="G50" s="103">
        <v>0</v>
      </c>
      <c r="H50" s="103">
        <v>0</v>
      </c>
      <c r="I50" s="103">
        <v>0</v>
      </c>
      <c r="J50" s="571"/>
      <c r="K50" s="224"/>
      <c r="L50" s="225" t="s">
        <v>216</v>
      </c>
    </row>
    <row r="51" spans="1:12" s="41" customFormat="1" ht="12.75" customHeight="1" thickTop="1" x14ac:dyDescent="0.2">
      <c r="A51" s="816" t="s">
        <v>112</v>
      </c>
      <c r="B51" s="816"/>
      <c r="C51" s="111">
        <f>SUM(C8:C50)</f>
        <v>380105756</v>
      </c>
      <c r="D51" s="111">
        <f t="shared" ref="D51:E51" si="4">SUM(D8:D50)</f>
        <v>397644755</v>
      </c>
      <c r="E51" s="111">
        <f t="shared" si="4"/>
        <v>281517430</v>
      </c>
      <c r="F51" s="433">
        <f>E51/C51</f>
        <v>0.74062922109498386</v>
      </c>
      <c r="G51" s="111">
        <f>SUM(G8:G50)</f>
        <v>484947972</v>
      </c>
      <c r="H51" s="111">
        <f>SUM(H8:H50)</f>
        <v>508103159</v>
      </c>
      <c r="I51" s="111">
        <f>SUM(I8:I50)</f>
        <v>446197477</v>
      </c>
      <c r="J51" s="112">
        <f t="shared" si="3"/>
        <v>0.9200935002569719</v>
      </c>
      <c r="K51" s="226"/>
      <c r="L51" s="227"/>
    </row>
    <row r="52" spans="1:12" s="41" customFormat="1" ht="12.75" customHeight="1" thickBot="1" x14ac:dyDescent="0.25">
      <c r="A52" s="817" t="s">
        <v>113</v>
      </c>
      <c r="B52" s="817"/>
      <c r="C52" s="113">
        <f>'8.sz. melléklet'!D93+'9.sz. melléklet'!D38</f>
        <v>179039244</v>
      </c>
      <c r="D52" s="113">
        <f>'8.sz. melléklet'!E93+'9.sz. melléklet'!E38</f>
        <v>179039245</v>
      </c>
      <c r="E52" s="113">
        <f>'8.sz. melléklet'!G93+'9.sz. melléklet'!G38</f>
        <v>224720570</v>
      </c>
      <c r="F52" s="434">
        <f>E52/C52</f>
        <v>1.2551470000621763</v>
      </c>
      <c r="G52" s="435">
        <f>'8.sz. melléklet'!D37</f>
        <v>74197028</v>
      </c>
      <c r="H52" s="435">
        <f>'8.sz. melléklet'!E37</f>
        <v>68580841</v>
      </c>
      <c r="I52" s="435">
        <f>'8.sz. melléklet'!G37</f>
        <v>60040523</v>
      </c>
      <c r="J52" s="449">
        <f t="shared" si="3"/>
        <v>0.80920388078077732</v>
      </c>
      <c r="K52" s="224"/>
      <c r="L52" s="225"/>
    </row>
    <row r="53" spans="1:12" s="41" customFormat="1" ht="12.75" customHeight="1" thickTop="1" thickBot="1" x14ac:dyDescent="0.25">
      <c r="A53" s="818" t="s">
        <v>114</v>
      </c>
      <c r="B53" s="818"/>
      <c r="C53" s="114">
        <f>SUM(C51:C52)</f>
        <v>559145000</v>
      </c>
      <c r="D53" s="114">
        <f>SUM(D51:D52)</f>
        <v>576684000</v>
      </c>
      <c r="E53" s="114">
        <f>SUM(E51:E52)</f>
        <v>506238000</v>
      </c>
      <c r="F53" s="436">
        <f>E53/C53</f>
        <v>0.90537874790975503</v>
      </c>
      <c r="G53" s="114">
        <f>SUM(G51:G52)</f>
        <v>559145000</v>
      </c>
      <c r="H53" s="114">
        <f>SUM(H51:H52)</f>
        <v>576684000</v>
      </c>
      <c r="I53" s="114">
        <f>SUM(I51:I52)</f>
        <v>506238000</v>
      </c>
      <c r="J53" s="115">
        <f t="shared" si="3"/>
        <v>0.90537874790975503</v>
      </c>
      <c r="K53" s="218"/>
      <c r="L53" s="219"/>
    </row>
    <row r="54" spans="1:12" s="38" customFormat="1" ht="13.5" thickTop="1" x14ac:dyDescent="0.2">
      <c r="E54" s="679"/>
      <c r="I54" s="679"/>
    </row>
    <row r="55" spans="1:12" s="38" customFormat="1" x14ac:dyDescent="0.2">
      <c r="E55" s="679"/>
      <c r="I55" s="679"/>
    </row>
    <row r="56" spans="1:12" s="38" customFormat="1" x14ac:dyDescent="0.2">
      <c r="E56" s="679"/>
      <c r="I56" s="679"/>
    </row>
    <row r="57" spans="1:12" s="38" customFormat="1" x14ac:dyDescent="0.2">
      <c r="E57" s="679"/>
      <c r="I57" s="679"/>
    </row>
    <row r="58" spans="1:12" s="38" customFormat="1" x14ac:dyDescent="0.2">
      <c r="E58" s="679"/>
      <c r="I58" s="679"/>
    </row>
    <row r="59" spans="1:12" s="38" customFormat="1" x14ac:dyDescent="0.2">
      <c r="E59" s="679"/>
      <c r="I59" s="679"/>
    </row>
    <row r="60" spans="1:12" s="38" customFormat="1" x14ac:dyDescent="0.2">
      <c r="E60" s="679"/>
      <c r="I60" s="679"/>
    </row>
    <row r="61" spans="1:12" s="38" customFormat="1" x14ac:dyDescent="0.2">
      <c r="E61" s="679"/>
      <c r="I61" s="679"/>
    </row>
    <row r="62" spans="1:12" s="38" customFormat="1" x14ac:dyDescent="0.2">
      <c r="E62" s="679"/>
      <c r="I62" s="679"/>
    </row>
    <row r="63" spans="1:12" s="38" customFormat="1" x14ac:dyDescent="0.2">
      <c r="E63" s="679"/>
      <c r="I63" s="679"/>
    </row>
    <row r="64" spans="1:12" s="38" customFormat="1" x14ac:dyDescent="0.2">
      <c r="E64" s="679"/>
      <c r="I64" s="679"/>
    </row>
    <row r="65" spans="5:9" s="38" customFormat="1" x14ac:dyDescent="0.2">
      <c r="E65" s="679"/>
      <c r="I65" s="679"/>
    </row>
    <row r="66" spans="5:9" s="38" customFormat="1" x14ac:dyDescent="0.2">
      <c r="E66" s="679"/>
      <c r="I66" s="679"/>
    </row>
    <row r="67" spans="5:9" s="38" customFormat="1" x14ac:dyDescent="0.2">
      <c r="E67" s="679"/>
      <c r="I67" s="679"/>
    </row>
    <row r="68" spans="5:9" s="38" customFormat="1" x14ac:dyDescent="0.2">
      <c r="E68" s="679"/>
      <c r="I68" s="679"/>
    </row>
    <row r="69" spans="5:9" s="38" customFormat="1" x14ac:dyDescent="0.2">
      <c r="E69" s="679"/>
      <c r="I69" s="679"/>
    </row>
    <row r="70" spans="5:9" s="38" customFormat="1" x14ac:dyDescent="0.2">
      <c r="E70" s="679"/>
      <c r="I70" s="679"/>
    </row>
    <row r="71" spans="5:9" s="38" customFormat="1" x14ac:dyDescent="0.2">
      <c r="E71" s="679"/>
      <c r="I71" s="679"/>
    </row>
    <row r="72" spans="5:9" s="38" customFormat="1" x14ac:dyDescent="0.2">
      <c r="E72" s="679"/>
      <c r="I72" s="679"/>
    </row>
    <row r="73" spans="5:9" s="38" customFormat="1" x14ac:dyDescent="0.2">
      <c r="E73" s="679"/>
      <c r="I73" s="679"/>
    </row>
    <row r="74" spans="5:9" s="38" customFormat="1" x14ac:dyDescent="0.2">
      <c r="E74" s="679"/>
      <c r="I74" s="679"/>
    </row>
    <row r="75" spans="5:9" s="38" customFormat="1" x14ac:dyDescent="0.2">
      <c r="E75" s="679"/>
      <c r="I75" s="679"/>
    </row>
    <row r="76" spans="5:9" s="38" customFormat="1" x14ac:dyDescent="0.2">
      <c r="E76" s="679"/>
      <c r="I76" s="679"/>
    </row>
    <row r="77" spans="5:9" s="38" customFormat="1" x14ac:dyDescent="0.2">
      <c r="E77" s="679"/>
      <c r="I77" s="679"/>
    </row>
    <row r="78" spans="5:9" s="38" customFormat="1" x14ac:dyDescent="0.2">
      <c r="E78" s="679"/>
      <c r="I78" s="679"/>
    </row>
    <row r="79" spans="5:9" s="38" customFormat="1" x14ac:dyDescent="0.2">
      <c r="E79" s="679"/>
      <c r="I79" s="679"/>
    </row>
    <row r="80" spans="5:9" s="38" customFormat="1" x14ac:dyDescent="0.2">
      <c r="E80" s="679"/>
      <c r="I80" s="679"/>
    </row>
    <row r="81" spans="5:9" s="38" customFormat="1" x14ac:dyDescent="0.2">
      <c r="E81" s="679"/>
      <c r="I81" s="679"/>
    </row>
    <row r="82" spans="5:9" s="38" customFormat="1" x14ac:dyDescent="0.2">
      <c r="E82" s="679"/>
      <c r="I82" s="679"/>
    </row>
    <row r="83" spans="5:9" s="38" customFormat="1" x14ac:dyDescent="0.2">
      <c r="E83" s="679"/>
      <c r="I83" s="679"/>
    </row>
    <row r="84" spans="5:9" s="38" customFormat="1" x14ac:dyDescent="0.2">
      <c r="E84" s="679"/>
      <c r="I84" s="679"/>
    </row>
    <row r="85" spans="5:9" s="38" customFormat="1" x14ac:dyDescent="0.2">
      <c r="E85" s="679"/>
      <c r="I85" s="679"/>
    </row>
    <row r="86" spans="5:9" s="38" customFormat="1" x14ac:dyDescent="0.2">
      <c r="E86" s="679"/>
      <c r="I86" s="679"/>
    </row>
    <row r="87" spans="5:9" s="38" customFormat="1" x14ac:dyDescent="0.2">
      <c r="E87" s="679"/>
      <c r="I87" s="679"/>
    </row>
    <row r="88" spans="5:9" s="38" customFormat="1" x14ac:dyDescent="0.2">
      <c r="E88" s="679"/>
      <c r="I88" s="679"/>
    </row>
    <row r="89" spans="5:9" s="38" customFormat="1" x14ac:dyDescent="0.2">
      <c r="E89" s="679"/>
      <c r="I89" s="679"/>
    </row>
    <row r="90" spans="5:9" s="38" customFormat="1" x14ac:dyDescent="0.2">
      <c r="E90" s="679"/>
      <c r="I90" s="679"/>
    </row>
    <row r="91" spans="5:9" s="38" customFormat="1" x14ac:dyDescent="0.2">
      <c r="E91" s="679"/>
      <c r="I91" s="679"/>
    </row>
    <row r="92" spans="5:9" s="38" customFormat="1" x14ac:dyDescent="0.2">
      <c r="E92" s="679"/>
      <c r="I92" s="679"/>
    </row>
    <row r="93" spans="5:9" s="38" customFormat="1" x14ac:dyDescent="0.2">
      <c r="E93" s="679"/>
      <c r="I93" s="679"/>
    </row>
    <row r="94" spans="5:9" s="38" customFormat="1" x14ac:dyDescent="0.2">
      <c r="E94" s="679"/>
      <c r="I94" s="679"/>
    </row>
    <row r="95" spans="5:9" s="38" customFormat="1" x14ac:dyDescent="0.2">
      <c r="E95" s="679"/>
      <c r="I95" s="679"/>
    </row>
    <row r="96" spans="5:9" s="38" customFormat="1" x14ac:dyDescent="0.2">
      <c r="E96" s="679"/>
      <c r="I96" s="679"/>
    </row>
    <row r="97" spans="5:9" s="38" customFormat="1" x14ac:dyDescent="0.2">
      <c r="E97" s="679"/>
      <c r="I97" s="679"/>
    </row>
    <row r="98" spans="5:9" s="38" customFormat="1" x14ac:dyDescent="0.2">
      <c r="E98" s="679"/>
      <c r="I98" s="679"/>
    </row>
    <row r="99" spans="5:9" s="38" customFormat="1" x14ac:dyDescent="0.2">
      <c r="E99" s="679"/>
      <c r="I99" s="679"/>
    </row>
    <row r="100" spans="5:9" s="38" customFormat="1" x14ac:dyDescent="0.2">
      <c r="E100" s="679"/>
      <c r="I100" s="679"/>
    </row>
    <row r="101" spans="5:9" s="38" customFormat="1" x14ac:dyDescent="0.2">
      <c r="E101" s="679"/>
      <c r="I101" s="679"/>
    </row>
    <row r="102" spans="5:9" s="38" customFormat="1" x14ac:dyDescent="0.2">
      <c r="E102" s="679"/>
      <c r="I102" s="679"/>
    </row>
    <row r="103" spans="5:9" s="38" customFormat="1" x14ac:dyDescent="0.2">
      <c r="E103" s="679"/>
      <c r="I103" s="679"/>
    </row>
  </sheetData>
  <sheetProtection selectLockedCells="1" selectUnlockedCells="1"/>
  <mergeCells count="4">
    <mergeCell ref="A4:L4"/>
    <mergeCell ref="A51:B51"/>
    <mergeCell ref="A52:B52"/>
    <mergeCell ref="A53:B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6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9.7109375" style="1" customWidth="1"/>
    <col min="7" max="7" width="9.7109375" style="597" customWidth="1"/>
    <col min="10" max="10" width="9.5703125" style="738" bestFit="1" customWidth="1"/>
    <col min="11" max="11" width="11.140625" bestFit="1" customWidth="1"/>
  </cols>
  <sheetData>
    <row r="1" spans="1:8" ht="15" customHeight="1" x14ac:dyDescent="0.2">
      <c r="B1" s="3"/>
      <c r="C1" s="3"/>
      <c r="D1" s="3"/>
      <c r="E1" s="3"/>
      <c r="F1" s="3"/>
      <c r="G1" s="596"/>
      <c r="H1" s="2" t="s">
        <v>536</v>
      </c>
    </row>
    <row r="2" spans="1:8" ht="15" customHeight="1" x14ac:dyDescent="0.2">
      <c r="A2" s="3"/>
      <c r="B2" s="3"/>
      <c r="C2" s="3"/>
      <c r="D2" s="3"/>
      <c r="E2" s="3"/>
      <c r="F2" s="3"/>
      <c r="H2" s="2" t="str">
        <f>'2.sz. melléklet'!G2</f>
        <v>az 1/2019. (II…...) önkormányzati rendelethez</v>
      </c>
    </row>
    <row r="3" spans="1:8" ht="15" customHeight="1" x14ac:dyDescent="0.2">
      <c r="A3" s="804" t="s">
        <v>781</v>
      </c>
      <c r="B3" s="804"/>
      <c r="C3" s="804"/>
      <c r="D3" s="804"/>
      <c r="E3" s="804"/>
      <c r="F3" s="804"/>
      <c r="G3" s="804"/>
      <c r="H3" s="804"/>
    </row>
    <row r="4" spans="1:8" ht="12.75" customHeight="1" thickBot="1" x14ac:dyDescent="0.25">
      <c r="A4" s="40"/>
      <c r="B4" s="91"/>
      <c r="C4" s="91"/>
      <c r="D4" s="39"/>
      <c r="E4" s="39"/>
      <c r="F4" s="39"/>
      <c r="G4" s="598"/>
      <c r="H4" s="6" t="s">
        <v>304</v>
      </c>
    </row>
    <row r="5" spans="1:8" ht="45.75" thickTop="1" x14ac:dyDescent="0.2">
      <c r="A5" s="7" t="s">
        <v>1</v>
      </c>
      <c r="B5" s="8" t="s">
        <v>2</v>
      </c>
      <c r="C5" s="9" t="s">
        <v>334</v>
      </c>
      <c r="D5" s="9" t="s">
        <v>603</v>
      </c>
      <c r="E5" s="9" t="s">
        <v>666</v>
      </c>
      <c r="F5" s="9" t="s">
        <v>667</v>
      </c>
      <c r="G5" s="9" t="s">
        <v>668</v>
      </c>
      <c r="H5" s="496" t="s">
        <v>669</v>
      </c>
    </row>
    <row r="6" spans="1:8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">
      <c r="A7" s="116" t="s">
        <v>13</v>
      </c>
      <c r="B7" s="117" t="s">
        <v>116</v>
      </c>
      <c r="C7" s="117" t="s">
        <v>335</v>
      </c>
      <c r="D7" s="118">
        <f>D8+D16</f>
        <v>48217569</v>
      </c>
      <c r="E7" s="118">
        <f>E8+E16</f>
        <v>51676131</v>
      </c>
      <c r="F7" s="118">
        <f>F8+F16</f>
        <v>51676131</v>
      </c>
      <c r="G7" s="118">
        <f>G8+G16</f>
        <v>52301777</v>
      </c>
      <c r="H7" s="119">
        <f>G7/D7</f>
        <v>1.0847037311234002</v>
      </c>
    </row>
    <row r="8" spans="1:8" ht="15" customHeight="1" x14ac:dyDescent="0.2">
      <c r="A8" s="21" t="s">
        <v>117</v>
      </c>
      <c r="B8" s="18" t="s">
        <v>336</v>
      </c>
      <c r="C8" s="18" t="s">
        <v>337</v>
      </c>
      <c r="D8" s="19">
        <f>SUM(D9:D15)</f>
        <v>32558468</v>
      </c>
      <c r="E8" s="19">
        <f>SUM(E9:E15)</f>
        <v>39676387</v>
      </c>
      <c r="F8" s="19">
        <f>SUM(F9:F15)</f>
        <v>39676387</v>
      </c>
      <c r="G8" s="52">
        <f>SUM(G9:G15)</f>
        <v>40817054</v>
      </c>
      <c r="H8" s="120">
        <f t="shared" ref="H8:H29" si="0">G8/D8</f>
        <v>1.253654010993392</v>
      </c>
    </row>
    <row r="9" spans="1:8" ht="15" customHeight="1" x14ac:dyDescent="0.2">
      <c r="A9" s="121"/>
      <c r="B9" s="22" t="s">
        <v>338</v>
      </c>
      <c r="C9" s="22" t="s">
        <v>339</v>
      </c>
      <c r="D9" s="680">
        <v>29698452</v>
      </c>
      <c r="E9" s="589">
        <v>33594105</v>
      </c>
      <c r="F9" s="589">
        <v>33594105</v>
      </c>
      <c r="G9" s="680">
        <v>37447450</v>
      </c>
      <c r="H9" s="87">
        <f t="shared" si="0"/>
        <v>1.2609226231724131</v>
      </c>
    </row>
    <row r="10" spans="1:8" ht="15" customHeight="1" x14ac:dyDescent="0.2">
      <c r="A10" s="121"/>
      <c r="B10" s="22" t="s">
        <v>604</v>
      </c>
      <c r="C10" s="22" t="s">
        <v>605</v>
      </c>
      <c r="D10" s="86">
        <v>163000</v>
      </c>
      <c r="E10" s="589">
        <v>2826080</v>
      </c>
      <c r="F10" s="589">
        <v>2826080</v>
      </c>
      <c r="G10" s="86">
        <v>0</v>
      </c>
      <c r="H10" s="87"/>
    </row>
    <row r="11" spans="1:8" ht="15" customHeight="1" x14ac:dyDescent="0.2">
      <c r="A11" s="121"/>
      <c r="B11" s="22" t="s">
        <v>670</v>
      </c>
      <c r="C11" s="22" t="s">
        <v>505</v>
      </c>
      <c r="D11" s="656">
        <v>62000</v>
      </c>
      <c r="E11" s="589">
        <v>46500</v>
      </c>
      <c r="F11" s="589">
        <v>46500</v>
      </c>
      <c r="G11" s="656">
        <v>65000</v>
      </c>
      <c r="H11" s="87">
        <f t="shared" si="0"/>
        <v>1.0483870967741935</v>
      </c>
    </row>
    <row r="12" spans="1:8" ht="15" customHeight="1" x14ac:dyDescent="0.2">
      <c r="A12" s="121"/>
      <c r="B12" s="22" t="s">
        <v>575</v>
      </c>
      <c r="C12" s="22" t="s">
        <v>340</v>
      </c>
      <c r="D12" s="680">
        <v>2020176</v>
      </c>
      <c r="E12" s="589">
        <v>2283518</v>
      </c>
      <c r="F12" s="589">
        <v>2283518</v>
      </c>
      <c r="G12" s="680">
        <v>2540708</v>
      </c>
      <c r="H12" s="87">
        <f t="shared" si="0"/>
        <v>1.2576666587465646</v>
      </c>
    </row>
    <row r="13" spans="1:8" ht="15" customHeight="1" x14ac:dyDescent="0.2">
      <c r="A13" s="121"/>
      <c r="B13" s="22" t="s">
        <v>583</v>
      </c>
      <c r="C13" s="22" t="s">
        <v>501</v>
      </c>
      <c r="D13" s="680">
        <v>93240</v>
      </c>
      <c r="E13" s="589">
        <v>114120</v>
      </c>
      <c r="F13" s="589">
        <v>114120</v>
      </c>
      <c r="G13" s="680">
        <v>123240</v>
      </c>
      <c r="H13" s="87">
        <f t="shared" si="0"/>
        <v>1.3217503217503217</v>
      </c>
    </row>
    <row r="14" spans="1:8" ht="15" customHeight="1" x14ac:dyDescent="0.2">
      <c r="A14" s="121"/>
      <c r="B14" s="22" t="s">
        <v>671</v>
      </c>
      <c r="C14" s="22" t="s">
        <v>587</v>
      </c>
      <c r="D14" s="680">
        <v>100000</v>
      </c>
      <c r="E14" s="589">
        <v>0</v>
      </c>
      <c r="F14" s="589">
        <v>0</v>
      </c>
      <c r="G14" s="680">
        <v>0</v>
      </c>
      <c r="H14" s="87">
        <f t="shared" si="0"/>
        <v>0</v>
      </c>
    </row>
    <row r="15" spans="1:8" ht="15" customHeight="1" x14ac:dyDescent="0.2">
      <c r="A15" s="121"/>
      <c r="B15" s="22" t="s">
        <v>672</v>
      </c>
      <c r="C15" s="22" t="s">
        <v>506</v>
      </c>
      <c r="D15" s="680">
        <v>421600</v>
      </c>
      <c r="E15" s="589">
        <v>812064</v>
      </c>
      <c r="F15" s="589">
        <v>812064</v>
      </c>
      <c r="G15" s="680">
        <v>640656</v>
      </c>
      <c r="H15" s="87">
        <f t="shared" si="0"/>
        <v>1.5195825426944971</v>
      </c>
    </row>
    <row r="16" spans="1:8" ht="15" customHeight="1" x14ac:dyDescent="0.2">
      <c r="A16" s="21" t="s">
        <v>118</v>
      </c>
      <c r="B16" s="18" t="s">
        <v>120</v>
      </c>
      <c r="C16" s="18" t="s">
        <v>341</v>
      </c>
      <c r="D16" s="19">
        <f>SUM(D17:D19)</f>
        <v>15659101</v>
      </c>
      <c r="E16" s="19">
        <f>SUM(E17:E19)</f>
        <v>11999744</v>
      </c>
      <c r="F16" s="19">
        <f>SUM(F17:F19)</f>
        <v>11999744</v>
      </c>
      <c r="G16" s="19">
        <f>SUM(G17:G19)</f>
        <v>11484723</v>
      </c>
      <c r="H16" s="120">
        <f t="shared" si="0"/>
        <v>0.73342160574863147</v>
      </c>
    </row>
    <row r="17" spans="1:10" ht="15" customHeight="1" x14ac:dyDescent="0.2">
      <c r="A17" s="121"/>
      <c r="B17" s="22" t="s">
        <v>362</v>
      </c>
      <c r="C17" s="22" t="s">
        <v>342</v>
      </c>
      <c r="D17" s="680">
        <v>8216720</v>
      </c>
      <c r="E17" s="589">
        <v>8675420</v>
      </c>
      <c r="F17" s="589">
        <v>8675420</v>
      </c>
      <c r="G17" s="680">
        <v>8221419</v>
      </c>
      <c r="H17" s="87">
        <f t="shared" si="0"/>
        <v>1.0005718826977188</v>
      </c>
    </row>
    <row r="18" spans="1:10" ht="15" customHeight="1" x14ac:dyDescent="0.2">
      <c r="A18" s="121"/>
      <c r="B18" s="22" t="s">
        <v>363</v>
      </c>
      <c r="C18" s="22" t="s">
        <v>343</v>
      </c>
      <c r="D18" s="680">
        <v>5807381</v>
      </c>
      <c r="E18" s="589">
        <v>2457337</v>
      </c>
      <c r="F18" s="589">
        <v>2457337</v>
      </c>
      <c r="G18" s="680">
        <v>1897284</v>
      </c>
      <c r="H18" s="79">
        <f t="shared" si="0"/>
        <v>0.32670217435363719</v>
      </c>
    </row>
    <row r="19" spans="1:10" ht="15" customHeight="1" x14ac:dyDescent="0.2">
      <c r="A19" s="121"/>
      <c r="B19" s="22" t="s">
        <v>364</v>
      </c>
      <c r="C19" s="22" t="s">
        <v>344</v>
      </c>
      <c r="D19" s="680">
        <v>1635000</v>
      </c>
      <c r="E19" s="589">
        <v>866987</v>
      </c>
      <c r="F19" s="589">
        <v>866987</v>
      </c>
      <c r="G19" s="680">
        <v>1366020</v>
      </c>
      <c r="H19" s="79">
        <f t="shared" si="0"/>
        <v>0.83548623853211013</v>
      </c>
    </row>
    <row r="20" spans="1:10" ht="15" customHeight="1" x14ac:dyDescent="0.2">
      <c r="A20" s="27" t="s">
        <v>14</v>
      </c>
      <c r="B20" s="122" t="s">
        <v>202</v>
      </c>
      <c r="C20" s="122" t="s">
        <v>345</v>
      </c>
      <c r="D20" s="681">
        <v>10362093</v>
      </c>
      <c r="E20" s="591">
        <v>10803467</v>
      </c>
      <c r="F20" s="591">
        <v>10803467</v>
      </c>
      <c r="G20" s="681">
        <v>11170165</v>
      </c>
      <c r="H20" s="119">
        <f t="shared" si="0"/>
        <v>1.0779834730300144</v>
      </c>
    </row>
    <row r="21" spans="1:10" ht="15" customHeight="1" x14ac:dyDescent="0.2">
      <c r="A21" s="27" t="s">
        <v>42</v>
      </c>
      <c r="B21" s="122" t="s">
        <v>122</v>
      </c>
      <c r="C21" s="122" t="s">
        <v>346</v>
      </c>
      <c r="D21" s="28">
        <f>SUM(D22:D26)</f>
        <v>121506703</v>
      </c>
      <c r="E21" s="28">
        <f>SUM(E22:E26)</f>
        <v>126521237</v>
      </c>
      <c r="F21" s="28">
        <f>SUM(F22:F26)</f>
        <v>93003541</v>
      </c>
      <c r="G21" s="28">
        <f>SUM(G22:G26)</f>
        <v>123706100</v>
      </c>
      <c r="H21" s="119">
        <f t="shared" si="0"/>
        <v>1.0181010343108396</v>
      </c>
    </row>
    <row r="22" spans="1:10" ht="15" customHeight="1" x14ac:dyDescent="0.2">
      <c r="A22" s="21" t="s">
        <v>121</v>
      </c>
      <c r="B22" s="18" t="s">
        <v>347</v>
      </c>
      <c r="C22" s="18" t="s">
        <v>353</v>
      </c>
      <c r="D22" s="575">
        <v>12249000</v>
      </c>
      <c r="E22" s="594">
        <v>12249000</v>
      </c>
      <c r="F22" s="594">
        <v>9895466</v>
      </c>
      <c r="G22" s="575">
        <v>13540000</v>
      </c>
      <c r="H22" s="120">
        <f t="shared" si="0"/>
        <v>1.1053963588864397</v>
      </c>
    </row>
    <row r="23" spans="1:10" ht="15" customHeight="1" x14ac:dyDescent="0.2">
      <c r="A23" s="21" t="s">
        <v>123</v>
      </c>
      <c r="B23" s="18" t="s">
        <v>348</v>
      </c>
      <c r="C23" s="18" t="s">
        <v>354</v>
      </c>
      <c r="D23" s="575">
        <v>2923000</v>
      </c>
      <c r="E23" s="594">
        <v>3336000</v>
      </c>
      <c r="F23" s="594">
        <v>2956035</v>
      </c>
      <c r="G23" s="575">
        <v>3631700</v>
      </c>
      <c r="H23" s="120">
        <f t="shared" si="0"/>
        <v>1.242456380431064</v>
      </c>
    </row>
    <row r="24" spans="1:10" ht="15" customHeight="1" x14ac:dyDescent="0.2">
      <c r="A24" s="21" t="s">
        <v>349</v>
      </c>
      <c r="B24" s="18" t="s">
        <v>350</v>
      </c>
      <c r="C24" s="18" t="s">
        <v>355</v>
      </c>
      <c r="D24" s="575">
        <v>63889000</v>
      </c>
      <c r="E24" s="594">
        <v>64082423</v>
      </c>
      <c r="F24" s="594">
        <v>52278888</v>
      </c>
      <c r="G24" s="575">
        <v>70485400</v>
      </c>
      <c r="H24" s="120">
        <f t="shared" si="0"/>
        <v>1.1032478204385732</v>
      </c>
    </row>
    <row r="25" spans="1:10" ht="15" customHeight="1" x14ac:dyDescent="0.2">
      <c r="A25" s="21" t="s">
        <v>351</v>
      </c>
      <c r="B25" s="18" t="s">
        <v>352</v>
      </c>
      <c r="C25" s="18" t="s">
        <v>356</v>
      </c>
      <c r="D25" s="575">
        <v>395000</v>
      </c>
      <c r="E25" s="594">
        <v>395000</v>
      </c>
      <c r="F25" s="594">
        <v>178672</v>
      </c>
      <c r="G25" s="575">
        <v>350000</v>
      </c>
      <c r="H25" s="120">
        <f t="shared" si="0"/>
        <v>0.88607594936708856</v>
      </c>
    </row>
    <row r="26" spans="1:10" ht="15" customHeight="1" x14ac:dyDescent="0.2">
      <c r="A26" s="21" t="s">
        <v>357</v>
      </c>
      <c r="B26" s="18" t="s">
        <v>358</v>
      </c>
      <c r="C26" s="18" t="s">
        <v>359</v>
      </c>
      <c r="D26" s="19">
        <f>SUM(D27:D31)</f>
        <v>42050703</v>
      </c>
      <c r="E26" s="19">
        <f>SUM(E27:E31)</f>
        <v>46458814</v>
      </c>
      <c r="F26" s="19">
        <f>SUM(F27:F31)</f>
        <v>27694480</v>
      </c>
      <c r="G26" s="19">
        <f>SUM(G27:G31)</f>
        <v>35699000</v>
      </c>
      <c r="H26" s="120">
        <f t="shared" si="0"/>
        <v>0.84895132430960785</v>
      </c>
    </row>
    <row r="27" spans="1:10" ht="15" customHeight="1" x14ac:dyDescent="0.2">
      <c r="A27" s="121"/>
      <c r="B27" s="22" t="s">
        <v>360</v>
      </c>
      <c r="C27" s="22" t="s">
        <v>361</v>
      </c>
      <c r="D27" s="680">
        <v>14576000</v>
      </c>
      <c r="E27" s="589">
        <v>14810500</v>
      </c>
      <c r="F27" s="589">
        <v>11942443</v>
      </c>
      <c r="G27" s="680">
        <v>17272000</v>
      </c>
      <c r="H27" s="87">
        <f t="shared" si="0"/>
        <v>1.1849615806805709</v>
      </c>
    </row>
    <row r="28" spans="1:10" ht="15" customHeight="1" x14ac:dyDescent="0.2">
      <c r="A28" s="121"/>
      <c r="B28" s="306" t="s">
        <v>365</v>
      </c>
      <c r="C28" s="22" t="s">
        <v>366</v>
      </c>
      <c r="D28" s="680">
        <v>25965703</v>
      </c>
      <c r="E28" s="589">
        <v>30139314</v>
      </c>
      <c r="F28" s="589">
        <v>14351000</v>
      </c>
      <c r="G28" s="680">
        <v>17587000</v>
      </c>
      <c r="H28" s="87">
        <f t="shared" si="0"/>
        <v>0.67731653558542204</v>
      </c>
    </row>
    <row r="29" spans="1:10" ht="15" customHeight="1" x14ac:dyDescent="0.2">
      <c r="A29" s="121"/>
      <c r="B29" s="306" t="s">
        <v>567</v>
      </c>
      <c r="C29" s="22" t="s">
        <v>568</v>
      </c>
      <c r="D29" s="680">
        <v>40000</v>
      </c>
      <c r="E29" s="589">
        <v>40000</v>
      </c>
      <c r="F29" s="589">
        <v>5812</v>
      </c>
      <c r="G29" s="680">
        <v>40000</v>
      </c>
      <c r="H29" s="87">
        <f t="shared" si="0"/>
        <v>1</v>
      </c>
    </row>
    <row r="30" spans="1:10" ht="15" customHeight="1" x14ac:dyDescent="0.2">
      <c r="A30" s="121"/>
      <c r="B30" s="306" t="s">
        <v>674</v>
      </c>
      <c r="C30" s="22" t="s">
        <v>673</v>
      </c>
      <c r="D30" s="680">
        <v>0</v>
      </c>
      <c r="E30" s="589">
        <v>4000</v>
      </c>
      <c r="F30" s="589">
        <v>3940</v>
      </c>
      <c r="G30" s="680"/>
      <c r="H30" s="87"/>
    </row>
    <row r="31" spans="1:10" ht="15" customHeight="1" x14ac:dyDescent="0.2">
      <c r="A31" s="121"/>
      <c r="B31" s="306" t="s">
        <v>675</v>
      </c>
      <c r="C31" s="22" t="s">
        <v>367</v>
      </c>
      <c r="D31" s="680">
        <v>1469000</v>
      </c>
      <c r="E31" s="589">
        <v>1465000</v>
      </c>
      <c r="F31" s="589">
        <v>1391285</v>
      </c>
      <c r="G31" s="680">
        <v>800000</v>
      </c>
      <c r="H31" s="87">
        <f t="shared" ref="H31:H38" si="1">G31/D31</f>
        <v>0.54458815520762427</v>
      </c>
    </row>
    <row r="32" spans="1:10" s="307" customFormat="1" ht="15" customHeight="1" x14ac:dyDescent="0.2">
      <c r="A32" s="27" t="s">
        <v>43</v>
      </c>
      <c r="B32" s="122" t="s">
        <v>368</v>
      </c>
      <c r="C32" s="122" t="s">
        <v>369</v>
      </c>
      <c r="D32" s="28">
        <v>4990000</v>
      </c>
      <c r="E32" s="591">
        <v>4990000</v>
      </c>
      <c r="F32" s="591">
        <v>3643733</v>
      </c>
      <c r="G32" s="28">
        <v>4634000</v>
      </c>
      <c r="H32" s="119">
        <f t="shared" si="1"/>
        <v>0.92865731462925849</v>
      </c>
      <c r="J32" s="738"/>
    </row>
    <row r="33" spans="1:10" s="307" customFormat="1" ht="15" customHeight="1" x14ac:dyDescent="0.2">
      <c r="A33" s="27" t="s">
        <v>44</v>
      </c>
      <c r="B33" s="122" t="s">
        <v>370</v>
      </c>
      <c r="C33" s="122" t="s">
        <v>371</v>
      </c>
      <c r="D33" s="28">
        <f>SUM(D34:D37)</f>
        <v>100506928</v>
      </c>
      <c r="E33" s="28">
        <f>SUM(E34:E37)</f>
        <v>107215721</v>
      </c>
      <c r="F33" s="28">
        <f>SUM(F34:F37)</f>
        <v>36631370</v>
      </c>
      <c r="G33" s="28">
        <f>SUM(G34:G37)</f>
        <v>89483163</v>
      </c>
      <c r="H33" s="119">
        <f t="shared" si="1"/>
        <v>0.89031835695943273</v>
      </c>
      <c r="J33" s="738"/>
    </row>
    <row r="34" spans="1:10" s="307" customFormat="1" ht="15" customHeight="1" x14ac:dyDescent="0.2">
      <c r="A34" s="21" t="s">
        <v>327</v>
      </c>
      <c r="B34" s="18" t="s">
        <v>507</v>
      </c>
      <c r="C34" s="18" t="s">
        <v>508</v>
      </c>
      <c r="D34" s="575">
        <v>800000</v>
      </c>
      <c r="E34" s="594">
        <v>1035980</v>
      </c>
      <c r="F34" s="594">
        <v>1035980</v>
      </c>
      <c r="G34" s="575">
        <v>1400140</v>
      </c>
      <c r="H34" s="119">
        <f t="shared" si="1"/>
        <v>1.750175</v>
      </c>
      <c r="J34" s="738"/>
    </row>
    <row r="35" spans="1:10" s="307" customFormat="1" ht="15" customHeight="1" x14ac:dyDescent="0.2">
      <c r="A35" s="21" t="s">
        <v>329</v>
      </c>
      <c r="B35" s="18" t="s">
        <v>372</v>
      </c>
      <c r="C35" s="18" t="s">
        <v>374</v>
      </c>
      <c r="D35" s="575">
        <v>17905900</v>
      </c>
      <c r="E35" s="594">
        <v>21237900</v>
      </c>
      <c r="F35" s="594">
        <v>19313250</v>
      </c>
      <c r="G35" s="575">
        <v>20406500</v>
      </c>
      <c r="H35" s="120">
        <f t="shared" si="1"/>
        <v>1.1396522933781603</v>
      </c>
      <c r="J35" s="738"/>
    </row>
    <row r="36" spans="1:10" s="307" customFormat="1" ht="15" customHeight="1" x14ac:dyDescent="0.2">
      <c r="A36" s="21" t="s">
        <v>376</v>
      </c>
      <c r="B36" s="18" t="s">
        <v>373</v>
      </c>
      <c r="C36" s="18" t="s">
        <v>375</v>
      </c>
      <c r="D36" s="575">
        <v>7604000</v>
      </c>
      <c r="E36" s="594">
        <v>16361000</v>
      </c>
      <c r="F36" s="594">
        <v>16282140</v>
      </c>
      <c r="G36" s="575">
        <v>7636000</v>
      </c>
      <c r="H36" s="120">
        <f t="shared" si="1"/>
        <v>1.0042083114150446</v>
      </c>
      <c r="J36" s="738"/>
    </row>
    <row r="37" spans="1:10" s="307" customFormat="1" ht="15" customHeight="1" x14ac:dyDescent="0.2">
      <c r="A37" s="21" t="s">
        <v>509</v>
      </c>
      <c r="B37" s="18" t="s">
        <v>36</v>
      </c>
      <c r="C37" s="18" t="s">
        <v>528</v>
      </c>
      <c r="D37" s="575">
        <v>74197028</v>
      </c>
      <c r="E37" s="594">
        <v>68580841</v>
      </c>
      <c r="F37" s="594">
        <v>0</v>
      </c>
      <c r="G37" s="575">
        <v>60040523</v>
      </c>
      <c r="H37" s="120">
        <f t="shared" si="1"/>
        <v>0.80920388078077732</v>
      </c>
      <c r="J37" s="738"/>
    </row>
    <row r="38" spans="1:10" s="307" customFormat="1" ht="15" customHeight="1" x14ac:dyDescent="0.2">
      <c r="A38" s="27" t="s">
        <v>45</v>
      </c>
      <c r="B38" s="122" t="s">
        <v>203</v>
      </c>
      <c r="C38" s="122" t="s">
        <v>377</v>
      </c>
      <c r="D38" s="28">
        <f>SUM(D39:D44)</f>
        <v>220629529</v>
      </c>
      <c r="E38" s="28">
        <f t="shared" ref="E38:G38" si="2">SUM(E39:E44)</f>
        <v>204242332</v>
      </c>
      <c r="F38" s="28">
        <f t="shared" si="2"/>
        <v>119981554</v>
      </c>
      <c r="G38" s="28">
        <f t="shared" si="2"/>
        <v>184855892</v>
      </c>
      <c r="H38" s="119">
        <f t="shared" si="1"/>
        <v>0.83785653188789611</v>
      </c>
      <c r="J38" s="738"/>
    </row>
    <row r="39" spans="1:10" s="307" customFormat="1" ht="15" customHeight="1" x14ac:dyDescent="0.2">
      <c r="A39" s="311" t="s">
        <v>378</v>
      </c>
      <c r="B39" s="71" t="s">
        <v>608</v>
      </c>
      <c r="C39" s="71" t="s">
        <v>609</v>
      </c>
      <c r="D39" s="52">
        <v>0</v>
      </c>
      <c r="E39" s="594">
        <v>274000</v>
      </c>
      <c r="F39" s="594">
        <v>274000</v>
      </c>
      <c r="G39" s="52">
        <v>0</v>
      </c>
      <c r="H39" s="120"/>
      <c r="J39" s="738"/>
    </row>
    <row r="40" spans="1:10" s="313" customFormat="1" ht="15" customHeight="1" x14ac:dyDescent="0.2">
      <c r="A40" s="311" t="s">
        <v>379</v>
      </c>
      <c r="B40" s="71" t="s">
        <v>380</v>
      </c>
      <c r="C40" s="71" t="s">
        <v>381</v>
      </c>
      <c r="D40" s="575">
        <v>159058209</v>
      </c>
      <c r="E40" s="594">
        <v>148723401</v>
      </c>
      <c r="F40" s="594">
        <v>107899074</v>
      </c>
      <c r="G40" s="575">
        <v>113676042</v>
      </c>
      <c r="H40" s="120">
        <f t="shared" ref="H40:H48" si="3">G40/D40</f>
        <v>0.71468201933544973</v>
      </c>
      <c r="J40" s="739"/>
    </row>
    <row r="41" spans="1:10" s="307" customFormat="1" ht="15" customHeight="1" x14ac:dyDescent="0.2">
      <c r="A41" s="311" t="s">
        <v>382</v>
      </c>
      <c r="B41" s="71" t="s">
        <v>383</v>
      </c>
      <c r="C41" s="71" t="s">
        <v>384</v>
      </c>
      <c r="D41" s="575">
        <v>1230000</v>
      </c>
      <c r="E41" s="594">
        <v>1036000</v>
      </c>
      <c r="F41" s="594">
        <v>797661</v>
      </c>
      <c r="G41" s="575">
        <v>386220</v>
      </c>
      <c r="H41" s="120">
        <f t="shared" si="3"/>
        <v>0.314</v>
      </c>
      <c r="J41" s="738"/>
    </row>
    <row r="42" spans="1:10" s="307" customFormat="1" ht="15" customHeight="1" x14ac:dyDescent="0.2">
      <c r="A42" s="311" t="s">
        <v>385</v>
      </c>
      <c r="B42" s="71" t="s">
        <v>386</v>
      </c>
      <c r="C42" s="71" t="s">
        <v>387</v>
      </c>
      <c r="D42" s="575">
        <v>22952500</v>
      </c>
      <c r="E42" s="594">
        <v>23418500</v>
      </c>
      <c r="F42" s="594">
        <v>3168470</v>
      </c>
      <c r="G42" s="575">
        <v>29529000</v>
      </c>
      <c r="H42" s="120">
        <f t="shared" si="3"/>
        <v>1.2865265221653415</v>
      </c>
      <c r="J42" s="738"/>
    </row>
    <row r="43" spans="1:10" s="313" customFormat="1" ht="15" customHeight="1" x14ac:dyDescent="0.2">
      <c r="A43" s="311" t="s">
        <v>388</v>
      </c>
      <c r="B43" s="71" t="s">
        <v>389</v>
      </c>
      <c r="C43" s="71" t="s">
        <v>390</v>
      </c>
      <c r="D43" s="575">
        <v>14220000</v>
      </c>
      <c r="E43" s="594">
        <v>14220000</v>
      </c>
      <c r="F43" s="594">
        <v>0</v>
      </c>
      <c r="G43" s="575">
        <v>14220000</v>
      </c>
      <c r="H43" s="120">
        <f t="shared" si="3"/>
        <v>1</v>
      </c>
      <c r="J43" s="739"/>
    </row>
    <row r="44" spans="1:10" s="307" customFormat="1" ht="15" customHeight="1" x14ac:dyDescent="0.2">
      <c r="A44" s="311" t="s">
        <v>610</v>
      </c>
      <c r="B44" s="71" t="s">
        <v>391</v>
      </c>
      <c r="C44" s="71" t="s">
        <v>392</v>
      </c>
      <c r="D44" s="575">
        <v>23168820</v>
      </c>
      <c r="E44" s="594">
        <v>16570431</v>
      </c>
      <c r="F44" s="594">
        <v>7842349</v>
      </c>
      <c r="G44" s="575">
        <v>27044630</v>
      </c>
      <c r="H44" s="120">
        <f t="shared" si="3"/>
        <v>1.1672856019426108</v>
      </c>
      <c r="J44" s="738"/>
    </row>
    <row r="45" spans="1:10" s="307" customFormat="1" ht="15" customHeight="1" x14ac:dyDescent="0.2">
      <c r="A45" s="312" t="s">
        <v>46</v>
      </c>
      <c r="B45" s="309" t="s">
        <v>393</v>
      </c>
      <c r="C45" s="309" t="s">
        <v>394</v>
      </c>
      <c r="D45" s="310">
        <f>SUM(D46:D47)</f>
        <v>27864000</v>
      </c>
      <c r="E45" s="310">
        <f>SUM(E46:E47)</f>
        <v>45454500</v>
      </c>
      <c r="F45" s="310">
        <f>SUM(F46:F47)</f>
        <v>45433216</v>
      </c>
      <c r="G45" s="310">
        <f>SUM(G46:G47)</f>
        <v>12815000</v>
      </c>
      <c r="H45" s="119">
        <f t="shared" si="3"/>
        <v>0.45991243181165664</v>
      </c>
      <c r="J45" s="738"/>
    </row>
    <row r="46" spans="1:10" s="307" customFormat="1" ht="15" customHeight="1" x14ac:dyDescent="0.2">
      <c r="A46" s="311" t="s">
        <v>395</v>
      </c>
      <c r="B46" s="71" t="s">
        <v>396</v>
      </c>
      <c r="C46" s="71" t="s">
        <v>397</v>
      </c>
      <c r="D46" s="575">
        <v>21941000</v>
      </c>
      <c r="E46" s="594">
        <v>36195500</v>
      </c>
      <c r="F46" s="594">
        <v>36192580</v>
      </c>
      <c r="G46" s="575">
        <v>10280000</v>
      </c>
      <c r="H46" s="120">
        <f t="shared" si="3"/>
        <v>0.46852923750056968</v>
      </c>
      <c r="J46" s="738"/>
    </row>
    <row r="47" spans="1:10" s="307" customFormat="1" ht="15" customHeight="1" x14ac:dyDescent="0.2">
      <c r="A47" s="311" t="s">
        <v>398</v>
      </c>
      <c r="B47" s="71" t="s">
        <v>399</v>
      </c>
      <c r="C47" s="71" t="s">
        <v>400</v>
      </c>
      <c r="D47" s="575">
        <v>5923000</v>
      </c>
      <c r="E47" s="594">
        <v>9259000</v>
      </c>
      <c r="F47" s="594">
        <v>9240636</v>
      </c>
      <c r="G47" s="575">
        <v>2535000</v>
      </c>
      <c r="H47" s="120">
        <f t="shared" si="3"/>
        <v>0.42799257133209523</v>
      </c>
      <c r="J47" s="738"/>
    </row>
    <row r="48" spans="1:10" s="307" customFormat="1" ht="15" customHeight="1" x14ac:dyDescent="0.2">
      <c r="A48" s="308" t="s">
        <v>64</v>
      </c>
      <c r="B48" s="309" t="s">
        <v>131</v>
      </c>
      <c r="C48" s="309" t="s">
        <v>401</v>
      </c>
      <c r="D48" s="310">
        <f>SUM(D49:D51)</f>
        <v>1500000</v>
      </c>
      <c r="E48" s="310">
        <f t="shared" ref="E48:G48" si="4">SUM(E49:E51)</f>
        <v>2482000</v>
      </c>
      <c r="F48" s="310">
        <f t="shared" si="4"/>
        <v>2332000</v>
      </c>
      <c r="G48" s="310">
        <f t="shared" si="4"/>
        <v>2500000</v>
      </c>
      <c r="H48" s="119">
        <f t="shared" si="3"/>
        <v>1.6666666666666667</v>
      </c>
      <c r="J48" s="738"/>
    </row>
    <row r="49" spans="1:11" s="307" customFormat="1" ht="15" customHeight="1" x14ac:dyDescent="0.2">
      <c r="A49" s="363" t="s">
        <v>402</v>
      </c>
      <c r="B49" s="71" t="s">
        <v>676</v>
      </c>
      <c r="C49" s="71" t="s">
        <v>678</v>
      </c>
      <c r="D49" s="52">
        <v>0</v>
      </c>
      <c r="E49" s="52">
        <v>254000</v>
      </c>
      <c r="F49" s="52">
        <v>254000</v>
      </c>
      <c r="G49" s="52">
        <v>0</v>
      </c>
      <c r="H49" s="120"/>
      <c r="J49" s="738"/>
    </row>
    <row r="50" spans="1:11" s="307" customFormat="1" ht="24" x14ac:dyDescent="0.2">
      <c r="A50" s="363" t="s">
        <v>510</v>
      </c>
      <c r="B50" s="707" t="s">
        <v>677</v>
      </c>
      <c r="C50" s="71" t="s">
        <v>679</v>
      </c>
      <c r="D50" s="52">
        <v>0</v>
      </c>
      <c r="E50" s="52">
        <v>728000</v>
      </c>
      <c r="F50" s="52">
        <v>728000</v>
      </c>
      <c r="G50" s="52">
        <v>0</v>
      </c>
      <c r="H50" s="120"/>
      <c r="J50" s="740"/>
      <c r="K50" s="741"/>
    </row>
    <row r="51" spans="1:11" s="307" customFormat="1" ht="15" customHeight="1" x14ac:dyDescent="0.2">
      <c r="A51" s="363" t="s">
        <v>589</v>
      </c>
      <c r="B51" s="347" t="s">
        <v>403</v>
      </c>
      <c r="C51" s="347" t="s">
        <v>680</v>
      </c>
      <c r="D51" s="348">
        <v>1500000</v>
      </c>
      <c r="E51" s="348">
        <v>1500000</v>
      </c>
      <c r="F51" s="348">
        <v>1350000</v>
      </c>
      <c r="G51" s="348">
        <v>2500000</v>
      </c>
      <c r="H51" s="120">
        <f>G51/D51</f>
        <v>1.6666666666666667</v>
      </c>
      <c r="J51" s="740"/>
    </row>
    <row r="52" spans="1:11" s="307" customFormat="1" ht="15" customHeight="1" x14ac:dyDescent="0.2">
      <c r="A52" s="532" t="s">
        <v>81</v>
      </c>
      <c r="B52" s="533" t="s">
        <v>39</v>
      </c>
      <c r="C52" s="533" t="s">
        <v>556</v>
      </c>
      <c r="D52" s="534">
        <f>SUM(D53:D54)</f>
        <v>21706178</v>
      </c>
      <c r="E52" s="534">
        <f>SUM(E53:E54)</f>
        <v>21291612</v>
      </c>
      <c r="F52" s="534">
        <f>SUM(F53:F54)</f>
        <v>21265140</v>
      </c>
      <c r="G52" s="534">
        <f>SUM(G53:G54)</f>
        <v>22683903</v>
      </c>
      <c r="H52" s="119">
        <f>G52/D52</f>
        <v>1.0450436276713477</v>
      </c>
      <c r="J52" s="738"/>
    </row>
    <row r="53" spans="1:11" ht="15" customHeight="1" x14ac:dyDescent="0.2">
      <c r="A53" s="456" t="s">
        <v>552</v>
      </c>
      <c r="B53" s="457" t="s">
        <v>553</v>
      </c>
      <c r="C53" s="600" t="s">
        <v>555</v>
      </c>
      <c r="D53" s="174">
        <v>2288178</v>
      </c>
      <c r="E53" s="594">
        <v>2546612</v>
      </c>
      <c r="F53" s="594">
        <v>2546612</v>
      </c>
      <c r="G53" s="682">
        <v>2303903</v>
      </c>
      <c r="H53" s="120">
        <f>G53/D53</f>
        <v>1.0068722800411507</v>
      </c>
      <c r="J53" s="740"/>
    </row>
    <row r="54" spans="1:11" ht="15" customHeight="1" thickBot="1" x14ac:dyDescent="0.25">
      <c r="A54" s="290" t="s">
        <v>554</v>
      </c>
      <c r="B54" s="455" t="s">
        <v>502</v>
      </c>
      <c r="C54" s="61" t="s">
        <v>503</v>
      </c>
      <c r="D54" s="728">
        <v>19418000</v>
      </c>
      <c r="E54" s="601">
        <v>18745000</v>
      </c>
      <c r="F54" s="601">
        <v>18718528</v>
      </c>
      <c r="G54" s="156">
        <v>20380000</v>
      </c>
      <c r="H54" s="120">
        <f>G54/D54</f>
        <v>1.0495416623751159</v>
      </c>
    </row>
    <row r="55" spans="1:11" ht="15" customHeight="1" thickTop="1" thickBot="1" x14ac:dyDescent="0.25">
      <c r="A55" s="819" t="s">
        <v>124</v>
      </c>
      <c r="B55" s="820"/>
      <c r="C55" s="298"/>
      <c r="D55" s="63">
        <f>D7+D20+D21+D32+D33+D38+D45+D48+D52</f>
        <v>557283000</v>
      </c>
      <c r="E55" s="63">
        <f>E7+E20+E21+E32+E33+E38+E45+E48+E52</f>
        <v>574677000</v>
      </c>
      <c r="F55" s="63">
        <f>F7+F20+F21+F32+F33+F38+F45+F48+F52</f>
        <v>384770152</v>
      </c>
      <c r="G55" s="683">
        <f>G7+G20+G21+G32+G33+G38+G45+G48+G52</f>
        <v>504150000</v>
      </c>
      <c r="H55" s="124">
        <f>G55/D55</f>
        <v>0.90465705933968921</v>
      </c>
    </row>
    <row r="56" spans="1:11" ht="15" customHeight="1" thickTop="1" x14ac:dyDescent="0.2">
      <c r="A56" s="41"/>
      <c r="B56" s="41"/>
      <c r="C56" s="41"/>
      <c r="D56" s="41"/>
      <c r="E56" s="41"/>
      <c r="F56" s="41"/>
      <c r="G56" s="599"/>
      <c r="H56" s="2" t="s">
        <v>551</v>
      </c>
    </row>
    <row r="57" spans="1:11" ht="12.75" x14ac:dyDescent="0.2">
      <c r="B57" s="39"/>
      <c r="C57" s="39"/>
      <c r="D57" s="39"/>
      <c r="E57" s="39"/>
      <c r="F57" s="39"/>
      <c r="H57" s="2" t="str">
        <f>'2.sz. melléklet'!G2</f>
        <v>az 1/2019. (II…...) önkormányzati rendelethez</v>
      </c>
    </row>
    <row r="58" spans="1:11" ht="12.75" x14ac:dyDescent="0.2">
      <c r="A58" s="804" t="s">
        <v>782</v>
      </c>
      <c r="B58" s="804"/>
      <c r="C58" s="804"/>
      <c r="D58" s="804"/>
      <c r="E58" s="804"/>
      <c r="F58" s="804"/>
      <c r="G58" s="804"/>
      <c r="H58" s="804"/>
    </row>
    <row r="59" spans="1:11" ht="15" customHeight="1" thickBot="1" x14ac:dyDescent="0.25">
      <c r="A59" s="41"/>
      <c r="B59" s="125"/>
      <c r="C59" s="125"/>
      <c r="D59" s="39"/>
      <c r="E59" s="39"/>
      <c r="F59" s="39"/>
      <c r="G59" s="598"/>
      <c r="H59" s="6" t="s">
        <v>304</v>
      </c>
    </row>
    <row r="60" spans="1:11" ht="45.75" thickTop="1" x14ac:dyDescent="0.2">
      <c r="A60" s="7" t="s">
        <v>1</v>
      </c>
      <c r="B60" s="8" t="s">
        <v>2</v>
      </c>
      <c r="C60" s="9" t="s">
        <v>334</v>
      </c>
      <c r="D60" s="9" t="s">
        <v>603</v>
      </c>
      <c r="E60" s="9" t="s">
        <v>666</v>
      </c>
      <c r="F60" s="9" t="s">
        <v>667</v>
      </c>
      <c r="G60" s="9" t="s">
        <v>668</v>
      </c>
      <c r="H60" s="496" t="s">
        <v>669</v>
      </c>
    </row>
    <row r="61" spans="1:11" ht="15" customHeight="1" thickBot="1" x14ac:dyDescent="0.25">
      <c r="A61" s="11" t="s">
        <v>3</v>
      </c>
      <c r="B61" s="12" t="s">
        <v>4</v>
      </c>
      <c r="C61" s="13" t="s">
        <v>5</v>
      </c>
      <c r="D61" s="13" t="s">
        <v>6</v>
      </c>
      <c r="E61" s="13" t="s">
        <v>7</v>
      </c>
      <c r="F61" s="13" t="s">
        <v>8</v>
      </c>
      <c r="G61" s="13" t="s">
        <v>9</v>
      </c>
      <c r="H61" s="96" t="s">
        <v>53</v>
      </c>
    </row>
    <row r="62" spans="1:11" ht="15" customHeight="1" thickTop="1" x14ac:dyDescent="0.2">
      <c r="A62" s="116" t="s">
        <v>404</v>
      </c>
      <c r="B62" s="117" t="s">
        <v>405</v>
      </c>
      <c r="C62" s="299" t="s">
        <v>406</v>
      </c>
      <c r="D62" s="182">
        <f>SUM(D63:D64)</f>
        <v>77936578</v>
      </c>
      <c r="E62" s="182">
        <f>SUM(E63:E64)</f>
        <v>102408731</v>
      </c>
      <c r="F62" s="182">
        <f>SUM(F63:F64)</f>
        <v>102519827</v>
      </c>
      <c r="G62" s="182">
        <f>SUM(G63:G64)</f>
        <v>69237657</v>
      </c>
      <c r="H62" s="29">
        <f t="shared" ref="H62:H95" si="5">G62/D62</f>
        <v>0.88838461704079441</v>
      </c>
      <c r="K62" s="186"/>
    </row>
    <row r="63" spans="1:11" ht="15" customHeight="1" x14ac:dyDescent="0.2">
      <c r="A63" s="21" t="s">
        <v>117</v>
      </c>
      <c r="B63" s="18" t="s">
        <v>407</v>
      </c>
      <c r="C63" s="300" t="s">
        <v>408</v>
      </c>
      <c r="D63" s="52">
        <v>62098492</v>
      </c>
      <c r="E63" s="594">
        <v>72374921</v>
      </c>
      <c r="F63" s="594">
        <v>72374921</v>
      </c>
      <c r="G63" s="52">
        <v>62551911</v>
      </c>
      <c r="H63" s="20">
        <f t="shared" si="5"/>
        <v>1.0073016104803318</v>
      </c>
      <c r="K63" s="186"/>
    </row>
    <row r="64" spans="1:11" s="336" customFormat="1" ht="15" customHeight="1" x14ac:dyDescent="0.2">
      <c r="A64" s="21" t="s">
        <v>118</v>
      </c>
      <c r="B64" s="18" t="s">
        <v>410</v>
      </c>
      <c r="C64" s="337" t="s">
        <v>409</v>
      </c>
      <c r="D64" s="174">
        <v>15838086</v>
      </c>
      <c r="E64" s="594">
        <v>30033810</v>
      </c>
      <c r="F64" s="594">
        <v>30144906</v>
      </c>
      <c r="G64" s="174">
        <v>6685746</v>
      </c>
      <c r="H64" s="20">
        <f t="shared" si="5"/>
        <v>0.42213093173000826</v>
      </c>
      <c r="J64" s="738"/>
    </row>
    <row r="65" spans="1:10" ht="15" customHeight="1" x14ac:dyDescent="0.2">
      <c r="A65" s="27" t="s">
        <v>14</v>
      </c>
      <c r="B65" s="301" t="s">
        <v>411</v>
      </c>
      <c r="C65" s="341" t="s">
        <v>412</v>
      </c>
      <c r="D65" s="177">
        <f>SUM(D66:D67)</f>
        <v>47307491</v>
      </c>
      <c r="E65" s="177">
        <f>SUM(E66:E67)</f>
        <v>33180446</v>
      </c>
      <c r="F65" s="177">
        <f>SUM(F66:F67)</f>
        <v>33180446</v>
      </c>
      <c r="G65" s="177">
        <f>SUM(G66:G67)</f>
        <v>36925688</v>
      </c>
      <c r="H65" s="29">
        <f t="shared" si="5"/>
        <v>0.78054631982068123</v>
      </c>
    </row>
    <row r="66" spans="1:10" ht="15" customHeight="1" x14ac:dyDescent="0.2">
      <c r="A66" s="21" t="s">
        <v>16</v>
      </c>
      <c r="B66" s="18" t="s">
        <v>611</v>
      </c>
      <c r="C66" s="339" t="s">
        <v>459</v>
      </c>
      <c r="D66" s="44">
        <v>14476490</v>
      </c>
      <c r="E66" s="594">
        <v>14476490</v>
      </c>
      <c r="F66" s="594">
        <v>14476490</v>
      </c>
      <c r="G66" s="44">
        <v>0</v>
      </c>
      <c r="H66" s="20">
        <f t="shared" si="5"/>
        <v>0</v>
      </c>
    </row>
    <row r="67" spans="1:10" ht="15" customHeight="1" x14ac:dyDescent="0.2">
      <c r="A67" s="21" t="s">
        <v>17</v>
      </c>
      <c r="B67" s="18" t="s">
        <v>413</v>
      </c>
      <c r="C67" s="300" t="s">
        <v>414</v>
      </c>
      <c r="D67" s="19">
        <v>32831001</v>
      </c>
      <c r="E67" s="594">
        <v>18703956</v>
      </c>
      <c r="F67" s="594">
        <v>18703956</v>
      </c>
      <c r="G67" s="19">
        <v>36925688</v>
      </c>
      <c r="H67" s="20"/>
    </row>
    <row r="68" spans="1:10" ht="15" customHeight="1" x14ac:dyDescent="0.2">
      <c r="A68" s="27" t="s">
        <v>42</v>
      </c>
      <c r="B68" s="122" t="s">
        <v>15</v>
      </c>
      <c r="C68" s="301" t="s">
        <v>417</v>
      </c>
      <c r="D68" s="184">
        <f>D69+D70+D74</f>
        <v>84000000</v>
      </c>
      <c r="E68" s="184">
        <f>E69+E70+E74</f>
        <v>84000000</v>
      </c>
      <c r="F68" s="184">
        <f>F69+F70+F74</f>
        <v>102168021</v>
      </c>
      <c r="G68" s="184">
        <f>G69+G70+G74</f>
        <v>96000000</v>
      </c>
      <c r="H68" s="29">
        <f t="shared" si="5"/>
        <v>1.1428571428571428</v>
      </c>
    </row>
    <row r="69" spans="1:10" ht="15" customHeight="1" x14ac:dyDescent="0.2">
      <c r="A69" s="21" t="s">
        <v>121</v>
      </c>
      <c r="B69" s="18" t="s">
        <v>415</v>
      </c>
      <c r="C69" s="300" t="s">
        <v>418</v>
      </c>
      <c r="D69" s="19">
        <v>51000000</v>
      </c>
      <c r="E69" s="594">
        <v>51000000</v>
      </c>
      <c r="F69" s="594">
        <v>56827538</v>
      </c>
      <c r="G69" s="19">
        <v>54500000</v>
      </c>
      <c r="H69" s="20">
        <f t="shared" si="5"/>
        <v>1.0686274509803921</v>
      </c>
    </row>
    <row r="70" spans="1:10" ht="15" customHeight="1" x14ac:dyDescent="0.2">
      <c r="A70" s="21" t="s">
        <v>123</v>
      </c>
      <c r="B70" s="18" t="s">
        <v>416</v>
      </c>
      <c r="C70" s="300" t="s">
        <v>419</v>
      </c>
      <c r="D70" s="183">
        <f>SUM(D71:D73)</f>
        <v>32600000</v>
      </c>
      <c r="E70" s="183">
        <f t="shared" ref="E70:G70" si="6">SUM(E71:E73)</f>
        <v>32600000</v>
      </c>
      <c r="F70" s="183">
        <f t="shared" si="6"/>
        <v>44571908</v>
      </c>
      <c r="G70" s="183">
        <f t="shared" si="6"/>
        <v>41000000</v>
      </c>
      <c r="H70" s="20">
        <f t="shared" si="5"/>
        <v>1.2576687116564418</v>
      </c>
    </row>
    <row r="71" spans="1:10" ht="15" customHeight="1" x14ac:dyDescent="0.2">
      <c r="A71" s="36"/>
      <c r="B71" s="22" t="s">
        <v>420</v>
      </c>
      <c r="C71" s="302" t="s">
        <v>421</v>
      </c>
      <c r="D71" s="656">
        <v>14000000</v>
      </c>
      <c r="E71" s="656">
        <v>14000000</v>
      </c>
      <c r="F71" s="589">
        <v>19171981</v>
      </c>
      <c r="G71" s="656">
        <v>17500000</v>
      </c>
      <c r="H71" s="23">
        <f t="shared" si="5"/>
        <v>1.25</v>
      </c>
    </row>
    <row r="72" spans="1:10" s="307" customFormat="1" ht="15" customHeight="1" x14ac:dyDescent="0.2">
      <c r="A72" s="36"/>
      <c r="B72" s="22" t="s">
        <v>422</v>
      </c>
      <c r="C72" s="302" t="s">
        <v>423</v>
      </c>
      <c r="D72" s="656">
        <v>1600000</v>
      </c>
      <c r="E72" s="656">
        <v>1600000</v>
      </c>
      <c r="F72" s="589">
        <v>2285127</v>
      </c>
      <c r="G72" s="656">
        <v>2000000</v>
      </c>
      <c r="H72" s="23">
        <f t="shared" si="5"/>
        <v>1.25</v>
      </c>
      <c r="J72" s="738"/>
    </row>
    <row r="73" spans="1:10" ht="15" customHeight="1" x14ac:dyDescent="0.2">
      <c r="A73" s="36"/>
      <c r="B73" s="22" t="s">
        <v>424</v>
      </c>
      <c r="C73" s="302" t="s">
        <v>425</v>
      </c>
      <c r="D73" s="656">
        <v>17000000</v>
      </c>
      <c r="E73" s="656">
        <v>17000000</v>
      </c>
      <c r="F73" s="589">
        <v>23114800</v>
      </c>
      <c r="G73" s="656">
        <v>21500000</v>
      </c>
      <c r="H73" s="23">
        <f t="shared" si="5"/>
        <v>1.2647058823529411</v>
      </c>
    </row>
    <row r="74" spans="1:10" s="307" customFormat="1" ht="15" customHeight="1" x14ac:dyDescent="0.2">
      <c r="A74" s="21" t="s">
        <v>349</v>
      </c>
      <c r="B74" s="18" t="s">
        <v>426</v>
      </c>
      <c r="C74" s="300" t="s">
        <v>427</v>
      </c>
      <c r="D74" s="19">
        <v>400000</v>
      </c>
      <c r="E74" s="19">
        <v>400000</v>
      </c>
      <c r="F74" s="594">
        <v>768575</v>
      </c>
      <c r="G74" s="19">
        <v>500000</v>
      </c>
      <c r="H74" s="20">
        <f t="shared" si="5"/>
        <v>1.25</v>
      </c>
      <c r="J74" s="738"/>
    </row>
    <row r="75" spans="1:10" s="307" customFormat="1" ht="15" customHeight="1" x14ac:dyDescent="0.2">
      <c r="A75" s="27" t="s">
        <v>43</v>
      </c>
      <c r="B75" s="122" t="s">
        <v>12</v>
      </c>
      <c r="C75" s="301" t="s">
        <v>429</v>
      </c>
      <c r="D75" s="184">
        <f>SUM(D76:D83)</f>
        <v>69679453</v>
      </c>
      <c r="E75" s="184">
        <f>SUM(E76:E83)</f>
        <v>74033360</v>
      </c>
      <c r="F75" s="184">
        <f>SUM(F76:F83)</f>
        <v>88765076</v>
      </c>
      <c r="G75" s="184">
        <f>SUM(G76:G83)</f>
        <v>77293814</v>
      </c>
      <c r="H75" s="29">
        <f t="shared" si="5"/>
        <v>1.1092769915975087</v>
      </c>
      <c r="J75" s="738"/>
    </row>
    <row r="76" spans="1:10" s="307" customFormat="1" ht="15" customHeight="1" x14ac:dyDescent="0.2">
      <c r="A76" s="21" t="s">
        <v>323</v>
      </c>
      <c r="B76" s="18" t="s">
        <v>428</v>
      </c>
      <c r="C76" s="300" t="s">
        <v>430</v>
      </c>
      <c r="D76" s="684">
        <v>300000</v>
      </c>
      <c r="E76" s="594">
        <v>300000</v>
      </c>
      <c r="F76" s="594">
        <v>611790</v>
      </c>
      <c r="G76" s="575">
        <v>500000</v>
      </c>
      <c r="H76" s="20">
        <f t="shared" si="5"/>
        <v>1.6666666666666667</v>
      </c>
      <c r="J76" s="738"/>
    </row>
    <row r="77" spans="1:10" s="307" customFormat="1" ht="15" customHeight="1" x14ac:dyDescent="0.2">
      <c r="A77" s="21" t="s">
        <v>324</v>
      </c>
      <c r="B77" s="18" t="s">
        <v>431</v>
      </c>
      <c r="C77" s="300" t="s">
        <v>432</v>
      </c>
      <c r="D77" s="684">
        <v>40028000</v>
      </c>
      <c r="E77" s="594">
        <v>39728000</v>
      </c>
      <c r="F77" s="594">
        <v>50738664</v>
      </c>
      <c r="G77" s="575">
        <v>48118000</v>
      </c>
      <c r="H77" s="20">
        <f t="shared" si="5"/>
        <v>1.2021085240331768</v>
      </c>
      <c r="J77" s="738"/>
    </row>
    <row r="78" spans="1:10" s="307" customFormat="1" ht="15" customHeight="1" x14ac:dyDescent="0.2">
      <c r="A78" s="21" t="s">
        <v>325</v>
      </c>
      <c r="B78" s="18" t="s">
        <v>434</v>
      </c>
      <c r="C78" s="300" t="s">
        <v>433</v>
      </c>
      <c r="D78" s="684">
        <v>4800000</v>
      </c>
      <c r="E78" s="594">
        <v>4800000</v>
      </c>
      <c r="F78" s="594">
        <v>5185941</v>
      </c>
      <c r="G78" s="575">
        <v>5250000</v>
      </c>
      <c r="H78" s="20">
        <f t="shared" si="5"/>
        <v>1.09375</v>
      </c>
      <c r="J78" s="738"/>
    </row>
    <row r="79" spans="1:10" s="307" customFormat="1" ht="15" customHeight="1" x14ac:dyDescent="0.2">
      <c r="A79" s="21" t="s">
        <v>436</v>
      </c>
      <c r="B79" s="18" t="s">
        <v>435</v>
      </c>
      <c r="C79" s="300" t="s">
        <v>446</v>
      </c>
      <c r="D79" s="684">
        <v>7000000</v>
      </c>
      <c r="E79" s="594">
        <v>7300000</v>
      </c>
      <c r="F79" s="594">
        <v>7308001</v>
      </c>
      <c r="G79" s="575">
        <v>7000000</v>
      </c>
      <c r="H79" s="20">
        <f t="shared" si="5"/>
        <v>1</v>
      </c>
      <c r="J79" s="738"/>
    </row>
    <row r="80" spans="1:10" s="307" customFormat="1" ht="15" customHeight="1" x14ac:dyDescent="0.2">
      <c r="A80" s="21" t="s">
        <v>437</v>
      </c>
      <c r="B80" s="18" t="s">
        <v>439</v>
      </c>
      <c r="C80" s="300" t="s">
        <v>445</v>
      </c>
      <c r="D80" s="684">
        <v>14073000</v>
      </c>
      <c r="E80" s="594">
        <v>14073000</v>
      </c>
      <c r="F80" s="594">
        <v>17057770</v>
      </c>
      <c r="G80" s="575">
        <v>16425000</v>
      </c>
      <c r="H80" s="20">
        <f t="shared" si="5"/>
        <v>1.1671285440204646</v>
      </c>
      <c r="J80" s="738"/>
    </row>
    <row r="81" spans="1:11" s="307" customFormat="1" ht="15" customHeight="1" x14ac:dyDescent="0.2">
      <c r="A81" s="21" t="s">
        <v>438</v>
      </c>
      <c r="B81" s="595" t="s">
        <v>612</v>
      </c>
      <c r="C81" s="300" t="s">
        <v>613</v>
      </c>
      <c r="D81" s="19">
        <v>2728000</v>
      </c>
      <c r="E81" s="594">
        <v>7081000</v>
      </c>
      <c r="F81" s="594">
        <v>7081000</v>
      </c>
      <c r="G81" s="19">
        <v>0</v>
      </c>
      <c r="H81" s="20"/>
      <c r="J81" s="738"/>
    </row>
    <row r="82" spans="1:11" ht="15" customHeight="1" x14ac:dyDescent="0.2">
      <c r="A82" s="21" t="s">
        <v>440</v>
      </c>
      <c r="B82" s="18" t="s">
        <v>441</v>
      </c>
      <c r="C82" s="300" t="s">
        <v>444</v>
      </c>
      <c r="D82" s="19">
        <v>750000</v>
      </c>
      <c r="E82" s="594">
        <v>750000</v>
      </c>
      <c r="F82" s="594">
        <v>751244</v>
      </c>
      <c r="G82" s="19">
        <v>0</v>
      </c>
      <c r="H82" s="20">
        <f t="shared" si="5"/>
        <v>0</v>
      </c>
    </row>
    <row r="83" spans="1:11" ht="15" customHeight="1" x14ac:dyDescent="0.2">
      <c r="A83" s="21" t="s">
        <v>442</v>
      </c>
      <c r="B83" s="18" t="s">
        <v>443</v>
      </c>
      <c r="C83" s="300" t="s">
        <v>582</v>
      </c>
      <c r="D83" s="594">
        <v>453</v>
      </c>
      <c r="E83" s="594">
        <v>1360</v>
      </c>
      <c r="F83" s="594">
        <v>30666</v>
      </c>
      <c r="G83" s="19">
        <v>814</v>
      </c>
      <c r="H83" s="20">
        <f t="shared" si="5"/>
        <v>1.7969094922737308</v>
      </c>
    </row>
    <row r="84" spans="1:11" s="313" customFormat="1" ht="15" customHeight="1" x14ac:dyDescent="0.2">
      <c r="A84" s="27" t="s">
        <v>44</v>
      </c>
      <c r="B84" s="122" t="s">
        <v>511</v>
      </c>
      <c r="C84" s="301" t="s">
        <v>512</v>
      </c>
      <c r="D84" s="367">
        <f>SUM(D85:D85)</f>
        <v>0</v>
      </c>
      <c r="E84" s="367">
        <f>SUM(E85:E85)</f>
        <v>0</v>
      </c>
      <c r="F84" s="367">
        <f>SUM(F85:F85)</f>
        <v>0</v>
      </c>
      <c r="G84" s="367">
        <f>SUM(G85:G85)</f>
        <v>0</v>
      </c>
      <c r="H84" s="20"/>
      <c r="J84" s="739"/>
    </row>
    <row r="85" spans="1:11" ht="15" customHeight="1" x14ac:dyDescent="0.2">
      <c r="A85" s="21" t="s">
        <v>327</v>
      </c>
      <c r="B85" s="41" t="s">
        <v>513</v>
      </c>
      <c r="C85" s="300" t="s">
        <v>514</v>
      </c>
      <c r="D85" s="685">
        <v>0</v>
      </c>
      <c r="E85" s="594">
        <v>0</v>
      </c>
      <c r="F85" s="594">
        <v>0</v>
      </c>
      <c r="G85" s="685">
        <v>0</v>
      </c>
      <c r="H85" s="20"/>
    </row>
    <row r="86" spans="1:11" ht="12.75" x14ac:dyDescent="0.2">
      <c r="A86" s="27" t="s">
        <v>45</v>
      </c>
      <c r="B86" s="127" t="s">
        <v>447</v>
      </c>
      <c r="C86" s="303" t="s">
        <v>448</v>
      </c>
      <c r="D86" s="184">
        <f>SUM(D87:D87)</f>
        <v>0</v>
      </c>
      <c r="E86" s="184">
        <f>SUM(E87:E87)</f>
        <v>154600</v>
      </c>
      <c r="F86" s="184">
        <f>SUM(F87:F87)</f>
        <v>154600</v>
      </c>
      <c r="G86" s="184">
        <f>SUM(G87:G87)</f>
        <v>0</v>
      </c>
      <c r="H86" s="20"/>
      <c r="K86" s="186"/>
    </row>
    <row r="87" spans="1:11" ht="15" customHeight="1" x14ac:dyDescent="0.2">
      <c r="A87" s="21" t="s">
        <v>378</v>
      </c>
      <c r="B87" s="47" t="s">
        <v>449</v>
      </c>
      <c r="C87" s="304" t="s">
        <v>450</v>
      </c>
      <c r="D87" s="594">
        <v>0</v>
      </c>
      <c r="E87" s="594">
        <v>154600</v>
      </c>
      <c r="F87" s="594">
        <v>154600</v>
      </c>
      <c r="G87" s="19">
        <v>0</v>
      </c>
      <c r="H87" s="20"/>
      <c r="K87" s="186"/>
    </row>
    <row r="88" spans="1:11" ht="15" customHeight="1" x14ac:dyDescent="0.2">
      <c r="A88" s="27" t="s">
        <v>46</v>
      </c>
      <c r="B88" s="127" t="s">
        <v>451</v>
      </c>
      <c r="C88" s="303" t="s">
        <v>453</v>
      </c>
      <c r="D88" s="184">
        <f>SUM(D89:D90)</f>
        <v>132000</v>
      </c>
      <c r="E88" s="184">
        <f t="shared" ref="E88:G88" si="7">SUM(E89:E90)</f>
        <v>110046</v>
      </c>
      <c r="F88" s="184">
        <f t="shared" si="7"/>
        <v>1025208</v>
      </c>
      <c r="G88" s="184">
        <f t="shared" si="7"/>
        <v>860000</v>
      </c>
      <c r="H88" s="29">
        <f t="shared" si="5"/>
        <v>6.5151515151515156</v>
      </c>
    </row>
    <row r="89" spans="1:11" ht="24" x14ac:dyDescent="0.2">
      <c r="A89" s="21" t="s">
        <v>395</v>
      </c>
      <c r="B89" s="47" t="s">
        <v>681</v>
      </c>
      <c r="C89" s="304" t="s">
        <v>682</v>
      </c>
      <c r="D89" s="594">
        <v>0</v>
      </c>
      <c r="E89" s="594">
        <v>0</v>
      </c>
      <c r="F89" s="594">
        <v>0</v>
      </c>
      <c r="G89" s="19">
        <v>728000</v>
      </c>
      <c r="H89" s="20"/>
    </row>
    <row r="90" spans="1:11" ht="15" customHeight="1" x14ac:dyDescent="0.2">
      <c r="A90" s="21" t="s">
        <v>395</v>
      </c>
      <c r="B90" s="47" t="s">
        <v>452</v>
      </c>
      <c r="C90" s="304" t="s">
        <v>454</v>
      </c>
      <c r="D90" s="594">
        <v>132000</v>
      </c>
      <c r="E90" s="594">
        <v>110046</v>
      </c>
      <c r="F90" s="594">
        <v>1025208</v>
      </c>
      <c r="G90" s="19">
        <v>132000</v>
      </c>
      <c r="H90" s="20">
        <f t="shared" si="5"/>
        <v>1</v>
      </c>
    </row>
    <row r="91" spans="1:11" ht="15" customHeight="1" x14ac:dyDescent="0.2">
      <c r="A91" s="377" t="s">
        <v>64</v>
      </c>
      <c r="B91" s="378" t="s">
        <v>521</v>
      </c>
      <c r="C91" s="379" t="s">
        <v>522</v>
      </c>
      <c r="D91" s="380">
        <f>SUM(D92:D94)</f>
        <v>278227478</v>
      </c>
      <c r="E91" s="380">
        <f t="shared" ref="E91:G91" si="8">SUM(E92:E94)</f>
        <v>280789817</v>
      </c>
      <c r="F91" s="380">
        <f t="shared" si="8"/>
        <v>280789817</v>
      </c>
      <c r="G91" s="380">
        <f t="shared" si="8"/>
        <v>223832841</v>
      </c>
      <c r="H91" s="381">
        <f t="shared" si="5"/>
        <v>0.80449581259547631</v>
      </c>
    </row>
    <row r="92" spans="1:11" ht="15" customHeight="1" x14ac:dyDescent="0.2">
      <c r="A92" s="21" t="s">
        <v>402</v>
      </c>
      <c r="B92" s="535" t="s">
        <v>588</v>
      </c>
      <c r="C92" s="536" t="s">
        <v>590</v>
      </c>
      <c r="D92" s="537">
        <v>100000000</v>
      </c>
      <c r="E92" s="537">
        <v>100000000</v>
      </c>
      <c r="F92" s="537">
        <v>100000000</v>
      </c>
      <c r="G92" s="537">
        <v>0</v>
      </c>
      <c r="H92" s="389">
        <f t="shared" si="5"/>
        <v>0</v>
      </c>
    </row>
    <row r="93" spans="1:11" ht="15" customHeight="1" x14ac:dyDescent="0.2">
      <c r="A93" s="21" t="s">
        <v>510</v>
      </c>
      <c r="B93" s="384" t="s">
        <v>523</v>
      </c>
      <c r="C93" s="708" t="s">
        <v>463</v>
      </c>
      <c r="D93" s="686">
        <v>178227478</v>
      </c>
      <c r="E93" s="594">
        <v>178227480</v>
      </c>
      <c r="F93" s="594">
        <v>178227480</v>
      </c>
      <c r="G93" s="686">
        <v>223832841</v>
      </c>
      <c r="H93" s="389">
        <f t="shared" si="5"/>
        <v>1.2558828947801191</v>
      </c>
    </row>
    <row r="94" spans="1:11" ht="15" customHeight="1" thickBot="1" x14ac:dyDescent="0.25">
      <c r="A94" s="21" t="s">
        <v>589</v>
      </c>
      <c r="B94" s="383" t="s">
        <v>524</v>
      </c>
      <c r="C94" s="709" t="s">
        <v>525</v>
      </c>
      <c r="D94" s="687">
        <v>0</v>
      </c>
      <c r="E94" s="601">
        <v>2562337</v>
      </c>
      <c r="F94" s="601">
        <v>2562337</v>
      </c>
      <c r="G94" s="687">
        <v>0</v>
      </c>
      <c r="H94" s="382"/>
    </row>
    <row r="95" spans="1:11" ht="15" customHeight="1" thickTop="1" thickBot="1" x14ac:dyDescent="0.25">
      <c r="A95" s="819" t="s">
        <v>127</v>
      </c>
      <c r="B95" s="820"/>
      <c r="C95" s="305"/>
      <c r="D95" s="185">
        <f>D62+D65+D68+D75+D86+D88+D91+D84</f>
        <v>557283000</v>
      </c>
      <c r="E95" s="185">
        <f>E62+E65+E68+E75+E86+E88+E91+E84</f>
        <v>574677000</v>
      </c>
      <c r="F95" s="185">
        <f>F62+F65+F68+F75+F86+F88+F91+F84</f>
        <v>608602995</v>
      </c>
      <c r="G95" s="185">
        <f>G62+G65+G68+G75+G86+G88+G91+G84</f>
        <v>504150000</v>
      </c>
      <c r="H95" s="124">
        <f t="shared" si="5"/>
        <v>0.90465705933968921</v>
      </c>
    </row>
    <row r="96" spans="1:11" ht="15" customHeight="1" thickTop="1" x14ac:dyDescent="0.2"/>
  </sheetData>
  <sheetProtection selectLockedCells="1" selectUnlockedCells="1"/>
  <mergeCells count="4">
    <mergeCell ref="A95:B95"/>
    <mergeCell ref="A55:B55"/>
    <mergeCell ref="A3:H3"/>
    <mergeCell ref="A58:H5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307" customWidth="1"/>
  </cols>
  <sheetData>
    <row r="1" spans="1:8" s="128" customFormat="1" ht="15" customHeight="1" x14ac:dyDescent="0.2">
      <c r="A1" s="3"/>
      <c r="B1" s="3"/>
      <c r="C1" s="3"/>
      <c r="D1" s="3"/>
      <c r="E1" s="3"/>
      <c r="F1" s="3"/>
      <c r="G1" s="162"/>
      <c r="H1" s="2" t="s">
        <v>537</v>
      </c>
    </row>
    <row r="2" spans="1:8" s="128" customFormat="1" ht="15" customHeight="1" x14ac:dyDescent="0.2">
      <c r="A2" s="3"/>
      <c r="B2" s="3"/>
      <c r="C2" s="3"/>
      <c r="D2" s="3"/>
      <c r="E2" s="3"/>
      <c r="F2" s="3"/>
      <c r="G2" s="162"/>
      <c r="H2" s="2" t="str">
        <f>'2.sz. melléklet'!G2</f>
        <v>az 1/2019. (II…...)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804" t="s">
        <v>783</v>
      </c>
      <c r="B4" s="804"/>
      <c r="C4" s="804"/>
      <c r="D4" s="804"/>
      <c r="E4" s="804"/>
      <c r="F4" s="804"/>
      <c r="G4" s="804"/>
      <c r="H4" s="804"/>
    </row>
    <row r="5" spans="1:8" ht="15" customHeight="1" thickBot="1" x14ac:dyDescent="0.3">
      <c r="A5" s="129"/>
      <c r="B5" s="130"/>
      <c r="C5" s="130"/>
      <c r="H5" s="6" t="s">
        <v>304</v>
      </c>
    </row>
    <row r="6" spans="1:8" ht="45.75" thickTop="1" x14ac:dyDescent="0.2">
      <c r="A6" s="7" t="s">
        <v>1</v>
      </c>
      <c r="B6" s="8" t="s">
        <v>2</v>
      </c>
      <c r="C6" s="9" t="s">
        <v>334</v>
      </c>
      <c r="D6" s="9" t="s">
        <v>603</v>
      </c>
      <c r="E6" s="9" t="s">
        <v>666</v>
      </c>
      <c r="F6" s="9" t="s">
        <v>667</v>
      </c>
      <c r="G6" s="9" t="s">
        <v>668</v>
      </c>
      <c r="H6" s="496" t="s">
        <v>669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">
      <c r="A8" s="116" t="s">
        <v>13</v>
      </c>
      <c r="B8" s="117" t="s">
        <v>116</v>
      </c>
      <c r="C8" s="299" t="s">
        <v>335</v>
      </c>
      <c r="D8" s="712">
        <f>D9+D15</f>
        <v>12324716</v>
      </c>
      <c r="E8" s="28">
        <f>E9+E15</f>
        <v>12720621</v>
      </c>
      <c r="F8" s="28">
        <f>F9+F15</f>
        <v>12720621</v>
      </c>
      <c r="G8" s="28">
        <f>G9+G15</f>
        <v>13664637</v>
      </c>
      <c r="H8" s="119">
        <f>G8/D8</f>
        <v>1.1087182049468727</v>
      </c>
    </row>
    <row r="9" spans="1:8" s="38" customFormat="1" ht="15" customHeight="1" x14ac:dyDescent="0.2">
      <c r="A9" s="21" t="s">
        <v>117</v>
      </c>
      <c r="B9" s="18" t="s">
        <v>336</v>
      </c>
      <c r="C9" s="300" t="s">
        <v>337</v>
      </c>
      <c r="D9" s="713">
        <f>SUM(D10:D14)</f>
        <v>11878516</v>
      </c>
      <c r="E9" s="52">
        <f>SUM(E10:E14)</f>
        <v>12301815</v>
      </c>
      <c r="F9" s="52">
        <f>SUM(F10:F14)</f>
        <v>12301815</v>
      </c>
      <c r="G9" s="19">
        <f>SUM(G10:G14)</f>
        <v>13197237</v>
      </c>
      <c r="H9" s="120">
        <f t="shared" ref="H9:H28" si="0">G9/D9</f>
        <v>1.1110173189984338</v>
      </c>
    </row>
    <row r="10" spans="1:8" s="38" customFormat="1" ht="15" customHeight="1" x14ac:dyDescent="0.2">
      <c r="A10" s="121"/>
      <c r="B10" s="22" t="s">
        <v>338</v>
      </c>
      <c r="C10" s="302" t="s">
        <v>339</v>
      </c>
      <c r="D10" s="714">
        <v>11073920</v>
      </c>
      <c r="E10" s="589">
        <v>11066000</v>
      </c>
      <c r="F10" s="589">
        <v>11066000</v>
      </c>
      <c r="G10" s="677">
        <v>11459370</v>
      </c>
      <c r="H10" s="87">
        <f t="shared" si="0"/>
        <v>1.0348070060105183</v>
      </c>
    </row>
    <row r="11" spans="1:8" s="38" customFormat="1" ht="15" customHeight="1" x14ac:dyDescent="0.2">
      <c r="A11" s="121"/>
      <c r="B11" s="22" t="s">
        <v>604</v>
      </c>
      <c r="C11" s="302" t="s">
        <v>605</v>
      </c>
      <c r="D11" s="714">
        <v>0</v>
      </c>
      <c r="E11" s="589">
        <v>480000</v>
      </c>
      <c r="F11" s="589">
        <v>480000</v>
      </c>
      <c r="G11" s="677">
        <v>0</v>
      </c>
      <c r="H11" s="87"/>
    </row>
    <row r="12" spans="1:8" s="38" customFormat="1" ht="15" customHeight="1" x14ac:dyDescent="0.2">
      <c r="A12" s="121"/>
      <c r="B12" s="22" t="s">
        <v>686</v>
      </c>
      <c r="C12" s="302" t="s">
        <v>687</v>
      </c>
      <c r="D12" s="714">
        <v>0</v>
      </c>
      <c r="E12" s="589">
        <v>0</v>
      </c>
      <c r="F12" s="589">
        <v>0</v>
      </c>
      <c r="G12" s="677">
        <v>931770</v>
      </c>
      <c r="H12" s="87"/>
    </row>
    <row r="13" spans="1:8" s="38" customFormat="1" ht="15" customHeight="1" x14ac:dyDescent="0.2">
      <c r="A13" s="121"/>
      <c r="B13" s="22" t="s">
        <v>575</v>
      </c>
      <c r="C13" s="302" t="s">
        <v>340</v>
      </c>
      <c r="D13" s="714">
        <v>444596</v>
      </c>
      <c r="E13" s="589">
        <v>444596</v>
      </c>
      <c r="F13" s="589">
        <v>444596</v>
      </c>
      <c r="G13" s="677">
        <v>446097</v>
      </c>
      <c r="H13" s="87">
        <f t="shared" si="0"/>
        <v>1.0033760987503262</v>
      </c>
    </row>
    <row r="14" spans="1:8" s="38" customFormat="1" ht="15" customHeight="1" x14ac:dyDescent="0.2">
      <c r="A14" s="121"/>
      <c r="B14" s="22" t="s">
        <v>583</v>
      </c>
      <c r="C14" s="302" t="s">
        <v>501</v>
      </c>
      <c r="D14" s="714">
        <v>360000</v>
      </c>
      <c r="E14" s="589">
        <v>311219</v>
      </c>
      <c r="F14" s="589">
        <v>311219</v>
      </c>
      <c r="G14" s="677">
        <v>360000</v>
      </c>
      <c r="H14" s="87">
        <f t="shared" si="0"/>
        <v>1</v>
      </c>
    </row>
    <row r="15" spans="1:8" s="38" customFormat="1" ht="15" customHeight="1" x14ac:dyDescent="0.2">
      <c r="A15" s="21" t="s">
        <v>118</v>
      </c>
      <c r="B15" s="18" t="s">
        <v>120</v>
      </c>
      <c r="C15" s="300" t="s">
        <v>341</v>
      </c>
      <c r="D15" s="715">
        <f>SUM(D16:D17)</f>
        <v>446200</v>
      </c>
      <c r="E15" s="44">
        <f>SUM(E16:E17)</f>
        <v>418806</v>
      </c>
      <c r="F15" s="44">
        <f>SUM(F16:F17)</f>
        <v>418806</v>
      </c>
      <c r="G15" s="19">
        <f>SUM(G16:G17)</f>
        <v>467400</v>
      </c>
      <c r="H15" s="87">
        <f t="shared" si="0"/>
        <v>1.0475123263110713</v>
      </c>
    </row>
    <row r="16" spans="1:8" s="38" customFormat="1" ht="36" x14ac:dyDescent="0.2">
      <c r="A16" s="121"/>
      <c r="B16" s="368" t="s">
        <v>515</v>
      </c>
      <c r="C16" s="302" t="s">
        <v>343</v>
      </c>
      <c r="D16" s="714">
        <v>386200</v>
      </c>
      <c r="E16" s="589">
        <v>386200</v>
      </c>
      <c r="F16" s="589">
        <v>386200</v>
      </c>
      <c r="G16" s="656">
        <v>417400</v>
      </c>
      <c r="H16" s="87">
        <f t="shared" si="0"/>
        <v>1.0807871569135163</v>
      </c>
    </row>
    <row r="17" spans="1:9" s="38" customFormat="1" ht="15" customHeight="1" x14ac:dyDescent="0.2">
      <c r="A17" s="121"/>
      <c r="B17" s="22" t="s">
        <v>516</v>
      </c>
      <c r="C17" s="302" t="s">
        <v>344</v>
      </c>
      <c r="D17" s="714">
        <v>60000</v>
      </c>
      <c r="E17" s="589">
        <v>32606</v>
      </c>
      <c r="F17" s="589">
        <v>32606</v>
      </c>
      <c r="G17" s="656">
        <v>50000</v>
      </c>
      <c r="H17" s="87">
        <f t="shared" si="0"/>
        <v>0.83333333333333337</v>
      </c>
    </row>
    <row r="18" spans="1:9" s="38" customFormat="1" ht="15" customHeight="1" x14ac:dyDescent="0.2">
      <c r="A18" s="27" t="s">
        <v>14</v>
      </c>
      <c r="B18" s="122" t="s">
        <v>202</v>
      </c>
      <c r="C18" s="301" t="s">
        <v>345</v>
      </c>
      <c r="D18" s="716">
        <v>2435403</v>
      </c>
      <c r="E18" s="591">
        <v>2499532</v>
      </c>
      <c r="F18" s="591">
        <v>2499532</v>
      </c>
      <c r="G18" s="590">
        <v>2653416</v>
      </c>
      <c r="H18" s="119">
        <f t="shared" si="0"/>
        <v>1.0895182440031486</v>
      </c>
    </row>
    <row r="19" spans="1:9" s="38" customFormat="1" ht="15" customHeight="1" x14ac:dyDescent="0.2">
      <c r="A19" s="27" t="s">
        <v>42</v>
      </c>
      <c r="B19" s="122" t="s">
        <v>122</v>
      </c>
      <c r="C19" s="301" t="s">
        <v>346</v>
      </c>
      <c r="D19" s="717">
        <f>SUM(D20:D24)</f>
        <v>6519881</v>
      </c>
      <c r="E19" s="593">
        <f>SUM(E20:E24)</f>
        <v>5531847</v>
      </c>
      <c r="F19" s="593">
        <f>SUM(F20:F24)</f>
        <v>4618760</v>
      </c>
      <c r="G19" s="28">
        <f>SUM(G20:G24)</f>
        <v>6149947</v>
      </c>
      <c r="H19" s="119">
        <f t="shared" si="0"/>
        <v>0.94326062086102491</v>
      </c>
    </row>
    <row r="20" spans="1:9" s="38" customFormat="1" ht="15" customHeight="1" x14ac:dyDescent="0.2">
      <c r="A20" s="21" t="s">
        <v>121</v>
      </c>
      <c r="B20" s="18" t="s">
        <v>347</v>
      </c>
      <c r="C20" s="300" t="s">
        <v>353</v>
      </c>
      <c r="D20" s="718">
        <v>735000</v>
      </c>
      <c r="E20" s="594">
        <v>585000</v>
      </c>
      <c r="F20" s="594">
        <v>371173</v>
      </c>
      <c r="G20" s="592">
        <v>510000</v>
      </c>
      <c r="H20" s="120">
        <f t="shared" si="0"/>
        <v>0.69387755102040816</v>
      </c>
    </row>
    <row r="21" spans="1:9" s="38" customFormat="1" ht="15" customHeight="1" x14ac:dyDescent="0.2">
      <c r="A21" s="21" t="s">
        <v>123</v>
      </c>
      <c r="B21" s="18" t="s">
        <v>348</v>
      </c>
      <c r="C21" s="300" t="s">
        <v>354</v>
      </c>
      <c r="D21" s="718">
        <v>150000</v>
      </c>
      <c r="E21" s="594">
        <v>150000</v>
      </c>
      <c r="F21" s="594">
        <v>140025</v>
      </c>
      <c r="G21" s="592">
        <v>150000</v>
      </c>
      <c r="H21" s="120">
        <f t="shared" si="0"/>
        <v>1</v>
      </c>
    </row>
    <row r="22" spans="1:9" s="38" customFormat="1" ht="15" customHeight="1" x14ac:dyDescent="0.2">
      <c r="A22" s="21" t="s">
        <v>349</v>
      </c>
      <c r="B22" s="18" t="s">
        <v>350</v>
      </c>
      <c r="C22" s="300" t="s">
        <v>355</v>
      </c>
      <c r="D22" s="718">
        <v>4700000</v>
      </c>
      <c r="E22" s="594">
        <v>3976159</v>
      </c>
      <c r="F22" s="594">
        <v>3441346</v>
      </c>
      <c r="G22" s="592">
        <v>4526000</v>
      </c>
      <c r="H22" s="120">
        <f t="shared" si="0"/>
        <v>0.96297872340425528</v>
      </c>
    </row>
    <row r="23" spans="1:9" s="41" customFormat="1" ht="15" customHeight="1" x14ac:dyDescent="0.2">
      <c r="A23" s="21" t="s">
        <v>351</v>
      </c>
      <c r="B23" s="18" t="s">
        <v>352</v>
      </c>
      <c r="C23" s="300" t="s">
        <v>356</v>
      </c>
      <c r="D23" s="718">
        <v>20000</v>
      </c>
      <c r="E23" s="594">
        <v>51000</v>
      </c>
      <c r="F23" s="594">
        <v>50742</v>
      </c>
      <c r="G23" s="592">
        <v>50000</v>
      </c>
      <c r="H23" s="120">
        <f t="shared" si="0"/>
        <v>2.5</v>
      </c>
    </row>
    <row r="24" spans="1:9" s="38" customFormat="1" ht="15" customHeight="1" x14ac:dyDescent="0.2">
      <c r="A24" s="21" t="s">
        <v>357</v>
      </c>
      <c r="B24" s="18" t="s">
        <v>358</v>
      </c>
      <c r="C24" s="300" t="s">
        <v>359</v>
      </c>
      <c r="D24" s="715">
        <f>SUM(D25:D26)</f>
        <v>914881</v>
      </c>
      <c r="E24" s="44">
        <f t="shared" ref="E24:G24" si="1">SUM(E25:E26)</f>
        <v>769688</v>
      </c>
      <c r="F24" s="44">
        <f t="shared" si="1"/>
        <v>615474</v>
      </c>
      <c r="G24" s="19">
        <f t="shared" si="1"/>
        <v>913947</v>
      </c>
      <c r="H24" s="120">
        <f t="shared" si="0"/>
        <v>0.99897910220017683</v>
      </c>
    </row>
    <row r="25" spans="1:9" s="38" customFormat="1" ht="15" customHeight="1" x14ac:dyDescent="0.2">
      <c r="A25" s="121"/>
      <c r="B25" s="22" t="s">
        <v>360</v>
      </c>
      <c r="C25" s="302" t="s">
        <v>361</v>
      </c>
      <c r="D25" s="714">
        <v>913500</v>
      </c>
      <c r="E25" s="589">
        <v>769500</v>
      </c>
      <c r="F25" s="589">
        <v>615473</v>
      </c>
      <c r="G25" s="656">
        <v>913500</v>
      </c>
      <c r="H25" s="87">
        <f t="shared" si="0"/>
        <v>1</v>
      </c>
    </row>
    <row r="26" spans="1:9" ht="15" customHeight="1" x14ac:dyDescent="0.2">
      <c r="A26" s="530"/>
      <c r="B26" s="531" t="s">
        <v>581</v>
      </c>
      <c r="C26" s="710" t="s">
        <v>367</v>
      </c>
      <c r="D26" s="719">
        <v>1381</v>
      </c>
      <c r="E26" s="589">
        <v>188</v>
      </c>
      <c r="F26" s="589">
        <v>1</v>
      </c>
      <c r="G26" s="678">
        <v>447</v>
      </c>
      <c r="H26" s="319"/>
      <c r="I26" s="133"/>
    </row>
    <row r="27" spans="1:9" ht="15" customHeight="1" thickBot="1" x14ac:dyDescent="0.25">
      <c r="A27" s="123" t="s">
        <v>43</v>
      </c>
      <c r="B27" s="315" t="s">
        <v>203</v>
      </c>
      <c r="C27" s="711" t="s">
        <v>377</v>
      </c>
      <c r="D27" s="720">
        <v>0</v>
      </c>
      <c r="E27" s="178">
        <v>0</v>
      </c>
      <c r="F27" s="178">
        <v>0</v>
      </c>
      <c r="G27" s="178">
        <v>0</v>
      </c>
      <c r="H27" s="131"/>
      <c r="I27" s="133"/>
    </row>
    <row r="28" spans="1:9" s="38" customFormat="1" ht="15" customHeight="1" thickTop="1" thickBot="1" x14ac:dyDescent="0.25">
      <c r="A28" s="811" t="s">
        <v>124</v>
      </c>
      <c r="B28" s="811"/>
      <c r="C28" s="305"/>
      <c r="D28" s="721">
        <f>D8+D18+D19+D27</f>
        <v>21280000</v>
      </c>
      <c r="E28" s="63">
        <f>E8+E18+E19+E27</f>
        <v>20752000</v>
      </c>
      <c r="F28" s="63">
        <f>F8+F18+F19+F27</f>
        <v>19838913</v>
      </c>
      <c r="G28" s="63">
        <f>G8+G18+G19+G27</f>
        <v>22468000</v>
      </c>
      <c r="H28" s="132">
        <f t="shared" si="0"/>
        <v>1.055827067669173</v>
      </c>
    </row>
    <row r="29" spans="1:9" s="38" customFormat="1" ht="15" customHeight="1" thickTop="1" x14ac:dyDescent="0.2">
      <c r="A29" s="1"/>
      <c r="B29" s="1"/>
      <c r="C29" s="1"/>
      <c r="D29" s="133"/>
      <c r="E29" s="133"/>
      <c r="F29" s="133"/>
      <c r="G29" s="133"/>
    </row>
    <row r="30" spans="1:9" s="38" customFormat="1" ht="15" customHeight="1" x14ac:dyDescent="0.2">
      <c r="A30" s="1"/>
      <c r="B30" s="1"/>
      <c r="C30" s="1"/>
      <c r="D30" s="133"/>
      <c r="E30" s="133"/>
      <c r="F30" s="133"/>
      <c r="G30" s="133"/>
      <c r="H30" s="134"/>
    </row>
    <row r="31" spans="1:9" s="38" customFormat="1" ht="15" customHeight="1" x14ac:dyDescent="0.2">
      <c r="A31" s="804" t="s">
        <v>784</v>
      </c>
      <c r="B31" s="804"/>
      <c r="C31" s="804"/>
      <c r="D31" s="804"/>
      <c r="E31" s="804"/>
      <c r="F31" s="804"/>
      <c r="G31" s="804"/>
      <c r="H31" s="804"/>
      <c r="I31" s="134"/>
    </row>
    <row r="32" spans="1:9" s="38" customFormat="1" ht="13.5" thickBot="1" x14ac:dyDescent="0.25">
      <c r="A32" s="40"/>
      <c r="B32" s="92"/>
      <c r="C32" s="91"/>
      <c r="G32" s="679"/>
      <c r="H32" s="6" t="s">
        <v>304</v>
      </c>
      <c r="I32" s="134"/>
    </row>
    <row r="33" spans="1:9" s="321" customFormat="1" ht="45.75" thickTop="1" x14ac:dyDescent="0.2">
      <c r="A33" s="7" t="s">
        <v>1</v>
      </c>
      <c r="B33" s="8" t="s">
        <v>2</v>
      </c>
      <c r="C33" s="9" t="s">
        <v>334</v>
      </c>
      <c r="D33" s="9" t="s">
        <v>603</v>
      </c>
      <c r="E33" s="9" t="s">
        <v>666</v>
      </c>
      <c r="F33" s="9" t="s">
        <v>667</v>
      </c>
      <c r="G33" s="9" t="s">
        <v>668</v>
      </c>
      <c r="H33" s="496" t="s">
        <v>669</v>
      </c>
      <c r="I33" s="134"/>
    </row>
    <row r="34" spans="1:9" s="321" customFormat="1" ht="15" customHeight="1" thickBot="1" x14ac:dyDescent="0.25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4"/>
    </row>
    <row r="35" spans="1:9" s="321" customFormat="1" ht="15" customHeight="1" thickTop="1" x14ac:dyDescent="0.2">
      <c r="A35" s="116" t="s">
        <v>13</v>
      </c>
      <c r="B35" s="122" t="s">
        <v>12</v>
      </c>
      <c r="C35" s="301" t="s">
        <v>429</v>
      </c>
      <c r="D35" s="593">
        <f>SUM(D36:D37)</f>
        <v>1050234</v>
      </c>
      <c r="E35" s="593">
        <f>SUM(E36:E37)</f>
        <v>1195235</v>
      </c>
      <c r="F35" s="593">
        <f>SUM(F36:F37)</f>
        <v>1196342</v>
      </c>
      <c r="G35" s="118">
        <f>SUM(G36:G37)</f>
        <v>1200271</v>
      </c>
      <c r="H35" s="119">
        <f t="shared" ref="H35:H40" si="2">G35/D35</f>
        <v>1.1428605434598385</v>
      </c>
      <c r="I35" s="134"/>
    </row>
    <row r="36" spans="1:9" s="321" customFormat="1" ht="15" customHeight="1" x14ac:dyDescent="0.2">
      <c r="A36" s="350" t="s">
        <v>117</v>
      </c>
      <c r="B36" s="18" t="s">
        <v>434</v>
      </c>
      <c r="C36" s="300" t="s">
        <v>433</v>
      </c>
      <c r="D36" s="174">
        <v>1050000</v>
      </c>
      <c r="E36" s="594">
        <v>1195000</v>
      </c>
      <c r="F36" s="594">
        <v>1195100</v>
      </c>
      <c r="G36" s="45">
        <v>1200000</v>
      </c>
      <c r="H36" s="120">
        <f t="shared" si="2"/>
        <v>1.1428571428571428</v>
      </c>
      <c r="I36" s="134"/>
    </row>
    <row r="37" spans="1:9" s="38" customFormat="1" ht="15" customHeight="1" x14ac:dyDescent="0.2">
      <c r="A37" s="350" t="s">
        <v>685</v>
      </c>
      <c r="B37" s="18" t="s">
        <v>443</v>
      </c>
      <c r="C37" s="300" t="s">
        <v>582</v>
      </c>
      <c r="D37" s="174">
        <v>234</v>
      </c>
      <c r="E37" s="594">
        <v>235</v>
      </c>
      <c r="F37" s="594">
        <v>1242</v>
      </c>
      <c r="G37" s="45">
        <v>271</v>
      </c>
      <c r="H37" s="120"/>
      <c r="I37" s="134"/>
    </row>
    <row r="38" spans="1:9" ht="15" customHeight="1" x14ac:dyDescent="0.2">
      <c r="A38" s="377" t="s">
        <v>42</v>
      </c>
      <c r="B38" s="378" t="s">
        <v>126</v>
      </c>
      <c r="C38" s="378" t="s">
        <v>463</v>
      </c>
      <c r="D38" s="722">
        <v>811766</v>
      </c>
      <c r="E38" s="722">
        <v>811765</v>
      </c>
      <c r="F38" s="722">
        <v>811765</v>
      </c>
      <c r="G38" s="380">
        <v>887729</v>
      </c>
      <c r="H38" s="381">
        <f>G38/D38</f>
        <v>1.0935774595141949</v>
      </c>
    </row>
    <row r="39" spans="1:9" ht="15" customHeight="1" thickBot="1" x14ac:dyDescent="0.25">
      <c r="A39" s="723" t="s">
        <v>14</v>
      </c>
      <c r="B39" s="724" t="s">
        <v>461</v>
      </c>
      <c r="C39" s="725" t="s">
        <v>462</v>
      </c>
      <c r="D39" s="726">
        <v>19418000</v>
      </c>
      <c r="E39" s="726">
        <v>18745000</v>
      </c>
      <c r="F39" s="726">
        <v>18718528</v>
      </c>
      <c r="G39" s="727">
        <v>20380000</v>
      </c>
      <c r="H39" s="119">
        <f t="shared" si="2"/>
        <v>1.0495416623751159</v>
      </c>
    </row>
    <row r="40" spans="1:9" ht="15" customHeight="1" thickTop="1" thickBot="1" x14ac:dyDescent="0.25">
      <c r="A40" s="811" t="s">
        <v>204</v>
      </c>
      <c r="B40" s="811"/>
      <c r="C40" s="314"/>
      <c r="D40" s="63">
        <f>D35+D39+D38</f>
        <v>21280000</v>
      </c>
      <c r="E40" s="63">
        <f>E35+E39+E38</f>
        <v>20752000</v>
      </c>
      <c r="F40" s="63">
        <f>F35+F39+F38</f>
        <v>20726635</v>
      </c>
      <c r="G40" s="63">
        <f>G35+G39+G38</f>
        <v>22468000</v>
      </c>
      <c r="H40" s="124">
        <f t="shared" si="2"/>
        <v>1.055827067669173</v>
      </c>
    </row>
    <row r="41" spans="1:9" ht="13.5" thickTop="1" x14ac:dyDescent="0.2">
      <c r="G41" s="135"/>
    </row>
    <row r="42" spans="1:9" x14ac:dyDescent="0.2">
      <c r="G42" s="136"/>
    </row>
  </sheetData>
  <sheetProtection selectLockedCells="1" selectUnlockedCells="1"/>
  <mergeCells count="4">
    <mergeCell ref="A28:B28"/>
    <mergeCell ref="A40:B40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2019-02-13T13:28:58Z</cp:lastPrinted>
  <dcterms:created xsi:type="dcterms:W3CDTF">2014-02-03T15:00:44Z</dcterms:created>
  <dcterms:modified xsi:type="dcterms:W3CDTF">2019-02-13T13:47:38Z</dcterms:modified>
</cp:coreProperties>
</file>