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</sheets>
  <definedNames>
    <definedName name="_xlnm.Print_Area" localSheetId="10">'11.sz. melléklet'!$A$1:$G$32</definedName>
    <definedName name="_xlnm.Print_Area" localSheetId="1">'2.sz. melléklet'!$A$1:$G$41</definedName>
  </definedNames>
  <calcPr calcId="181029"/>
</workbook>
</file>

<file path=xl/calcChain.xml><?xml version="1.0" encoding="utf-8"?>
<calcChain xmlns="http://schemas.openxmlformats.org/spreadsheetml/2006/main">
  <c r="E20" i="11" l="1"/>
  <c r="G11" i="10"/>
  <c r="E78" i="7" l="1"/>
  <c r="F78" i="7"/>
  <c r="G78" i="7"/>
  <c r="D78" i="7"/>
  <c r="H39" i="7"/>
  <c r="H19" i="7"/>
  <c r="D20" i="9" l="1"/>
  <c r="H12" i="8" l="1"/>
  <c r="C29" i="3"/>
  <c r="C27" i="3"/>
  <c r="C25" i="3"/>
  <c r="C11" i="3"/>
  <c r="F27" i="2"/>
  <c r="D27" i="2"/>
  <c r="E27" i="2"/>
  <c r="C27" i="2"/>
  <c r="F20" i="2"/>
  <c r="D20" i="2"/>
  <c r="E20" i="2"/>
  <c r="C20" i="2"/>
  <c r="D13" i="1"/>
  <c r="E13" i="1"/>
  <c r="F13" i="1"/>
  <c r="C13" i="1"/>
  <c r="E59" i="7"/>
  <c r="F59" i="7"/>
  <c r="G59" i="7"/>
  <c r="D59" i="7"/>
  <c r="C10" i="3" l="1"/>
  <c r="H84" i="7"/>
  <c r="H61" i="7"/>
  <c r="D35" i="8" l="1"/>
  <c r="D24" i="8"/>
  <c r="D19" i="8" s="1"/>
  <c r="D15" i="8"/>
  <c r="D9" i="8"/>
  <c r="D86" i="7"/>
  <c r="D83" i="7"/>
  <c r="D81" i="7"/>
  <c r="D69" i="7"/>
  <c r="D64" i="7"/>
  <c r="D56" i="7"/>
  <c r="D46" i="7"/>
  <c r="D44" i="7"/>
  <c r="D41" i="7"/>
  <c r="D36" i="7"/>
  <c r="D31" i="7"/>
  <c r="D25" i="7"/>
  <c r="D20" i="7" s="1"/>
  <c r="D15" i="7"/>
  <c r="D8" i="7"/>
  <c r="C30" i="3" l="1"/>
  <c r="C31" i="3"/>
  <c r="D62" i="7"/>
  <c r="C28" i="3"/>
  <c r="C26" i="3" s="1"/>
  <c r="D8" i="8"/>
  <c r="D7" i="7"/>
  <c r="D49" i="7" s="1"/>
  <c r="C32" i="3" l="1"/>
  <c r="D89" i="7"/>
  <c r="D20" i="11"/>
  <c r="F20" i="11"/>
  <c r="C20" i="11"/>
  <c r="G18" i="11" l="1"/>
  <c r="G31" i="11"/>
  <c r="G32" i="11"/>
  <c r="G33" i="11"/>
  <c r="G35" i="11"/>
  <c r="J27" i="2" l="1"/>
  <c r="K27" i="2"/>
  <c r="L27" i="2"/>
  <c r="I27" i="2"/>
  <c r="D40" i="1"/>
  <c r="E40" i="1"/>
  <c r="F40" i="1"/>
  <c r="C40" i="1"/>
  <c r="E83" i="7" l="1"/>
  <c r="F83" i="7"/>
  <c r="G83" i="7"/>
  <c r="F69" i="7"/>
  <c r="E44" i="7"/>
  <c r="F44" i="7"/>
  <c r="G44" i="7"/>
  <c r="F11" i="3" l="1"/>
  <c r="C24" i="1" l="1"/>
  <c r="D27" i="1"/>
  <c r="E27" i="1"/>
  <c r="C27" i="1"/>
  <c r="C31" i="1" l="1"/>
  <c r="C36" i="11" l="1"/>
  <c r="H42" i="7"/>
  <c r="H43" i="7"/>
  <c r="H13" i="7"/>
  <c r="H77" i="7"/>
  <c r="E36" i="7"/>
  <c r="F36" i="7"/>
  <c r="G36" i="7"/>
  <c r="D20" i="31" l="1"/>
  <c r="D36" i="11"/>
  <c r="G15" i="11"/>
  <c r="G16" i="11"/>
  <c r="G40" i="11"/>
  <c r="D40" i="11"/>
  <c r="E40" i="11"/>
  <c r="F40" i="11"/>
  <c r="C40" i="11"/>
  <c r="J29" i="2" l="1"/>
  <c r="K29" i="2"/>
  <c r="L29" i="2"/>
  <c r="I29" i="2"/>
  <c r="E29" i="2" l="1"/>
  <c r="F29" i="2"/>
  <c r="D29" i="2"/>
  <c r="E25" i="3" l="1"/>
  <c r="C29" i="2" l="1"/>
  <c r="F27" i="1" l="1"/>
  <c r="F38" i="1"/>
  <c r="G15" i="8"/>
  <c r="E86" i="7" l="1"/>
  <c r="F86" i="7"/>
  <c r="G86" i="7"/>
  <c r="D9" i="9" l="1"/>
  <c r="D54" i="9" s="1"/>
  <c r="E64" i="7" l="1"/>
  <c r="F64" i="7"/>
  <c r="G64" i="7"/>
  <c r="E46" i="7"/>
  <c r="F46" i="7"/>
  <c r="G46" i="7"/>
  <c r="H28" i="7"/>
  <c r="E35" i="8"/>
  <c r="F35" i="8"/>
  <c r="E19" i="1" s="1"/>
  <c r="G35" i="8"/>
  <c r="E24" i="8"/>
  <c r="F24" i="8"/>
  <c r="G24" i="8"/>
  <c r="F36" i="11" l="1"/>
  <c r="E36" i="11" l="1"/>
  <c r="D23" i="31" l="1"/>
  <c r="E11" i="3" l="1"/>
  <c r="E10" i="3" s="1"/>
  <c r="D11" i="3"/>
  <c r="E27" i="3"/>
  <c r="E28" i="3"/>
  <c r="E29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1" i="1"/>
  <c r="F11" i="1"/>
  <c r="E14" i="1"/>
  <c r="F14" i="1"/>
  <c r="E31" i="1" l="1"/>
  <c r="F9" i="1"/>
  <c r="E9" i="1"/>
  <c r="F12" i="1"/>
  <c r="E12" i="1"/>
  <c r="D31" i="1"/>
  <c r="E15" i="1"/>
  <c r="F37" i="1"/>
  <c r="E26" i="3"/>
  <c r="G9" i="8"/>
  <c r="F9" i="8"/>
  <c r="F19" i="8"/>
  <c r="F81" i="7"/>
  <c r="F62" i="7"/>
  <c r="F56" i="7"/>
  <c r="F41" i="7"/>
  <c r="F31" i="7"/>
  <c r="F25" i="7"/>
  <c r="F20" i="7" s="1"/>
  <c r="F15" i="7"/>
  <c r="F8" i="7"/>
  <c r="F41" i="8"/>
  <c r="F15" i="8"/>
  <c r="G30" i="11"/>
  <c r="G29" i="11"/>
  <c r="G28" i="11"/>
  <c r="G27" i="11"/>
  <c r="G26" i="11"/>
  <c r="G25" i="11"/>
  <c r="G24" i="11"/>
  <c r="G23" i="11"/>
  <c r="G20" i="11"/>
  <c r="G17" i="11"/>
  <c r="G14" i="11"/>
  <c r="G13" i="11"/>
  <c r="G12" i="11"/>
  <c r="G11" i="11"/>
  <c r="G10" i="11"/>
  <c r="G9" i="11"/>
  <c r="F25" i="3"/>
  <c r="G19" i="8"/>
  <c r="G41" i="7"/>
  <c r="G11" i="5"/>
  <c r="G8" i="7"/>
  <c r="G15" i="7"/>
  <c r="G12" i="4"/>
  <c r="G25" i="7"/>
  <c r="G20" i="7" s="1"/>
  <c r="G14" i="4"/>
  <c r="G15" i="4"/>
  <c r="G16" i="4"/>
  <c r="G17" i="4"/>
  <c r="G19" i="4"/>
  <c r="G69" i="7"/>
  <c r="F9" i="2" s="1"/>
  <c r="F27" i="3"/>
  <c r="D19" i="31"/>
  <c r="F29" i="3"/>
  <c r="H58" i="7"/>
  <c r="L10" i="2"/>
  <c r="L12" i="2"/>
  <c r="L13" i="2"/>
  <c r="L14" i="2"/>
  <c r="L15" i="2"/>
  <c r="L16" i="2"/>
  <c r="F21" i="2"/>
  <c r="F10" i="2"/>
  <c r="F12" i="2"/>
  <c r="F13" i="2"/>
  <c r="F14" i="2"/>
  <c r="G81" i="7"/>
  <c r="G56" i="7"/>
  <c r="C22" i="1"/>
  <c r="H87" i="7"/>
  <c r="H85" i="7"/>
  <c r="H74" i="7"/>
  <c r="H73" i="7"/>
  <c r="H72" i="7"/>
  <c r="H71" i="7"/>
  <c r="H70" i="7"/>
  <c r="H68" i="7"/>
  <c r="H67" i="7"/>
  <c r="H66" i="7"/>
  <c r="H65" i="7"/>
  <c r="H63" i="7"/>
  <c r="H57" i="7"/>
  <c r="G31" i="7"/>
  <c r="I20" i="2"/>
  <c r="I21" i="2"/>
  <c r="H46" i="7"/>
  <c r="H48" i="7"/>
  <c r="H47" i="7"/>
  <c r="H40" i="7"/>
  <c r="H37" i="7"/>
  <c r="H35" i="7"/>
  <c r="H34" i="7"/>
  <c r="H33" i="7"/>
  <c r="H32" i="7"/>
  <c r="H30" i="7"/>
  <c r="H29" i="7"/>
  <c r="H27" i="7"/>
  <c r="H26" i="7"/>
  <c r="H24" i="7"/>
  <c r="H23" i="7"/>
  <c r="H22" i="7"/>
  <c r="H21" i="7"/>
  <c r="H18" i="7"/>
  <c r="H17" i="7"/>
  <c r="H16" i="7"/>
  <c r="H14" i="7"/>
  <c r="H12" i="7"/>
  <c r="H11" i="7"/>
  <c r="H9" i="7"/>
  <c r="E8" i="7"/>
  <c r="E15" i="7"/>
  <c r="E25" i="7"/>
  <c r="E20" i="7" s="1"/>
  <c r="D12" i="4"/>
  <c r="D14" i="4"/>
  <c r="D15" i="4"/>
  <c r="D16" i="4"/>
  <c r="D17" i="4"/>
  <c r="H39" i="8"/>
  <c r="H40" i="8"/>
  <c r="H36" i="8"/>
  <c r="H25" i="8"/>
  <c r="H23" i="8"/>
  <c r="H22" i="8"/>
  <c r="H21" i="8"/>
  <c r="H20" i="8"/>
  <c r="H18" i="8"/>
  <c r="H17" i="8"/>
  <c r="H16" i="8"/>
  <c r="H14" i="8"/>
  <c r="H13" i="8"/>
  <c r="H10" i="8"/>
  <c r="E41" i="7"/>
  <c r="J21" i="2" s="1"/>
  <c r="J22" i="2"/>
  <c r="E9" i="8"/>
  <c r="E15" i="8"/>
  <c r="E19" i="8"/>
  <c r="D19" i="4"/>
  <c r="E69" i="7"/>
  <c r="E41" i="8"/>
  <c r="D28" i="3"/>
  <c r="E81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1" i="1"/>
  <c r="C14" i="1"/>
  <c r="G14" i="1" s="1"/>
  <c r="G25" i="1"/>
  <c r="E2" i="31"/>
  <c r="G16" i="10"/>
  <c r="E2" i="9"/>
  <c r="D38" i="1"/>
  <c r="D37" i="1" s="1"/>
  <c r="E31" i="7"/>
  <c r="E28" i="10"/>
  <c r="E56" i="7"/>
  <c r="E19" i="4"/>
  <c r="D25" i="3"/>
  <c r="D27" i="3"/>
  <c r="D29" i="3"/>
  <c r="D10" i="2"/>
  <c r="D12" i="2"/>
  <c r="D13" i="2"/>
  <c r="D14" i="2"/>
  <c r="D21" i="2"/>
  <c r="D16" i="1"/>
  <c r="D18" i="1"/>
  <c r="D10" i="1"/>
  <c r="D11" i="1"/>
  <c r="D14" i="1"/>
  <c r="C21" i="2"/>
  <c r="G21" i="10"/>
  <c r="G23" i="10"/>
  <c r="L2" i="2"/>
  <c r="G2" i="3"/>
  <c r="H2" i="4"/>
  <c r="H2" i="5"/>
  <c r="H51" i="7"/>
  <c r="H2" i="7"/>
  <c r="H2" i="8"/>
  <c r="F2" i="18"/>
  <c r="G2" i="10"/>
  <c r="G2" i="11"/>
  <c r="D41" i="8"/>
  <c r="F89" i="7" l="1"/>
  <c r="D9" i="1"/>
  <c r="D12" i="1"/>
  <c r="C12" i="1"/>
  <c r="G10" i="1"/>
  <c r="C9" i="1"/>
  <c r="H59" i="7"/>
  <c r="G9" i="5"/>
  <c r="H41" i="7"/>
  <c r="F20" i="1"/>
  <c r="I11" i="2"/>
  <c r="F22" i="2"/>
  <c r="H16" i="4"/>
  <c r="C21" i="1"/>
  <c r="D9" i="5"/>
  <c r="F8" i="8"/>
  <c r="F28" i="8" s="1"/>
  <c r="D28" i="8"/>
  <c r="G40" i="1"/>
  <c r="F19" i="1"/>
  <c r="H15" i="8"/>
  <c r="E8" i="8"/>
  <c r="E28" i="8" s="1"/>
  <c r="H35" i="8"/>
  <c r="H19" i="8"/>
  <c r="G11" i="3"/>
  <c r="C19" i="1"/>
  <c r="J11" i="2"/>
  <c r="H9" i="8"/>
  <c r="L22" i="2"/>
  <c r="H19" i="4"/>
  <c r="C20" i="1"/>
  <c r="H83" i="7"/>
  <c r="C22" i="2"/>
  <c r="J20" i="2"/>
  <c r="J26" i="2" s="1"/>
  <c r="D15" i="2"/>
  <c r="D22" i="2"/>
  <c r="C23" i="2"/>
  <c r="E9" i="5"/>
  <c r="G36" i="11"/>
  <c r="H24" i="8"/>
  <c r="H15" i="7"/>
  <c r="H8" i="7"/>
  <c r="D11" i="5"/>
  <c r="I22" i="2"/>
  <c r="I26" i="2" s="1"/>
  <c r="F15" i="2"/>
  <c r="F21" i="1"/>
  <c r="K21" i="2"/>
  <c r="F9" i="5"/>
  <c r="D21" i="1"/>
  <c r="C9" i="2"/>
  <c r="H17" i="4"/>
  <c r="H14" i="4"/>
  <c r="E30" i="3"/>
  <c r="E9" i="2"/>
  <c r="F28" i="3"/>
  <c r="F26" i="3" s="1"/>
  <c r="D24" i="31"/>
  <c r="D30" i="31" s="1"/>
  <c r="D32" i="31" s="1"/>
  <c r="F17" i="1"/>
  <c r="E23" i="2"/>
  <c r="E22" i="1"/>
  <c r="K11" i="2"/>
  <c r="F13" i="4"/>
  <c r="K22" i="2"/>
  <c r="F11" i="5"/>
  <c r="D23" i="2"/>
  <c r="D13" i="4"/>
  <c r="H31" i="7"/>
  <c r="F31" i="3"/>
  <c r="F23" i="2"/>
  <c r="F22" i="1"/>
  <c r="G22" i="1" s="1"/>
  <c r="H12" i="4"/>
  <c r="G10" i="5"/>
  <c r="F36" i="1"/>
  <c r="G25" i="3"/>
  <c r="F7" i="7"/>
  <c r="F49" i="7" s="1"/>
  <c r="K20" i="2"/>
  <c r="F10" i="5"/>
  <c r="E36" i="1"/>
  <c r="E15" i="2"/>
  <c r="E21" i="1"/>
  <c r="E31" i="3"/>
  <c r="E20" i="1"/>
  <c r="E22" i="2"/>
  <c r="G11" i="1"/>
  <c r="G18" i="10"/>
  <c r="G24" i="10"/>
  <c r="G30" i="10" s="1"/>
  <c r="D10" i="3"/>
  <c r="F30" i="3"/>
  <c r="G41" i="8"/>
  <c r="H41" i="8" s="1"/>
  <c r="D19" i="1"/>
  <c r="G8" i="8"/>
  <c r="D31" i="3"/>
  <c r="H86" i="7"/>
  <c r="H56" i="7"/>
  <c r="G62" i="7"/>
  <c r="F11" i="2"/>
  <c r="D20" i="1"/>
  <c r="D9" i="2"/>
  <c r="D30" i="3"/>
  <c r="D36" i="1"/>
  <c r="E10" i="5"/>
  <c r="L21" i="2"/>
  <c r="G7" i="7"/>
  <c r="G49" i="7" s="1"/>
  <c r="E7" i="7"/>
  <c r="C9" i="18"/>
  <c r="C10" i="18" s="1"/>
  <c r="C37" i="1"/>
  <c r="G37" i="1" s="1"/>
  <c r="H15" i="4"/>
  <c r="D26" i="3"/>
  <c r="D9" i="18"/>
  <c r="D10" i="18" s="1"/>
  <c r="G13" i="4"/>
  <c r="H20" i="7"/>
  <c r="L11" i="2"/>
  <c r="E11" i="5"/>
  <c r="C15" i="2"/>
  <c r="C11" i="2"/>
  <c r="H69" i="7"/>
  <c r="D11" i="2"/>
  <c r="E13" i="4"/>
  <c r="D17" i="1"/>
  <c r="D15" i="1" s="1"/>
  <c r="C17" i="1"/>
  <c r="C36" i="1"/>
  <c r="D10" i="5"/>
  <c r="H25" i="7"/>
  <c r="L20" i="2"/>
  <c r="H64" i="7"/>
  <c r="E62" i="7"/>
  <c r="F10" i="3"/>
  <c r="H36" i="7"/>
  <c r="H9" i="5" l="1"/>
  <c r="E17" i="2"/>
  <c r="D24" i="2"/>
  <c r="F24" i="2"/>
  <c r="C24" i="2"/>
  <c r="D23" i="1"/>
  <c r="E23" i="1"/>
  <c r="E24" i="2"/>
  <c r="E26" i="2" s="1"/>
  <c r="G12" i="5"/>
  <c r="G31" i="10"/>
  <c r="G10" i="3"/>
  <c r="G30" i="3"/>
  <c r="G19" i="1"/>
  <c r="D11" i="4"/>
  <c r="D18" i="4" s="1"/>
  <c r="C35" i="1" s="1"/>
  <c r="F17" i="2"/>
  <c r="E11" i="4"/>
  <c r="E18" i="4" s="1"/>
  <c r="I9" i="2"/>
  <c r="I19" i="2" s="1"/>
  <c r="I30" i="2" s="1"/>
  <c r="K26" i="2"/>
  <c r="G36" i="1"/>
  <c r="D12" i="5"/>
  <c r="G28" i="8"/>
  <c r="H28" i="8" s="1"/>
  <c r="H8" i="8"/>
  <c r="E32" i="3"/>
  <c r="G26" i="3"/>
  <c r="L26" i="2"/>
  <c r="H13" i="4"/>
  <c r="G11" i="4"/>
  <c r="F10" i="18"/>
  <c r="F9" i="18"/>
  <c r="F15" i="1"/>
  <c r="F23" i="1" s="1"/>
  <c r="G17" i="1"/>
  <c r="G31" i="1"/>
  <c r="G24" i="1"/>
  <c r="F12" i="5"/>
  <c r="L9" i="2"/>
  <c r="L19" i="2" s="1"/>
  <c r="H7" i="7"/>
  <c r="H49" i="7"/>
  <c r="E49" i="7"/>
  <c r="J9" i="2"/>
  <c r="J19" i="2" s="1"/>
  <c r="J30" i="2" s="1"/>
  <c r="K9" i="2"/>
  <c r="K19" i="2" s="1"/>
  <c r="F11" i="4"/>
  <c r="F18" i="4" s="1"/>
  <c r="G89" i="7"/>
  <c r="D32" i="3"/>
  <c r="D17" i="2"/>
  <c r="E12" i="5"/>
  <c r="C17" i="2"/>
  <c r="H62" i="7"/>
  <c r="E89" i="7"/>
  <c r="F32" i="3"/>
  <c r="C15" i="1"/>
  <c r="C23" i="1" s="1"/>
  <c r="H10" i="5"/>
  <c r="H12" i="5" l="1"/>
  <c r="K30" i="2"/>
  <c r="L30" i="2"/>
  <c r="H11" i="4"/>
  <c r="D21" i="4"/>
  <c r="C18" i="2"/>
  <c r="C34" i="3" s="1"/>
  <c r="C33" i="3" s="1"/>
  <c r="C35" i="3" s="1"/>
  <c r="C26" i="2"/>
  <c r="D26" i="2"/>
  <c r="D34" i="3"/>
  <c r="D33" i="3" s="1"/>
  <c r="D35" i="3" s="1"/>
  <c r="G18" i="4"/>
  <c r="G21" i="4" s="1"/>
  <c r="E35" i="1"/>
  <c r="E39" i="1" s="1"/>
  <c r="E41" i="1" s="1"/>
  <c r="F21" i="4"/>
  <c r="G15" i="1"/>
  <c r="G32" i="3"/>
  <c r="H89" i="7"/>
  <c r="E34" i="3"/>
  <c r="E33" i="3" s="1"/>
  <c r="E35" i="3" s="1"/>
  <c r="C39" i="1"/>
  <c r="C41" i="1" s="1"/>
  <c r="E21" i="4"/>
  <c r="D35" i="1"/>
  <c r="H21" i="4" l="1"/>
  <c r="C19" i="2"/>
  <c r="C30" i="2" s="1"/>
  <c r="D19" i="2"/>
  <c r="D30" i="2" s="1"/>
  <c r="E19" i="2"/>
  <c r="E30" i="2" s="1"/>
  <c r="H18" i="4"/>
  <c r="F35" i="1"/>
  <c r="F34" i="3"/>
  <c r="G34" i="3" s="1"/>
  <c r="F19" i="2"/>
  <c r="D39" i="1"/>
  <c r="D41" i="1" s="1"/>
  <c r="G35" i="1" l="1"/>
  <c r="F39" i="1"/>
  <c r="F33" i="3"/>
  <c r="G33" i="3" s="1"/>
  <c r="F41" i="1" l="1"/>
  <c r="G41" i="1" s="1"/>
  <c r="G39" i="1"/>
  <c r="F35" i="3"/>
  <c r="G35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<sst xmlns="http://schemas.openxmlformats.org/spreadsheetml/2006/main" count="938" uniqueCount="486">
  <si>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</si>
  <si>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</si>
  <si>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</si>
  <si>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</si>
  <si>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</si>
  <si>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</si>
  <si>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</si>
  <si>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</si>
  <si>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</si>
  <si>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</si>
  <si>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</si>
  <si>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</si>
  <si>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</si>
  <si>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</si>
  <si>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</si>
  <si>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</si>
  <si>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</si>
  <si>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</si>
  <si>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</si>
  <si>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</si>
  <si>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</si>
  <si>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</si>
  <si>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</si>
  <si>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</si>
  <si>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</si>
  <si>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</si>
  <si>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</si>
  <si>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</si>
  <si>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</si>
  <si>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</si>
  <si>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</si>
  <si>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</si>
  <si>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</si>
  <si>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</si>
  <si>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</si>
  <si>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</si>
  <si>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</si>
  <si>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</si>
  <si>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</si>
  <si>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</si>
  <si>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</si>
  <si>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</si>
  <si>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</si>
  <si>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</si>
  <si>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</si>
  <si>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</si>
  <si>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</si>
  <si>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</si>
  <si>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</si>
  <si>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</si>
  <si>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</si>
  <si>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</si>
  <si>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</si>
  <si>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</si>
  <si>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</si>
  <si>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</si>
  <si>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</si>
  <si>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</si>
  <si>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</si>
  <si>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</si>
  <si>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</si>
  <si>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</si>
  <si>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</si>
  <si>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</si>
  <si>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</si>
  <si>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</si>
  <si>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</si>
  <si>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</si>
  <si>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</si>
  <si>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</si>
  <si>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</si>
  <si>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</si>
  <si>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</si>
  <si>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</si>
  <si>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</si>
  <si>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</si>
  <si>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</si>
  <si>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</si>
  <si>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</si>
  <si>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</si>
  <si>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</si>
  <si>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</si>
  <si>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</si>
  <si>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</si>
  <si>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</si>
  <si>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</si>
  <si>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</si>
  <si>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</si>
  <si>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</si>
  <si>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</si>
  <si>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</si>
  <si>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</si>
  <si>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</si>
  <si>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</si>
  <si>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</si>
  <si>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</si>
  <si>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</si>
  <si>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</si>
  <si>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</si>
  <si>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</si>
  <si>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</si>
  <si>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</si>
  <si>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</si>
  <si>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</si>
  <si>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</si>
  <si>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Sor-  sz.</t>
  </si>
  <si>
    <t>Feladat megnevezése</t>
  </si>
  <si>
    <t>Egyéb felhalmozási célú kiadások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</si>
  <si>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</si>
  <si>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</si>
  <si>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</si>
  <si>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</si>
  <si>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</si>
  <si>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</si>
  <si>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</si>
  <si>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</si>
  <si>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</si>
  <si>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</si>
  <si>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</si>
  <si>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</si>
  <si>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</si>
  <si>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</si>
  <si>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</si>
  <si>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</si>
  <si>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</si>
  <si>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</si>
  <si>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</si>
  <si>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</si>
  <si>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</si>
  <si>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</si>
  <si>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</si>
  <si>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</si>
  <si>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</si>
  <si>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</si>
  <si>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</si>
  <si>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</si>
  <si>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J.</t>
  </si>
  <si>
    <t>K.</t>
  </si>
  <si>
    <t>L.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</si>
  <si>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</si>
  <si>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</si>
  <si>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</si>
  <si>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</si>
  <si>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</si>
  <si>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</si>
  <si>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</si>
  <si>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</si>
  <si>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</si>
  <si>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</si>
  <si>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</si>
  <si>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</si>
  <si>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</si>
  <si>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</si>
  <si>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</si>
  <si>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</si>
  <si>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</si>
  <si>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</si>
  <si>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</si>
  <si>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</si>
  <si>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</si>
  <si>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</si>
  <si>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</si>
  <si>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</si>
  <si>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</si>
  <si>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</si>
  <si>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</si>
  <si>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</si>
  <si>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</si>
  <si>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4.1</t>
  </si>
  <si>
    <t>4.2</t>
  </si>
  <si>
    <t>4.3</t>
  </si>
  <si>
    <t>Könyvtári, közművelődési és múzeumi feladatok</t>
  </si>
  <si>
    <t>5.1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</si>
  <si>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</si>
  <si>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</si>
  <si>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</si>
  <si>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</si>
  <si>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</si>
  <si>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</si>
  <si>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</si>
  <si>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</si>
  <si>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</si>
  <si>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</si>
  <si>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</si>
  <si>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</si>
  <si>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</si>
  <si>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</si>
  <si>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</si>
  <si>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</si>
  <si>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</si>
  <si>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</si>
  <si>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</si>
  <si>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</si>
  <si>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</si>
  <si>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</si>
  <si>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</si>
  <si>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</si>
  <si>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</si>
  <si>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</si>
  <si>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</si>
  <si>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</si>
  <si>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</si>
  <si>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</si>
  <si>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</si>
  <si>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</si>
  <si>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</si>
  <si>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</si>
  <si>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</si>
  <si>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</si>
  <si>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</si>
  <si>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</si>
  <si>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</si>
  <si>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</si>
  <si>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</si>
  <si>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</si>
  <si>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</si>
  <si>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</si>
  <si>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</si>
  <si>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</si>
  <si>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</si>
  <si>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</si>
  <si>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</si>
  <si>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</si>
  <si>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</si>
  <si>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</si>
  <si>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</si>
  <si>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</si>
  <si>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</si>
  <si>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</si>
  <si>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</si>
  <si>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</si>
  <si>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</si>
  <si>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</si>
  <si>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</si>
  <si>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</si>
  <si>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</si>
  <si>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</si>
  <si>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</si>
  <si>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</si>
  <si>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</si>
  <si>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</si>
  <si>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</si>
  <si>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</si>
  <si>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</si>
  <si>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</si>
  <si>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</si>
  <si>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</si>
  <si>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</si>
  <si>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</si>
  <si>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</si>
  <si>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</si>
  <si>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</si>
  <si>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</si>
  <si>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</si>
  <si>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</si>
  <si>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</si>
  <si>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</si>
  <si>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</si>
  <si>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</si>
  <si>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</si>
  <si>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</si>
  <si>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</si>
  <si>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</si>
  <si>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</si>
  <si>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</si>
  <si>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</si>
  <si>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</si>
  <si>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</si>
  <si>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</si>
  <si>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</si>
  <si>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</si>
  <si>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</si>
  <si>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</si>
  <si>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</si>
  <si>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</si>
  <si>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</si>
  <si>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</si>
  <si>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</si>
  <si>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</si>
  <si>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</si>
  <si>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</si>
  <si>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</si>
  <si>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</si>
  <si>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</si>
  <si>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</si>
  <si>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</si>
  <si>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</si>
  <si>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</si>
  <si>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</si>
  <si>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</si>
  <si>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</si>
  <si>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</si>
  <si>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</si>
  <si>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</si>
  <si>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</si>
  <si>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</si>
  <si>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Központi irányítószervi támogatás</t>
  </si>
  <si>
    <t>B816</t>
  </si>
  <si>
    <t>B813</t>
  </si>
  <si>
    <t>Felhamozási célú átvett pénzeszközök</t>
  </si>
  <si>
    <t>VIII.</t>
  </si>
  <si>
    <t>Belföldi értékpapírok bevételei</t>
  </si>
  <si>
    <t>Külföldi finanszírozás bevételei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</si>
  <si>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</si>
  <si>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</si>
  <si>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</si>
  <si>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</si>
  <si>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</si>
  <si>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</si>
  <si>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</si>
  <si>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</si>
  <si>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</si>
  <si>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</si>
  <si>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</si>
  <si>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</si>
  <si>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</si>
  <si>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</si>
  <si>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</si>
  <si>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</si>
  <si>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</si>
  <si>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</si>
  <si>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</si>
  <si>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</si>
  <si>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</si>
  <si>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</si>
  <si>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</si>
  <si>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</si>
  <si>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</si>
  <si>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</si>
  <si>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</si>
  <si>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</si>
  <si>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</si>
  <si>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</si>
  <si>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</si>
  <si>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</si>
  <si>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</si>
  <si>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</si>
  <si>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</si>
  <si>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</si>
  <si>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</si>
  <si>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</si>
  <si>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</si>
  <si>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</si>
  <si>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</si>
  <si>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</si>
  <si>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</si>
  <si>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</si>
  <si>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</si>
  <si>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1.4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</si>
  <si>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</si>
  <si>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</si>
  <si>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</si>
  <si>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</si>
  <si>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</si>
  <si>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</si>
  <si>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</si>
  <si>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</si>
  <si>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</si>
  <si>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</si>
  <si>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</si>
  <si>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</si>
  <si>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</si>
  <si>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</si>
  <si>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</si>
  <si>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</si>
  <si>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</si>
  <si>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Balatonakali Önkormányzat összesített konszolidált működési és felhalmozási egyensúlyát bemutató mérleg</t>
  </si>
  <si>
    <t>Civil szervezetek tagdíjai</t>
  </si>
  <si>
    <t>Házi segítségnyújtás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</si>
  <si>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</si>
  <si>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</si>
  <si>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</si>
  <si>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</si>
  <si>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</si>
  <si>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</si>
  <si>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</si>
  <si>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</si>
  <si>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</si>
  <si>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</si>
  <si>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</si>
  <si>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</si>
  <si>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</si>
  <si>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</si>
  <si>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</si>
  <si>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</si>
  <si>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</si>
  <si>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</si>
  <si>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</si>
  <si>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</si>
  <si>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</si>
  <si>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</si>
  <si>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</si>
  <si>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</si>
  <si>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</si>
  <si>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</si>
  <si>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</si>
  <si>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</si>
  <si>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</si>
  <si>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</si>
  <si>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1.1.3 Készenléti, ügyeleti, helyettesítési díj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</si>
  <si>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</si>
  <si>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</si>
  <si>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</si>
  <si>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</si>
  <si>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1.1.3. Jubileumi jutalom</t>
  </si>
  <si>
    <t>K1106</t>
  </si>
  <si>
    <t>Egyéb működési és felhalmozási célú támogatások államháztartáson belülre</t>
  </si>
  <si>
    <t>Balatonakali Polgárőr Egyesület</t>
  </si>
  <si>
    <t>Damilos fűkasza</t>
  </si>
  <si>
    <t>2020. évi előirányzat</t>
  </si>
  <si>
    <t>Ellátási díjak</t>
  </si>
  <si>
    <t>B405</t>
  </si>
  <si>
    <t>1.1.6. Foglalkoztatottak egyéb személyi juttatásai</t>
  </si>
  <si>
    <t>3.5.4 Egyéb dologi kiadások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</si>
  <si>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</si>
  <si>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</si>
  <si>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</si>
  <si>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</si>
  <si>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</si>
  <si>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</si>
  <si>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</si>
  <si>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</si>
  <si>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</si>
  <si>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</si>
  <si>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</si>
  <si>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</si>
  <si>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</si>
  <si>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</si>
  <si>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</si>
  <si>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</si>
  <si>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Kistérségi társulat tagdíj, belső ellenőrzés</t>
  </si>
  <si>
    <t>2021. évi előirányzat</t>
  </si>
  <si>
    <t>2021. évi/ 2020. évi előirányzat (%)</t>
  </si>
  <si>
    <t>2020. évi mód.előir.</t>
  </si>
  <si>
    <t>2020. évi várható</t>
  </si>
  <si>
    <t>Balatonakali Önkormányzat 2021. évi tartaléka</t>
  </si>
  <si>
    <t>Napközi otthonos Óvoda 2021. évi kiadásai</t>
  </si>
  <si>
    <t>Napközi otthonos Óvoda 2021. évi bevételei</t>
  </si>
  <si>
    <t>Balatonakali Önkormányzat 2021. évi kiadásai</t>
  </si>
  <si>
    <t>Balatonakali Önkormányzat 2021. évi bevételei</t>
  </si>
  <si>
    <t>Balatonakali Önkormányzat 2021. évi felhalmozási kiadásai</t>
  </si>
  <si>
    <t>Balatonakali Önkormányzat 2021. évi összesített konszolidált működési kiadásai,</t>
  </si>
  <si>
    <t>Balatonakali Önkormányzat 2021. évi összesített konszolidált működési bevételei</t>
  </si>
  <si>
    <t>Balatonakali Önkormányzat 2021. évi költségvetési összesített konszolidált főösszesítő</t>
  </si>
  <si>
    <t>az  1/2021. (II…...) önkormányzati rendelethez</t>
  </si>
  <si>
    <t>az 1/2021. (II…...) önkormányzati rendelethez</t>
  </si>
  <si>
    <t>Balatonakali Önkormányzat 2021. évi felhalmozási kiadásai feladatonként/célonként</t>
  </si>
  <si>
    <t>2021. évi támogatása</t>
  </si>
  <si>
    <t>K1103</t>
  </si>
  <si>
    <t>1.1.2. Céljuttatás, projektprémium</t>
  </si>
  <si>
    <t>Egyéb tárgyi eszközök értékesítése</t>
  </si>
  <si>
    <t>1.3 Egyéb kötelező feladatok ellátása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</si>
  <si>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</si>
  <si>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</si>
  <si>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Gyermekétkeztetés támogatása</t>
  </si>
  <si>
    <t>1.10 Hozzájárulás a pénzbeli szociális ellátáshoz</t>
  </si>
  <si>
    <t>1.11 Könyvtári,közművelődési feladatok támogatása</t>
  </si>
  <si>
    <t>1.13 Elszámolásból származó bevételek</t>
  </si>
  <si>
    <t>1.12 Működési célú költségvetési támogatások és kiegészítő támogatások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</si>
  <si>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</si>
  <si>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</si>
  <si>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</si>
  <si>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</si>
  <si>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</si>
  <si>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</si>
  <si>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</si>
  <si>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</si>
  <si>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</si>
  <si>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</si>
  <si>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</si>
  <si>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</si>
  <si>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</si>
  <si>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</si>
  <si>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</si>
  <si>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</si>
  <si>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</si>
  <si>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</si>
  <si>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</si>
  <si>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</si>
  <si>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</si>
  <si>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</si>
  <si>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</si>
  <si>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</si>
  <si>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Veszprém-Balaton 2023</t>
  </si>
  <si>
    <t>Bursa Hungarica</t>
  </si>
  <si>
    <t>7.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</si>
</sst>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19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58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9" fontId="7" fillId="2" borderId="4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5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7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0" fillId="0" borderId="0" xfId="0" applyFont="1" applyAlignment="1"/>
    <xf numFmtId="3" fontId="0" fillId="0" borderId="0" xfId="0" applyNumberFormat="1" applyAlignment="1">
      <alignment vertical="center"/>
    </xf>
    <xf numFmtId="9" fontId="7" fillId="2" borderId="14" xfId="0" applyNumberFormat="1" applyFont="1" applyFill="1" applyBorder="1" applyAlignment="1">
      <alignment horizontal="right" vertical="center"/>
    </xf>
    <xf numFmtId="3" fontId="5" fillId="0" borderId="48" xfId="0" applyNumberFormat="1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3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8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justify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justify" vertical="center" wrapText="1"/>
    </xf>
    <xf numFmtId="0" fontId="2" fillId="0" borderId="67" xfId="1" applyFont="1" applyBorder="1" applyAlignment="1">
      <alignment vertical="center" wrapText="1"/>
    </xf>
    <xf numFmtId="0" fontId="2" fillId="0" borderId="57" xfId="1" applyFont="1" applyBorder="1" applyAlignment="1">
      <alignment horizontal="justify" vertical="center" wrapText="1"/>
    </xf>
    <xf numFmtId="0" fontId="2" fillId="0" borderId="67" xfId="1" applyFont="1" applyBorder="1" applyAlignment="1">
      <alignment horizontal="justify" vertical="top" wrapText="1"/>
    </xf>
    <xf numFmtId="0" fontId="2" fillId="0" borderId="48" xfId="1" applyFont="1" applyBorder="1" applyAlignment="1">
      <alignment horizontal="center" vertical="top" wrapText="1"/>
    </xf>
    <xf numFmtId="0" fontId="2" fillId="0" borderId="57" xfId="1" applyFont="1" applyBorder="1" applyAlignment="1">
      <alignment horizontal="justify" vertical="top" wrapText="1"/>
    </xf>
    <xf numFmtId="0" fontId="2" fillId="0" borderId="67" xfId="1" applyFont="1" applyBorder="1" applyAlignment="1">
      <alignment horizontal="center" vertical="top" wrapText="1"/>
    </xf>
    <xf numFmtId="0" fontId="2" fillId="0" borderId="57" xfId="1" applyFont="1" applyBorder="1" applyAlignment="1">
      <alignment horizontal="center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49" fontId="9" fillId="2" borderId="82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0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9" fontId="5" fillId="0" borderId="94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6" xfId="0" applyNumberFormat="1" applyFont="1" applyFill="1" applyBorder="1" applyAlignment="1">
      <alignment vertical="center"/>
    </xf>
    <xf numFmtId="9" fontId="7" fillId="2" borderId="97" xfId="0" applyNumberFormat="1" applyFont="1" applyFill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0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1" xfId="0" applyFont="1" applyBorder="1" applyAlignment="1">
      <alignment vertical="center"/>
    </xf>
    <xf numFmtId="0" fontId="5" fillId="0" borderId="98" xfId="0" applyFont="1" applyBorder="1" applyAlignment="1">
      <alignment horizontal="center" vertical="center" wrapText="1"/>
    </xf>
    <xf numFmtId="0" fontId="5" fillId="0" borderId="102" xfId="0" applyFont="1" applyBorder="1" applyAlignment="1">
      <alignment vertical="center"/>
    </xf>
    <xf numFmtId="3" fontId="5" fillId="0" borderId="10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3" xfId="0" applyFont="1" applyBorder="1"/>
    <xf numFmtId="3" fontId="6" fillId="0" borderId="10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3" fontId="6" fillId="0" borderId="96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7" xfId="0" applyFont="1" applyBorder="1" applyAlignment="1">
      <alignment vertical="center"/>
    </xf>
    <xf numFmtId="3" fontId="2" fillId="0" borderId="108" xfId="0" applyNumberFormat="1" applyFont="1" applyBorder="1" applyAlignment="1">
      <alignment horizontal="right" vertical="center"/>
    </xf>
    <xf numFmtId="3" fontId="2" fillId="0" borderId="109" xfId="0" applyNumberFormat="1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7" fillId="2" borderId="110" xfId="0" applyNumberFormat="1" applyFont="1" applyFill="1" applyBorder="1" applyAlignment="1">
      <alignment horizontal="right" vertical="center"/>
    </xf>
    <xf numFmtId="9" fontId="7" fillId="2" borderId="111" xfId="0" applyNumberFormat="1" applyFont="1" applyFill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2" xfId="0" applyNumberFormat="1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3" fontId="5" fillId="0" borderId="114" xfId="0" applyNumberFormat="1" applyFont="1" applyBorder="1" applyAlignment="1">
      <alignment vertical="center"/>
    </xf>
    <xf numFmtId="3" fontId="7" fillId="0" borderId="115" xfId="0" applyNumberFormat="1" applyFont="1" applyFill="1" applyBorder="1" applyAlignment="1">
      <alignment vertical="center"/>
    </xf>
    <xf numFmtId="0" fontId="2" fillId="0" borderId="47" xfId="0" applyFont="1" applyBorder="1" applyAlignment="1">
      <alignment vertical="center"/>
    </xf>
    <xf numFmtId="49" fontId="2" fillId="0" borderId="113" xfId="0" applyNumberFormat="1" applyFont="1" applyBorder="1" applyAlignment="1">
      <alignment horizontal="center" vertical="center"/>
    </xf>
    <xf numFmtId="0" fontId="13" fillId="2" borderId="117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02" xfId="0" applyFont="1" applyBorder="1" applyAlignment="1">
      <alignment vertical="center" wrapText="1"/>
    </xf>
    <xf numFmtId="0" fontId="7" fillId="0" borderId="123" xfId="0" applyFont="1" applyBorder="1" applyAlignment="1">
      <alignment vertical="center" wrapText="1"/>
    </xf>
    <xf numFmtId="3" fontId="7" fillId="0" borderId="102" xfId="0" applyNumberFormat="1" applyFont="1" applyBorder="1" applyAlignment="1">
      <alignment horizontal="right" vertical="center"/>
    </xf>
    <xf numFmtId="9" fontId="7" fillId="0" borderId="95" xfId="0" applyNumberFormat="1" applyFont="1" applyBorder="1" applyAlignment="1">
      <alignment horizontal="right" vertical="center"/>
    </xf>
    <xf numFmtId="9" fontId="2" fillId="0" borderId="124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1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0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5" xfId="0" applyNumberFormat="1" applyFont="1" applyBorder="1" applyAlignment="1">
      <alignment horizontal="right"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3" fillId="2" borderId="101" xfId="0" applyFont="1" applyFill="1" applyBorder="1" applyAlignment="1">
      <alignment vertical="center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2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7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37" xfId="0" applyNumberFormat="1" applyFont="1" applyBorder="1" applyAlignment="1">
      <alignment horizontal="center" vertical="center"/>
    </xf>
    <xf numFmtId="0" fontId="2" fillId="0" borderId="133" xfId="0" applyFont="1" applyBorder="1" applyAlignment="1">
      <alignment vertical="center"/>
    </xf>
    <xf numFmtId="3" fontId="5" fillId="0" borderId="48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38" xfId="0" applyBorder="1" applyAlignment="1">
      <alignment vertical="center"/>
    </xf>
    <xf numFmtId="0" fontId="2" fillId="0" borderId="99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39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17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3" fontId="7" fillId="0" borderId="140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2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7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9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3" xfId="0" applyFont="1" applyBorder="1" applyAlignment="1">
      <alignment horizontal="center" vertical="center"/>
    </xf>
    <xf numFmtId="0" fontId="2" fillId="0" borderId="147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3" xfId="0" applyFont="1" applyBorder="1" applyAlignment="1">
      <alignment vertical="center"/>
    </xf>
    <xf numFmtId="3" fontId="6" fillId="0" borderId="103" xfId="0" applyNumberFormat="1" applyFont="1" applyBorder="1" applyAlignment="1">
      <alignment vertical="center"/>
    </xf>
    <xf numFmtId="0" fontId="8" fillId="0" borderId="15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13" fillId="2" borderId="97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5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61" xfId="0" applyNumberFormat="1" applyFont="1" applyBorder="1" applyAlignment="1">
      <alignment horizontal="right" vertical="center"/>
    </xf>
    <xf numFmtId="0" fontId="2" fillId="0" borderId="162" xfId="0" applyFont="1" applyBorder="1" applyAlignment="1">
      <alignment vertical="center"/>
    </xf>
    <xf numFmtId="0" fontId="2" fillId="0" borderId="164" xfId="0" applyFont="1" applyBorder="1" applyAlignment="1">
      <alignment horizontal="center" vertical="center"/>
    </xf>
    <xf numFmtId="3" fontId="7" fillId="0" borderId="166" xfId="0" applyNumberFormat="1" applyFont="1" applyBorder="1" applyAlignment="1">
      <alignment horizontal="right" vertical="center"/>
    </xf>
    <xf numFmtId="3" fontId="7" fillId="2" borderId="167" xfId="0" applyNumberFormat="1" applyFont="1" applyFill="1" applyBorder="1" applyAlignment="1">
      <alignment horizontal="right" vertical="center"/>
    </xf>
    <xf numFmtId="0" fontId="7" fillId="2" borderId="99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50" xfId="0" applyNumberFormat="1" applyFont="1" applyBorder="1" applyAlignment="1">
      <alignment vertical="center"/>
    </xf>
    <xf numFmtId="49" fontId="6" fillId="0" borderId="10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37" xfId="0" applyNumberFormat="1" applyFont="1" applyBorder="1" applyAlignment="1">
      <alignment horizontal="center" vertical="center"/>
    </xf>
    <xf numFmtId="0" fontId="7" fillId="0" borderId="133" xfId="0" applyFont="1" applyBorder="1" applyAlignment="1">
      <alignment vertical="center"/>
    </xf>
    <xf numFmtId="3" fontId="7" fillId="0" borderId="121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3" fontId="2" fillId="0" borderId="169" xfId="0" applyNumberFormat="1" applyFont="1" applyBorder="1" applyAlignment="1">
      <alignment horizontal="right"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vertical="center"/>
    </xf>
    <xf numFmtId="3" fontId="7" fillId="2" borderId="140" xfId="0" applyNumberFormat="1" applyFont="1" applyFill="1" applyBorder="1" applyAlignment="1">
      <alignment horizontal="right" vertical="center"/>
    </xf>
    <xf numFmtId="3" fontId="7" fillId="2" borderId="174" xfId="0" applyNumberFormat="1" applyFont="1" applyFill="1" applyBorder="1" applyAlignment="1">
      <alignment vertical="center"/>
    </xf>
    <xf numFmtId="3" fontId="7" fillId="2" borderId="43" xfId="0" applyNumberFormat="1" applyFont="1" applyFill="1" applyBorder="1" applyAlignment="1">
      <alignment vertical="center"/>
    </xf>
    <xf numFmtId="3" fontId="2" fillId="0" borderId="168" xfId="0" applyNumberFormat="1" applyFont="1" applyBorder="1" applyAlignment="1">
      <alignment vertical="center"/>
    </xf>
    <xf numFmtId="3" fontId="2" fillId="0" borderId="175" xfId="0" applyNumberFormat="1" applyFont="1" applyBorder="1" applyAlignment="1">
      <alignment vertical="center"/>
    </xf>
    <xf numFmtId="3" fontId="2" fillId="0" borderId="163" xfId="0" applyNumberFormat="1" applyFont="1" applyBorder="1" applyAlignment="1">
      <alignment vertical="center"/>
    </xf>
    <xf numFmtId="3" fontId="2" fillId="0" borderId="176" xfId="0" applyNumberFormat="1" applyFont="1" applyBorder="1" applyAlignment="1">
      <alignment horizontal="right" vertical="center"/>
    </xf>
    <xf numFmtId="9" fontId="2" fillId="0" borderId="116" xfId="0" applyNumberFormat="1" applyFont="1" applyBorder="1" applyAlignment="1">
      <alignment vertical="center"/>
    </xf>
    <xf numFmtId="3" fontId="2" fillId="0" borderId="48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4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horizontal="left" vertical="center" wrapText="1"/>
    </xf>
    <xf numFmtId="0" fontId="21" fillId="0" borderId="0" xfId="0" applyFont="1" applyBorder="1" applyAlignment="1"/>
    <xf numFmtId="0" fontId="22" fillId="0" borderId="0" xfId="0" applyFont="1"/>
    <xf numFmtId="0" fontId="21" fillId="0" borderId="0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89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3" fontId="2" fillId="0" borderId="15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8" xfId="0" applyNumberFormat="1" applyFont="1" applyBorder="1" applyAlignment="1">
      <alignment horizontal="right" vertical="center"/>
    </xf>
    <xf numFmtId="3" fontId="3" fillId="0" borderId="79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159" xfId="0" applyNumberFormat="1" applyFont="1" applyBorder="1" applyAlignment="1">
      <alignment horizontal="right" vertical="center"/>
    </xf>
    <xf numFmtId="0" fontId="7" fillId="2" borderId="83" xfId="0" applyFont="1" applyFill="1" applyBorder="1" applyAlignment="1">
      <alignment vertical="center"/>
    </xf>
    <xf numFmtId="0" fontId="6" fillId="3" borderId="83" xfId="0" applyFont="1" applyFill="1" applyBorder="1" applyAlignment="1">
      <alignment vertical="center"/>
    </xf>
    <xf numFmtId="3" fontId="16" fillId="3" borderId="83" xfId="0" applyNumberFormat="1" applyFont="1" applyFill="1" applyBorder="1" applyAlignment="1">
      <alignment vertical="center"/>
    </xf>
    <xf numFmtId="0" fontId="2" fillId="3" borderId="88" xfId="0" applyFont="1" applyFill="1" applyBorder="1" applyAlignment="1">
      <alignment vertical="center"/>
    </xf>
    <xf numFmtId="3" fontId="2" fillId="3" borderId="160" xfId="0" applyNumberFormat="1" applyFont="1" applyFill="1" applyBorder="1" applyAlignment="1">
      <alignment vertical="center"/>
    </xf>
    <xf numFmtId="49" fontId="2" fillId="0" borderId="118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3" xfId="0" applyFont="1" applyFill="1" applyBorder="1" applyAlignment="1">
      <alignment vertical="center"/>
    </xf>
    <xf numFmtId="3" fontId="2" fillId="3" borderId="160" xfId="0" applyNumberFormat="1" applyFont="1" applyFill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5" xfId="0" applyFont="1" applyBorder="1" applyAlignment="1">
      <alignment vertical="center"/>
    </xf>
    <xf numFmtId="3" fontId="16" fillId="0" borderId="81" xfId="0" applyNumberFormat="1" applyFont="1" applyBorder="1" applyAlignment="1">
      <alignment horizontal="right" vertical="center"/>
    </xf>
    <xf numFmtId="0" fontId="2" fillId="3" borderId="83" xfId="0" applyFont="1" applyFill="1" applyBorder="1" applyAlignment="1">
      <alignment vertical="center"/>
    </xf>
    <xf numFmtId="0" fontId="2" fillId="0" borderId="134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9" fontId="2" fillId="0" borderId="153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8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2" fillId="0" borderId="133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9" fontId="2" fillId="0" borderId="157" xfId="0" applyNumberFormat="1" applyFont="1" applyBorder="1" applyAlignment="1">
      <alignment horizontal="right" vertical="center"/>
    </xf>
    <xf numFmtId="3" fontId="2" fillId="0" borderId="181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182" xfId="1" applyFont="1" applyBorder="1" applyAlignment="1">
      <alignment horizontal="center" vertical="center"/>
    </xf>
    <xf numFmtId="0" fontId="8" fillId="0" borderId="183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6" fillId="0" borderId="107" xfId="0" applyFont="1" applyBorder="1" applyAlignment="1">
      <alignment vertical="center"/>
    </xf>
    <xf numFmtId="0" fontId="7" fillId="0" borderId="184" xfId="0" applyFont="1" applyBorder="1" applyAlignment="1">
      <alignment vertical="center"/>
    </xf>
    <xf numFmtId="3" fontId="7" fillId="0" borderId="185" xfId="0" applyNumberFormat="1" applyFont="1" applyBorder="1" applyAlignment="1">
      <alignment horizontal="right" vertical="center"/>
    </xf>
    <xf numFmtId="3" fontId="2" fillId="0" borderId="185" xfId="0" applyNumberFormat="1" applyFont="1" applyBorder="1" applyAlignment="1">
      <alignment horizontal="right" vertical="center"/>
    </xf>
    <xf numFmtId="3" fontId="7" fillId="2" borderId="135" xfId="0" applyNumberFormat="1" applyFont="1" applyFill="1" applyBorder="1" applyAlignment="1">
      <alignment horizontal="right" vertical="center"/>
    </xf>
    <xf numFmtId="3" fontId="7" fillId="0" borderId="105" xfId="0" applyNumberFormat="1" applyFont="1" applyBorder="1" applyAlignment="1">
      <alignment horizontal="right" vertical="center"/>
    </xf>
    <xf numFmtId="0" fontId="7" fillId="0" borderId="186" xfId="0" applyFont="1" applyBorder="1" applyAlignment="1">
      <alignment horizontal="center" vertical="center"/>
    </xf>
    <xf numFmtId="0" fontId="7" fillId="0" borderId="187" xfId="0" applyFont="1" applyBorder="1" applyAlignment="1">
      <alignment vertical="center"/>
    </xf>
    <xf numFmtId="0" fontId="7" fillId="0" borderId="188" xfId="0" applyFont="1" applyBorder="1" applyAlignment="1">
      <alignment vertical="center"/>
    </xf>
    <xf numFmtId="3" fontId="7" fillId="0" borderId="69" xfId="0" applyNumberFormat="1" applyFont="1" applyBorder="1" applyAlignment="1">
      <alignment horizontal="right" vertical="center" wrapText="1"/>
    </xf>
    <xf numFmtId="3" fontId="7" fillId="0" borderId="18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9" fontId="2" fillId="0" borderId="190" xfId="0" applyNumberFormat="1" applyFont="1" applyBorder="1" applyAlignment="1">
      <alignment horizontal="right" vertical="center"/>
    </xf>
    <xf numFmtId="0" fontId="4" fillId="0" borderId="0" xfId="0" applyFont="1"/>
    <xf numFmtId="0" fontId="23" fillId="0" borderId="0" xfId="0" applyFont="1"/>
    <xf numFmtId="3" fontId="4" fillId="0" borderId="0" xfId="0" applyNumberFormat="1" applyFont="1"/>
    <xf numFmtId="3" fontId="2" fillId="0" borderId="14" xfId="0" applyNumberFormat="1" applyFont="1" applyBorder="1" applyAlignment="1">
      <alignment vertical="center"/>
    </xf>
    <xf numFmtId="3" fontId="6" fillId="0" borderId="49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7" fillId="0" borderId="69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6" fillId="0" borderId="0" xfId="0" applyNumberFormat="1" applyFont="1" applyAlignment="1">
      <alignment vertical="center"/>
    </xf>
    <xf numFmtId="3" fontId="16" fillId="0" borderId="20" xfId="0" applyNumberFormat="1" applyFont="1" applyBorder="1" applyAlignment="1">
      <alignment vertical="center"/>
    </xf>
    <xf numFmtId="3" fontId="16" fillId="0" borderId="85" xfId="0" applyNumberFormat="1" applyFont="1" applyBorder="1" applyAlignment="1">
      <alignment vertical="center"/>
    </xf>
    <xf numFmtId="3" fontId="16" fillId="0" borderId="87" xfId="0" applyNumberFormat="1" applyFont="1" applyBorder="1" applyAlignment="1">
      <alignment horizontal="right" vertical="center"/>
    </xf>
    <xf numFmtId="0" fontId="2" fillId="0" borderId="56" xfId="0" applyFont="1" applyBorder="1"/>
    <xf numFmtId="0" fontId="2" fillId="0" borderId="56" xfId="0" applyFont="1" applyFill="1" applyBorder="1"/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9" fontId="6" fillId="0" borderId="177" xfId="0" applyNumberFormat="1" applyFont="1" applyBorder="1" applyAlignment="1">
      <alignment horizontal="right" vertical="center"/>
    </xf>
    <xf numFmtId="9" fontId="2" fillId="0" borderId="191" xfId="0" applyNumberFormat="1" applyFont="1" applyBorder="1" applyAlignment="1">
      <alignment horizontal="right" vertical="center"/>
    </xf>
    <xf numFmtId="9" fontId="7" fillId="0" borderId="177" xfId="0" applyNumberFormat="1" applyFont="1" applyBorder="1" applyAlignment="1">
      <alignment horizontal="right" vertical="center"/>
    </xf>
    <xf numFmtId="9" fontId="2" fillId="0" borderId="178" xfId="0" applyNumberFormat="1" applyFont="1" applyBorder="1" applyAlignment="1">
      <alignment horizontal="right" vertical="center"/>
    </xf>
    <xf numFmtId="9" fontId="2" fillId="0" borderId="17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0" fontId="2" fillId="0" borderId="48" xfId="0" applyFont="1" applyBorder="1" applyAlignment="1">
      <alignment wrapText="1"/>
    </xf>
    <xf numFmtId="0" fontId="2" fillId="0" borderId="48" xfId="2" applyFont="1" applyBorder="1" applyAlignment="1">
      <alignment vertical="center"/>
    </xf>
    <xf numFmtId="0" fontId="2" fillId="0" borderId="48" xfId="0" applyFont="1" applyBorder="1" applyAlignment="1">
      <alignment vertical="center" wrapText="1"/>
    </xf>
    <xf numFmtId="0" fontId="2" fillId="5" borderId="48" xfId="0" applyFont="1" applyFill="1" applyBorder="1" applyAlignment="1">
      <alignment vertical="center" wrapText="1"/>
    </xf>
    <xf numFmtId="0" fontId="2" fillId="0" borderId="192" xfId="0" applyFont="1" applyBorder="1" applyAlignment="1">
      <alignment horizontal="justify" vertical="center"/>
    </xf>
    <xf numFmtId="3" fontId="2" fillId="0" borderId="47" xfId="0" applyNumberFormat="1" applyFont="1" applyBorder="1" applyAlignment="1">
      <alignment horizontal="right" vertical="center"/>
    </xf>
    <xf numFmtId="3" fontId="2" fillId="0" borderId="193" xfId="0" applyNumberFormat="1" applyFont="1" applyBorder="1" applyAlignment="1">
      <alignment horizontal="right" vertical="center"/>
    </xf>
    <xf numFmtId="9" fontId="2" fillId="0" borderId="194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1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14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right" vertical="center"/>
    </xf>
    <xf numFmtId="0" fontId="2" fillId="0" borderId="154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49" xfId="0" applyFont="1" applyBorder="1" applyAlignment="1">
      <alignment horizontal="right" vertical="center"/>
    </xf>
    <xf numFmtId="0" fontId="7" fillId="0" borderId="165" xfId="0" applyFont="1" applyBorder="1" applyAlignment="1">
      <alignment horizontal="right" vertical="center"/>
    </xf>
    <xf numFmtId="0" fontId="7" fillId="0" borderId="99" xfId="0" applyFont="1" applyBorder="1" applyAlignment="1">
      <alignment horizontal="right" vertical="center"/>
    </xf>
    <xf numFmtId="0" fontId="7" fillId="2" borderId="149" xfId="0" applyFont="1" applyFill="1" applyBorder="1" applyAlignment="1">
      <alignment horizontal="right" vertical="center"/>
    </xf>
    <xf numFmtId="0" fontId="2" fillId="0" borderId="100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49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7" fillId="2" borderId="179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55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119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3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8" fillId="0" borderId="116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" fillId="2" borderId="149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4" workbookViewId="0">
      <selection sqref="A1:C1"/>
    </sheetView>
  </sheetViews>
  <sheetFormatPr defaultColWidth="9.109375" defaultRowHeight="13.2" x14ac:dyDescent="0.25"/>
  <cols>
    <col min="1" max="1" width="35.6640625" style="152" customWidth="1"/>
    <col min="2" max="2" width="10.6640625" style="152" customWidth="1"/>
    <col min="3" max="3" width="33.6640625" style="152" customWidth="1"/>
    <col min="4" max="16384" width="9.109375" style="151"/>
  </cols>
  <sheetData>
    <row r="1" spans="1:3" ht="15" customHeight="1" x14ac:dyDescent="0.25">
      <c r="A1" s="524" t="s">
        <v>330</v>
      </c>
      <c r="B1" s="524"/>
      <c r="C1" s="524"/>
    </row>
    <row r="2" spans="1:3" ht="15" customHeight="1" x14ac:dyDescent="0.25">
      <c r="A2" s="176"/>
      <c r="B2" s="176"/>
      <c r="C2" s="508" t="s">
        <v>444</v>
      </c>
    </row>
    <row r="3" spans="1:3" ht="15" customHeight="1" x14ac:dyDescent="0.25"/>
    <row r="4" spans="1:3" s="153" customFormat="1" ht="15" customHeight="1" x14ac:dyDescent="0.25">
      <c r="A4" s="525" t="s">
        <v>143</v>
      </c>
      <c r="B4" s="525"/>
      <c r="C4" s="525"/>
    </row>
    <row r="5" spans="1:3" s="153" customFormat="1" ht="15" customHeight="1" thickBot="1" x14ac:dyDescent="0.3">
      <c r="A5" s="154"/>
      <c r="B5" s="155"/>
      <c r="C5" s="155"/>
    </row>
    <row r="6" spans="1:3" s="153" customFormat="1" ht="15" customHeight="1" thickTop="1" x14ac:dyDescent="0.25">
      <c r="A6" s="526" t="s">
        <v>144</v>
      </c>
      <c r="B6" s="528" t="s">
        <v>145</v>
      </c>
      <c r="C6" s="529"/>
    </row>
    <row r="7" spans="1:3" s="153" customFormat="1" ht="15" customHeight="1" x14ac:dyDescent="0.25">
      <c r="A7" s="527"/>
      <c r="B7" s="530"/>
      <c r="C7" s="531"/>
    </row>
    <row r="8" spans="1:3" s="153" customFormat="1" ht="15" customHeight="1" x14ac:dyDescent="0.25">
      <c r="A8" s="157"/>
      <c r="B8" s="158" t="s">
        <v>146</v>
      </c>
      <c r="C8" s="159" t="s">
        <v>147</v>
      </c>
    </row>
    <row r="9" spans="1:3" s="153" customFormat="1" ht="15" customHeight="1" thickBot="1" x14ac:dyDescent="0.3">
      <c r="A9" s="160" t="s">
        <v>2</v>
      </c>
      <c r="B9" s="161" t="s">
        <v>3</v>
      </c>
      <c r="C9" s="162" t="s">
        <v>4</v>
      </c>
    </row>
    <row r="10" spans="1:3" s="153" customFormat="1" ht="15" customHeight="1" thickTop="1" x14ac:dyDescent="0.25">
      <c r="A10" s="163" t="s">
        <v>148</v>
      </c>
      <c r="B10" s="164" t="s">
        <v>102</v>
      </c>
      <c r="C10" s="165" t="s">
        <v>149</v>
      </c>
    </row>
    <row r="11" spans="1:3" s="153" customFormat="1" ht="24" x14ac:dyDescent="0.25">
      <c r="A11" s="166" t="s">
        <v>150</v>
      </c>
      <c r="B11" s="156" t="s">
        <v>18</v>
      </c>
      <c r="C11" s="167" t="s">
        <v>151</v>
      </c>
    </row>
    <row r="12" spans="1:3" ht="15" customHeight="1" x14ac:dyDescent="0.25">
      <c r="A12" s="168"/>
      <c r="B12" s="169"/>
      <c r="C12" s="170"/>
    </row>
    <row r="13" spans="1:3" ht="15" customHeight="1" x14ac:dyDescent="0.25">
      <c r="A13" s="171"/>
      <c r="B13" s="169"/>
      <c r="C13" s="172"/>
    </row>
    <row r="14" spans="1:3" ht="15" customHeight="1" x14ac:dyDescent="0.25">
      <c r="A14" s="171"/>
      <c r="B14" s="169"/>
      <c r="C14" s="172"/>
    </row>
    <row r="15" spans="1:3" ht="15" customHeight="1" x14ac:dyDescent="0.25">
      <c r="A15" s="171"/>
      <c r="B15" s="169"/>
      <c r="C15" s="172"/>
    </row>
    <row r="16" spans="1:3" ht="15" customHeight="1" x14ac:dyDescent="0.25">
      <c r="A16" s="171"/>
      <c r="B16" s="169"/>
      <c r="C16" s="172"/>
    </row>
    <row r="17" spans="1:3" ht="15" customHeight="1" x14ac:dyDescent="0.25">
      <c r="A17" s="171"/>
      <c r="B17" s="169"/>
      <c r="C17" s="172"/>
    </row>
    <row r="18" spans="1:3" ht="15" customHeight="1" x14ac:dyDescent="0.25">
      <c r="A18" s="171"/>
      <c r="B18" s="169"/>
      <c r="C18" s="172"/>
    </row>
    <row r="19" spans="1:3" ht="15" customHeight="1" x14ac:dyDescent="0.25">
      <c r="A19" s="171"/>
      <c r="B19" s="169"/>
      <c r="C19" s="172"/>
    </row>
    <row r="20" spans="1:3" ht="15" customHeight="1" x14ac:dyDescent="0.25">
      <c r="A20" s="171"/>
      <c r="B20" s="169"/>
      <c r="C20" s="172"/>
    </row>
    <row r="21" spans="1:3" ht="15" customHeight="1" x14ac:dyDescent="0.25">
      <c r="A21" s="171"/>
      <c r="B21" s="169"/>
      <c r="C21" s="172"/>
    </row>
    <row r="22" spans="1:3" ht="15" customHeight="1" x14ac:dyDescent="0.25">
      <c r="A22" s="171"/>
      <c r="B22" s="169"/>
      <c r="C22" s="172"/>
    </row>
    <row r="23" spans="1:3" ht="15" customHeight="1" x14ac:dyDescent="0.25">
      <c r="A23" s="171"/>
      <c r="B23" s="169"/>
      <c r="C23" s="172"/>
    </row>
    <row r="24" spans="1:3" ht="15" customHeight="1" x14ac:dyDescent="0.25">
      <c r="A24" s="171"/>
      <c r="B24" s="169"/>
      <c r="C24" s="172"/>
    </row>
    <row r="25" spans="1:3" ht="15" customHeight="1" x14ac:dyDescent="0.25">
      <c r="A25" s="171"/>
      <c r="B25" s="169"/>
      <c r="C25" s="172"/>
    </row>
    <row r="26" spans="1:3" ht="15" customHeight="1" x14ac:dyDescent="0.25">
      <c r="A26" s="171"/>
      <c r="B26" s="169"/>
      <c r="C26" s="172"/>
    </row>
    <row r="27" spans="1:3" ht="15" customHeight="1" x14ac:dyDescent="0.25">
      <c r="A27" s="171"/>
      <c r="B27" s="169"/>
      <c r="C27" s="172"/>
    </row>
    <row r="28" spans="1:3" ht="15" customHeight="1" x14ac:dyDescent="0.25">
      <c r="A28" s="171"/>
      <c r="B28" s="169"/>
      <c r="C28" s="172"/>
    </row>
    <row r="29" spans="1:3" ht="15" customHeight="1" x14ac:dyDescent="0.25">
      <c r="A29" s="171"/>
      <c r="B29" s="169"/>
      <c r="C29" s="172"/>
    </row>
    <row r="30" spans="1:3" ht="15" customHeight="1" x14ac:dyDescent="0.25">
      <c r="A30" s="171"/>
      <c r="B30" s="169"/>
      <c r="C30" s="172"/>
    </row>
    <row r="31" spans="1:3" ht="15" customHeight="1" x14ac:dyDescent="0.25">
      <c r="A31" s="171"/>
      <c r="B31" s="169"/>
      <c r="C31" s="172"/>
    </row>
    <row r="32" spans="1:3" ht="15" customHeight="1" thickBot="1" x14ac:dyDescent="0.3">
      <c r="A32" s="173"/>
      <c r="B32" s="174"/>
      <c r="C32" s="175"/>
    </row>
    <row r="33" ht="13.8" thickTop="1" x14ac:dyDescent="0.25"/>
  </sheetData>
  <mergeCells count="4">
    <mergeCell ref="A1:C1"/>
    <mergeCell ref="A4:C4"/>
    <mergeCell ref="A6:A7"/>
    <mergeCell ref="B6:C7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/>
  </sheetViews>
  <sheetFormatPr defaultRowHeight="13.2" x14ac:dyDescent="0.25"/>
  <cols>
    <col min="1" max="1" width="11.6640625" customWidth="1"/>
    <col min="2" max="2" width="5.6640625" style="1" customWidth="1"/>
    <col min="3" max="3" width="45.44140625" style="1" customWidth="1"/>
    <col min="4" max="4" width="10.6640625" style="1" customWidth="1"/>
    <col min="5" max="5" width="11.664062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339</v>
      </c>
      <c r="F1"/>
    </row>
    <row r="2" spans="1:7" ht="15" customHeight="1" x14ac:dyDescent="0.25">
      <c r="B2" s="3"/>
      <c r="C2" s="3"/>
      <c r="D2" s="3"/>
      <c r="E2" s="2" t="str">
        <f>'2.sz. melléklet'!G2</f>
        <v>az 1/2021. (II…...) önkormányzati rendelethez</v>
      </c>
      <c r="F2"/>
    </row>
    <row r="3" spans="1:7" ht="9.75" customHeight="1" x14ac:dyDescent="0.25"/>
    <row r="4" spans="1:7" ht="15" customHeight="1" x14ac:dyDescent="0.25">
      <c r="A4" s="559" t="s">
        <v>446</v>
      </c>
      <c r="B4" s="559"/>
      <c r="C4" s="559"/>
      <c r="D4" s="559"/>
      <c r="E4" s="559"/>
      <c r="F4" s="353"/>
      <c r="G4" s="353"/>
    </row>
    <row r="5" spans="1:7" ht="9.75" customHeight="1" x14ac:dyDescent="0.25">
      <c r="A5" s="336"/>
      <c r="B5" s="336"/>
      <c r="C5" s="336"/>
      <c r="D5" s="336"/>
      <c r="E5" s="336"/>
      <c r="F5" s="353"/>
      <c r="G5" s="353"/>
    </row>
    <row r="6" spans="1:7" ht="14.25" customHeight="1" thickBot="1" x14ac:dyDescent="0.3">
      <c r="D6" s="6" t="s">
        <v>152</v>
      </c>
      <c r="F6"/>
    </row>
    <row r="7" spans="1:7" s="38" customFormat="1" ht="24.6" thickTop="1" x14ac:dyDescent="0.25">
      <c r="B7" s="113" t="s">
        <v>105</v>
      </c>
      <c r="C7" s="114" t="s">
        <v>106</v>
      </c>
      <c r="D7" s="10" t="s">
        <v>431</v>
      </c>
    </row>
    <row r="8" spans="1:7" s="38" customFormat="1" ht="14.25" customHeight="1" thickBot="1" x14ac:dyDescent="0.3">
      <c r="B8" s="115" t="s">
        <v>2</v>
      </c>
      <c r="C8" s="116" t="s">
        <v>3</v>
      </c>
      <c r="D8" s="14" t="s">
        <v>4</v>
      </c>
    </row>
    <row r="9" spans="1:7" s="38" customFormat="1" ht="14.25" customHeight="1" thickTop="1" x14ac:dyDescent="0.25">
      <c r="B9" s="117" t="s">
        <v>10</v>
      </c>
      <c r="C9" s="118" t="s">
        <v>64</v>
      </c>
      <c r="D9" s="350">
        <f>SUM(D10:D19)</f>
        <v>129189052</v>
      </c>
    </row>
    <row r="10" spans="1:7" s="38" customFormat="1" ht="14.25" customHeight="1" x14ac:dyDescent="0.25">
      <c r="B10" s="17" t="s">
        <v>12</v>
      </c>
      <c r="C10" s="18" t="s">
        <v>414</v>
      </c>
      <c r="D10" s="349">
        <v>2540000</v>
      </c>
    </row>
    <row r="11" spans="1:7" s="38" customFormat="1" ht="14.25" customHeight="1" x14ac:dyDescent="0.25">
      <c r="B11" s="17" t="s">
        <v>13</v>
      </c>
      <c r="C11" s="18" t="s">
        <v>459</v>
      </c>
      <c r="D11" s="349">
        <v>64209055</v>
      </c>
    </row>
    <row r="12" spans="1:7" s="38" customFormat="1" ht="14.25" customHeight="1" x14ac:dyDescent="0.25">
      <c r="B12" s="17" t="s">
        <v>40</v>
      </c>
      <c r="C12" s="70" t="s">
        <v>460</v>
      </c>
      <c r="D12" s="349">
        <v>13731397</v>
      </c>
    </row>
    <row r="13" spans="1:7" s="38" customFormat="1" ht="14.25" customHeight="1" x14ac:dyDescent="0.25">
      <c r="B13" s="17" t="s">
        <v>41</v>
      </c>
      <c r="C13" s="516" t="s">
        <v>461</v>
      </c>
      <c r="D13" s="491">
        <v>9207500</v>
      </c>
    </row>
    <row r="14" spans="1:7" s="38" customFormat="1" ht="14.25" customHeight="1" x14ac:dyDescent="0.25">
      <c r="B14" s="17" t="s">
        <v>42</v>
      </c>
      <c r="C14" s="516" t="s">
        <v>462</v>
      </c>
      <c r="D14" s="491">
        <v>824400</v>
      </c>
    </row>
    <row r="15" spans="1:7" s="38" customFormat="1" ht="14.25" customHeight="1" x14ac:dyDescent="0.25">
      <c r="B15" s="17" t="s">
        <v>43</v>
      </c>
      <c r="C15" s="516" t="s">
        <v>418</v>
      </c>
      <c r="D15" s="491">
        <v>3810000</v>
      </c>
    </row>
    <row r="16" spans="1:7" s="38" customFormat="1" ht="14.25" customHeight="1" x14ac:dyDescent="0.25">
      <c r="B16" s="32" t="s">
        <v>44</v>
      </c>
      <c r="C16" s="240" t="s">
        <v>416</v>
      </c>
      <c r="D16" s="491">
        <v>5000000</v>
      </c>
    </row>
    <row r="17" spans="2:5" s="38" customFormat="1" ht="14.25" customHeight="1" x14ac:dyDescent="0.25">
      <c r="B17" s="32" t="s">
        <v>62</v>
      </c>
      <c r="C17" s="240" t="s">
        <v>463</v>
      </c>
      <c r="D17" s="491">
        <v>1592000</v>
      </c>
    </row>
    <row r="18" spans="2:5" s="38" customFormat="1" ht="14.25" customHeight="1" x14ac:dyDescent="0.25">
      <c r="B18" s="32" t="s">
        <v>67</v>
      </c>
      <c r="C18" s="240" t="s">
        <v>464</v>
      </c>
      <c r="D18" s="491">
        <v>9802800</v>
      </c>
    </row>
    <row r="19" spans="2:5" s="38" customFormat="1" ht="14.25" customHeight="1" x14ac:dyDescent="0.25">
      <c r="B19" s="32" t="s">
        <v>68</v>
      </c>
      <c r="C19" s="240" t="s">
        <v>465</v>
      </c>
      <c r="D19" s="491">
        <v>18471900</v>
      </c>
    </row>
    <row r="20" spans="2:5" s="38" customFormat="1" ht="14.25" customHeight="1" x14ac:dyDescent="0.25">
      <c r="B20" s="117" t="s">
        <v>18</v>
      </c>
      <c r="C20" s="118" t="s">
        <v>65</v>
      </c>
      <c r="D20" s="350">
        <f>SUM(D21:D52)</f>
        <v>80917000</v>
      </c>
    </row>
    <row r="21" spans="2:5" s="38" customFormat="1" ht="14.25" customHeight="1" x14ac:dyDescent="0.25">
      <c r="B21" s="17" t="s">
        <v>12</v>
      </c>
      <c r="C21" s="18" t="s">
        <v>466</v>
      </c>
      <c r="D21" s="349">
        <v>127000</v>
      </c>
    </row>
    <row r="22" spans="2:5" s="38" customFormat="1" ht="14.25" customHeight="1" x14ac:dyDescent="0.25">
      <c r="B22" s="17" t="s">
        <v>13</v>
      </c>
      <c r="C22" s="18" t="s">
        <v>467</v>
      </c>
      <c r="D22" s="349">
        <v>3175000</v>
      </c>
      <c r="E22" s="132"/>
    </row>
    <row r="23" spans="2:5" s="38" customFormat="1" ht="14.25" customHeight="1" x14ac:dyDescent="0.25">
      <c r="B23" s="17" t="s">
        <v>40</v>
      </c>
      <c r="C23" s="70" t="s">
        <v>468</v>
      </c>
      <c r="D23" s="349">
        <v>1270000</v>
      </c>
      <c r="E23" s="132"/>
    </row>
    <row r="24" spans="2:5" s="38" customFormat="1" ht="14.25" customHeight="1" x14ac:dyDescent="0.25">
      <c r="B24" s="32" t="s">
        <v>41</v>
      </c>
      <c r="C24" s="471" t="s">
        <v>415</v>
      </c>
      <c r="D24" s="349">
        <v>9831000</v>
      </c>
      <c r="E24" s="132"/>
    </row>
    <row r="25" spans="2:5" s="38" customFormat="1" ht="14.25" customHeight="1" x14ac:dyDescent="0.25">
      <c r="B25" s="32" t="s">
        <v>42</v>
      </c>
      <c r="C25" s="240" t="s">
        <v>469</v>
      </c>
      <c r="D25" s="491">
        <v>22646500</v>
      </c>
    </row>
    <row r="26" spans="2:5" s="38" customFormat="1" ht="14.25" customHeight="1" x14ac:dyDescent="0.25">
      <c r="B26" s="32" t="s">
        <v>43</v>
      </c>
      <c r="C26" s="240" t="s">
        <v>417</v>
      </c>
      <c r="D26" s="491">
        <v>731500</v>
      </c>
      <c r="E26" s="132"/>
    </row>
    <row r="27" spans="2:5" s="110" customFormat="1" ht="14.25" customHeight="1" x14ac:dyDescent="0.25">
      <c r="B27" s="32" t="s">
        <v>44</v>
      </c>
      <c r="C27" s="240" t="s">
        <v>470</v>
      </c>
      <c r="D27" s="491">
        <v>1175000</v>
      </c>
      <c r="E27" s="442"/>
    </row>
    <row r="28" spans="2:5" s="110" customFormat="1" ht="14.25" customHeight="1" x14ac:dyDescent="0.25">
      <c r="B28" s="32" t="s">
        <v>62</v>
      </c>
      <c r="C28" s="240" t="s">
        <v>419</v>
      </c>
      <c r="D28" s="491">
        <v>762000</v>
      </c>
    </row>
    <row r="29" spans="2:5" s="38" customFormat="1" ht="14.25" customHeight="1" x14ac:dyDescent="0.25">
      <c r="B29" s="32" t="s">
        <v>67</v>
      </c>
      <c r="C29" s="240" t="s">
        <v>471</v>
      </c>
      <c r="D29" s="491">
        <v>13716000</v>
      </c>
    </row>
    <row r="30" spans="2:5" s="38" customFormat="1" ht="14.25" customHeight="1" x14ac:dyDescent="0.25">
      <c r="B30" s="32" t="s">
        <v>68</v>
      </c>
      <c r="C30" s="517" t="s">
        <v>408</v>
      </c>
      <c r="D30" s="491">
        <v>290000</v>
      </c>
    </row>
    <row r="31" spans="2:5" s="38" customFormat="1" ht="14.25" customHeight="1" x14ac:dyDescent="0.25">
      <c r="B31" s="32" t="s">
        <v>69</v>
      </c>
      <c r="C31" s="240" t="s">
        <v>420</v>
      </c>
      <c r="D31" s="491">
        <v>200000</v>
      </c>
    </row>
    <row r="32" spans="2:5" s="38" customFormat="1" ht="14.25" customHeight="1" x14ac:dyDescent="0.25">
      <c r="B32" s="32" t="s">
        <v>70</v>
      </c>
      <c r="C32" s="240" t="s">
        <v>472</v>
      </c>
      <c r="D32" s="491">
        <v>80000</v>
      </c>
      <c r="E32" s="132"/>
    </row>
    <row r="33" spans="2:6" s="38" customFormat="1" ht="14.25" customHeight="1" x14ac:dyDescent="0.25">
      <c r="B33" s="32" t="s">
        <v>71</v>
      </c>
      <c r="C33" s="240" t="s">
        <v>473</v>
      </c>
      <c r="D33" s="491">
        <v>70000</v>
      </c>
    </row>
    <row r="34" spans="2:6" s="38" customFormat="1" ht="14.25" customHeight="1" x14ac:dyDescent="0.25">
      <c r="B34" s="32" t="s">
        <v>72</v>
      </c>
      <c r="C34" s="240" t="s">
        <v>474</v>
      </c>
      <c r="D34" s="491">
        <v>130000</v>
      </c>
      <c r="E34" s="132"/>
    </row>
    <row r="35" spans="2:6" s="38" customFormat="1" ht="14.25" customHeight="1" x14ac:dyDescent="0.25">
      <c r="B35" s="32" t="s">
        <v>73</v>
      </c>
      <c r="C35" s="240" t="s">
        <v>475</v>
      </c>
      <c r="D35" s="491">
        <v>31000</v>
      </c>
    </row>
    <row r="36" spans="2:6" s="38" customFormat="1" ht="14.25" customHeight="1" x14ac:dyDescent="0.25">
      <c r="B36" s="32" t="s">
        <v>74</v>
      </c>
      <c r="C36" s="240" t="s">
        <v>421</v>
      </c>
      <c r="D36" s="491">
        <v>127000</v>
      </c>
    </row>
    <row r="37" spans="2:6" s="38" customFormat="1" ht="14.25" customHeight="1" x14ac:dyDescent="0.25">
      <c r="B37" s="32" t="s">
        <v>75</v>
      </c>
      <c r="C37" s="240" t="s">
        <v>422</v>
      </c>
      <c r="D37" s="491">
        <v>305000</v>
      </c>
      <c r="E37" s="132"/>
      <c r="F37" s="132"/>
    </row>
    <row r="38" spans="2:6" s="38" customFormat="1" ht="14.25" customHeight="1" x14ac:dyDescent="0.25">
      <c r="B38" s="32" t="s">
        <v>76</v>
      </c>
      <c r="C38" s="518" t="s">
        <v>476</v>
      </c>
      <c r="D38" s="491">
        <v>175000</v>
      </c>
    </row>
    <row r="39" spans="2:6" s="38" customFormat="1" ht="24" x14ac:dyDescent="0.25">
      <c r="B39" s="32" t="s">
        <v>77</v>
      </c>
      <c r="C39" s="519" t="s">
        <v>477</v>
      </c>
      <c r="D39" s="491">
        <v>757000</v>
      </c>
    </row>
    <row r="40" spans="2:6" s="38" customFormat="1" ht="14.25" customHeight="1" x14ac:dyDescent="0.25">
      <c r="B40" s="32" t="s">
        <v>78</v>
      </c>
      <c r="C40" s="519" t="s">
        <v>478</v>
      </c>
      <c r="D40" s="491">
        <v>381000</v>
      </c>
    </row>
    <row r="41" spans="2:6" s="38" customFormat="1" ht="14.25" customHeight="1" x14ac:dyDescent="0.25">
      <c r="B41" s="32" t="s">
        <v>79</v>
      </c>
      <c r="C41" s="518" t="s">
        <v>479</v>
      </c>
      <c r="D41" s="491">
        <v>495000</v>
      </c>
      <c r="E41" s="132"/>
    </row>
    <row r="42" spans="2:6" s="38" customFormat="1" ht="14.25" customHeight="1" x14ac:dyDescent="0.25">
      <c r="B42" s="32" t="s">
        <v>80</v>
      </c>
      <c r="C42" s="518" t="s">
        <v>480</v>
      </c>
      <c r="D42" s="491">
        <v>11243000</v>
      </c>
    </row>
    <row r="43" spans="2:6" s="38" customFormat="1" ht="14.25" customHeight="1" x14ac:dyDescent="0.25">
      <c r="B43" s="32" t="s">
        <v>81</v>
      </c>
      <c r="C43" s="518" t="s">
        <v>481</v>
      </c>
      <c r="D43" s="491">
        <v>4283000</v>
      </c>
    </row>
    <row r="44" spans="2:6" s="38" customFormat="1" ht="14.25" customHeight="1" x14ac:dyDescent="0.25">
      <c r="B44" s="32" t="s">
        <v>82</v>
      </c>
      <c r="C44" s="240" t="s">
        <v>423</v>
      </c>
      <c r="D44" s="491">
        <v>1003000</v>
      </c>
    </row>
    <row r="45" spans="2:6" s="38" customFormat="1" ht="14.25" customHeight="1" x14ac:dyDescent="0.25">
      <c r="B45" s="32" t="s">
        <v>83</v>
      </c>
      <c r="C45" s="240" t="s">
        <v>424</v>
      </c>
      <c r="D45" s="491">
        <v>1942000</v>
      </c>
    </row>
    <row r="46" spans="2:6" s="38" customFormat="1" ht="14.25" customHeight="1" x14ac:dyDescent="0.25">
      <c r="B46" s="32" t="s">
        <v>84</v>
      </c>
      <c r="C46" s="240" t="s">
        <v>425</v>
      </c>
      <c r="D46" s="491">
        <v>222000</v>
      </c>
    </row>
    <row r="47" spans="2:6" s="38" customFormat="1" ht="14.25" customHeight="1" x14ac:dyDescent="0.25">
      <c r="B47" s="32" t="s">
        <v>85</v>
      </c>
      <c r="C47" s="240" t="s">
        <v>426</v>
      </c>
      <c r="D47" s="491">
        <v>175000</v>
      </c>
      <c r="E47" s="132"/>
    </row>
    <row r="48" spans="2:6" s="38" customFormat="1" ht="14.25" customHeight="1" x14ac:dyDescent="0.25">
      <c r="B48" s="17" t="s">
        <v>86</v>
      </c>
      <c r="C48" s="240" t="s">
        <v>482</v>
      </c>
      <c r="D48" s="491">
        <v>239000</v>
      </c>
    </row>
    <row r="49" spans="2:5" s="38" customFormat="1" ht="14.25" customHeight="1" x14ac:dyDescent="0.25">
      <c r="B49" s="17" t="s">
        <v>87</v>
      </c>
      <c r="C49" s="240" t="s">
        <v>427</v>
      </c>
      <c r="D49" s="491">
        <v>550000</v>
      </c>
    </row>
    <row r="50" spans="2:5" s="38" customFormat="1" ht="14.25" customHeight="1" x14ac:dyDescent="0.25">
      <c r="B50" s="17" t="s">
        <v>88</v>
      </c>
      <c r="C50" s="43" t="s">
        <v>376</v>
      </c>
      <c r="D50" s="349">
        <v>340000</v>
      </c>
    </row>
    <row r="51" spans="2:5" s="38" customFormat="1" ht="14.25" customHeight="1" x14ac:dyDescent="0.25">
      <c r="B51" s="17" t="s">
        <v>89</v>
      </c>
      <c r="C51" s="43" t="s">
        <v>428</v>
      </c>
      <c r="D51" s="349">
        <v>3810000</v>
      </c>
      <c r="E51" s="132"/>
    </row>
    <row r="52" spans="2:5" s="38" customFormat="1" ht="14.25" customHeight="1" x14ac:dyDescent="0.25">
      <c r="B52" s="17" t="s">
        <v>90</v>
      </c>
      <c r="C52" s="18" t="s">
        <v>429</v>
      </c>
      <c r="D52" s="349">
        <v>635000</v>
      </c>
      <c r="E52" s="132"/>
    </row>
    <row r="53" spans="2:5" s="38" customFormat="1" ht="14.25" customHeight="1" thickBot="1" x14ac:dyDescent="0.3">
      <c r="B53" s="255" t="s">
        <v>19</v>
      </c>
      <c r="C53" s="281" t="s">
        <v>108</v>
      </c>
      <c r="D53" s="351">
        <v>0</v>
      </c>
    </row>
    <row r="54" spans="2:5" s="38" customFormat="1" ht="14.25" customHeight="1" thickTop="1" thickBot="1" x14ac:dyDescent="0.3">
      <c r="B54" s="185" t="s">
        <v>109</v>
      </c>
      <c r="C54" s="185"/>
      <c r="D54" s="352">
        <f>D9+D20+D53</f>
        <v>210106052</v>
      </c>
    </row>
    <row r="55" spans="2:5" s="38" customFormat="1" ht="14.25" customHeight="1" thickTop="1" x14ac:dyDescent="0.25">
      <c r="B55" s="1"/>
      <c r="C55" s="1"/>
      <c r="D55" s="1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340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1/2021. (II…...) önkormányzati rendelethez</v>
      </c>
    </row>
    <row r="3" spans="1:8" ht="15" customHeight="1" x14ac:dyDescent="0.25">
      <c r="C3" s="4"/>
    </row>
    <row r="4" spans="1:8" ht="15" customHeight="1" x14ac:dyDescent="0.25">
      <c r="A4" s="532" t="s">
        <v>110</v>
      </c>
      <c r="B4" s="532"/>
      <c r="C4" s="532"/>
      <c r="D4" s="532"/>
      <c r="E4" s="532"/>
      <c r="F4" s="532"/>
      <c r="G4" s="532"/>
      <c r="H4" s="3"/>
    </row>
    <row r="5" spans="1:8" ht="15" customHeight="1" x14ac:dyDescent="0.25">
      <c r="A5" s="532" t="s">
        <v>447</v>
      </c>
      <c r="B5" s="532"/>
      <c r="C5" s="532"/>
      <c r="D5" s="532"/>
      <c r="E5" s="532"/>
      <c r="F5" s="532"/>
      <c r="G5" s="532"/>
      <c r="H5" s="3"/>
    </row>
    <row r="6" spans="1:8" ht="15" customHeight="1" x14ac:dyDescent="0.25">
      <c r="B6" s="1"/>
    </row>
    <row r="7" spans="1:8" ht="15" customHeight="1" thickBot="1" x14ac:dyDescent="0.3">
      <c r="B7" s="1"/>
      <c r="G7" s="63" t="s">
        <v>152</v>
      </c>
    </row>
    <row r="8" spans="1:8" ht="24.6" thickTop="1" x14ac:dyDescent="0.25">
      <c r="A8" s="113" t="s">
        <v>105</v>
      </c>
      <c r="B8" s="578" t="s">
        <v>106</v>
      </c>
      <c r="C8" s="578"/>
      <c r="D8" s="578"/>
      <c r="E8" s="578"/>
      <c r="F8" s="579"/>
      <c r="G8" s="10" t="s">
        <v>431</v>
      </c>
    </row>
    <row r="9" spans="1:8" ht="15" customHeight="1" thickBot="1" x14ac:dyDescent="0.3">
      <c r="A9" s="115" t="s">
        <v>2</v>
      </c>
      <c r="B9" s="576" t="s">
        <v>3</v>
      </c>
      <c r="C9" s="576"/>
      <c r="D9" s="576"/>
      <c r="E9" s="576"/>
      <c r="F9" s="577"/>
      <c r="G9" s="342" t="s">
        <v>4</v>
      </c>
    </row>
    <row r="10" spans="1:8" ht="15" customHeight="1" thickTop="1" x14ac:dyDescent="0.25">
      <c r="A10" s="400" t="s">
        <v>94</v>
      </c>
      <c r="B10" s="575" t="s">
        <v>153</v>
      </c>
      <c r="C10" s="575"/>
      <c r="D10" s="575"/>
      <c r="E10" s="493"/>
      <c r="F10" s="401"/>
      <c r="G10" s="402"/>
    </row>
    <row r="11" spans="1:8" ht="15" customHeight="1" x14ac:dyDescent="0.25">
      <c r="A11" s="189" t="s">
        <v>95</v>
      </c>
      <c r="B11" s="572" t="s">
        <v>154</v>
      </c>
      <c r="C11" s="572"/>
      <c r="D11" s="572"/>
      <c r="E11" s="572"/>
      <c r="F11" s="495"/>
      <c r="G11" s="55">
        <f>SUM(E12:E15)</f>
        <v>17894988</v>
      </c>
    </row>
    <row r="12" spans="1:8" ht="15" customHeight="1" x14ac:dyDescent="0.25">
      <c r="A12" s="189"/>
      <c r="B12" s="403" t="s">
        <v>155</v>
      </c>
      <c r="C12" s="404" t="s">
        <v>156</v>
      </c>
      <c r="D12" s="404"/>
      <c r="E12" s="500">
        <v>3313800</v>
      </c>
      <c r="F12" s="495"/>
      <c r="G12" s="57"/>
    </row>
    <row r="13" spans="1:8" ht="15" customHeight="1" x14ac:dyDescent="0.25">
      <c r="A13" s="189"/>
      <c r="B13" s="403" t="s">
        <v>157</v>
      </c>
      <c r="C13" s="404" t="s">
        <v>158</v>
      </c>
      <c r="D13" s="404"/>
      <c r="E13" s="500">
        <v>9952000</v>
      </c>
      <c r="F13" s="495"/>
      <c r="G13" s="57"/>
    </row>
    <row r="14" spans="1:8" ht="15" customHeight="1" x14ac:dyDescent="0.25">
      <c r="A14" s="189"/>
      <c r="B14" s="403" t="s">
        <v>159</v>
      </c>
      <c r="C14" s="404" t="s">
        <v>160</v>
      </c>
      <c r="D14" s="404"/>
      <c r="E14" s="500">
        <v>668265</v>
      </c>
      <c r="F14" s="495"/>
      <c r="G14" s="57"/>
    </row>
    <row r="15" spans="1:8" ht="15" customHeight="1" x14ac:dyDescent="0.25">
      <c r="A15" s="305"/>
      <c r="B15" s="403" t="s">
        <v>161</v>
      </c>
      <c r="C15" s="404" t="s">
        <v>162</v>
      </c>
      <c r="D15" s="404"/>
      <c r="E15" s="501">
        <v>3960923</v>
      </c>
      <c r="F15" s="495"/>
      <c r="G15" s="57"/>
    </row>
    <row r="16" spans="1:8" ht="15" customHeight="1" x14ac:dyDescent="0.25">
      <c r="A16" s="300" t="s">
        <v>96</v>
      </c>
      <c r="B16" s="496" t="s">
        <v>163</v>
      </c>
      <c r="C16" s="496"/>
      <c r="D16" s="496"/>
      <c r="E16" s="407">
        <v>6000000</v>
      </c>
      <c r="F16" s="408"/>
      <c r="G16" s="279">
        <f>SUM(E16:E16)</f>
        <v>6000000</v>
      </c>
    </row>
    <row r="17" spans="1:7" ht="15" customHeight="1" thickBot="1" x14ac:dyDescent="0.3">
      <c r="A17" s="305" t="s">
        <v>348</v>
      </c>
      <c r="B17" s="409" t="s">
        <v>174</v>
      </c>
      <c r="C17" s="398"/>
      <c r="D17" s="398"/>
      <c r="E17" s="398"/>
      <c r="F17" s="410"/>
      <c r="G17" s="411">
        <v>153000</v>
      </c>
    </row>
    <row r="18" spans="1:7" ht="15" customHeight="1" thickBot="1" x14ac:dyDescent="0.3">
      <c r="A18" s="186" t="s">
        <v>12</v>
      </c>
      <c r="B18" s="412" t="s">
        <v>352</v>
      </c>
      <c r="C18" s="413"/>
      <c r="D18" s="413"/>
      <c r="E18" s="414"/>
      <c r="F18" s="415"/>
      <c r="G18" s="416">
        <f>SUM(G11:G17)</f>
        <v>24047988</v>
      </c>
    </row>
    <row r="19" spans="1:7" ht="15" customHeight="1" x14ac:dyDescent="0.25">
      <c r="A19" s="417" t="s">
        <v>15</v>
      </c>
      <c r="B19" s="494" t="s">
        <v>357</v>
      </c>
      <c r="C19" s="177"/>
      <c r="D19" s="404"/>
      <c r="E19" s="418"/>
      <c r="F19" s="495"/>
      <c r="G19" s="55">
        <v>4139000</v>
      </c>
    </row>
    <row r="20" spans="1:7" ht="15" customHeight="1" thickBot="1" x14ac:dyDescent="0.3">
      <c r="A20" s="189" t="s">
        <v>16</v>
      </c>
      <c r="B20" s="494" t="s">
        <v>167</v>
      </c>
      <c r="C20" s="494"/>
      <c r="D20" s="494"/>
      <c r="E20" s="494"/>
      <c r="F20" s="495"/>
      <c r="G20" s="55">
        <v>1425600</v>
      </c>
    </row>
    <row r="21" spans="1:7" ht="15" customHeight="1" thickBot="1" x14ac:dyDescent="0.3">
      <c r="A21" s="186" t="s">
        <v>13</v>
      </c>
      <c r="B21" s="412" t="s">
        <v>349</v>
      </c>
      <c r="C21" s="419"/>
      <c r="D21" s="419"/>
      <c r="E21" s="414"/>
      <c r="F21" s="415"/>
      <c r="G21" s="420">
        <f>SUM(G19:G20)</f>
        <v>5564600</v>
      </c>
    </row>
    <row r="22" spans="1:7" s="187" customFormat="1" ht="15" customHeight="1" thickBot="1" x14ac:dyDescent="0.3">
      <c r="A22" s="188" t="s">
        <v>98</v>
      </c>
      <c r="B22" s="421" t="s">
        <v>171</v>
      </c>
      <c r="C22" s="422"/>
      <c r="D22" s="423"/>
      <c r="E22" s="424"/>
      <c r="F22" s="425"/>
      <c r="G22" s="426">
        <v>2270000</v>
      </c>
    </row>
    <row r="23" spans="1:7" s="187" customFormat="1" ht="15" customHeight="1" thickBot="1" x14ac:dyDescent="0.3">
      <c r="A23" s="186" t="s">
        <v>40</v>
      </c>
      <c r="B23" s="412" t="s">
        <v>351</v>
      </c>
      <c r="C23" s="419"/>
      <c r="D23" s="419"/>
      <c r="E23" s="414"/>
      <c r="F23" s="415"/>
      <c r="G23" s="420">
        <f>SUM(G22)</f>
        <v>2270000</v>
      </c>
    </row>
    <row r="24" spans="1:7" ht="15" customHeight="1" x14ac:dyDescent="0.25">
      <c r="A24" s="189" t="s">
        <v>168</v>
      </c>
      <c r="B24" s="572" t="s">
        <v>353</v>
      </c>
      <c r="C24" s="572"/>
      <c r="D24" s="572"/>
      <c r="E24" s="572"/>
      <c r="F24" s="573"/>
      <c r="G24" s="55">
        <f>D28+E28+F28</f>
        <v>13560150</v>
      </c>
    </row>
    <row r="25" spans="1:7" ht="15" customHeight="1" x14ac:dyDescent="0.25">
      <c r="A25" s="189"/>
      <c r="B25" s="494"/>
      <c r="C25" s="404" t="s">
        <v>164</v>
      </c>
      <c r="D25" s="418"/>
      <c r="E25" s="499">
        <v>10209150</v>
      </c>
      <c r="F25" s="502"/>
      <c r="G25" s="57"/>
    </row>
    <row r="26" spans="1:7" ht="15" customHeight="1" x14ac:dyDescent="0.25">
      <c r="A26" s="189"/>
      <c r="B26" s="494"/>
      <c r="C26" s="404" t="s">
        <v>165</v>
      </c>
      <c r="D26" s="418"/>
      <c r="E26" s="486">
        <v>2919000</v>
      </c>
      <c r="F26" s="428"/>
      <c r="G26" s="57"/>
    </row>
    <row r="27" spans="1:7" ht="15" customHeight="1" x14ac:dyDescent="0.25">
      <c r="A27" s="189"/>
      <c r="B27" s="494"/>
      <c r="C27" s="404" t="s">
        <v>306</v>
      </c>
      <c r="D27" s="405"/>
      <c r="E27" s="406">
        <v>432000</v>
      </c>
      <c r="F27" s="502"/>
      <c r="G27" s="57"/>
    </row>
    <row r="28" spans="1:7" ht="15" customHeight="1" x14ac:dyDescent="0.25">
      <c r="A28" s="305"/>
      <c r="B28" s="494"/>
      <c r="C28" s="404" t="s">
        <v>166</v>
      </c>
      <c r="D28" s="406"/>
      <c r="E28" s="429">
        <f>SUM(E25:E27)</f>
        <v>13560150</v>
      </c>
      <c r="F28" s="503"/>
      <c r="G28" s="57"/>
    </row>
    <row r="29" spans="1:7" ht="15" customHeight="1" thickBot="1" x14ac:dyDescent="0.3">
      <c r="A29" s="189" t="s">
        <v>169</v>
      </c>
      <c r="B29" s="574" t="s">
        <v>354</v>
      </c>
      <c r="C29" s="574"/>
      <c r="D29" s="427"/>
      <c r="E29" s="427"/>
      <c r="F29" s="408"/>
      <c r="G29" s="279">
        <v>1850600</v>
      </c>
    </row>
    <row r="30" spans="1:7" ht="15" customHeight="1" thickBot="1" x14ac:dyDescent="0.3">
      <c r="A30" s="186" t="s">
        <v>41</v>
      </c>
      <c r="B30" s="412" t="s">
        <v>350</v>
      </c>
      <c r="C30" s="430"/>
      <c r="D30" s="430"/>
      <c r="E30" s="430"/>
      <c r="F30" s="415"/>
      <c r="G30" s="420">
        <f>SUM(G24:G29)</f>
        <v>15410750</v>
      </c>
    </row>
    <row r="31" spans="1:7" ht="15" customHeight="1" x14ac:dyDescent="0.25">
      <c r="A31" s="566" t="s">
        <v>175</v>
      </c>
      <c r="B31" s="567"/>
      <c r="C31" s="567"/>
      <c r="D31" s="567"/>
      <c r="E31" s="567"/>
      <c r="F31" s="568"/>
      <c r="G31" s="55">
        <f>G18+G21+G23+G30</f>
        <v>47293338</v>
      </c>
    </row>
    <row r="32" spans="1:7" ht="15" customHeight="1" thickBot="1" x14ac:dyDescent="0.3">
      <c r="A32" s="569"/>
      <c r="B32" s="570"/>
      <c r="C32" s="570"/>
      <c r="D32" s="570"/>
      <c r="E32" s="570"/>
      <c r="F32" s="571"/>
      <c r="G32" s="431"/>
    </row>
    <row r="33" spans="1:7" ht="13.8" thickTop="1" x14ac:dyDescent="0.25">
      <c r="A33" s="41"/>
      <c r="B33" s="38"/>
      <c r="C33" s="41"/>
      <c r="D33" s="41"/>
      <c r="E33" s="41"/>
      <c r="F33" s="41"/>
      <c r="G33" s="41"/>
    </row>
  </sheetData>
  <sheetProtection selectLockedCells="1" selectUnlockedCells="1"/>
  <mergeCells count="10">
    <mergeCell ref="B10:D10"/>
    <mergeCell ref="B9:F9"/>
    <mergeCell ref="B8:F8"/>
    <mergeCell ref="A4:G4"/>
    <mergeCell ref="A5:G5"/>
    <mergeCell ref="A31:F31"/>
    <mergeCell ref="A32:F32"/>
    <mergeCell ref="B24:F24"/>
    <mergeCell ref="B29:C29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10" width="10.109375" bestFit="1" customWidth="1"/>
  </cols>
  <sheetData>
    <row r="1" spans="1:10" s="38" customFormat="1" ht="15" customHeight="1" x14ac:dyDescent="0.25">
      <c r="B1" s="3"/>
      <c r="C1" s="3"/>
      <c r="D1" s="3"/>
      <c r="E1" s="3"/>
      <c r="F1" s="3"/>
      <c r="G1" s="3" t="s">
        <v>341</v>
      </c>
    </row>
    <row r="2" spans="1:10" s="38" customFormat="1" ht="15" customHeight="1" x14ac:dyDescent="0.25">
      <c r="A2" s="3"/>
      <c r="B2" s="3"/>
      <c r="C2" s="3"/>
      <c r="D2" s="3"/>
      <c r="E2" s="3"/>
      <c r="G2" s="2" t="str">
        <f>'2.sz. melléklet'!G2</f>
        <v>az 1/2021. (II…...) önkormányzati rendelethez</v>
      </c>
    </row>
    <row r="3" spans="1:10" s="38" customFormat="1" ht="15" customHeight="1" x14ac:dyDescent="0.25">
      <c r="A3" s="41"/>
      <c r="B3" s="41"/>
    </row>
    <row r="4" spans="1:10" ht="15" customHeight="1" thickBot="1" x14ac:dyDescent="0.3">
      <c r="G4" s="6" t="s">
        <v>152</v>
      </c>
    </row>
    <row r="5" spans="1:10" ht="41.4" thickTop="1" x14ac:dyDescent="0.25">
      <c r="A5" s="113" t="s">
        <v>60</v>
      </c>
      <c r="B5" s="119" t="s">
        <v>106</v>
      </c>
      <c r="C5" s="9" t="s">
        <v>409</v>
      </c>
      <c r="D5" s="9" t="s">
        <v>433</v>
      </c>
      <c r="E5" s="9" t="s">
        <v>434</v>
      </c>
      <c r="F5" s="9" t="s">
        <v>431</v>
      </c>
      <c r="G5" s="337" t="s">
        <v>432</v>
      </c>
      <c r="H5" s="121"/>
    </row>
    <row r="6" spans="1:10" ht="15" customHeight="1" thickBot="1" x14ac:dyDescent="0.3">
      <c r="A6" s="115" t="s">
        <v>2</v>
      </c>
      <c r="B6" s="120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4" t="s">
        <v>8</v>
      </c>
      <c r="H6" s="121"/>
    </row>
    <row r="7" spans="1:10" ht="6" customHeight="1" thickTop="1" x14ac:dyDescent="0.25">
      <c r="A7" s="38"/>
      <c r="B7" s="122"/>
      <c r="C7" s="121"/>
      <c r="D7" s="432"/>
      <c r="E7" s="432"/>
      <c r="F7" s="121"/>
      <c r="G7" s="121"/>
      <c r="H7" s="121"/>
    </row>
    <row r="8" spans="1:10" ht="15" customHeight="1" thickBot="1" x14ac:dyDescent="0.3">
      <c r="A8" s="462" t="s">
        <v>406</v>
      </c>
      <c r="B8" s="462"/>
      <c r="C8" s="60"/>
      <c r="D8" s="433"/>
      <c r="E8" s="433"/>
      <c r="F8" s="60"/>
      <c r="G8" s="60"/>
      <c r="H8" s="38"/>
    </row>
    <row r="9" spans="1:10" ht="15" customHeight="1" thickTop="1" x14ac:dyDescent="0.25">
      <c r="A9" s="123" t="s">
        <v>12</v>
      </c>
      <c r="B9" s="124" t="s">
        <v>111</v>
      </c>
      <c r="C9" s="45">
        <v>16640850</v>
      </c>
      <c r="D9" s="45">
        <v>16640850</v>
      </c>
      <c r="E9" s="45">
        <v>16297175</v>
      </c>
      <c r="F9" s="45">
        <v>16240643</v>
      </c>
      <c r="G9" s="97">
        <f>F9/C9</f>
        <v>0.97595032705661067</v>
      </c>
      <c r="H9" s="38"/>
    </row>
    <row r="10" spans="1:10" ht="15" customHeight="1" x14ac:dyDescent="0.25">
      <c r="A10" s="264" t="s">
        <v>13</v>
      </c>
      <c r="B10" s="124" t="s">
        <v>112</v>
      </c>
      <c r="C10" s="45">
        <v>19239000</v>
      </c>
      <c r="D10" s="45">
        <v>19222348</v>
      </c>
      <c r="E10" s="45">
        <v>19222348</v>
      </c>
      <c r="F10" s="45">
        <v>20390000</v>
      </c>
      <c r="G10" s="97">
        <f t="shared" ref="G10:G20" si="0">F10/C10</f>
        <v>1.0598263943032382</v>
      </c>
      <c r="H10" s="38"/>
    </row>
    <row r="11" spans="1:10" ht="15" customHeight="1" x14ac:dyDescent="0.25">
      <c r="A11" s="265" t="s">
        <v>40</v>
      </c>
      <c r="B11" s="124" t="s">
        <v>320</v>
      </c>
      <c r="C11" s="45">
        <v>80000</v>
      </c>
      <c r="D11" s="45">
        <v>80000</v>
      </c>
      <c r="E11" s="45">
        <v>69474</v>
      </c>
      <c r="F11" s="45">
        <v>80000</v>
      </c>
      <c r="G11" s="97">
        <f t="shared" si="0"/>
        <v>1</v>
      </c>
      <c r="H11" s="38"/>
    </row>
    <row r="12" spans="1:10" ht="15" customHeight="1" x14ac:dyDescent="0.25">
      <c r="A12" s="266" t="s">
        <v>41</v>
      </c>
      <c r="B12" s="124" t="s">
        <v>321</v>
      </c>
      <c r="C12" s="45">
        <v>1200000</v>
      </c>
      <c r="D12" s="45">
        <v>1200000</v>
      </c>
      <c r="E12" s="45">
        <v>1562430</v>
      </c>
      <c r="F12" s="45">
        <v>1800000</v>
      </c>
      <c r="G12" s="97">
        <f t="shared" si="0"/>
        <v>1.5</v>
      </c>
      <c r="H12" s="38"/>
    </row>
    <row r="13" spans="1:10" ht="15" customHeight="1" x14ac:dyDescent="0.25">
      <c r="A13" s="265" t="s">
        <v>42</v>
      </c>
      <c r="B13" s="124" t="s">
        <v>113</v>
      </c>
      <c r="C13" s="45">
        <v>745000</v>
      </c>
      <c r="D13" s="45">
        <v>745000</v>
      </c>
      <c r="E13" s="45">
        <v>696822</v>
      </c>
      <c r="F13" s="45">
        <v>700000</v>
      </c>
      <c r="G13" s="97">
        <f t="shared" si="0"/>
        <v>0.93959731543624159</v>
      </c>
      <c r="H13" s="38"/>
    </row>
    <row r="14" spans="1:10" ht="15" customHeight="1" x14ac:dyDescent="0.25">
      <c r="A14" s="42" t="s">
        <v>43</v>
      </c>
      <c r="B14" s="124" t="s">
        <v>430</v>
      </c>
      <c r="C14" s="45">
        <v>350000</v>
      </c>
      <c r="D14" s="45">
        <v>350000</v>
      </c>
      <c r="E14" s="45">
        <v>267167</v>
      </c>
      <c r="F14" s="45">
        <v>350000</v>
      </c>
      <c r="G14" s="97">
        <f t="shared" si="0"/>
        <v>1</v>
      </c>
      <c r="H14" s="38"/>
      <c r="J14" s="147"/>
    </row>
    <row r="15" spans="1:10" ht="15" customHeight="1" x14ac:dyDescent="0.25">
      <c r="A15" s="334" t="s">
        <v>44</v>
      </c>
      <c r="B15" s="124" t="s">
        <v>359</v>
      </c>
      <c r="C15" s="45">
        <v>250000</v>
      </c>
      <c r="D15" s="45">
        <v>250000</v>
      </c>
      <c r="E15" s="45">
        <v>268792</v>
      </c>
      <c r="F15" s="45">
        <v>300000</v>
      </c>
      <c r="G15" s="97">
        <f t="shared" ref="G15:G16" si="1">F15/C15</f>
        <v>1.2</v>
      </c>
      <c r="H15" s="38"/>
    </row>
    <row r="16" spans="1:10" ht="15" customHeight="1" x14ac:dyDescent="0.25">
      <c r="A16" s="42" t="s">
        <v>62</v>
      </c>
      <c r="B16" s="124" t="s">
        <v>368</v>
      </c>
      <c r="C16" s="45">
        <v>260000</v>
      </c>
      <c r="D16" s="45">
        <v>260000</v>
      </c>
      <c r="E16" s="45">
        <v>116901</v>
      </c>
      <c r="F16" s="45">
        <v>200000</v>
      </c>
      <c r="G16" s="97">
        <f t="shared" si="1"/>
        <v>0.76923076923076927</v>
      </c>
      <c r="H16" s="38"/>
    </row>
    <row r="17" spans="1:10" ht="15" customHeight="1" x14ac:dyDescent="0.25">
      <c r="A17" s="334" t="s">
        <v>67</v>
      </c>
      <c r="B17" s="125" t="s">
        <v>322</v>
      </c>
      <c r="C17" s="435">
        <v>440000</v>
      </c>
      <c r="D17" s="435">
        <v>440000</v>
      </c>
      <c r="E17" s="435">
        <v>120000</v>
      </c>
      <c r="F17" s="435">
        <v>150000</v>
      </c>
      <c r="G17" s="436">
        <f t="shared" si="0"/>
        <v>0.34090909090909088</v>
      </c>
      <c r="H17" s="38"/>
      <c r="I17" s="147"/>
      <c r="J17" s="147"/>
    </row>
    <row r="18" spans="1:10" ht="15" customHeight="1" x14ac:dyDescent="0.25">
      <c r="A18" s="334" t="s">
        <v>68</v>
      </c>
      <c r="B18" s="125" t="s">
        <v>375</v>
      </c>
      <c r="C18" s="522">
        <v>288000</v>
      </c>
      <c r="D18" s="522">
        <v>288000</v>
      </c>
      <c r="E18" s="522">
        <v>20000</v>
      </c>
      <c r="F18" s="522">
        <v>150000</v>
      </c>
      <c r="G18" s="523">
        <f t="shared" si="0"/>
        <v>0.52083333333333337</v>
      </c>
      <c r="H18" s="38"/>
    </row>
    <row r="19" spans="1:10" ht="15" customHeight="1" thickBot="1" x14ac:dyDescent="0.3">
      <c r="A19" s="334" t="s">
        <v>69</v>
      </c>
      <c r="B19" s="128" t="s">
        <v>484</v>
      </c>
      <c r="C19" s="87"/>
      <c r="D19" s="506"/>
      <c r="E19" s="506">
        <v>100000</v>
      </c>
      <c r="F19" s="506"/>
      <c r="G19" s="507"/>
      <c r="H19" s="38"/>
    </row>
    <row r="20" spans="1:10" ht="15" customHeight="1" thickTop="1" thickBot="1" x14ac:dyDescent="0.3">
      <c r="A20" s="580" t="s">
        <v>91</v>
      </c>
      <c r="B20" s="580"/>
      <c r="C20" s="126">
        <f>SUM(C9:C18)</f>
        <v>39492850</v>
      </c>
      <c r="D20" s="126">
        <f>SUM(D9:D18)</f>
        <v>39476198</v>
      </c>
      <c r="E20" s="126">
        <f>SUM(E9:E19)</f>
        <v>38741109</v>
      </c>
      <c r="F20" s="126">
        <f>SUM(F9:F18)</f>
        <v>40360643</v>
      </c>
      <c r="G20" s="127">
        <f t="shared" si="0"/>
        <v>1.0219734205052307</v>
      </c>
      <c r="H20" s="38"/>
      <c r="I20" s="147"/>
    </row>
    <row r="21" spans="1:10" ht="6" customHeight="1" thickTop="1" x14ac:dyDescent="0.25">
      <c r="A21" s="38"/>
      <c r="B21" s="102"/>
      <c r="C21" s="41"/>
      <c r="D21" s="434"/>
      <c r="E21" s="434"/>
      <c r="F21" s="41"/>
      <c r="G21" s="191"/>
      <c r="H21" s="38"/>
    </row>
    <row r="22" spans="1:10" ht="15" customHeight="1" thickBot="1" x14ac:dyDescent="0.3">
      <c r="A22" s="462" t="s">
        <v>398</v>
      </c>
      <c r="B22" s="462"/>
      <c r="C22" s="60"/>
      <c r="D22" s="433"/>
      <c r="E22" s="433"/>
      <c r="F22" s="60"/>
      <c r="G22" s="192"/>
      <c r="H22" s="38"/>
    </row>
    <row r="23" spans="1:10" ht="15" customHeight="1" thickTop="1" x14ac:dyDescent="0.25">
      <c r="A23" s="123" t="s">
        <v>12</v>
      </c>
      <c r="B23" s="124" t="s">
        <v>114</v>
      </c>
      <c r="C23" s="45">
        <v>100000</v>
      </c>
      <c r="D23" s="45">
        <v>100000</v>
      </c>
      <c r="E23" s="45">
        <v>100000</v>
      </c>
      <c r="F23" s="45">
        <v>100000</v>
      </c>
      <c r="G23" s="97">
        <f t="shared" ref="G23:G36" si="2">F23/C23</f>
        <v>1</v>
      </c>
      <c r="H23" s="38"/>
    </row>
    <row r="24" spans="1:10" ht="15" customHeight="1" x14ac:dyDescent="0.25">
      <c r="A24" s="42" t="s">
        <v>13</v>
      </c>
      <c r="B24" s="124" t="s">
        <v>115</v>
      </c>
      <c r="C24" s="45">
        <v>4000000</v>
      </c>
      <c r="D24" s="45">
        <v>4000000</v>
      </c>
      <c r="E24" s="45">
        <v>4000000</v>
      </c>
      <c r="F24" s="45">
        <v>5000000</v>
      </c>
      <c r="G24" s="97">
        <f t="shared" si="2"/>
        <v>1.25</v>
      </c>
      <c r="H24" s="38"/>
    </row>
    <row r="25" spans="1:10" ht="15" customHeight="1" x14ac:dyDescent="0.25">
      <c r="A25" s="42" t="s">
        <v>40</v>
      </c>
      <c r="B25" s="124" t="s">
        <v>116</v>
      </c>
      <c r="C25" s="45">
        <v>290000</v>
      </c>
      <c r="D25" s="45">
        <v>100000</v>
      </c>
      <c r="E25" s="45">
        <v>0</v>
      </c>
      <c r="F25" s="45">
        <v>290000</v>
      </c>
      <c r="G25" s="97">
        <f t="shared" si="2"/>
        <v>1</v>
      </c>
      <c r="H25" s="38"/>
    </row>
    <row r="26" spans="1:10" ht="15" customHeight="1" x14ac:dyDescent="0.25">
      <c r="A26" s="42" t="s">
        <v>41</v>
      </c>
      <c r="B26" s="124" t="s">
        <v>117</v>
      </c>
      <c r="C26" s="45">
        <v>2200000</v>
      </c>
      <c r="D26" s="45">
        <v>1100000</v>
      </c>
      <c r="E26" s="45">
        <v>1100000</v>
      </c>
      <c r="F26" s="45">
        <v>2200000</v>
      </c>
      <c r="G26" s="97">
        <f t="shared" si="2"/>
        <v>1</v>
      </c>
      <c r="H26" s="38"/>
    </row>
    <row r="27" spans="1:10" ht="15" customHeight="1" x14ac:dyDescent="0.25">
      <c r="A27" s="42" t="s">
        <v>42</v>
      </c>
      <c r="B27" s="124" t="s">
        <v>407</v>
      </c>
      <c r="C27" s="45">
        <v>300000</v>
      </c>
      <c r="D27" s="45">
        <v>300000</v>
      </c>
      <c r="E27" s="45">
        <v>300000</v>
      </c>
      <c r="F27" s="45">
        <v>300000</v>
      </c>
      <c r="G27" s="97">
        <f t="shared" si="2"/>
        <v>1</v>
      </c>
      <c r="H27" s="38"/>
    </row>
    <row r="28" spans="1:10" ht="15" customHeight="1" x14ac:dyDescent="0.25">
      <c r="A28" s="42" t="s">
        <v>43</v>
      </c>
      <c r="B28" s="124" t="s">
        <v>118</v>
      </c>
      <c r="C28" s="45">
        <v>200000</v>
      </c>
      <c r="D28" s="45">
        <v>200000</v>
      </c>
      <c r="E28" s="45">
        <v>0</v>
      </c>
      <c r="F28" s="45">
        <v>200000</v>
      </c>
      <c r="G28" s="97">
        <f t="shared" si="2"/>
        <v>1</v>
      </c>
      <c r="H28" s="38"/>
    </row>
    <row r="29" spans="1:10" ht="15" customHeight="1" x14ac:dyDescent="0.25">
      <c r="A29" s="42" t="s">
        <v>44</v>
      </c>
      <c r="B29" s="124" t="s">
        <v>119</v>
      </c>
      <c r="C29" s="45">
        <v>100000</v>
      </c>
      <c r="D29" s="45">
        <v>0</v>
      </c>
      <c r="E29" s="45">
        <v>0</v>
      </c>
      <c r="F29" s="45">
        <v>100000</v>
      </c>
      <c r="G29" s="97">
        <f t="shared" si="2"/>
        <v>1</v>
      </c>
      <c r="H29" s="38"/>
    </row>
    <row r="30" spans="1:10" ht="15" customHeight="1" x14ac:dyDescent="0.25">
      <c r="A30" s="42" t="s">
        <v>62</v>
      </c>
      <c r="B30" s="124" t="s">
        <v>120</v>
      </c>
      <c r="C30" s="435">
        <v>100000</v>
      </c>
      <c r="D30" s="435">
        <v>100000</v>
      </c>
      <c r="E30" s="435">
        <v>50000</v>
      </c>
      <c r="F30" s="435">
        <v>100000</v>
      </c>
      <c r="G30" s="436">
        <f t="shared" si="2"/>
        <v>1</v>
      </c>
      <c r="H30" s="38"/>
    </row>
    <row r="31" spans="1:10" ht="15" customHeight="1" x14ac:dyDescent="0.25">
      <c r="A31" s="42" t="s">
        <v>67</v>
      </c>
      <c r="B31" s="124" t="s">
        <v>372</v>
      </c>
      <c r="C31" s="45">
        <v>100000</v>
      </c>
      <c r="D31" s="45">
        <v>100000</v>
      </c>
      <c r="E31" s="45">
        <v>50000</v>
      </c>
      <c r="F31" s="45">
        <v>100000</v>
      </c>
      <c r="G31" s="436">
        <f t="shared" si="2"/>
        <v>1</v>
      </c>
      <c r="H31" s="38"/>
    </row>
    <row r="32" spans="1:10" ht="15" customHeight="1" x14ac:dyDescent="0.25">
      <c r="A32" s="42" t="s">
        <v>68</v>
      </c>
      <c r="B32" s="125" t="s">
        <v>373</v>
      </c>
      <c r="C32" s="390">
        <v>100000</v>
      </c>
      <c r="D32" s="390">
        <v>0</v>
      </c>
      <c r="E32" s="390">
        <v>0</v>
      </c>
      <c r="F32" s="390">
        <v>100000</v>
      </c>
      <c r="G32" s="436">
        <f t="shared" si="2"/>
        <v>1</v>
      </c>
      <c r="H32" s="38"/>
    </row>
    <row r="33" spans="1:9" ht="15" customHeight="1" x14ac:dyDescent="0.25">
      <c r="A33" s="42" t="s">
        <v>69</v>
      </c>
      <c r="B33" s="125" t="s">
        <v>374</v>
      </c>
      <c r="C33" s="390">
        <v>25000</v>
      </c>
      <c r="D33" s="390">
        <v>25000</v>
      </c>
      <c r="E33" s="390">
        <v>0</v>
      </c>
      <c r="F33" s="390">
        <v>25000</v>
      </c>
      <c r="G33" s="436">
        <f t="shared" si="2"/>
        <v>1</v>
      </c>
      <c r="H33" s="38"/>
    </row>
    <row r="34" spans="1:9" ht="15" customHeight="1" x14ac:dyDescent="0.25">
      <c r="A34" s="42" t="s">
        <v>70</v>
      </c>
      <c r="B34" s="520" t="s">
        <v>483</v>
      </c>
      <c r="C34" s="521">
        <v>0</v>
      </c>
      <c r="D34" s="521">
        <v>0</v>
      </c>
      <c r="E34" s="521">
        <v>0</v>
      </c>
      <c r="F34" s="521">
        <v>255000</v>
      </c>
      <c r="G34" s="71"/>
      <c r="H34" s="38"/>
    </row>
    <row r="35" spans="1:9" ht="15" customHeight="1" thickBot="1" x14ac:dyDescent="0.3">
      <c r="A35" s="42" t="s">
        <v>71</v>
      </c>
      <c r="B35" s="335" t="s">
        <v>367</v>
      </c>
      <c r="C35" s="356">
        <v>125000</v>
      </c>
      <c r="D35" s="356">
        <v>125000</v>
      </c>
      <c r="E35" s="356">
        <v>161640</v>
      </c>
      <c r="F35" s="356">
        <v>125000</v>
      </c>
      <c r="G35" s="487">
        <f t="shared" si="2"/>
        <v>1</v>
      </c>
      <c r="H35" s="38"/>
    </row>
    <row r="36" spans="1:9" ht="15" customHeight="1" thickTop="1" thickBot="1" x14ac:dyDescent="0.3">
      <c r="A36" s="580" t="s">
        <v>91</v>
      </c>
      <c r="B36" s="580"/>
      <c r="C36" s="126">
        <f>SUM(C23:C35)</f>
        <v>7640000</v>
      </c>
      <c r="D36" s="126">
        <f>SUM(D23:D35)</f>
        <v>6150000</v>
      </c>
      <c r="E36" s="126">
        <f>SUM(E23:E35)</f>
        <v>5761640</v>
      </c>
      <c r="F36" s="126">
        <f>SUM(F23:F35)</f>
        <v>8895000</v>
      </c>
      <c r="G36" s="127">
        <f t="shared" si="2"/>
        <v>1.1642670157068062</v>
      </c>
      <c r="H36" s="38"/>
      <c r="I36" s="147"/>
    </row>
    <row r="37" spans="1:9" ht="6" customHeight="1" thickTop="1" x14ac:dyDescent="0.25">
      <c r="A37" s="38"/>
      <c r="B37" s="102"/>
      <c r="C37" s="41"/>
      <c r="D37" s="41"/>
      <c r="E37" s="41"/>
      <c r="F37" s="41"/>
      <c r="G37" s="191"/>
      <c r="H37" s="38"/>
    </row>
    <row r="38" spans="1:9" ht="15" customHeight="1" thickBot="1" x14ac:dyDescent="0.3">
      <c r="A38" s="581" t="s">
        <v>121</v>
      </c>
      <c r="B38" s="581"/>
      <c r="C38" s="280"/>
      <c r="D38" s="280"/>
      <c r="E38" s="280"/>
      <c r="F38" s="280"/>
      <c r="G38" s="384"/>
      <c r="H38" s="38"/>
    </row>
    <row r="39" spans="1:9" ht="15" customHeight="1" thickTop="1" thickBot="1" x14ac:dyDescent="0.3">
      <c r="A39" s="371" t="s">
        <v>12</v>
      </c>
      <c r="B39" s="128" t="s">
        <v>122</v>
      </c>
      <c r="C39" s="129">
        <v>0</v>
      </c>
      <c r="D39" s="129">
        <v>4387700</v>
      </c>
      <c r="E39" s="129">
        <v>4387700</v>
      </c>
      <c r="F39" s="129">
        <v>0</v>
      </c>
      <c r="G39" s="193"/>
      <c r="H39" s="38"/>
    </row>
    <row r="40" spans="1:9" ht="15" customHeight="1" thickTop="1" thickBot="1" x14ac:dyDescent="0.3">
      <c r="A40" s="580" t="s">
        <v>91</v>
      </c>
      <c r="B40" s="580"/>
      <c r="C40" s="126">
        <f>SUM(C39)</f>
        <v>0</v>
      </c>
      <c r="D40" s="126">
        <f t="shared" ref="D40:F40" si="3">SUM(D39)</f>
        <v>4387700</v>
      </c>
      <c r="E40" s="126">
        <f t="shared" si="3"/>
        <v>4387700</v>
      </c>
      <c r="F40" s="126">
        <f t="shared" si="3"/>
        <v>0</v>
      </c>
      <c r="G40" s="127">
        <f>SUM(G39)</f>
        <v>0</v>
      </c>
    </row>
    <row r="42" spans="1:9" ht="14.85" customHeight="1" x14ac:dyDescent="0.25">
      <c r="A42"/>
      <c r="B42"/>
    </row>
    <row r="43" spans="1:9" ht="14.85" customHeight="1" x14ac:dyDescent="0.25">
      <c r="A43"/>
      <c r="B43"/>
    </row>
    <row r="44" spans="1:9" ht="14.85" customHeight="1" x14ac:dyDescent="0.25">
      <c r="A44"/>
      <c r="B44"/>
    </row>
    <row r="45" spans="1:9" ht="14.85" customHeight="1" x14ac:dyDescent="0.25">
      <c r="A45"/>
      <c r="B45"/>
    </row>
  </sheetData>
  <sheetProtection selectLockedCells="1" selectUnlockedCells="1"/>
  <mergeCells count="4">
    <mergeCell ref="A40:B40"/>
    <mergeCell ref="A20:B20"/>
    <mergeCell ref="A36:B36"/>
    <mergeCell ref="A38:B3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8" customFormat="1" ht="15" customHeight="1" x14ac:dyDescent="0.25">
      <c r="C1" s="3"/>
      <c r="D1" s="3"/>
      <c r="E1" s="485" t="s">
        <v>342</v>
      </c>
    </row>
    <row r="2" spans="1:6" s="38" customFormat="1" ht="15" customHeight="1" x14ac:dyDescent="0.25">
      <c r="B2" s="3"/>
      <c r="C2" s="3"/>
      <c r="D2" s="3"/>
      <c r="E2" s="2" t="str">
        <f>'1.sz melléklet'!C2</f>
        <v>az  1/2021. (II…...) önkormányzati rendelethez</v>
      </c>
    </row>
    <row r="3" spans="1:6" s="38" customFormat="1" ht="15" customHeight="1" x14ac:dyDescent="0.25">
      <c r="B3" s="41"/>
      <c r="C3" s="41"/>
      <c r="D3" s="41"/>
      <c r="E3" s="41"/>
    </row>
    <row r="4" spans="1:6" s="38" customFormat="1" ht="15" customHeight="1" x14ac:dyDescent="0.25">
      <c r="A4" s="557" t="s">
        <v>123</v>
      </c>
      <c r="B4" s="557"/>
      <c r="C4" s="557"/>
      <c r="D4" s="557"/>
      <c r="E4" s="557"/>
      <c r="F4" s="54"/>
    </row>
    <row r="5" spans="1:6" s="38" customFormat="1" ht="15" customHeight="1" x14ac:dyDescent="0.25">
      <c r="A5" s="557" t="s">
        <v>124</v>
      </c>
      <c r="B5" s="557"/>
      <c r="C5" s="557"/>
      <c r="D5" s="557"/>
      <c r="E5" s="557"/>
      <c r="F5" s="54"/>
    </row>
    <row r="6" spans="1:6" ht="15" customHeight="1" x14ac:dyDescent="0.25"/>
    <row r="7" spans="1:6" s="38" customFormat="1" ht="15" customHeight="1" x14ac:dyDescent="0.2">
      <c r="B7" s="41" t="s">
        <v>125</v>
      </c>
      <c r="C7" s="6"/>
      <c r="D7" s="6" t="s">
        <v>152</v>
      </c>
    </row>
    <row r="8" spans="1:6" s="38" customFormat="1" ht="9" customHeight="1" thickBot="1" x14ac:dyDescent="0.3">
      <c r="B8" s="41"/>
      <c r="C8" s="41"/>
      <c r="D8" s="41"/>
      <c r="E8" s="41"/>
    </row>
    <row r="9" spans="1:6" s="38" customFormat="1" ht="24.6" thickTop="1" x14ac:dyDescent="0.25">
      <c r="B9" s="113" t="s">
        <v>105</v>
      </c>
      <c r="C9" s="9" t="s">
        <v>1</v>
      </c>
      <c r="D9" s="10" t="s">
        <v>431</v>
      </c>
    </row>
    <row r="10" spans="1:6" s="38" customFormat="1" ht="15" customHeight="1" thickBot="1" x14ac:dyDescent="0.3">
      <c r="B10" s="306" t="s">
        <v>2</v>
      </c>
      <c r="C10" s="307" t="s">
        <v>3</v>
      </c>
      <c r="D10" s="14" t="s">
        <v>4</v>
      </c>
    </row>
    <row r="11" spans="1:6" s="38" customFormat="1" ht="15" customHeight="1" thickTop="1" thickBot="1" x14ac:dyDescent="0.3">
      <c r="B11" s="308"/>
      <c r="C11" s="309" t="s">
        <v>126</v>
      </c>
      <c r="D11" s="343">
        <v>0</v>
      </c>
    </row>
    <row r="12" spans="1:6" s="38" customFormat="1" ht="15" customHeight="1" thickTop="1" thickBot="1" x14ac:dyDescent="0.3">
      <c r="B12" s="310"/>
      <c r="C12" s="311" t="s">
        <v>91</v>
      </c>
      <c r="D12" s="14">
        <v>0</v>
      </c>
    </row>
    <row r="13" spans="1:6" s="38" customFormat="1" ht="15" customHeight="1" thickTop="1" x14ac:dyDescent="0.25">
      <c r="B13" s="130"/>
      <c r="C13" s="41"/>
      <c r="D13" s="41"/>
    </row>
    <row r="14" spans="1:6" s="38" customFormat="1" ht="15" customHeight="1" x14ac:dyDescent="0.25">
      <c r="B14" s="41"/>
      <c r="C14" s="41"/>
      <c r="D14" s="41"/>
    </row>
    <row r="15" spans="1:6" s="38" customFormat="1" ht="15" customHeight="1" x14ac:dyDescent="0.25">
      <c r="B15" s="41" t="s">
        <v>127</v>
      </c>
      <c r="C15" s="41"/>
      <c r="D15" s="41"/>
    </row>
    <row r="16" spans="1:6" s="38" customFormat="1" ht="8.25" customHeight="1" thickBot="1" x14ac:dyDescent="0.3">
      <c r="C16" s="41"/>
      <c r="D16" s="41"/>
    </row>
    <row r="17" spans="2:4" s="38" customFormat="1" ht="24.6" thickTop="1" x14ac:dyDescent="0.25">
      <c r="B17" s="113" t="s">
        <v>105</v>
      </c>
      <c r="C17" s="9" t="s">
        <v>1</v>
      </c>
      <c r="D17" s="10" t="s">
        <v>431</v>
      </c>
    </row>
    <row r="18" spans="2:4" s="38" customFormat="1" ht="15" customHeight="1" thickBot="1" x14ac:dyDescent="0.3">
      <c r="B18" s="312" t="s">
        <v>2</v>
      </c>
      <c r="C18" s="307" t="s">
        <v>3</v>
      </c>
      <c r="D18" s="14" t="s">
        <v>4</v>
      </c>
    </row>
    <row r="19" spans="2:4" s="38" customFormat="1" ht="15" customHeight="1" thickTop="1" x14ac:dyDescent="0.25">
      <c r="B19" s="313"/>
      <c r="C19" s="283" t="s">
        <v>17</v>
      </c>
      <c r="D19" s="344">
        <f>'7.sz. melléklet'!G63+'7.sz. melléklet'!G64</f>
        <v>86000000</v>
      </c>
    </row>
    <row r="20" spans="2:4" s="38" customFormat="1" ht="24" x14ac:dyDescent="0.25">
      <c r="B20" s="314"/>
      <c r="C20" s="315" t="s">
        <v>128</v>
      </c>
      <c r="D20" s="345">
        <f>'7.sz. melléklet'!G79</f>
        <v>24600000</v>
      </c>
    </row>
    <row r="21" spans="2:4" s="38" customFormat="1" ht="15" customHeight="1" x14ac:dyDescent="0.25">
      <c r="B21" s="314"/>
      <c r="C21" s="315" t="s">
        <v>129</v>
      </c>
      <c r="D21" s="345">
        <v>0</v>
      </c>
    </row>
    <row r="22" spans="2:4" s="38" customFormat="1" ht="15" customHeight="1" x14ac:dyDescent="0.25">
      <c r="B22" s="314"/>
      <c r="C22" s="315" t="s">
        <v>130</v>
      </c>
      <c r="D22" s="345">
        <v>0</v>
      </c>
    </row>
    <row r="23" spans="2:4" s="38" customFormat="1" ht="15" customHeight="1" thickBot="1" x14ac:dyDescent="0.3">
      <c r="B23" s="316"/>
      <c r="C23" s="317" t="s">
        <v>131</v>
      </c>
      <c r="D23" s="346">
        <f>'7.sz. melléklet'!G68</f>
        <v>500000</v>
      </c>
    </row>
    <row r="24" spans="2:4" s="38" customFormat="1" ht="15" customHeight="1" thickTop="1" thickBot="1" x14ac:dyDescent="0.3">
      <c r="B24" s="318"/>
      <c r="C24" s="311" t="s">
        <v>91</v>
      </c>
      <c r="D24" s="347">
        <f>SUM(D19:D23)</f>
        <v>111100000</v>
      </c>
    </row>
    <row r="25" spans="2:4" s="38" customFormat="1" ht="15" customHeight="1" thickTop="1" x14ac:dyDescent="0.25">
      <c r="B25" s="102"/>
      <c r="C25" s="41"/>
      <c r="D25" s="41"/>
    </row>
    <row r="26" spans="2:4" s="38" customFormat="1" ht="15" customHeight="1" x14ac:dyDescent="0.25">
      <c r="B26" s="41" t="s">
        <v>132</v>
      </c>
      <c r="C26" s="41"/>
      <c r="D26" s="41"/>
    </row>
    <row r="27" spans="2:4" s="38" customFormat="1" ht="9" customHeight="1" thickBot="1" x14ac:dyDescent="0.3">
      <c r="C27" s="41"/>
      <c r="D27" s="41"/>
    </row>
    <row r="28" spans="2:4" s="38" customFormat="1" ht="24.6" thickTop="1" x14ac:dyDescent="0.25">
      <c r="B28" s="113" t="s">
        <v>105</v>
      </c>
      <c r="C28" s="9" t="s">
        <v>1</v>
      </c>
      <c r="D28" s="10" t="s">
        <v>431</v>
      </c>
    </row>
    <row r="29" spans="2:4" s="38" customFormat="1" ht="15" customHeight="1" thickBot="1" x14ac:dyDescent="0.3">
      <c r="B29" s="306" t="s">
        <v>2</v>
      </c>
      <c r="C29" s="307" t="s">
        <v>3</v>
      </c>
      <c r="D29" s="14" t="s">
        <v>4</v>
      </c>
    </row>
    <row r="30" spans="2:4" s="38" customFormat="1" ht="15" customHeight="1" thickTop="1" x14ac:dyDescent="0.25">
      <c r="B30" s="319"/>
      <c r="C30" s="283" t="s">
        <v>133</v>
      </c>
      <c r="D30" s="344">
        <f>D24*0.5</f>
        <v>55550000</v>
      </c>
    </row>
    <row r="31" spans="2:4" s="38" customFormat="1" ht="24.6" thickBot="1" x14ac:dyDescent="0.3">
      <c r="B31" s="320"/>
      <c r="C31" s="317" t="s">
        <v>134</v>
      </c>
      <c r="D31" s="346">
        <v>0</v>
      </c>
    </row>
    <row r="32" spans="2:4" s="38" customFormat="1" ht="25.2" thickTop="1" thickBot="1" x14ac:dyDescent="0.3">
      <c r="B32" s="310"/>
      <c r="C32" s="311" t="s">
        <v>135</v>
      </c>
      <c r="D32" s="347">
        <f>SUM(D30:D31)</f>
        <v>55550000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/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  <col min="9" max="9" width="11.109375" bestFit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331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508" t="s">
        <v>445</v>
      </c>
    </row>
    <row r="3" spans="1:8" s="1" customFormat="1" ht="15" customHeight="1" x14ac:dyDescent="0.25">
      <c r="A3" s="4"/>
    </row>
    <row r="4" spans="1:8" s="1" customFormat="1" ht="15" customHeight="1" x14ac:dyDescent="0.25">
      <c r="A4" s="532" t="s">
        <v>443</v>
      </c>
      <c r="B4" s="532"/>
      <c r="C4" s="532"/>
      <c r="D4" s="532"/>
      <c r="E4" s="532"/>
      <c r="F4" s="532"/>
      <c r="G4" s="532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284" t="s">
        <v>152</v>
      </c>
    </row>
    <row r="6" spans="1:8" ht="51" customHeight="1" thickTop="1" x14ac:dyDescent="0.25">
      <c r="A6" s="7" t="s">
        <v>0</v>
      </c>
      <c r="B6" s="8" t="s">
        <v>1</v>
      </c>
      <c r="C6" s="9" t="s">
        <v>409</v>
      </c>
      <c r="D6" s="9" t="s">
        <v>433</v>
      </c>
      <c r="E6" s="9" t="s">
        <v>434</v>
      </c>
      <c r="F6" s="9" t="s">
        <v>431</v>
      </c>
      <c r="G6" s="337" t="s">
        <v>432</v>
      </c>
    </row>
    <row r="7" spans="1:8" ht="15" customHeight="1" thickBot="1" x14ac:dyDescent="0.3">
      <c r="A7" s="11" t="s">
        <v>2</v>
      </c>
      <c r="B7" s="12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4" t="s">
        <v>8</v>
      </c>
      <c r="H7" s="15"/>
    </row>
    <row r="8" spans="1:8" ht="15" customHeight="1" thickTop="1" x14ac:dyDescent="0.25">
      <c r="A8" s="536" t="s">
        <v>9</v>
      </c>
      <c r="B8" s="537"/>
      <c r="C8" s="537"/>
      <c r="D8" s="537"/>
      <c r="E8" s="537"/>
      <c r="F8" s="537"/>
      <c r="G8" s="538"/>
      <c r="H8" s="15"/>
    </row>
    <row r="9" spans="1:8" ht="15" customHeight="1" x14ac:dyDescent="0.25">
      <c r="A9" s="24" t="s">
        <v>10</v>
      </c>
      <c r="B9" s="25" t="s">
        <v>380</v>
      </c>
      <c r="C9" s="26">
        <f>SUM(C10:C11)</f>
        <v>85404388</v>
      </c>
      <c r="D9" s="26">
        <f t="shared" ref="D9:F9" si="0">SUM(D10:D11)</f>
        <v>91501107</v>
      </c>
      <c r="E9" s="26">
        <f t="shared" si="0"/>
        <v>91501107</v>
      </c>
      <c r="F9" s="26">
        <f t="shared" si="0"/>
        <v>53374772</v>
      </c>
      <c r="G9" s="78">
        <f>F9/C9</f>
        <v>0.62496521841477282</v>
      </c>
      <c r="H9" s="15"/>
    </row>
    <row r="10" spans="1:8" ht="15" customHeight="1" x14ac:dyDescent="0.25">
      <c r="A10" s="17" t="s">
        <v>12</v>
      </c>
      <c r="B10" s="18" t="s">
        <v>245</v>
      </c>
      <c r="C10" s="19">
        <f>'7.sz. melléklet'!D57</f>
        <v>68304478</v>
      </c>
      <c r="D10" s="19">
        <f>'7.sz. melléklet'!E57</f>
        <v>82896040</v>
      </c>
      <c r="E10" s="19">
        <f>'7.sz. melléklet'!F57</f>
        <v>82896040</v>
      </c>
      <c r="F10" s="19">
        <f>'7.sz. melléklet'!G57</f>
        <v>47293338</v>
      </c>
      <c r="G10" s="97">
        <f>F10/C10</f>
        <v>0.6923900069919281</v>
      </c>
      <c r="H10" s="15"/>
    </row>
    <row r="11" spans="1:8" ht="24" x14ac:dyDescent="0.25">
      <c r="A11" s="17" t="s">
        <v>13</v>
      </c>
      <c r="B11" s="47" t="s">
        <v>382</v>
      </c>
      <c r="C11" s="19">
        <f>'7.sz. melléklet'!D58</f>
        <v>17099910</v>
      </c>
      <c r="D11" s="19">
        <f>'7.sz. melléklet'!E58</f>
        <v>8605067</v>
      </c>
      <c r="E11" s="19">
        <f>'7.sz. melléklet'!F58</f>
        <v>8605067</v>
      </c>
      <c r="F11" s="19">
        <f>'7.sz. melléklet'!G58</f>
        <v>6081434</v>
      </c>
      <c r="G11" s="97">
        <f>F11/C11</f>
        <v>0.35564128700092573</v>
      </c>
      <c r="H11" s="15"/>
    </row>
    <row r="12" spans="1:8" ht="24" x14ac:dyDescent="0.25">
      <c r="A12" s="24" t="s">
        <v>18</v>
      </c>
      <c r="B12" s="453" t="s">
        <v>381</v>
      </c>
      <c r="C12" s="26">
        <f>SUM(C13:C14)</f>
        <v>136908866</v>
      </c>
      <c r="D12" s="26">
        <f t="shared" ref="D12:F12" si="1">SUM(D13:D14)</f>
        <v>195878115</v>
      </c>
      <c r="E12" s="26">
        <f t="shared" si="1"/>
        <v>195878115</v>
      </c>
      <c r="F12" s="26">
        <f t="shared" si="1"/>
        <v>33246570</v>
      </c>
      <c r="G12" s="78">
        <f>F12/C12</f>
        <v>0.24283723159316797</v>
      </c>
      <c r="H12" s="15"/>
    </row>
    <row r="13" spans="1:8" ht="15" customHeight="1" x14ac:dyDescent="0.25">
      <c r="A13" s="17" t="s">
        <v>12</v>
      </c>
      <c r="B13" s="18" t="s">
        <v>369</v>
      </c>
      <c r="C13" s="19">
        <f>'7.sz. melléklet'!D60</f>
        <v>0</v>
      </c>
      <c r="D13" s="19">
        <f>'7.sz. melléklet'!E60</f>
        <v>195000</v>
      </c>
      <c r="E13" s="19">
        <f>'7.sz. melléklet'!F60</f>
        <v>195000</v>
      </c>
      <c r="F13" s="19">
        <f>'7.sz. melléklet'!G60</f>
        <v>0</v>
      </c>
      <c r="G13" s="78"/>
      <c r="H13" s="15"/>
    </row>
    <row r="14" spans="1:8" ht="24" x14ac:dyDescent="0.25">
      <c r="A14" s="17" t="s">
        <v>13</v>
      </c>
      <c r="B14" s="47" t="s">
        <v>383</v>
      </c>
      <c r="C14" s="19">
        <f>'7.sz. melléklet'!D61</f>
        <v>136908866</v>
      </c>
      <c r="D14" s="19">
        <f>'7.sz. melléklet'!E61</f>
        <v>195683115</v>
      </c>
      <c r="E14" s="19">
        <f>'7.sz. melléklet'!F61</f>
        <v>195683115</v>
      </c>
      <c r="F14" s="19">
        <f>'7.sz. melléklet'!G61</f>
        <v>33246570</v>
      </c>
      <c r="G14" s="97">
        <f t="shared" ref="G14:G23" si="2">F14/C14</f>
        <v>0.24283723159316797</v>
      </c>
      <c r="H14" s="15"/>
    </row>
    <row r="15" spans="1:8" ht="15" customHeight="1" x14ac:dyDescent="0.25">
      <c r="A15" s="24" t="s">
        <v>19</v>
      </c>
      <c r="B15" s="66" t="s">
        <v>14</v>
      </c>
      <c r="C15" s="67">
        <f>SUM(C16:C18)</f>
        <v>106000000</v>
      </c>
      <c r="D15" s="67">
        <f>SUM(D16:D18)</f>
        <v>78345766</v>
      </c>
      <c r="E15" s="67">
        <f t="shared" ref="E15:F15" si="3">SUM(E16:E18)</f>
        <v>78345766</v>
      </c>
      <c r="F15" s="67">
        <f t="shared" si="3"/>
        <v>86500000</v>
      </c>
      <c r="G15" s="78">
        <f t="shared" si="2"/>
        <v>0.81603773584905659</v>
      </c>
      <c r="H15" s="15"/>
    </row>
    <row r="16" spans="1:8" ht="15" customHeight="1" x14ac:dyDescent="0.25">
      <c r="A16" s="225" t="s">
        <v>12</v>
      </c>
      <c r="B16" s="226" t="s">
        <v>253</v>
      </c>
      <c r="C16" s="136">
        <f>'7.sz. melléklet'!D63</f>
        <v>63000000</v>
      </c>
      <c r="D16" s="136">
        <f>'7.sz. melléklet'!E63</f>
        <v>57612853</v>
      </c>
      <c r="E16" s="136">
        <f>'7.sz. melléklet'!F63</f>
        <v>57612853</v>
      </c>
      <c r="F16" s="136">
        <f>'7.sz. melléklet'!G63</f>
        <v>55000000</v>
      </c>
      <c r="G16" s="86">
        <f t="shared" si="2"/>
        <v>0.87301587301587302</v>
      </c>
      <c r="H16" s="15"/>
    </row>
    <row r="17" spans="1:8" ht="15" customHeight="1" x14ac:dyDescent="0.25">
      <c r="A17" s="225" t="s">
        <v>13</v>
      </c>
      <c r="B17" s="226" t="s">
        <v>254</v>
      </c>
      <c r="C17" s="136">
        <f>'7.sz. melléklet'!D64</f>
        <v>42500000</v>
      </c>
      <c r="D17" s="136">
        <f>'7.sz. melléklet'!E64</f>
        <v>20174312</v>
      </c>
      <c r="E17" s="136">
        <f>'7.sz. melléklet'!F64</f>
        <v>20174312</v>
      </c>
      <c r="F17" s="136">
        <f>'7.sz. melléklet'!G64</f>
        <v>31000000</v>
      </c>
      <c r="G17" s="86">
        <f t="shared" si="2"/>
        <v>0.72941176470588232</v>
      </c>
      <c r="H17" s="15"/>
    </row>
    <row r="18" spans="1:8" ht="15" customHeight="1" x14ac:dyDescent="0.25">
      <c r="A18" s="225" t="s">
        <v>40</v>
      </c>
      <c r="B18" s="226" t="s">
        <v>264</v>
      </c>
      <c r="C18" s="136">
        <f>'7.sz. melléklet'!D68</f>
        <v>500000</v>
      </c>
      <c r="D18" s="136">
        <f>'7.sz. melléklet'!E68</f>
        <v>558601</v>
      </c>
      <c r="E18" s="136">
        <f>'7.sz. melléklet'!F68</f>
        <v>558601</v>
      </c>
      <c r="F18" s="136">
        <f>'7.sz. melléklet'!G68</f>
        <v>500000</v>
      </c>
      <c r="G18" s="86">
        <f t="shared" si="2"/>
        <v>1</v>
      </c>
      <c r="H18" s="15"/>
    </row>
    <row r="19" spans="1:8" ht="15" customHeight="1" x14ac:dyDescent="0.25">
      <c r="A19" s="24" t="s">
        <v>20</v>
      </c>
      <c r="B19" s="16" t="s">
        <v>11</v>
      </c>
      <c r="C19" s="26">
        <f>'7.sz. melléklet'!D69+'8.sz. melléklet'!D35</f>
        <v>76522544</v>
      </c>
      <c r="D19" s="26">
        <f>'7.sz. melléklet'!E69+'8.sz. melléklet'!E35</f>
        <v>81615879</v>
      </c>
      <c r="E19" s="26">
        <f>'7.sz. melléklet'!F69+'8.sz. melléklet'!F35</f>
        <v>83424640</v>
      </c>
      <c r="F19" s="26">
        <f>'7.sz. melléklet'!G69+'8.sz. melléklet'!G35</f>
        <v>95717477</v>
      </c>
      <c r="G19" s="78">
        <f>F19/C19</f>
        <v>1.2508402360486082</v>
      </c>
      <c r="H19" s="15"/>
    </row>
    <row r="20" spans="1:8" ht="15" customHeight="1" x14ac:dyDescent="0.25">
      <c r="A20" s="24" t="s">
        <v>21</v>
      </c>
      <c r="B20" s="25" t="s">
        <v>313</v>
      </c>
      <c r="C20" s="26">
        <f>'7.sz. melléklet'!D78</f>
        <v>0</v>
      </c>
      <c r="D20" s="26">
        <f>'7.sz. melléklet'!E78</f>
        <v>24796850</v>
      </c>
      <c r="E20" s="26">
        <f>'7.sz. melléklet'!F78</f>
        <v>24796850</v>
      </c>
      <c r="F20" s="26">
        <f>'7.sz. melléklet'!G78</f>
        <v>24600000</v>
      </c>
      <c r="G20" s="78"/>
      <c r="H20" s="15"/>
    </row>
    <row r="21" spans="1:8" ht="15" customHeight="1" x14ac:dyDescent="0.25">
      <c r="A21" s="437" t="s">
        <v>384</v>
      </c>
      <c r="B21" s="25" t="s">
        <v>22</v>
      </c>
      <c r="C21" s="26">
        <f>'7.sz. melléklet'!D81</f>
        <v>0</v>
      </c>
      <c r="D21" s="26">
        <f>'7.sz. melléklet'!E81</f>
        <v>0</v>
      </c>
      <c r="E21" s="26">
        <f>'7.sz. melléklet'!F81</f>
        <v>45445</v>
      </c>
      <c r="F21" s="26">
        <f>'7.sz. melléklet'!G81</f>
        <v>0</v>
      </c>
      <c r="G21" s="78"/>
      <c r="H21" s="15"/>
    </row>
    <row r="22" spans="1:8" ht="15" customHeight="1" x14ac:dyDescent="0.25">
      <c r="A22" s="437" t="s">
        <v>25</v>
      </c>
      <c r="B22" s="25" t="s">
        <v>23</v>
      </c>
      <c r="C22" s="26">
        <f>'7.sz. melléklet'!D83</f>
        <v>3813490</v>
      </c>
      <c r="D22" s="26">
        <f>'7.sz. melléklet'!E83</f>
        <v>3960490</v>
      </c>
      <c r="E22" s="26">
        <f>'7.sz. melléklet'!F83</f>
        <v>3960725</v>
      </c>
      <c r="F22" s="26">
        <f>'7.sz. melléklet'!G83</f>
        <v>131700</v>
      </c>
      <c r="G22" s="78">
        <f t="shared" si="2"/>
        <v>3.4535294441574514E-2</v>
      </c>
      <c r="H22" s="15"/>
    </row>
    <row r="23" spans="1:8" ht="15" customHeight="1" x14ac:dyDescent="0.25">
      <c r="A23" s="533" t="s">
        <v>24</v>
      </c>
      <c r="B23" s="533"/>
      <c r="C23" s="28">
        <f>C19+C15+C9+C20+C12+C21+C22</f>
        <v>408649288</v>
      </c>
      <c r="D23" s="28">
        <f t="shared" ref="D23:F23" si="4">D19+D15+D9+D20+D12+D21+D22</f>
        <v>476098207</v>
      </c>
      <c r="E23" s="28">
        <f t="shared" si="4"/>
        <v>477952648</v>
      </c>
      <c r="F23" s="28">
        <f t="shared" si="4"/>
        <v>293570519</v>
      </c>
      <c r="G23" s="96">
        <f t="shared" si="2"/>
        <v>0.7183923418459498</v>
      </c>
      <c r="H23" s="15"/>
    </row>
    <row r="24" spans="1:8" ht="15" customHeight="1" x14ac:dyDescent="0.25">
      <c r="A24" s="534" t="s">
        <v>25</v>
      </c>
      <c r="B24" s="25" t="s">
        <v>26</v>
      </c>
      <c r="C24" s="535">
        <f>'7.sz. melléklet'!D87+'8.sz. melléklet'!D39</f>
        <v>126246712</v>
      </c>
      <c r="D24" s="535">
        <f>'7.sz. melléklet'!E87+'8.sz. melléklet'!E39</f>
        <v>126246711</v>
      </c>
      <c r="E24" s="535">
        <f>'7.sz. melléklet'!F87+'8.sz. melléklet'!F39</f>
        <v>126246711</v>
      </c>
      <c r="F24" s="535">
        <f>'7.sz. melléklet'!G87+'8.sz. melléklet'!G39</f>
        <v>216455481</v>
      </c>
      <c r="G24" s="540">
        <f>F24/C24</f>
        <v>1.7145435122302433</v>
      </c>
      <c r="H24" s="539"/>
    </row>
    <row r="25" spans="1:8" ht="15" customHeight="1" x14ac:dyDescent="0.25">
      <c r="A25" s="534"/>
      <c r="B25" s="25" t="s">
        <v>27</v>
      </c>
      <c r="C25" s="535"/>
      <c r="D25" s="535"/>
      <c r="E25" s="535"/>
      <c r="F25" s="535"/>
      <c r="G25" s="540" t="e">
        <f t="shared" ref="G25" si="5">E25/C25</f>
        <v>#DIV/0!</v>
      </c>
      <c r="H25" s="539"/>
    </row>
    <row r="26" spans="1:8" ht="15" customHeight="1" x14ac:dyDescent="0.25">
      <c r="A26" s="276" t="s">
        <v>300</v>
      </c>
      <c r="B26" s="25" t="s">
        <v>328</v>
      </c>
      <c r="C26" s="137">
        <v>0</v>
      </c>
      <c r="D26" s="137">
        <f>'7.sz. melléklet'!E88</f>
        <v>1891734</v>
      </c>
      <c r="E26" s="137">
        <f>'7.sz. melléklet'!F88</f>
        <v>1891734</v>
      </c>
      <c r="F26" s="137">
        <v>0</v>
      </c>
      <c r="G26" s="277"/>
      <c r="H26" s="256"/>
    </row>
    <row r="27" spans="1:8" ht="15" customHeight="1" x14ac:dyDescent="0.25">
      <c r="A27" s="250" t="s">
        <v>28</v>
      </c>
      <c r="B27" s="25" t="s">
        <v>395</v>
      </c>
      <c r="C27" s="134">
        <f t="shared" ref="C27:E27" si="6">SUM(C28:C30)</f>
        <v>0</v>
      </c>
      <c r="D27" s="134">
        <f t="shared" si="6"/>
        <v>0</v>
      </c>
      <c r="E27" s="134">
        <f t="shared" si="6"/>
        <v>0</v>
      </c>
      <c r="F27" s="134">
        <f>SUM(F28:F30)</f>
        <v>0</v>
      </c>
      <c r="G27" s="251"/>
      <c r="H27" s="539"/>
    </row>
    <row r="28" spans="1:8" ht="15" customHeight="1" x14ac:dyDescent="0.25">
      <c r="A28" s="42" t="s">
        <v>12</v>
      </c>
      <c r="B28" s="18" t="s">
        <v>396</v>
      </c>
      <c r="C28" s="374"/>
      <c r="D28" s="375"/>
      <c r="E28" s="375"/>
      <c r="F28" s="375"/>
      <c r="G28" s="249"/>
      <c r="H28" s="539"/>
    </row>
    <row r="29" spans="1:8" ht="15" customHeight="1" x14ac:dyDescent="0.25">
      <c r="A29" s="17" t="s">
        <v>13</v>
      </c>
      <c r="B29" s="18" t="s">
        <v>301</v>
      </c>
      <c r="C29" s="374"/>
      <c r="D29" s="375"/>
      <c r="E29" s="375"/>
      <c r="F29" s="375"/>
      <c r="G29" s="46"/>
      <c r="H29" s="15"/>
    </row>
    <row r="30" spans="1:8" ht="15" customHeight="1" x14ac:dyDescent="0.25">
      <c r="A30" s="17" t="s">
        <v>40</v>
      </c>
      <c r="B30" s="18" t="s">
        <v>302</v>
      </c>
      <c r="C30" s="372"/>
      <c r="D30" s="373"/>
      <c r="E30" s="373"/>
      <c r="F30" s="373"/>
      <c r="G30" s="327"/>
      <c r="H30" s="15"/>
    </row>
    <row r="31" spans="1:8" ht="15" customHeight="1" x14ac:dyDescent="0.25">
      <c r="A31" s="533" t="s">
        <v>29</v>
      </c>
      <c r="B31" s="533"/>
      <c r="C31" s="28">
        <f>SUM(C24:C27)</f>
        <v>126246712</v>
      </c>
      <c r="D31" s="28">
        <f>SUM(D24:D27)</f>
        <v>128138445</v>
      </c>
      <c r="E31" s="28">
        <f t="shared" ref="E31:F31" si="7">SUM(E24:E27)</f>
        <v>128138445</v>
      </c>
      <c r="F31" s="28">
        <f t="shared" si="7"/>
        <v>216455481</v>
      </c>
      <c r="G31" s="82">
        <f>F31/C31</f>
        <v>1.7145435122302433</v>
      </c>
      <c r="H31" s="15"/>
    </row>
    <row r="32" spans="1:8" ht="15" customHeight="1" x14ac:dyDescent="0.25">
      <c r="A32" s="545" t="s">
        <v>30</v>
      </c>
      <c r="B32" s="545"/>
      <c r="C32" s="31">
        <f>C31+C23</f>
        <v>534896000</v>
      </c>
      <c r="D32" s="31">
        <f>D31+D23</f>
        <v>604236652</v>
      </c>
      <c r="E32" s="31">
        <f>E31+E23</f>
        <v>606091093</v>
      </c>
      <c r="F32" s="31">
        <f>F31+F23</f>
        <v>510026000</v>
      </c>
      <c r="G32" s="133">
        <f>F32/C32</f>
        <v>0.95350498040740628</v>
      </c>
      <c r="H32" s="15"/>
    </row>
    <row r="33" spans="1:9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5">
      <c r="A34" s="541" t="s">
        <v>31</v>
      </c>
      <c r="B34" s="542"/>
      <c r="C34" s="542"/>
      <c r="D34" s="542"/>
      <c r="E34" s="542"/>
      <c r="F34" s="542"/>
      <c r="G34" s="543"/>
      <c r="H34" s="15"/>
    </row>
    <row r="35" spans="1:9" ht="15" customHeight="1" x14ac:dyDescent="0.25">
      <c r="A35" s="35" t="s">
        <v>10</v>
      </c>
      <c r="B35" s="16" t="s">
        <v>32</v>
      </c>
      <c r="C35" s="282">
        <f>'5.sz. melléklet'!D18</f>
        <v>228507018</v>
      </c>
      <c r="D35" s="282">
        <f>'5.sz. melléklet'!E18</f>
        <v>214181693</v>
      </c>
      <c r="E35" s="282">
        <f>'5.sz. melléklet'!F18</f>
        <v>193416904</v>
      </c>
      <c r="F35" s="282">
        <f>'5.sz. melléklet'!G18</f>
        <v>234094208</v>
      </c>
      <c r="G35" s="78">
        <f>F35/C35</f>
        <v>1.0244508464068267</v>
      </c>
      <c r="H35" s="15"/>
      <c r="I35" s="147"/>
    </row>
    <row r="36" spans="1:9" ht="15" customHeight="1" x14ac:dyDescent="0.25">
      <c r="A36" s="24" t="s">
        <v>18</v>
      </c>
      <c r="B36" s="25" t="s">
        <v>33</v>
      </c>
      <c r="C36" s="26">
        <f>'7.sz. melléklet'!D36+'7.sz. melléklet'!D41+'7.sz. melléklet'!D44+'8.sz. melléklet'!D27</f>
        <v>254874234</v>
      </c>
      <c r="D36" s="26">
        <f>'7.sz. melléklet'!E36+'7.sz. melléklet'!E41+'7.sz. melléklet'!E44+'8.sz. melléklet'!E27</f>
        <v>287628148</v>
      </c>
      <c r="E36" s="26">
        <f>'7.sz. melléklet'!F36+'7.sz. melléklet'!F41+'7.sz. melléklet'!F44+'8.sz. melléklet'!F27</f>
        <v>193486529</v>
      </c>
      <c r="F36" s="26">
        <f>'7.sz. melléklet'!G36+'7.sz. melléklet'!G41+'7.sz. melléklet'!G44+'8.sz. melléklet'!G27</f>
        <v>210106052</v>
      </c>
      <c r="G36" s="78">
        <f t="shared" ref="G36:G40" si="8">F36/C36</f>
        <v>0.8243518723042047</v>
      </c>
      <c r="H36" s="15"/>
    </row>
    <row r="37" spans="1:9" ht="15" customHeight="1" x14ac:dyDescent="0.25">
      <c r="A37" s="24" t="s">
        <v>19</v>
      </c>
      <c r="B37" s="25" t="s">
        <v>34</v>
      </c>
      <c r="C37" s="134">
        <f>SUM(C38:C38)</f>
        <v>48782569</v>
      </c>
      <c r="D37" s="134">
        <f>SUM(D38:D38)</f>
        <v>99694632</v>
      </c>
      <c r="E37" s="134">
        <f t="shared" ref="E37:F37" si="9">SUM(E38:E38)</f>
        <v>0</v>
      </c>
      <c r="F37" s="134">
        <f t="shared" si="9"/>
        <v>63934006</v>
      </c>
      <c r="G37" s="78">
        <f t="shared" si="8"/>
        <v>1.310591207281437</v>
      </c>
      <c r="H37" s="15"/>
    </row>
    <row r="38" spans="1:9" ht="15" customHeight="1" x14ac:dyDescent="0.25">
      <c r="A38" s="17" t="s">
        <v>12</v>
      </c>
      <c r="B38" s="18" t="s">
        <v>35</v>
      </c>
      <c r="C38" s="19">
        <f>'7.sz. melléklet'!D35</f>
        <v>48782569</v>
      </c>
      <c r="D38" s="19">
        <f>'7.sz. melléklet'!E35</f>
        <v>99694632</v>
      </c>
      <c r="E38" s="19">
        <f>'7.sz. melléklet'!F35</f>
        <v>0</v>
      </c>
      <c r="F38" s="19">
        <f>'7.sz. melléklet'!G35</f>
        <v>63934006</v>
      </c>
      <c r="G38" s="97">
        <f t="shared" si="8"/>
        <v>1.310591207281437</v>
      </c>
      <c r="H38" s="15"/>
    </row>
    <row r="39" spans="1:9" ht="15" customHeight="1" x14ac:dyDescent="0.25">
      <c r="A39" s="533" t="s">
        <v>36</v>
      </c>
      <c r="B39" s="533"/>
      <c r="C39" s="252">
        <f>C35+C36+C37</f>
        <v>532163821</v>
      </c>
      <c r="D39" s="252">
        <f>D35+D36+D37</f>
        <v>601504473</v>
      </c>
      <c r="E39" s="252">
        <f t="shared" ref="E39:F39" si="10">E35+E36+E37</f>
        <v>386903433</v>
      </c>
      <c r="F39" s="252">
        <f t="shared" si="10"/>
        <v>508134266</v>
      </c>
      <c r="G39" s="78">
        <f t="shared" si="8"/>
        <v>0.95484556812816479</v>
      </c>
      <c r="H39" s="15"/>
    </row>
    <row r="40" spans="1:9" ht="15" customHeight="1" x14ac:dyDescent="0.25">
      <c r="A40" s="276" t="s">
        <v>54</v>
      </c>
      <c r="B40" s="25" t="s">
        <v>37</v>
      </c>
      <c r="C40" s="302">
        <f>'7.sz. melléklet'!D47</f>
        <v>2732179</v>
      </c>
      <c r="D40" s="302">
        <f>'7.sz. melléklet'!E47</f>
        <v>2732179</v>
      </c>
      <c r="E40" s="302">
        <f>'7.sz. melléklet'!F47</f>
        <v>2732179</v>
      </c>
      <c r="F40" s="302">
        <f>'7.sz. melléklet'!G47</f>
        <v>1891734</v>
      </c>
      <c r="G40" s="78">
        <f t="shared" si="8"/>
        <v>0.69239021308633142</v>
      </c>
      <c r="H40" s="256"/>
    </row>
    <row r="41" spans="1:9" s="38" customFormat="1" ht="15" customHeight="1" thickBot="1" x14ac:dyDescent="0.3">
      <c r="A41" s="544" t="s">
        <v>38</v>
      </c>
      <c r="B41" s="544"/>
      <c r="C41" s="194">
        <f>C39+C40</f>
        <v>534896000</v>
      </c>
      <c r="D41" s="194">
        <f>D39+D40</f>
        <v>604236652</v>
      </c>
      <c r="E41" s="194">
        <f t="shared" ref="E41:F41" si="11">E39+E40</f>
        <v>389635612</v>
      </c>
      <c r="F41" s="194">
        <f t="shared" si="11"/>
        <v>510026000</v>
      </c>
      <c r="G41" s="195">
        <f>F41/C41</f>
        <v>0.95350498040740628</v>
      </c>
      <c r="H41" s="37"/>
    </row>
    <row r="42" spans="1:9" ht="13.8" thickTop="1" x14ac:dyDescent="0.25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  <mergeCell ref="A4:G4"/>
    <mergeCell ref="A23:B23"/>
    <mergeCell ref="A24:A25"/>
    <mergeCell ref="D24:D25"/>
    <mergeCell ref="A8:G8"/>
    <mergeCell ref="C24:C25"/>
    <mergeCell ref="E24:E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13" width="9.109375" customWidth="1"/>
    <col min="14" max="14" width="10.6640625" customWidth="1"/>
    <col min="15" max="252" width="9.109375" customWidth="1"/>
  </cols>
  <sheetData>
    <row r="1" spans="1:14" s="38" customFormat="1" ht="15" customHeight="1" x14ac:dyDescent="0.25">
      <c r="B1" s="54"/>
      <c r="C1" s="54"/>
      <c r="D1" s="54"/>
      <c r="E1" s="54"/>
      <c r="F1" s="54"/>
      <c r="G1" s="54"/>
      <c r="H1" s="54"/>
      <c r="L1" s="2" t="s">
        <v>332</v>
      </c>
    </row>
    <row r="2" spans="1:14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1/2021. (II…...) önkormányzati rendelethez</v>
      </c>
    </row>
    <row r="3" spans="1:14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4" s="38" customFormat="1" ht="15" customHeight="1" x14ac:dyDescent="0.25">
      <c r="A4" s="557" t="s">
        <v>366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</row>
    <row r="5" spans="1:14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4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177"/>
      <c r="L6" s="284" t="s">
        <v>152</v>
      </c>
    </row>
    <row r="7" spans="1:14" s="38" customFormat="1" ht="58.5" customHeight="1" thickTop="1" thickBot="1" x14ac:dyDescent="0.3">
      <c r="A7" s="552" t="s">
        <v>11</v>
      </c>
      <c r="B7" s="552"/>
      <c r="C7" s="338" t="s">
        <v>409</v>
      </c>
      <c r="D7" s="338" t="s">
        <v>433</v>
      </c>
      <c r="E7" s="338" t="s">
        <v>434</v>
      </c>
      <c r="F7" s="338" t="s">
        <v>431</v>
      </c>
      <c r="G7" s="553" t="s">
        <v>32</v>
      </c>
      <c r="H7" s="554"/>
      <c r="I7" s="338" t="s">
        <v>409</v>
      </c>
      <c r="J7" s="338" t="s">
        <v>433</v>
      </c>
      <c r="K7" s="338" t="s">
        <v>434</v>
      </c>
      <c r="L7" s="338" t="s">
        <v>431</v>
      </c>
    </row>
    <row r="8" spans="1:14" s="38" customFormat="1" ht="15" customHeight="1" thickTop="1" thickBot="1" x14ac:dyDescent="0.3">
      <c r="A8" s="11" t="s">
        <v>2</v>
      </c>
      <c r="B8" s="297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298" t="s">
        <v>8</v>
      </c>
      <c r="H8" s="298" t="s">
        <v>51</v>
      </c>
      <c r="I8" s="13" t="s">
        <v>10</v>
      </c>
      <c r="J8" s="13" t="s">
        <v>136</v>
      </c>
      <c r="K8" s="13" t="s">
        <v>137</v>
      </c>
      <c r="L8" s="354" t="s">
        <v>138</v>
      </c>
    </row>
    <row r="9" spans="1:14" s="38" customFormat="1" ht="15" customHeight="1" thickTop="1" x14ac:dyDescent="0.25">
      <c r="A9" s="42" t="s">
        <v>12</v>
      </c>
      <c r="B9" s="43" t="s">
        <v>11</v>
      </c>
      <c r="C9" s="286">
        <f>'7.sz. melléklet'!D69+'8.sz. melléklet'!D35</f>
        <v>76522544</v>
      </c>
      <c r="D9" s="286">
        <f>'7.sz. melléklet'!E69+'8.sz. melléklet'!E35</f>
        <v>81615879</v>
      </c>
      <c r="E9" s="286">
        <f>'7.sz. melléklet'!F69+'8.sz. melléklet'!F35</f>
        <v>83424640</v>
      </c>
      <c r="F9" s="243">
        <f>'7.sz. melléklet'!G69+'8.sz. melléklet'!G35</f>
        <v>95717477</v>
      </c>
      <c r="G9" s="51" t="s">
        <v>12</v>
      </c>
      <c r="H9" s="43" t="s">
        <v>93</v>
      </c>
      <c r="I9" s="291">
        <f>'7.sz. melléklet'!D7+'8.sz. melléklet'!D8</f>
        <v>65865427</v>
      </c>
      <c r="J9" s="291">
        <f>'7.sz. melléklet'!E7+'8.sz. melléklet'!E8</f>
        <v>64313127</v>
      </c>
      <c r="K9" s="291">
        <f>'7.sz. melléklet'!F7+'8.sz. melléklet'!F8</f>
        <v>64313127</v>
      </c>
      <c r="L9" s="330">
        <f>'7.sz. melléklet'!G7+'8.sz. melléklet'!G8</f>
        <v>66084647</v>
      </c>
    </row>
    <row r="10" spans="1:14" s="38" customFormat="1" ht="15" customHeight="1" x14ac:dyDescent="0.25">
      <c r="A10" s="17" t="s">
        <v>13</v>
      </c>
      <c r="B10" s="240" t="s">
        <v>253</v>
      </c>
      <c r="C10" s="144">
        <f>'7.sz. melléklet'!D63</f>
        <v>63000000</v>
      </c>
      <c r="D10" s="144">
        <f>'7.sz. melléklet'!E63</f>
        <v>57612853</v>
      </c>
      <c r="E10" s="144">
        <f>'7.sz. melléklet'!F63</f>
        <v>57612853</v>
      </c>
      <c r="F10" s="30">
        <f>'7.sz. melléklet'!G63</f>
        <v>55000000</v>
      </c>
      <c r="G10" s="142" t="s">
        <v>13</v>
      </c>
      <c r="H10" s="18" t="s">
        <v>39</v>
      </c>
      <c r="I10" s="144">
        <f>'7.sz. melléklet'!D19+'8.sz. melléklet'!D18</f>
        <v>12300124</v>
      </c>
      <c r="J10" s="144">
        <f>'7.sz. melléklet'!E19+'8.sz. melléklet'!E18</f>
        <v>11321533</v>
      </c>
      <c r="K10" s="144">
        <f>'7.sz. melléklet'!F19+'8.sz. melléklet'!F18</f>
        <v>11321533</v>
      </c>
      <c r="L10" s="30">
        <f>'7.sz. melléklet'!G19+'8.sz. melléklet'!G18</f>
        <v>10751509</v>
      </c>
    </row>
    <row r="11" spans="1:14" s="38" customFormat="1" ht="15" customHeight="1" x14ac:dyDescent="0.25">
      <c r="A11" s="17" t="s">
        <v>40</v>
      </c>
      <c r="B11" s="240" t="s">
        <v>254</v>
      </c>
      <c r="C11" s="144">
        <f>'7.sz. melléklet'!D64</f>
        <v>42500000</v>
      </c>
      <c r="D11" s="144">
        <f>'7.sz. melléklet'!E64</f>
        <v>20174312</v>
      </c>
      <c r="E11" s="144">
        <f>'7.sz. melléklet'!F64</f>
        <v>20174312</v>
      </c>
      <c r="F11" s="30">
        <f>'7.sz. melléklet'!G64</f>
        <v>31000000</v>
      </c>
      <c r="G11" s="142" t="s">
        <v>40</v>
      </c>
      <c r="H11" s="18" t="s">
        <v>99</v>
      </c>
      <c r="I11" s="144">
        <f>'7.sz. melléklet'!D20+'8.sz. melléklet'!D19</f>
        <v>118866245</v>
      </c>
      <c r="J11" s="144">
        <f>'7.sz. melléklet'!E20+'8.sz. melléklet'!E19</f>
        <v>104262832</v>
      </c>
      <c r="K11" s="144">
        <f>'7.sz. melléklet'!F20+'8.sz. melléklet'!F19</f>
        <v>85149811</v>
      </c>
      <c r="L11" s="30">
        <f>'7.sz. melléklet'!G20+'8.sz. melléklet'!G19</f>
        <v>123891022</v>
      </c>
    </row>
    <row r="12" spans="1:14" s="38" customFormat="1" ht="15" customHeight="1" x14ac:dyDescent="0.25">
      <c r="A12" s="17" t="s">
        <v>41</v>
      </c>
      <c r="B12" s="240" t="s">
        <v>264</v>
      </c>
      <c r="C12" s="144">
        <f>'7.sz. melléklet'!D68</f>
        <v>500000</v>
      </c>
      <c r="D12" s="144">
        <f>'7.sz. melléklet'!E68</f>
        <v>558601</v>
      </c>
      <c r="E12" s="144">
        <f>'7.sz. melléklet'!F68</f>
        <v>558601</v>
      </c>
      <c r="F12" s="30">
        <f>'7.sz. melléklet'!G68</f>
        <v>500000</v>
      </c>
      <c r="G12" s="142" t="s">
        <v>41</v>
      </c>
      <c r="H12" s="18" t="s">
        <v>210</v>
      </c>
      <c r="I12" s="144">
        <f>'7.sz. melléklet'!D30</f>
        <v>3000000</v>
      </c>
      <c r="J12" s="144">
        <f>'7.sz. melléklet'!E30</f>
        <v>3000000</v>
      </c>
      <c r="K12" s="144">
        <f>'7.sz. melléklet'!F30</f>
        <v>2471681</v>
      </c>
      <c r="L12" s="30">
        <f>'7.sz. melléklet'!G30</f>
        <v>3000000</v>
      </c>
    </row>
    <row r="13" spans="1:14" s="38" customFormat="1" ht="15" customHeight="1" x14ac:dyDescent="0.25">
      <c r="A13" s="17" t="s">
        <v>42</v>
      </c>
      <c r="B13" s="47" t="s">
        <v>245</v>
      </c>
      <c r="C13" s="144">
        <f>'7.sz. melléklet'!D57</f>
        <v>68304478</v>
      </c>
      <c r="D13" s="144">
        <f>'7.sz. melléklet'!E57</f>
        <v>82896040</v>
      </c>
      <c r="E13" s="144">
        <f>'7.sz. melléklet'!F57</f>
        <v>82896040</v>
      </c>
      <c r="F13" s="30">
        <f>'7.sz. melléklet'!G57</f>
        <v>47293338</v>
      </c>
      <c r="G13" s="142" t="s">
        <v>42</v>
      </c>
      <c r="H13" s="18" t="s">
        <v>319</v>
      </c>
      <c r="I13" s="144">
        <f>'7.sz. melléklet'!D32</f>
        <v>581372</v>
      </c>
      <c r="J13" s="144">
        <f>'7.sz. melléklet'!E32</f>
        <v>492651</v>
      </c>
      <c r="K13" s="144">
        <f>'7.sz. melléklet'!F32</f>
        <v>492651</v>
      </c>
      <c r="L13" s="30">
        <f>'7.sz. melléklet'!G32</f>
        <v>1501387</v>
      </c>
    </row>
    <row r="14" spans="1:14" s="38" customFormat="1" ht="24" x14ac:dyDescent="0.25">
      <c r="A14" s="17" t="s">
        <v>43</v>
      </c>
      <c r="B14" s="47" t="s">
        <v>382</v>
      </c>
      <c r="C14" s="144">
        <f>'7.sz. melléklet'!D58</f>
        <v>17099910</v>
      </c>
      <c r="D14" s="144">
        <f>'7.sz. melléklet'!E58</f>
        <v>8605067</v>
      </c>
      <c r="E14" s="144">
        <f>'7.sz. melléklet'!F58</f>
        <v>8605067</v>
      </c>
      <c r="F14" s="30">
        <f>'7.sz. melléklet'!G58</f>
        <v>6081434</v>
      </c>
      <c r="G14" s="142" t="s">
        <v>43</v>
      </c>
      <c r="H14" s="47" t="s">
        <v>377</v>
      </c>
      <c r="I14" s="144">
        <f>'7.sz. melléklet'!D33</f>
        <v>20253850</v>
      </c>
      <c r="J14" s="144">
        <f>'7.sz. melléklet'!E33</f>
        <v>20253850</v>
      </c>
      <c r="K14" s="144">
        <f>'7.sz. melléklet'!F33</f>
        <v>19518761</v>
      </c>
      <c r="L14" s="30">
        <f>'7.sz. melléklet'!G33</f>
        <v>19970643</v>
      </c>
    </row>
    <row r="15" spans="1:14" s="38" customFormat="1" ht="24" x14ac:dyDescent="0.25">
      <c r="A15" s="17" t="s">
        <v>44</v>
      </c>
      <c r="B15" s="47" t="s">
        <v>285</v>
      </c>
      <c r="C15" s="287">
        <f>'7.sz. melléklet'!D81</f>
        <v>0</v>
      </c>
      <c r="D15" s="287">
        <f>'7.sz. melléklet'!E81</f>
        <v>0</v>
      </c>
      <c r="E15" s="287">
        <f>'7.sz. melléklet'!F81</f>
        <v>45445</v>
      </c>
      <c r="F15" s="261">
        <f>'7.sz. melléklet'!G81</f>
        <v>0</v>
      </c>
      <c r="G15" s="142" t="s">
        <v>44</v>
      </c>
      <c r="H15" s="47" t="s">
        <v>378</v>
      </c>
      <c r="I15" s="144">
        <f>'7.sz. melléklet'!D34</f>
        <v>7640000</v>
      </c>
      <c r="J15" s="144">
        <f>'7.sz. melléklet'!E34</f>
        <v>10537700</v>
      </c>
      <c r="K15" s="144">
        <f>'7.sz. melléklet'!F34</f>
        <v>10149340</v>
      </c>
      <c r="L15" s="30">
        <f>'7.sz. melléklet'!G34</f>
        <v>8895000</v>
      </c>
      <c r="N15" s="514"/>
    </row>
    <row r="16" spans="1:14" s="38" customFormat="1" ht="15" customHeight="1" x14ac:dyDescent="0.25">
      <c r="A16" s="72"/>
      <c r="B16" s="440"/>
      <c r="C16" s="293"/>
      <c r="D16" s="293"/>
      <c r="E16" s="304"/>
      <c r="F16" s="275"/>
      <c r="G16" s="142" t="s">
        <v>62</v>
      </c>
      <c r="H16" s="18" t="s">
        <v>34</v>
      </c>
      <c r="I16" s="144">
        <f>'7.sz. melléklet'!D35</f>
        <v>48782569</v>
      </c>
      <c r="J16" s="144">
        <f>'7.sz. melléklet'!E35</f>
        <v>99694632</v>
      </c>
      <c r="K16" s="144">
        <f>'7.sz. melléklet'!F35</f>
        <v>0</v>
      </c>
      <c r="L16" s="30">
        <f>'7.sz. melléklet'!G35</f>
        <v>63934006</v>
      </c>
    </row>
    <row r="17" spans="1:12" s="38" customFormat="1" ht="15" customHeight="1" x14ac:dyDescent="0.25">
      <c r="A17" s="555" t="s">
        <v>45</v>
      </c>
      <c r="B17" s="555"/>
      <c r="C17" s="144">
        <f>SUM(C9:C16)</f>
        <v>267926932</v>
      </c>
      <c r="D17" s="322">
        <f>SUM(D9:D16)</f>
        <v>251462752</v>
      </c>
      <c r="E17" s="322">
        <f>SUM(E9:E16)</f>
        <v>253316958</v>
      </c>
      <c r="F17" s="46">
        <f>SUM(F9:F16)</f>
        <v>235592249</v>
      </c>
      <c r="G17" s="556"/>
      <c r="H17" s="556"/>
      <c r="I17" s="237"/>
      <c r="J17" s="237"/>
      <c r="K17" s="237"/>
      <c r="L17" s="321"/>
    </row>
    <row r="18" spans="1:12" s="38" customFormat="1" ht="15" customHeight="1" thickBot="1" x14ac:dyDescent="0.3">
      <c r="A18" s="550" t="s">
        <v>26</v>
      </c>
      <c r="B18" s="550"/>
      <c r="C18" s="288">
        <f>I19-C17</f>
        <v>9362655</v>
      </c>
      <c r="D18" s="288">
        <v>60031463</v>
      </c>
      <c r="E18" s="288">
        <v>60031463</v>
      </c>
      <c r="F18" s="321">
        <v>62435965</v>
      </c>
      <c r="G18" s="60"/>
      <c r="H18" s="60"/>
      <c r="I18" s="60"/>
      <c r="J18" s="60"/>
      <c r="K18" s="60"/>
      <c r="L18" s="61"/>
    </row>
    <row r="19" spans="1:12" s="38" customFormat="1" ht="15" customHeight="1" thickTop="1" thickBot="1" x14ac:dyDescent="0.3">
      <c r="A19" s="546" t="s">
        <v>47</v>
      </c>
      <c r="B19" s="546"/>
      <c r="C19" s="289">
        <f>SUM(C17:C18)</f>
        <v>277289587</v>
      </c>
      <c r="D19" s="289">
        <f t="shared" ref="D19:E19" si="0">SUM(D17:D18)</f>
        <v>311494215</v>
      </c>
      <c r="E19" s="289">
        <f t="shared" si="0"/>
        <v>313348421</v>
      </c>
      <c r="F19" s="285">
        <f>SUM(F17:F18)</f>
        <v>298028214</v>
      </c>
      <c r="G19" s="548" t="s">
        <v>46</v>
      </c>
      <c r="H19" s="551"/>
      <c r="I19" s="289">
        <f>SUM(I9:I18)</f>
        <v>277289587</v>
      </c>
      <c r="J19" s="289">
        <f>SUM(J9:J18)</f>
        <v>313876325</v>
      </c>
      <c r="K19" s="289">
        <f>SUM(K9:K18)</f>
        <v>193416904</v>
      </c>
      <c r="L19" s="141">
        <f>SUM(L9:L18)</f>
        <v>298028214</v>
      </c>
    </row>
    <row r="20" spans="1:12" s="38" customFormat="1" ht="24.6" thickTop="1" x14ac:dyDescent="0.25">
      <c r="A20" s="42" t="s">
        <v>12</v>
      </c>
      <c r="B20" s="47" t="s">
        <v>369</v>
      </c>
      <c r="C20" s="144">
        <f>'7.sz. melléklet'!D60</f>
        <v>0</v>
      </c>
      <c r="D20" s="144">
        <f>'7.sz. melléklet'!E60</f>
        <v>195000</v>
      </c>
      <c r="E20" s="144">
        <f>'7.sz. melléklet'!F60</f>
        <v>195000</v>
      </c>
      <c r="F20" s="327">
        <f>'7.sz. melléklet'!G60</f>
        <v>0</v>
      </c>
      <c r="G20" s="294" t="s">
        <v>12</v>
      </c>
      <c r="H20" s="262" t="s">
        <v>141</v>
      </c>
      <c r="I20" s="149">
        <f>'7.sz. melléklet'!D36+'8.sz. melléklet'!D27</f>
        <v>39749640</v>
      </c>
      <c r="J20" s="149">
        <f>'7.sz. melléklet'!E36+'8.sz. melléklet'!E27</f>
        <v>39521164</v>
      </c>
      <c r="K20" s="149">
        <f>'7.sz. melléklet'!F36+'8.sz. melléklet'!F27</f>
        <v>25754378</v>
      </c>
      <c r="L20" s="331">
        <f>'7.sz. melléklet'!G36+'8.sz. melléklet'!G27</f>
        <v>80917000</v>
      </c>
    </row>
    <row r="21" spans="1:12" s="38" customFormat="1" ht="24" x14ac:dyDescent="0.25">
      <c r="A21" s="42" t="s">
        <v>13</v>
      </c>
      <c r="B21" s="47" t="s">
        <v>379</v>
      </c>
      <c r="C21" s="144">
        <f>'7.sz. melléklet'!D61</f>
        <v>136908866</v>
      </c>
      <c r="D21" s="322">
        <f>'7.sz. melléklet'!E61</f>
        <v>195683115</v>
      </c>
      <c r="E21" s="322">
        <f>'7.sz. melléklet'!F61</f>
        <v>195683115</v>
      </c>
      <c r="F21" s="327">
        <f>'7.sz. melléklet'!G61</f>
        <v>33246570</v>
      </c>
      <c r="G21" s="295" t="s">
        <v>13</v>
      </c>
      <c r="H21" s="263" t="s">
        <v>232</v>
      </c>
      <c r="I21" s="135">
        <f>'7.sz. melléklet'!D41</f>
        <v>215124594</v>
      </c>
      <c r="J21" s="135">
        <f>'7.sz. melléklet'!E41</f>
        <v>247601173</v>
      </c>
      <c r="K21" s="135">
        <f>'7.sz. melléklet'!F41</f>
        <v>167226340</v>
      </c>
      <c r="L21" s="332">
        <f>'7.sz. melléklet'!G41</f>
        <v>129189052</v>
      </c>
    </row>
    <row r="22" spans="1:12" s="38" customFormat="1" ht="15" customHeight="1" x14ac:dyDescent="0.25">
      <c r="A22" s="42" t="s">
        <v>40</v>
      </c>
      <c r="B22" s="43" t="s">
        <v>313</v>
      </c>
      <c r="C22" s="238">
        <f>'7.sz. melléklet'!D78</f>
        <v>0</v>
      </c>
      <c r="D22" s="292">
        <f>'7.sz. melléklet'!E78</f>
        <v>24796850</v>
      </c>
      <c r="E22" s="292">
        <f>'7.sz. melléklet'!F78</f>
        <v>24796850</v>
      </c>
      <c r="F22" s="326">
        <f>'7.sz. melléklet'!G78</f>
        <v>24600000</v>
      </c>
      <c r="G22" s="296" t="s">
        <v>40</v>
      </c>
      <c r="H22" s="73" t="s">
        <v>397</v>
      </c>
      <c r="I22" s="148">
        <f>'7.sz. melléklet'!D44</f>
        <v>0</v>
      </c>
      <c r="J22" s="148">
        <f>'7.sz. melléklet'!E44</f>
        <v>505811</v>
      </c>
      <c r="K22" s="148">
        <f>'7.sz. melléklet'!F44</f>
        <v>505811</v>
      </c>
      <c r="L22" s="461">
        <f>'7.sz. melléklet'!G44</f>
        <v>0</v>
      </c>
    </row>
    <row r="23" spans="1:12" s="38" customFormat="1" ht="15" customHeight="1" x14ac:dyDescent="0.25">
      <c r="A23" s="42" t="s">
        <v>41</v>
      </c>
      <c r="B23" s="18" t="s">
        <v>299</v>
      </c>
      <c r="C23" s="144">
        <f>'7.sz. melléklet'!D83</f>
        <v>3813490</v>
      </c>
      <c r="D23" s="322">
        <f>'7.sz. melléklet'!E83</f>
        <v>3960490</v>
      </c>
      <c r="E23" s="322">
        <f>'7.sz. melléklet'!F83</f>
        <v>3960725</v>
      </c>
      <c r="F23" s="327">
        <f>'7.sz. melléklet'!G83</f>
        <v>131700</v>
      </c>
      <c r="G23" s="69"/>
      <c r="H23" s="324"/>
      <c r="I23" s="237"/>
      <c r="J23" s="237"/>
      <c r="K23" s="237"/>
      <c r="L23" s="321"/>
    </row>
    <row r="24" spans="1:12" s="38" customFormat="1" ht="15" customHeight="1" x14ac:dyDescent="0.25">
      <c r="A24" s="58" t="s">
        <v>48</v>
      </c>
      <c r="B24" s="48"/>
      <c r="C24" s="144">
        <f>SUM(C20:C23)</f>
        <v>140722356</v>
      </c>
      <c r="D24" s="144">
        <f t="shared" ref="D24:E24" si="1">SUM(D20:D23)</f>
        <v>224635455</v>
      </c>
      <c r="E24" s="144">
        <f t="shared" si="1"/>
        <v>224635690</v>
      </c>
      <c r="F24" s="327">
        <f>SUM(F20:F23)</f>
        <v>57978270</v>
      </c>
      <c r="G24" s="440"/>
      <c r="H24" s="440"/>
      <c r="I24" s="440"/>
      <c r="J24" s="440"/>
      <c r="K24" s="440"/>
      <c r="L24" s="57"/>
    </row>
    <row r="25" spans="1:12" s="38" customFormat="1" ht="15" customHeight="1" thickBot="1" x14ac:dyDescent="0.3">
      <c r="A25" s="59" t="s">
        <v>26</v>
      </c>
      <c r="B25" s="53"/>
      <c r="C25" s="290">
        <v>162385204</v>
      </c>
      <c r="D25" s="290">
        <v>162385199</v>
      </c>
      <c r="E25" s="290">
        <v>162385199</v>
      </c>
      <c r="F25" s="328">
        <v>152127782</v>
      </c>
      <c r="G25" s="60"/>
      <c r="H25" s="60"/>
      <c r="I25" s="60"/>
      <c r="J25" s="60"/>
      <c r="K25" s="60"/>
      <c r="L25" s="61"/>
    </row>
    <row r="26" spans="1:12" s="38" customFormat="1" ht="15" customHeight="1" thickTop="1" thickBot="1" x14ac:dyDescent="0.3">
      <c r="A26" s="546" t="s">
        <v>49</v>
      </c>
      <c r="B26" s="546"/>
      <c r="C26" s="289">
        <f>SUM(C24:C25)</f>
        <v>303107560</v>
      </c>
      <c r="D26" s="323">
        <f>SUM(D24:D25)</f>
        <v>387020654</v>
      </c>
      <c r="E26" s="323">
        <f>SUM(E24:E25)</f>
        <v>387020889</v>
      </c>
      <c r="F26" s="329">
        <f>SUM(F24:F25)</f>
        <v>210106052</v>
      </c>
      <c r="G26" s="548" t="s">
        <v>50</v>
      </c>
      <c r="H26" s="551"/>
      <c r="I26" s="289">
        <f>SUM(I20:I24)</f>
        <v>254874234</v>
      </c>
      <c r="J26" s="289">
        <f>SUM(J20:J24)</f>
        <v>287628148</v>
      </c>
      <c r="K26" s="289">
        <f>SUM(K20:K24)</f>
        <v>193486529</v>
      </c>
      <c r="L26" s="285">
        <f>SUM(L20:L24)</f>
        <v>210106052</v>
      </c>
    </row>
    <row r="27" spans="1:12" s="38" customFormat="1" ht="15" customHeight="1" thickTop="1" x14ac:dyDescent="0.25">
      <c r="A27" s="438" t="s">
        <v>12</v>
      </c>
      <c r="B27" s="357" t="s">
        <v>360</v>
      </c>
      <c r="C27" s="380">
        <f>'7.sz. melléklet'!D88</f>
        <v>0</v>
      </c>
      <c r="D27" s="380">
        <f>'7.sz. melléklet'!E88</f>
        <v>1891734</v>
      </c>
      <c r="E27" s="380">
        <f>'7.sz. melléklet'!F88</f>
        <v>1891734</v>
      </c>
      <c r="F27" s="380">
        <f>'7.sz. melléklet'!G88</f>
        <v>0</v>
      </c>
      <c r="G27" s="358" t="s">
        <v>12</v>
      </c>
      <c r="H27" s="357" t="s">
        <v>37</v>
      </c>
      <c r="I27" s="365">
        <f>'7.sz. melléklet'!D47</f>
        <v>2732179</v>
      </c>
      <c r="J27" s="381">
        <f>'7.sz. melléklet'!E47</f>
        <v>2732179</v>
      </c>
      <c r="K27" s="381">
        <f>'7.sz. melléklet'!F47</f>
        <v>2732179</v>
      </c>
      <c r="L27" s="382">
        <f>'7.sz. melléklet'!G47</f>
        <v>1891734</v>
      </c>
    </row>
    <row r="28" spans="1:12" s="38" customFormat="1" ht="15" customHeight="1" thickBot="1" x14ac:dyDescent="0.3">
      <c r="A28" s="49" t="s">
        <v>12</v>
      </c>
      <c r="B28" s="355" t="s">
        <v>26</v>
      </c>
      <c r="C28" s="364">
        <v>2303903</v>
      </c>
      <c r="D28" s="364">
        <v>2303903</v>
      </c>
      <c r="E28" s="364">
        <v>2303903</v>
      </c>
      <c r="F28" s="376">
        <v>1891734</v>
      </c>
      <c r="G28" s="439"/>
      <c r="H28" s="253"/>
      <c r="I28" s="440"/>
      <c r="J28" s="383"/>
      <c r="K28" s="257"/>
      <c r="L28" s="55"/>
    </row>
    <row r="29" spans="1:12" ht="14.4" thickTop="1" thickBot="1" x14ac:dyDescent="0.3">
      <c r="A29" s="546" t="s">
        <v>361</v>
      </c>
      <c r="B29" s="546"/>
      <c r="C29" s="359">
        <f>SUM(C27:C28)</f>
        <v>2303903</v>
      </c>
      <c r="D29" s="323">
        <f t="shared" ref="D29:F29" si="2">SUM(D27:D28)</f>
        <v>4195637</v>
      </c>
      <c r="E29" s="323">
        <f t="shared" si="2"/>
        <v>4195637</v>
      </c>
      <c r="F29" s="359">
        <f t="shared" si="2"/>
        <v>1891734</v>
      </c>
      <c r="G29" s="547" t="s">
        <v>362</v>
      </c>
      <c r="H29" s="548"/>
      <c r="I29" s="359">
        <f>SUM(I27:I28)</f>
        <v>2732179</v>
      </c>
      <c r="J29" s="289">
        <f>SUM(J27:J28)</f>
        <v>2732179</v>
      </c>
      <c r="K29" s="359">
        <f>SUM(K27:K28)</f>
        <v>2732179</v>
      </c>
      <c r="L29" s="141">
        <f>SUM(L27:L28)</f>
        <v>1891734</v>
      </c>
    </row>
    <row r="30" spans="1:12" ht="14.4" thickTop="1" thickBot="1" x14ac:dyDescent="0.3">
      <c r="A30" s="549" t="s">
        <v>91</v>
      </c>
      <c r="B30" s="549"/>
      <c r="C30" s="363">
        <f>C19+C26+C29</f>
        <v>582701050</v>
      </c>
      <c r="D30" s="377">
        <f>D19+D26+D29</f>
        <v>702710506</v>
      </c>
      <c r="E30" s="363">
        <f>E19+E26+E29</f>
        <v>704564947</v>
      </c>
      <c r="F30" s="360">
        <f>F19+F26+F29</f>
        <v>510026000</v>
      </c>
      <c r="G30" s="361" t="s">
        <v>91</v>
      </c>
      <c r="H30" s="362"/>
      <c r="I30" s="378">
        <f>I19+I26+I29</f>
        <v>534896000</v>
      </c>
      <c r="J30" s="378">
        <f>J19+J26+J29</f>
        <v>604236652</v>
      </c>
      <c r="K30" s="378">
        <f>K19+K26+K29</f>
        <v>389635612</v>
      </c>
      <c r="L30" s="379">
        <f>L19+L26+L29</f>
        <v>510026000</v>
      </c>
    </row>
    <row r="31" spans="1:12" ht="13.8" thickTop="1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10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333</v>
      </c>
    </row>
    <row r="2" spans="1:9" s="38" customFormat="1" ht="15" customHeight="1" x14ac:dyDescent="0.25">
      <c r="B2" s="3"/>
      <c r="C2" s="2"/>
      <c r="D2" s="2"/>
      <c r="E2" s="2"/>
      <c r="F2" s="2"/>
      <c r="G2" s="2" t="str">
        <f>'2.sz. melléklet'!G2</f>
        <v>az 1/2021. (II…...)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559" t="s">
        <v>442</v>
      </c>
      <c r="B4" s="559"/>
      <c r="C4" s="559"/>
      <c r="D4" s="559"/>
      <c r="E4" s="559"/>
      <c r="F4" s="559"/>
      <c r="G4" s="559"/>
      <c r="H4" s="37"/>
    </row>
    <row r="5" spans="1:9" s="38" customFormat="1" ht="15" customHeight="1" x14ac:dyDescent="0.25">
      <c r="A5" s="64"/>
      <c r="B5" s="64"/>
      <c r="C5" s="64"/>
      <c r="D5" s="64"/>
      <c r="E5" s="64"/>
      <c r="F5" s="64"/>
      <c r="G5" s="64"/>
      <c r="H5" s="37"/>
    </row>
    <row r="6" spans="1:9" s="38" customFormat="1" ht="15" customHeight="1" thickBot="1" x14ac:dyDescent="0.25">
      <c r="A6" s="65"/>
      <c r="B6" s="65"/>
      <c r="C6" s="303"/>
      <c r="D6" s="303"/>
      <c r="E6" s="325"/>
      <c r="F6" s="325"/>
      <c r="G6" s="284" t="s">
        <v>152</v>
      </c>
      <c r="H6" s="37"/>
    </row>
    <row r="7" spans="1:9" s="38" customFormat="1" ht="31.2" thickTop="1" x14ac:dyDescent="0.25">
      <c r="A7" s="7" t="s">
        <v>0</v>
      </c>
      <c r="B7" s="8" t="s">
        <v>1</v>
      </c>
      <c r="C7" s="9" t="s">
        <v>409</v>
      </c>
      <c r="D7" s="9" t="s">
        <v>433</v>
      </c>
      <c r="E7" s="9" t="s">
        <v>434</v>
      </c>
      <c r="F7" s="9" t="s">
        <v>431</v>
      </c>
      <c r="G7" s="337" t="s">
        <v>432</v>
      </c>
      <c r="H7" s="37"/>
    </row>
    <row r="8" spans="1:9" s="38" customFormat="1" ht="15" customHeight="1" thickBot="1" x14ac:dyDescent="0.3">
      <c r="A8" s="11" t="s">
        <v>2</v>
      </c>
      <c r="B8" s="12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4" t="s">
        <v>8</v>
      </c>
      <c r="H8" s="37"/>
    </row>
    <row r="9" spans="1:9" s="38" customFormat="1" ht="15" customHeight="1" thickTop="1" x14ac:dyDescent="0.25">
      <c r="A9" s="560" t="s">
        <v>9</v>
      </c>
      <c r="B9" s="560"/>
      <c r="C9" s="560"/>
      <c r="D9" s="560"/>
      <c r="E9" s="560"/>
      <c r="F9" s="560"/>
      <c r="G9" s="560"/>
      <c r="H9" s="37"/>
    </row>
    <row r="10" spans="1:9" s="38" customFormat="1" ht="15" customHeight="1" x14ac:dyDescent="0.25">
      <c r="A10" s="75" t="s">
        <v>52</v>
      </c>
      <c r="B10" s="76" t="s">
        <v>380</v>
      </c>
      <c r="C10" s="77">
        <f>C11+C25</f>
        <v>85404388</v>
      </c>
      <c r="D10" s="77">
        <f>D11+D25</f>
        <v>91501107</v>
      </c>
      <c r="E10" s="77">
        <f>E11+E25</f>
        <v>91501107</v>
      </c>
      <c r="F10" s="77">
        <f>F11+F25</f>
        <v>53374772</v>
      </c>
      <c r="G10" s="68">
        <f>F10/C10</f>
        <v>0.62496521841477282</v>
      </c>
      <c r="H10" s="37"/>
    </row>
    <row r="11" spans="1:9" s="38" customFormat="1" ht="15" customHeight="1" x14ac:dyDescent="0.25">
      <c r="A11" s="69"/>
      <c r="B11" s="70" t="s">
        <v>385</v>
      </c>
      <c r="C11" s="52">
        <f>SUM(C12:C24)</f>
        <v>68304478</v>
      </c>
      <c r="D11" s="52">
        <f>SUM(D12:D24)</f>
        <v>82896040</v>
      </c>
      <c r="E11" s="52">
        <f>SUM(E12:E24)</f>
        <v>82896040</v>
      </c>
      <c r="F11" s="52">
        <f>SUM(F12:F24)</f>
        <v>47293338</v>
      </c>
      <c r="G11" s="71">
        <f>F11/C11</f>
        <v>0.6923900069919281</v>
      </c>
      <c r="H11" s="37"/>
    </row>
    <row r="12" spans="1:9" s="38" customFormat="1" ht="15" customHeight="1" x14ac:dyDescent="0.25">
      <c r="A12" s="72"/>
      <c r="B12" s="79" t="s">
        <v>387</v>
      </c>
      <c r="C12" s="221"/>
      <c r="D12" s="221"/>
      <c r="E12" s="221"/>
      <c r="F12" s="221"/>
      <c r="G12" s="218"/>
      <c r="H12" s="37"/>
    </row>
    <row r="13" spans="1:9" s="38" customFormat="1" ht="15" customHeight="1" x14ac:dyDescent="0.25">
      <c r="A13" s="72"/>
      <c r="B13" s="79" t="s">
        <v>388</v>
      </c>
      <c r="C13" s="222">
        <v>17735215</v>
      </c>
      <c r="D13" s="222">
        <v>17735215</v>
      </c>
      <c r="E13" s="222">
        <v>17735215</v>
      </c>
      <c r="F13" s="222">
        <v>17894988</v>
      </c>
      <c r="G13" s="218"/>
      <c r="H13" s="37"/>
    </row>
    <row r="14" spans="1:9" s="38" customFormat="1" ht="15" customHeight="1" x14ac:dyDescent="0.25">
      <c r="A14" s="72"/>
      <c r="B14" s="79" t="s">
        <v>451</v>
      </c>
      <c r="C14" s="222">
        <v>3213463</v>
      </c>
      <c r="D14" s="222">
        <v>3213463</v>
      </c>
      <c r="E14" s="222">
        <v>3213463</v>
      </c>
      <c r="F14" s="222">
        <v>6000000</v>
      </c>
      <c r="G14" s="218"/>
      <c r="H14" s="37"/>
    </row>
    <row r="15" spans="1:9" s="38" customFormat="1" ht="15" customHeight="1" x14ac:dyDescent="0.25">
      <c r="A15" s="72"/>
      <c r="B15" s="79" t="s">
        <v>389</v>
      </c>
      <c r="C15" s="222">
        <v>23114800</v>
      </c>
      <c r="D15" s="222">
        <v>8412671</v>
      </c>
      <c r="E15" s="222">
        <v>8412671</v>
      </c>
      <c r="F15" s="222">
        <v>0</v>
      </c>
      <c r="G15" s="218"/>
      <c r="H15" s="333"/>
    </row>
    <row r="16" spans="1:9" s="38" customFormat="1" ht="15" customHeight="1" x14ac:dyDescent="0.25">
      <c r="A16" s="72"/>
      <c r="B16" s="224" t="s">
        <v>390</v>
      </c>
      <c r="C16" s="222">
        <v>158100</v>
      </c>
      <c r="D16" s="222">
        <v>158100</v>
      </c>
      <c r="E16" s="222">
        <v>158100</v>
      </c>
      <c r="F16" s="222">
        <v>153000</v>
      </c>
      <c r="G16" s="218"/>
      <c r="H16" s="333"/>
      <c r="I16" s="132"/>
    </row>
    <row r="17" spans="1:10" s="38" customFormat="1" ht="15" customHeight="1" x14ac:dyDescent="0.25">
      <c r="A17" s="72"/>
      <c r="B17" s="224" t="s">
        <v>391</v>
      </c>
      <c r="C17" s="222">
        <v>1024800</v>
      </c>
      <c r="D17" s="222">
        <v>1024800</v>
      </c>
      <c r="E17" s="222">
        <v>1024800</v>
      </c>
      <c r="F17" s="222">
        <v>0</v>
      </c>
      <c r="G17" s="218"/>
      <c r="H17" s="333"/>
      <c r="I17" s="132"/>
    </row>
    <row r="18" spans="1:10" s="38" customFormat="1" ht="24" x14ac:dyDescent="0.25">
      <c r="A18" s="72"/>
      <c r="B18" s="223" t="s">
        <v>452</v>
      </c>
      <c r="C18" s="222">
        <v>13288300</v>
      </c>
      <c r="D18" s="222">
        <v>13863750</v>
      </c>
      <c r="E18" s="222">
        <v>13863750</v>
      </c>
      <c r="F18" s="222">
        <v>13560150</v>
      </c>
      <c r="G18" s="218"/>
      <c r="H18" s="37"/>
    </row>
    <row r="19" spans="1:10" s="38" customFormat="1" ht="24" x14ac:dyDescent="0.25">
      <c r="A19" s="72"/>
      <c r="B19" s="223" t="s">
        <v>453</v>
      </c>
      <c r="C19" s="222">
        <v>2142800</v>
      </c>
      <c r="D19" s="222">
        <v>2045400</v>
      </c>
      <c r="E19" s="222">
        <v>2045400</v>
      </c>
      <c r="F19" s="222">
        <v>1850600</v>
      </c>
      <c r="G19" s="218"/>
      <c r="H19" s="37"/>
      <c r="I19" s="132"/>
      <c r="J19" s="132"/>
    </row>
    <row r="20" spans="1:10" s="38" customFormat="1" ht="15" customHeight="1" x14ac:dyDescent="0.25">
      <c r="A20" s="72"/>
      <c r="B20" s="79" t="s">
        <v>454</v>
      </c>
      <c r="C20" s="222">
        <v>1408000</v>
      </c>
      <c r="D20" s="222">
        <v>1432641</v>
      </c>
      <c r="E20" s="222">
        <v>1432641</v>
      </c>
      <c r="F20" s="222">
        <v>1425600</v>
      </c>
      <c r="G20" s="218"/>
      <c r="H20" s="37"/>
    </row>
    <row r="21" spans="1:10" s="38" customFormat="1" ht="15" customHeight="1" x14ac:dyDescent="0.25">
      <c r="A21" s="72"/>
      <c r="B21" s="79" t="s">
        <v>455</v>
      </c>
      <c r="C21" s="222">
        <v>4419000</v>
      </c>
      <c r="D21" s="222">
        <v>4419000</v>
      </c>
      <c r="E21" s="222">
        <v>4419000</v>
      </c>
      <c r="F21" s="222">
        <v>4139000</v>
      </c>
      <c r="G21" s="218"/>
      <c r="H21" s="37"/>
      <c r="I21" s="132"/>
    </row>
    <row r="22" spans="1:10" s="38" customFormat="1" ht="15" customHeight="1" x14ac:dyDescent="0.25">
      <c r="A22" s="72"/>
      <c r="B22" s="79" t="s">
        <v>456</v>
      </c>
      <c r="C22" s="222">
        <v>1800000</v>
      </c>
      <c r="D22" s="222">
        <v>2256500</v>
      </c>
      <c r="E22" s="222">
        <v>2256500</v>
      </c>
      <c r="F22" s="222">
        <v>2270000</v>
      </c>
      <c r="G22" s="218"/>
      <c r="H22" s="37"/>
      <c r="I22" s="132"/>
    </row>
    <row r="23" spans="1:10" s="38" customFormat="1" ht="24" x14ac:dyDescent="0.25">
      <c r="A23" s="72"/>
      <c r="B23" s="515" t="s">
        <v>458</v>
      </c>
      <c r="C23" s="340">
        <v>0</v>
      </c>
      <c r="D23" s="341">
        <v>28258500</v>
      </c>
      <c r="E23" s="341">
        <v>28258500</v>
      </c>
      <c r="F23" s="340">
        <v>0</v>
      </c>
      <c r="G23" s="218"/>
      <c r="H23" s="37"/>
    </row>
    <row r="24" spans="1:10" s="38" customFormat="1" ht="15" customHeight="1" x14ac:dyDescent="0.25">
      <c r="A24" s="72"/>
      <c r="B24" s="224" t="s">
        <v>457</v>
      </c>
      <c r="C24" s="341">
        <v>0</v>
      </c>
      <c r="D24" s="341">
        <v>76000</v>
      </c>
      <c r="E24" s="341">
        <v>76000</v>
      </c>
      <c r="F24" s="341">
        <v>0</v>
      </c>
      <c r="G24" s="339"/>
      <c r="H24" s="37"/>
      <c r="I24" s="132"/>
    </row>
    <row r="25" spans="1:10" s="38" customFormat="1" ht="24" x14ac:dyDescent="0.25">
      <c r="A25" s="49"/>
      <c r="B25" s="454" t="s">
        <v>386</v>
      </c>
      <c r="C25" s="455">
        <f>'7.sz. melléklet'!D58</f>
        <v>17099910</v>
      </c>
      <c r="D25" s="455">
        <f>'7.sz. melléklet'!E58</f>
        <v>8605067</v>
      </c>
      <c r="E25" s="455">
        <f>'7.sz. melléklet'!F58</f>
        <v>8605067</v>
      </c>
      <c r="F25" s="455">
        <f>'7.sz. melléklet'!G58</f>
        <v>6081434</v>
      </c>
      <c r="G25" s="97">
        <f t="shared" ref="G25:G35" si="0">F25/C25</f>
        <v>0.35564128700092573</v>
      </c>
      <c r="H25" s="37"/>
    </row>
    <row r="26" spans="1:10" s="38" customFormat="1" ht="15" customHeight="1" x14ac:dyDescent="0.25">
      <c r="A26" s="229" t="s">
        <v>18</v>
      </c>
      <c r="B26" s="230" t="s">
        <v>14</v>
      </c>
      <c r="C26" s="231">
        <f>SUM(C27:C29)</f>
        <v>106000000</v>
      </c>
      <c r="D26" s="231">
        <f>SUM(D27:D29)</f>
        <v>78345766</v>
      </c>
      <c r="E26" s="231">
        <f>SUM(E27:E29)</f>
        <v>78345766</v>
      </c>
      <c r="F26" s="231">
        <f>SUM(F27:F29)</f>
        <v>86500000</v>
      </c>
      <c r="G26" s="68">
        <f>F26/C26</f>
        <v>0.81603773584905659</v>
      </c>
      <c r="H26" s="37"/>
    </row>
    <row r="27" spans="1:10" s="38" customFormat="1" ht="15" customHeight="1" x14ac:dyDescent="0.25">
      <c r="A27" s="72"/>
      <c r="B27" s="79" t="s">
        <v>295</v>
      </c>
      <c r="C27" s="219">
        <f>'7.sz. melléklet'!D63</f>
        <v>63000000</v>
      </c>
      <c r="D27" s="219">
        <f>'7.sz. melléklet'!E63</f>
        <v>57612853</v>
      </c>
      <c r="E27" s="219">
        <f>'7.sz. melléklet'!F63</f>
        <v>57612853</v>
      </c>
      <c r="F27" s="219">
        <f>'7.sz. melléklet'!G63</f>
        <v>55000000</v>
      </c>
      <c r="G27" s="218"/>
      <c r="H27" s="37"/>
    </row>
    <row r="28" spans="1:10" s="38" customFormat="1" ht="15" customHeight="1" x14ac:dyDescent="0.25">
      <c r="A28" s="72"/>
      <c r="B28" s="79" t="s">
        <v>294</v>
      </c>
      <c r="C28" s="219">
        <f>'7.sz. melléklet'!D64</f>
        <v>42500000</v>
      </c>
      <c r="D28" s="219">
        <f>'7.sz. melléklet'!E64</f>
        <v>20174312</v>
      </c>
      <c r="E28" s="219">
        <f>'7.sz. melléklet'!F64</f>
        <v>20174312</v>
      </c>
      <c r="F28" s="219">
        <f>'7.sz. melléklet'!G64</f>
        <v>31000000</v>
      </c>
      <c r="G28" s="218"/>
      <c r="H28" s="37"/>
    </row>
    <row r="29" spans="1:10" s="38" customFormat="1" ht="15" customHeight="1" x14ac:dyDescent="0.25">
      <c r="A29" s="49"/>
      <c r="B29" s="84" t="s">
        <v>293</v>
      </c>
      <c r="C29" s="85">
        <f>'7.sz. melléklet'!D68</f>
        <v>500000</v>
      </c>
      <c r="D29" s="85">
        <f>'7.sz. melléklet'!E68</f>
        <v>558601</v>
      </c>
      <c r="E29" s="85">
        <f>'7.sz. melléklet'!F68</f>
        <v>558601</v>
      </c>
      <c r="F29" s="85">
        <f>'7.sz. melléklet'!G68</f>
        <v>500000</v>
      </c>
      <c r="G29" s="218"/>
      <c r="H29" s="37"/>
    </row>
    <row r="30" spans="1:10" s="228" customFormat="1" ht="15" customHeight="1" x14ac:dyDescent="0.25">
      <c r="A30" s="215" t="s">
        <v>53</v>
      </c>
      <c r="B30" s="216" t="s">
        <v>11</v>
      </c>
      <c r="C30" s="217">
        <f>'7.sz. melléklet'!D69+'8.sz. melléklet'!D35</f>
        <v>76522544</v>
      </c>
      <c r="D30" s="217">
        <f>'7.sz. melléklet'!E69+'8.sz. melléklet'!E35</f>
        <v>81615879</v>
      </c>
      <c r="E30" s="217">
        <f>'7.sz. melléklet'!F69+'8.sz. melléklet'!F35</f>
        <v>83424640</v>
      </c>
      <c r="F30" s="217">
        <f>'7.sz. melléklet'!G69+'8.sz. melléklet'!G35</f>
        <v>95717477</v>
      </c>
      <c r="G30" s="68">
        <f>F30/C30</f>
        <v>1.2508402360486082</v>
      </c>
      <c r="H30" s="227"/>
    </row>
    <row r="31" spans="1:10" s="220" customFormat="1" ht="15" customHeight="1" x14ac:dyDescent="0.25">
      <c r="A31" s="80" t="s">
        <v>20</v>
      </c>
      <c r="B31" s="25" t="s">
        <v>285</v>
      </c>
      <c r="C31" s="26">
        <f>'7.sz. melléklet'!D81</f>
        <v>0</v>
      </c>
      <c r="D31" s="26">
        <f>'7.sz. melléklet'!E81</f>
        <v>0</v>
      </c>
      <c r="E31" s="26">
        <f>'7.sz. melléklet'!F81</f>
        <v>45445</v>
      </c>
      <c r="F31" s="26">
        <f>'7.sz. melléklet'!G81</f>
        <v>0</v>
      </c>
      <c r="G31" s="81"/>
      <c r="H31" s="37"/>
    </row>
    <row r="32" spans="1:10" s="38" customFormat="1" ht="15" customHeight="1" x14ac:dyDescent="0.25">
      <c r="A32" s="533" t="s">
        <v>55</v>
      </c>
      <c r="B32" s="533"/>
      <c r="C32" s="28">
        <f>C30+C26+C10+C31</f>
        <v>267926932</v>
      </c>
      <c r="D32" s="28">
        <f>D30+D26+D10+D31</f>
        <v>251462752</v>
      </c>
      <c r="E32" s="28">
        <f>E30+E26+E10+E31</f>
        <v>253316958</v>
      </c>
      <c r="F32" s="28">
        <f>F30+F26+F10+F31</f>
        <v>235592249</v>
      </c>
      <c r="G32" s="82">
        <f t="shared" si="0"/>
        <v>0.87931529406681674</v>
      </c>
      <c r="H32" s="37"/>
    </row>
    <row r="33" spans="1:8" s="38" customFormat="1" ht="15" customHeight="1" x14ac:dyDescent="0.25">
      <c r="A33" s="69" t="s">
        <v>21</v>
      </c>
      <c r="B33" s="70" t="s">
        <v>56</v>
      </c>
      <c r="C33" s="52">
        <f>SUM(C34)</f>
        <v>9362655</v>
      </c>
      <c r="D33" s="52">
        <f>SUM(D34)</f>
        <v>60031463</v>
      </c>
      <c r="E33" s="52">
        <f>SUM(E34)</f>
        <v>60031463</v>
      </c>
      <c r="F33" s="52">
        <f>SUM(F34)</f>
        <v>62435965</v>
      </c>
      <c r="G33" s="83">
        <f t="shared" si="0"/>
        <v>6.6686175021935554</v>
      </c>
      <c r="H33" s="37"/>
    </row>
    <row r="34" spans="1:8" s="38" customFormat="1" ht="15" customHeight="1" thickBot="1" x14ac:dyDescent="0.3">
      <c r="A34" s="232"/>
      <c r="B34" s="233" t="s">
        <v>57</v>
      </c>
      <c r="C34" s="234">
        <f>'3.sz. melléklet'!C18</f>
        <v>9362655</v>
      </c>
      <c r="D34" s="234">
        <f>'3.sz. melléklet'!D18</f>
        <v>60031463</v>
      </c>
      <c r="E34" s="234">
        <f>'3.sz. melléklet'!E18</f>
        <v>60031463</v>
      </c>
      <c r="F34" s="234">
        <f>'3.sz. melléklet'!F18</f>
        <v>62435965</v>
      </c>
      <c r="G34" s="348">
        <f t="shared" si="0"/>
        <v>6.6686175021935554</v>
      </c>
      <c r="H34" s="37"/>
    </row>
    <row r="35" spans="1:8" s="38" customFormat="1" ht="15" customHeight="1" thickTop="1" thickBot="1" x14ac:dyDescent="0.3">
      <c r="A35" s="558" t="s">
        <v>58</v>
      </c>
      <c r="B35" s="558"/>
      <c r="C35" s="62">
        <f>C33+C32</f>
        <v>277289587</v>
      </c>
      <c r="D35" s="62">
        <f>D33+D32</f>
        <v>311494215</v>
      </c>
      <c r="E35" s="62">
        <f>E33+E32</f>
        <v>313348421</v>
      </c>
      <c r="F35" s="62">
        <f>F33+F32</f>
        <v>298028214</v>
      </c>
      <c r="G35" s="88">
        <f t="shared" si="0"/>
        <v>1.0747905005174248</v>
      </c>
      <c r="H35" s="37"/>
    </row>
    <row r="36" spans="1:8" ht="13.8" thickTop="1" x14ac:dyDescent="0.25"/>
  </sheetData>
  <sheetProtection selectLockedCells="1" selectUnlockedCells="1"/>
  <mergeCells count="4">
    <mergeCell ref="A32:B32"/>
    <mergeCell ref="A35:B35"/>
    <mergeCell ref="A4:G4"/>
    <mergeCell ref="A9:G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386" t="s">
        <v>334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1/2021.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559" t="s">
        <v>441</v>
      </c>
      <c r="B4" s="559"/>
      <c r="C4" s="559"/>
      <c r="D4" s="559"/>
      <c r="E4" s="559"/>
      <c r="F4" s="559"/>
      <c r="G4" s="559"/>
      <c r="H4" s="559"/>
    </row>
    <row r="5" spans="1:8" s="38" customFormat="1" ht="15" customHeight="1" x14ac:dyDescent="0.25">
      <c r="A5" s="559" t="s">
        <v>59</v>
      </c>
      <c r="B5" s="559"/>
      <c r="C5" s="559"/>
      <c r="D5" s="559"/>
      <c r="E5" s="559"/>
      <c r="F5" s="559"/>
      <c r="G5" s="559"/>
      <c r="H5" s="559"/>
    </row>
    <row r="6" spans="1:8" s="38" customFormat="1" ht="15" customHeight="1" x14ac:dyDescent="0.25">
      <c r="A6" s="41"/>
      <c r="B6" s="65"/>
      <c r="C6" s="65"/>
      <c r="D6" s="65"/>
      <c r="E6" s="65"/>
      <c r="F6" s="65"/>
      <c r="G6" s="65"/>
      <c r="H6" s="65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284" t="s">
        <v>152</v>
      </c>
    </row>
    <row r="8" spans="1:8" s="38" customFormat="1" ht="31.2" thickTop="1" x14ac:dyDescent="0.25">
      <c r="A8" s="7" t="s">
        <v>0</v>
      </c>
      <c r="B8" s="8" t="s">
        <v>1</v>
      </c>
      <c r="C8" s="9" t="s">
        <v>176</v>
      </c>
      <c r="D8" s="9" t="s">
        <v>409</v>
      </c>
      <c r="E8" s="9" t="s">
        <v>433</v>
      </c>
      <c r="F8" s="9" t="s">
        <v>434</v>
      </c>
      <c r="G8" s="9" t="s">
        <v>431</v>
      </c>
      <c r="H8" s="337" t="s">
        <v>432</v>
      </c>
    </row>
    <row r="9" spans="1:8" s="38" customFormat="1" ht="15" customHeight="1" thickBot="1" x14ac:dyDescent="0.3">
      <c r="A9" s="11" t="s">
        <v>2</v>
      </c>
      <c r="B9" s="12" t="s">
        <v>3</v>
      </c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92" t="s">
        <v>51</v>
      </c>
    </row>
    <row r="10" spans="1:8" s="38" customFormat="1" ht="15" customHeight="1" thickTop="1" x14ac:dyDescent="0.25">
      <c r="A10" s="562" t="s">
        <v>31</v>
      </c>
      <c r="B10" s="562"/>
      <c r="C10" s="562"/>
      <c r="D10" s="562"/>
      <c r="E10" s="562"/>
      <c r="F10" s="562"/>
      <c r="G10" s="562"/>
      <c r="H10" s="562"/>
    </row>
    <row r="11" spans="1:8" s="38" customFormat="1" ht="15" customHeight="1" x14ac:dyDescent="0.25">
      <c r="A11" s="72" t="s">
        <v>12</v>
      </c>
      <c r="B11" s="56" t="s">
        <v>93</v>
      </c>
      <c r="C11" s="56" t="s">
        <v>177</v>
      </c>
      <c r="D11" s="74">
        <f>'7.sz. melléklet'!D7+'8.sz. melléklet'!D8</f>
        <v>65865427</v>
      </c>
      <c r="E11" s="74">
        <f>'7.sz. melléklet'!E7+'8.sz. melléklet'!E8</f>
        <v>64313127</v>
      </c>
      <c r="F11" s="74">
        <f>'7.sz. melléklet'!F7+'8.sz. melléklet'!F8</f>
        <v>64313127</v>
      </c>
      <c r="G11" s="74">
        <f>'7.sz. melléklet'!G7+'8.sz. melléklet'!G8</f>
        <v>66084647</v>
      </c>
      <c r="H11" s="71">
        <f>G11/D11</f>
        <v>1.0033283015078609</v>
      </c>
    </row>
    <row r="12" spans="1:8" s="38" customFormat="1" ht="15" customHeight="1" x14ac:dyDescent="0.25">
      <c r="A12" s="72" t="s">
        <v>13</v>
      </c>
      <c r="B12" s="56" t="s">
        <v>392</v>
      </c>
      <c r="C12" s="56" t="s">
        <v>187</v>
      </c>
      <c r="D12" s="74">
        <f>'7.sz. melléklet'!D19+'8.sz. melléklet'!D18</f>
        <v>12300124</v>
      </c>
      <c r="E12" s="74">
        <f>'7.sz. melléklet'!E19+'8.sz. melléklet'!E18</f>
        <v>11321533</v>
      </c>
      <c r="F12" s="74">
        <f>'7.sz. melléklet'!F19+'8.sz. melléklet'!F18</f>
        <v>11321533</v>
      </c>
      <c r="G12" s="74">
        <f>'7.sz. melléklet'!G19+'8.sz. melléklet'!G18</f>
        <v>10751509</v>
      </c>
      <c r="H12" s="71">
        <f>G12/D12</f>
        <v>0.87409761072327397</v>
      </c>
    </row>
    <row r="13" spans="1:8" s="38" customFormat="1" ht="15" customHeight="1" x14ac:dyDescent="0.25">
      <c r="A13" s="72" t="s">
        <v>40</v>
      </c>
      <c r="B13" s="56" t="s">
        <v>99</v>
      </c>
      <c r="C13" s="56" t="s">
        <v>188</v>
      </c>
      <c r="D13" s="74">
        <f>'7.sz. melléklet'!D20+'8.sz. melléklet'!D19</f>
        <v>118866245</v>
      </c>
      <c r="E13" s="74">
        <f>'7.sz. melléklet'!E20+'8.sz. melléklet'!E19</f>
        <v>104262832</v>
      </c>
      <c r="F13" s="74">
        <f>'7.sz. melléklet'!F20+'8.sz. melléklet'!F19</f>
        <v>85149811</v>
      </c>
      <c r="G13" s="74">
        <f>'7.sz. melléklet'!G20+'8.sz. melléklet'!G19</f>
        <v>123891022</v>
      </c>
      <c r="H13" s="71">
        <f t="shared" ref="H13:H16" si="0">G13/D13</f>
        <v>1.0422725307760836</v>
      </c>
    </row>
    <row r="14" spans="1:8" s="38" customFormat="1" ht="15" customHeight="1" x14ac:dyDescent="0.25">
      <c r="A14" s="72" t="s">
        <v>41</v>
      </c>
      <c r="B14" s="56" t="s">
        <v>393</v>
      </c>
      <c r="C14" s="56" t="s">
        <v>211</v>
      </c>
      <c r="D14" s="74">
        <f>'7.sz. melléklet'!D30</f>
        <v>3000000</v>
      </c>
      <c r="E14" s="74">
        <f>'7.sz. melléklet'!E30</f>
        <v>3000000</v>
      </c>
      <c r="F14" s="74">
        <f>'7.sz. melléklet'!F30</f>
        <v>2471681</v>
      </c>
      <c r="G14" s="74">
        <f>'7.sz. melléklet'!G30</f>
        <v>3000000</v>
      </c>
      <c r="H14" s="71">
        <f t="shared" si="0"/>
        <v>1</v>
      </c>
    </row>
    <row r="15" spans="1:8" s="38" customFormat="1" ht="15" customHeight="1" x14ac:dyDescent="0.25">
      <c r="A15" s="72" t="s">
        <v>42</v>
      </c>
      <c r="B15" s="73" t="s">
        <v>319</v>
      </c>
      <c r="C15" s="260" t="s">
        <v>310</v>
      </c>
      <c r="D15" s="74">
        <f>'7.sz. melléklet'!D32</f>
        <v>581372</v>
      </c>
      <c r="E15" s="74">
        <f>'7.sz. melléklet'!E32</f>
        <v>492651</v>
      </c>
      <c r="F15" s="74">
        <f>'7.sz. melléklet'!F32</f>
        <v>492651</v>
      </c>
      <c r="G15" s="74">
        <f>'7.sz. melléklet'!G32</f>
        <v>1501387</v>
      </c>
      <c r="H15" s="71">
        <f t="shared" si="0"/>
        <v>2.5824893527724075</v>
      </c>
    </row>
    <row r="16" spans="1:8" s="38" customFormat="1" ht="24" x14ac:dyDescent="0.25">
      <c r="A16" s="72" t="s">
        <v>43</v>
      </c>
      <c r="B16" s="456" t="s">
        <v>377</v>
      </c>
      <c r="C16" s="56" t="s">
        <v>216</v>
      </c>
      <c r="D16" s="74">
        <f>'7.sz. melléklet'!D33</f>
        <v>20253850</v>
      </c>
      <c r="E16" s="74">
        <f>'7.sz. melléklet'!E33</f>
        <v>20253850</v>
      </c>
      <c r="F16" s="74">
        <f>'7.sz. melléklet'!F33</f>
        <v>19518761</v>
      </c>
      <c r="G16" s="74">
        <f>'7.sz. melléklet'!G33</f>
        <v>19970643</v>
      </c>
      <c r="H16" s="71">
        <f t="shared" si="0"/>
        <v>0.98601712760783755</v>
      </c>
    </row>
    <row r="17" spans="1:8" s="38" customFormat="1" ht="24" x14ac:dyDescent="0.25">
      <c r="A17" s="72" t="s">
        <v>44</v>
      </c>
      <c r="B17" s="456" t="s">
        <v>378</v>
      </c>
      <c r="C17" s="56" t="s">
        <v>217</v>
      </c>
      <c r="D17" s="74">
        <f>'7.sz. melléklet'!D34</f>
        <v>7640000</v>
      </c>
      <c r="E17" s="74">
        <f>'7.sz. melléklet'!E34</f>
        <v>10537700</v>
      </c>
      <c r="F17" s="74">
        <f>'7.sz. melléklet'!F34</f>
        <v>10149340</v>
      </c>
      <c r="G17" s="74">
        <f>'7.sz. melléklet'!G34</f>
        <v>8895000</v>
      </c>
      <c r="H17" s="71">
        <f>G17/D17</f>
        <v>1.1642670157068062</v>
      </c>
    </row>
    <row r="18" spans="1:8" s="38" customFormat="1" ht="15" customHeight="1" x14ac:dyDescent="0.25">
      <c r="A18" s="534" t="s">
        <v>61</v>
      </c>
      <c r="B18" s="534"/>
      <c r="C18" s="244"/>
      <c r="D18" s="140">
        <f>SUM(D11:D17)</f>
        <v>228507018</v>
      </c>
      <c r="E18" s="140">
        <f>SUM(E11:E17)</f>
        <v>214181693</v>
      </c>
      <c r="F18" s="140">
        <f>SUM(F11:F17)</f>
        <v>193416904</v>
      </c>
      <c r="G18" s="140">
        <f>SUM(G11:G17)</f>
        <v>234094208</v>
      </c>
      <c r="H18" s="190">
        <f>G18/D18</f>
        <v>1.0244508464068267</v>
      </c>
    </row>
    <row r="19" spans="1:8" s="38" customFormat="1" ht="15" customHeight="1" x14ac:dyDescent="0.25">
      <c r="A19" s="72" t="s">
        <v>62</v>
      </c>
      <c r="B19" s="56" t="s">
        <v>34</v>
      </c>
      <c r="C19" s="56" t="s">
        <v>329</v>
      </c>
      <c r="D19" s="74">
        <f>'7.sz. melléklet'!D35</f>
        <v>48782569</v>
      </c>
      <c r="E19" s="74">
        <f>'7.sz. melléklet'!E35</f>
        <v>99694632</v>
      </c>
      <c r="F19" s="74">
        <f>'7.sz. melléklet'!F35</f>
        <v>0</v>
      </c>
      <c r="G19" s="74">
        <f>'7.sz. melléklet'!G35</f>
        <v>63934006</v>
      </c>
      <c r="H19" s="71">
        <f>G19/D19</f>
        <v>1.310591207281437</v>
      </c>
    </row>
    <row r="20" spans="1:8" s="38" customFormat="1" ht="15" customHeight="1" thickBot="1" x14ac:dyDescent="0.3">
      <c r="A20" s="89" t="s">
        <v>67</v>
      </c>
      <c r="B20" s="457" t="s">
        <v>394</v>
      </c>
      <c r="C20" s="458"/>
      <c r="D20" s="504">
        <v>25</v>
      </c>
      <c r="E20" s="504">
        <v>25</v>
      </c>
      <c r="F20" s="505">
        <v>20</v>
      </c>
      <c r="G20" s="505">
        <v>25</v>
      </c>
      <c r="H20" s="61"/>
    </row>
    <row r="21" spans="1:8" ht="15" customHeight="1" thickTop="1" thickBot="1" x14ac:dyDescent="0.3">
      <c r="A21" s="561" t="s">
        <v>63</v>
      </c>
      <c r="B21" s="561"/>
      <c r="C21" s="213"/>
      <c r="D21" s="241">
        <f>SUM(D18:D19)</f>
        <v>277289587</v>
      </c>
      <c r="E21" s="241">
        <f>SUM(E18:E19)</f>
        <v>313876325</v>
      </c>
      <c r="F21" s="241">
        <f>SUM(F18:F19)</f>
        <v>193416904</v>
      </c>
      <c r="G21" s="241">
        <f>SUM(G18:G19)</f>
        <v>298028214</v>
      </c>
      <c r="H21" s="242">
        <f>G21/D21</f>
        <v>1.0747905005174248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8" sqref="J8"/>
    </sheetView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H1" s="386" t="s">
        <v>335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1/2021. (II…...)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</row>
    <row r="4" spans="1:10" s="38" customFormat="1" ht="15" customHeight="1" x14ac:dyDescent="0.25">
      <c r="A4" s="557" t="s">
        <v>440</v>
      </c>
      <c r="B4" s="557"/>
      <c r="C4" s="557"/>
      <c r="D4" s="557"/>
      <c r="E4" s="557"/>
      <c r="F4" s="557"/>
      <c r="G4" s="557"/>
      <c r="H4" s="557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0"/>
      <c r="E6" s="90"/>
      <c r="F6" s="90"/>
      <c r="G6" s="90"/>
      <c r="H6" s="6" t="s">
        <v>152</v>
      </c>
    </row>
    <row r="7" spans="1:10" s="38" customFormat="1" ht="41.4" thickTop="1" x14ac:dyDescent="0.25">
      <c r="A7" s="7" t="s">
        <v>0</v>
      </c>
      <c r="B7" s="8" t="s">
        <v>1</v>
      </c>
      <c r="C7" s="9" t="s">
        <v>176</v>
      </c>
      <c r="D7" s="9" t="s">
        <v>409</v>
      </c>
      <c r="E7" s="9" t="s">
        <v>433</v>
      </c>
      <c r="F7" s="9" t="s">
        <v>434</v>
      </c>
      <c r="G7" s="9" t="s">
        <v>431</v>
      </c>
      <c r="H7" s="337" t="s">
        <v>432</v>
      </c>
    </row>
    <row r="8" spans="1:10" s="38" customFormat="1" ht="15" customHeight="1" thickBot="1" x14ac:dyDescent="0.3">
      <c r="A8" s="11" t="s">
        <v>2</v>
      </c>
      <c r="B8" s="12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92" t="s">
        <v>51</v>
      </c>
    </row>
    <row r="9" spans="1:10" s="38" customFormat="1" ht="15" customHeight="1" thickTop="1" x14ac:dyDescent="0.25">
      <c r="A9" s="49" t="s">
        <v>12</v>
      </c>
      <c r="B9" s="43" t="s">
        <v>232</v>
      </c>
      <c r="C9" s="43" t="s">
        <v>233</v>
      </c>
      <c r="D9" s="44">
        <f>'7.sz. melléklet'!D41</f>
        <v>215124594</v>
      </c>
      <c r="E9" s="44">
        <f>'7.sz. melléklet'!E41</f>
        <v>247601173</v>
      </c>
      <c r="F9" s="44">
        <f>'7.sz. melléklet'!F41</f>
        <v>167226340</v>
      </c>
      <c r="G9" s="44">
        <f>'7.sz. melléklet'!G41</f>
        <v>129189052</v>
      </c>
      <c r="H9" s="20">
        <f>G9/D9</f>
        <v>0.60053129955006446</v>
      </c>
    </row>
    <row r="10" spans="1:10" s="38" customFormat="1" ht="15" customHeight="1" x14ac:dyDescent="0.25">
      <c r="A10" s="196" t="s">
        <v>13</v>
      </c>
      <c r="B10" s="245" t="s">
        <v>141</v>
      </c>
      <c r="C10" s="245" t="s">
        <v>219</v>
      </c>
      <c r="D10" s="246">
        <f>'7.sz. melléklet'!D36+'8.sz. melléklet'!D27</f>
        <v>39749640</v>
      </c>
      <c r="E10" s="246">
        <f>'7.sz. melléklet'!E36+'8.sz. melléklet'!E27</f>
        <v>39521164</v>
      </c>
      <c r="F10" s="246">
        <f>'7.sz. melléklet'!F36+'8.sz. melléklet'!F27</f>
        <v>25754378</v>
      </c>
      <c r="G10" s="246">
        <f>'7.sz. melléklet'!G36+'8.sz. melléklet'!G27</f>
        <v>80917000</v>
      </c>
      <c r="H10" s="20">
        <f>G10/D10</f>
        <v>2.0356662349646437</v>
      </c>
      <c r="J10" s="132"/>
    </row>
    <row r="11" spans="1:10" s="38" customFormat="1" ht="15" customHeight="1" thickBot="1" x14ac:dyDescent="0.3">
      <c r="A11" s="72" t="s">
        <v>40</v>
      </c>
      <c r="B11" s="247" t="s">
        <v>107</v>
      </c>
      <c r="C11" s="247" t="s">
        <v>240</v>
      </c>
      <c r="D11" s="459">
        <f>'7.sz. melléklet'!D44</f>
        <v>0</v>
      </c>
      <c r="E11" s="459">
        <f>'7.sz. melléklet'!E44</f>
        <v>505811</v>
      </c>
      <c r="F11" s="459">
        <f>'7.sz. melléklet'!F44</f>
        <v>505811</v>
      </c>
      <c r="G11" s="459">
        <f>'7.sz. melléklet'!G44</f>
        <v>0</v>
      </c>
      <c r="H11" s="460"/>
      <c r="I11" s="132"/>
    </row>
    <row r="12" spans="1:10" s="38" customFormat="1" ht="15" customHeight="1" thickTop="1" thickBot="1" x14ac:dyDescent="0.3">
      <c r="A12" s="561" t="s">
        <v>66</v>
      </c>
      <c r="B12" s="561"/>
      <c r="C12" s="197"/>
      <c r="D12" s="62">
        <f>SUM(D9:D11)</f>
        <v>254874234</v>
      </c>
      <c r="E12" s="62">
        <f>SUM(E9:E11)</f>
        <v>287628148</v>
      </c>
      <c r="F12" s="62">
        <f>SUM(F9:F11)</f>
        <v>193486529</v>
      </c>
      <c r="G12" s="62">
        <f>SUM(G9:G11)</f>
        <v>210106052</v>
      </c>
      <c r="H12" s="88">
        <f>G12/D12</f>
        <v>0.8243518723042047</v>
      </c>
    </row>
    <row r="13" spans="1:10" ht="13.8" thickTop="1" x14ac:dyDescent="0.25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395" customWidth="1"/>
    <col min="9" max="9" width="9.109375" customWidth="1"/>
    <col min="10" max="10" width="9.5546875" style="488" bestFit="1" customWidth="1"/>
    <col min="11" max="11" width="11.109375" bestFit="1" customWidth="1"/>
  </cols>
  <sheetData>
    <row r="1" spans="1:8" ht="15" customHeight="1" x14ac:dyDescent="0.25">
      <c r="B1" s="3"/>
      <c r="C1" s="3"/>
      <c r="D1" s="3"/>
      <c r="E1" s="3"/>
      <c r="F1" s="3"/>
      <c r="G1" s="394"/>
      <c r="H1" s="2" t="s">
        <v>336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1/2021. (II…...) önkormányzati rendelethez</v>
      </c>
    </row>
    <row r="3" spans="1:8" ht="15" customHeight="1" x14ac:dyDescent="0.25">
      <c r="A3" s="557" t="s">
        <v>438</v>
      </c>
      <c r="B3" s="557"/>
      <c r="C3" s="557"/>
      <c r="D3" s="557"/>
      <c r="E3" s="557"/>
      <c r="F3" s="557"/>
      <c r="G3" s="557"/>
      <c r="H3" s="557"/>
    </row>
    <row r="4" spans="1:8" ht="12.75" customHeight="1" thickBot="1" x14ac:dyDescent="0.3">
      <c r="A4" s="40"/>
      <c r="B4" s="90"/>
      <c r="C4" s="90"/>
      <c r="D4" s="39"/>
      <c r="E4" s="39"/>
      <c r="F4" s="39"/>
      <c r="G4" s="396"/>
      <c r="H4" s="6" t="s">
        <v>152</v>
      </c>
    </row>
    <row r="5" spans="1:8" ht="41.4" thickTop="1" x14ac:dyDescent="0.25">
      <c r="A5" s="7" t="s">
        <v>0</v>
      </c>
      <c r="B5" s="8" t="s">
        <v>1</v>
      </c>
      <c r="C5" s="9" t="s">
        <v>176</v>
      </c>
      <c r="D5" s="9" t="s">
        <v>409</v>
      </c>
      <c r="E5" s="9" t="s">
        <v>433</v>
      </c>
      <c r="F5" s="9" t="s">
        <v>434</v>
      </c>
      <c r="G5" s="9" t="s">
        <v>431</v>
      </c>
      <c r="H5" s="337" t="s">
        <v>432</v>
      </c>
    </row>
    <row r="6" spans="1:8" ht="15" customHeight="1" thickBot="1" x14ac:dyDescent="0.3">
      <c r="A6" s="11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92" t="s">
        <v>51</v>
      </c>
    </row>
    <row r="7" spans="1:8" ht="15" customHeight="1" thickTop="1" x14ac:dyDescent="0.25">
      <c r="A7" s="93" t="s">
        <v>12</v>
      </c>
      <c r="B7" s="94" t="s">
        <v>93</v>
      </c>
      <c r="C7" s="94" t="s">
        <v>177</v>
      </c>
      <c r="D7" s="95">
        <f>D8+D15</f>
        <v>52425558</v>
      </c>
      <c r="E7" s="95">
        <f>E8+E15</f>
        <v>50391667</v>
      </c>
      <c r="F7" s="95">
        <f>F8+F15</f>
        <v>50391667</v>
      </c>
      <c r="G7" s="95">
        <f>G8+G15</f>
        <v>51651840</v>
      </c>
      <c r="H7" s="96">
        <f>G7/D7</f>
        <v>0.98524158770041137</v>
      </c>
    </row>
    <row r="8" spans="1:8" ht="15" customHeight="1" x14ac:dyDescent="0.25">
      <c r="A8" s="21" t="s">
        <v>94</v>
      </c>
      <c r="B8" s="18" t="s">
        <v>178</v>
      </c>
      <c r="C8" s="18" t="s">
        <v>179</v>
      </c>
      <c r="D8" s="52">
        <f>SUM(D9:D14)</f>
        <v>41046500</v>
      </c>
      <c r="E8" s="19">
        <f>SUM(E9:E14)</f>
        <v>40941289</v>
      </c>
      <c r="F8" s="19">
        <f>SUM(F9:F14)</f>
        <v>40941289</v>
      </c>
      <c r="G8" s="52">
        <f>SUM(G9:G14)</f>
        <v>39450948</v>
      </c>
      <c r="H8" s="97">
        <f t="shared" ref="H8:H28" si="0">G8/D8</f>
        <v>0.9611281838890039</v>
      </c>
    </row>
    <row r="9" spans="1:8" ht="15" customHeight="1" x14ac:dyDescent="0.25">
      <c r="A9" s="98"/>
      <c r="B9" s="22" t="s">
        <v>180</v>
      </c>
      <c r="C9" s="22" t="s">
        <v>181</v>
      </c>
      <c r="D9" s="446">
        <v>37242285</v>
      </c>
      <c r="E9" s="387">
        <v>35123827</v>
      </c>
      <c r="F9" s="387">
        <v>35123827</v>
      </c>
      <c r="G9" s="446">
        <v>36344450</v>
      </c>
      <c r="H9" s="86">
        <f t="shared" si="0"/>
        <v>0.97589205388444877</v>
      </c>
    </row>
    <row r="10" spans="1:8" ht="15" customHeight="1" x14ac:dyDescent="0.25">
      <c r="A10" s="98"/>
      <c r="B10" s="22" t="s">
        <v>449</v>
      </c>
      <c r="C10" s="22" t="s">
        <v>448</v>
      </c>
      <c r="D10" s="85">
        <v>0</v>
      </c>
      <c r="E10" s="387">
        <v>2623230</v>
      </c>
      <c r="F10" s="387">
        <v>2623230</v>
      </c>
      <c r="G10" s="85">
        <v>0</v>
      </c>
      <c r="H10" s="509"/>
    </row>
    <row r="11" spans="1:8" ht="15" customHeight="1" x14ac:dyDescent="0.25">
      <c r="A11" s="98"/>
      <c r="B11" s="22" t="s">
        <v>399</v>
      </c>
      <c r="C11" s="22" t="s">
        <v>307</v>
      </c>
      <c r="D11" s="441">
        <v>65000</v>
      </c>
      <c r="E11" s="387">
        <v>0</v>
      </c>
      <c r="F11" s="387">
        <v>0</v>
      </c>
      <c r="G11" s="441">
        <v>65000</v>
      </c>
      <c r="H11" s="86">
        <f t="shared" si="0"/>
        <v>1</v>
      </c>
    </row>
    <row r="12" spans="1:8" ht="15" customHeight="1" x14ac:dyDescent="0.25">
      <c r="A12" s="98"/>
      <c r="B12" s="22" t="s">
        <v>358</v>
      </c>
      <c r="C12" s="22" t="s">
        <v>182</v>
      </c>
      <c r="D12" s="446">
        <v>2113202</v>
      </c>
      <c r="E12" s="387">
        <v>2103417</v>
      </c>
      <c r="F12" s="387">
        <v>2103417</v>
      </c>
      <c r="G12" s="446">
        <v>2291938</v>
      </c>
      <c r="H12" s="86">
        <f t="shared" si="0"/>
        <v>1.0845806505956364</v>
      </c>
    </row>
    <row r="13" spans="1:8" ht="15" customHeight="1" x14ac:dyDescent="0.25">
      <c r="A13" s="98"/>
      <c r="B13" s="22" t="s">
        <v>365</v>
      </c>
      <c r="C13" s="22" t="s">
        <v>303</v>
      </c>
      <c r="D13" s="446">
        <v>160000</v>
      </c>
      <c r="E13" s="387">
        <v>142710</v>
      </c>
      <c r="F13" s="387">
        <v>142710</v>
      </c>
      <c r="G13" s="446">
        <v>160000</v>
      </c>
      <c r="H13" s="86">
        <f t="shared" si="0"/>
        <v>1</v>
      </c>
    </row>
    <row r="14" spans="1:8" ht="15" customHeight="1" x14ac:dyDescent="0.25">
      <c r="A14" s="98"/>
      <c r="B14" s="22" t="s">
        <v>412</v>
      </c>
      <c r="C14" s="22" t="s">
        <v>308</v>
      </c>
      <c r="D14" s="446">
        <v>1466013</v>
      </c>
      <c r="E14" s="387">
        <v>948105</v>
      </c>
      <c r="F14" s="387">
        <v>948105</v>
      </c>
      <c r="G14" s="446">
        <v>589560</v>
      </c>
      <c r="H14" s="86">
        <f t="shared" si="0"/>
        <v>0.40215195908903945</v>
      </c>
    </row>
    <row r="15" spans="1:8" ht="15" customHeight="1" x14ac:dyDescent="0.25">
      <c r="A15" s="21" t="s">
        <v>95</v>
      </c>
      <c r="B15" s="18" t="s">
        <v>97</v>
      </c>
      <c r="C15" s="18" t="s">
        <v>183</v>
      </c>
      <c r="D15" s="19">
        <f>SUM(D16:D18)</f>
        <v>11379058</v>
      </c>
      <c r="E15" s="19">
        <f>SUM(E16:E18)</f>
        <v>9450378</v>
      </c>
      <c r="F15" s="19">
        <f>SUM(F16:F18)</f>
        <v>9450378</v>
      </c>
      <c r="G15" s="19">
        <f>SUM(G16:G18)</f>
        <v>12200892</v>
      </c>
      <c r="H15" s="97">
        <f t="shared" si="0"/>
        <v>1.0722233773656835</v>
      </c>
    </row>
    <row r="16" spans="1:8" ht="15" customHeight="1" x14ac:dyDescent="0.25">
      <c r="A16" s="98"/>
      <c r="B16" s="22" t="s">
        <v>204</v>
      </c>
      <c r="C16" s="22" t="s">
        <v>184</v>
      </c>
      <c r="D16" s="446">
        <v>8459743</v>
      </c>
      <c r="E16" s="446">
        <v>8459743</v>
      </c>
      <c r="F16" s="446">
        <v>8459743</v>
      </c>
      <c r="G16" s="446">
        <v>9400113</v>
      </c>
      <c r="H16" s="86">
        <f t="shared" si="0"/>
        <v>1.1111582231280548</v>
      </c>
    </row>
    <row r="17" spans="1:10" ht="15" customHeight="1" x14ac:dyDescent="0.25">
      <c r="A17" s="98"/>
      <c r="B17" s="22" t="s">
        <v>205</v>
      </c>
      <c r="C17" s="22" t="s">
        <v>185</v>
      </c>
      <c r="D17" s="446">
        <v>1598040</v>
      </c>
      <c r="E17" s="387">
        <v>719948</v>
      </c>
      <c r="F17" s="387">
        <v>719948</v>
      </c>
      <c r="G17" s="446">
        <v>1924504</v>
      </c>
      <c r="H17" s="78">
        <f t="shared" si="0"/>
        <v>1.2042902555630648</v>
      </c>
    </row>
    <row r="18" spans="1:10" ht="15" customHeight="1" x14ac:dyDescent="0.25">
      <c r="A18" s="98"/>
      <c r="B18" s="22" t="s">
        <v>206</v>
      </c>
      <c r="C18" s="22" t="s">
        <v>186</v>
      </c>
      <c r="D18" s="446">
        <v>1321275</v>
      </c>
      <c r="E18" s="387">
        <v>270687</v>
      </c>
      <c r="F18" s="387">
        <v>270687</v>
      </c>
      <c r="G18" s="446">
        <v>876275</v>
      </c>
      <c r="H18" s="78">
        <f t="shared" si="0"/>
        <v>0.66320410209835201</v>
      </c>
    </row>
    <row r="19" spans="1:10" ht="15" customHeight="1" x14ac:dyDescent="0.25">
      <c r="A19" s="27" t="s">
        <v>13</v>
      </c>
      <c r="B19" s="99" t="s">
        <v>140</v>
      </c>
      <c r="C19" s="99" t="s">
        <v>187</v>
      </c>
      <c r="D19" s="447">
        <v>9959858</v>
      </c>
      <c r="E19" s="389">
        <v>9000468</v>
      </c>
      <c r="F19" s="389">
        <v>9000468</v>
      </c>
      <c r="G19" s="447">
        <v>8564993</v>
      </c>
      <c r="H19" s="96">
        <f>G19/D19</f>
        <v>0.85995131657499535</v>
      </c>
    </row>
    <row r="20" spans="1:10" ht="15" customHeight="1" x14ac:dyDescent="0.25">
      <c r="A20" s="27" t="s">
        <v>40</v>
      </c>
      <c r="B20" s="99" t="s">
        <v>99</v>
      </c>
      <c r="C20" s="99" t="s">
        <v>188</v>
      </c>
      <c r="D20" s="28">
        <f>SUM(D21:D25)</f>
        <v>113196380</v>
      </c>
      <c r="E20" s="28">
        <f>SUM(E21:E25)</f>
        <v>99141357</v>
      </c>
      <c r="F20" s="28">
        <f>SUM(F21:F25)</f>
        <v>80566117</v>
      </c>
      <c r="G20" s="28">
        <f>SUM(G21:G25)</f>
        <v>118322345</v>
      </c>
      <c r="H20" s="96">
        <f t="shared" si="0"/>
        <v>1.0452838244473897</v>
      </c>
    </row>
    <row r="21" spans="1:10" ht="15" customHeight="1" x14ac:dyDescent="0.25">
      <c r="A21" s="21" t="s">
        <v>98</v>
      </c>
      <c r="B21" s="18" t="s">
        <v>189</v>
      </c>
      <c r="C21" s="18" t="s">
        <v>195</v>
      </c>
      <c r="D21" s="385">
        <v>13980000</v>
      </c>
      <c r="E21" s="392">
        <v>13144150</v>
      </c>
      <c r="F21" s="392">
        <v>8421951</v>
      </c>
      <c r="G21" s="385">
        <v>14158700</v>
      </c>
      <c r="H21" s="97">
        <f t="shared" si="0"/>
        <v>1.0127825464949929</v>
      </c>
    </row>
    <row r="22" spans="1:10" ht="15" customHeight="1" x14ac:dyDescent="0.25">
      <c r="A22" s="21" t="s">
        <v>100</v>
      </c>
      <c r="B22" s="18" t="s">
        <v>190</v>
      </c>
      <c r="C22" s="18" t="s">
        <v>196</v>
      </c>
      <c r="D22" s="385">
        <v>2850000</v>
      </c>
      <c r="E22" s="392">
        <v>2850000</v>
      </c>
      <c r="F22" s="392">
        <v>2741528</v>
      </c>
      <c r="G22" s="385">
        <v>3139000</v>
      </c>
      <c r="H22" s="97">
        <f t="shared" si="0"/>
        <v>1.1014035087719298</v>
      </c>
    </row>
    <row r="23" spans="1:10" ht="15" customHeight="1" x14ac:dyDescent="0.25">
      <c r="A23" s="21" t="s">
        <v>191</v>
      </c>
      <c r="B23" s="18" t="s">
        <v>192</v>
      </c>
      <c r="C23" s="18" t="s">
        <v>197</v>
      </c>
      <c r="D23" s="385">
        <v>73822380</v>
      </c>
      <c r="E23" s="392">
        <v>64485757</v>
      </c>
      <c r="F23" s="392">
        <v>55158346</v>
      </c>
      <c r="G23" s="385">
        <v>77299145</v>
      </c>
      <c r="H23" s="97">
        <f t="shared" si="0"/>
        <v>1.0470963547910539</v>
      </c>
    </row>
    <row r="24" spans="1:10" ht="15" customHeight="1" x14ac:dyDescent="0.25">
      <c r="A24" s="21" t="s">
        <v>193</v>
      </c>
      <c r="B24" s="18" t="s">
        <v>194</v>
      </c>
      <c r="C24" s="18" t="s">
        <v>198</v>
      </c>
      <c r="D24" s="385">
        <v>365000</v>
      </c>
      <c r="E24" s="392">
        <v>280000</v>
      </c>
      <c r="F24" s="392">
        <v>132198</v>
      </c>
      <c r="G24" s="385">
        <v>240000</v>
      </c>
      <c r="H24" s="97">
        <f t="shared" si="0"/>
        <v>0.65753424657534243</v>
      </c>
    </row>
    <row r="25" spans="1:10" ht="15" customHeight="1" x14ac:dyDescent="0.25">
      <c r="A25" s="21" t="s">
        <v>199</v>
      </c>
      <c r="B25" s="18" t="s">
        <v>200</v>
      </c>
      <c r="C25" s="18" t="s">
        <v>201</v>
      </c>
      <c r="D25" s="19">
        <f>SUM(D26:D29)</f>
        <v>22179000</v>
      </c>
      <c r="E25" s="19">
        <f>SUM(E26:E29)</f>
        <v>18381450</v>
      </c>
      <c r="F25" s="19">
        <f>SUM(F26:F29)</f>
        <v>14112094</v>
      </c>
      <c r="G25" s="19">
        <f>SUM(G26:G29)</f>
        <v>23485500</v>
      </c>
      <c r="H25" s="97">
        <f t="shared" si="0"/>
        <v>1.0589070742594346</v>
      </c>
    </row>
    <row r="26" spans="1:10" ht="15" customHeight="1" x14ac:dyDescent="0.25">
      <c r="A26" s="98"/>
      <c r="B26" s="22" t="s">
        <v>202</v>
      </c>
      <c r="C26" s="22" t="s">
        <v>203</v>
      </c>
      <c r="D26" s="446">
        <v>16339000</v>
      </c>
      <c r="E26" s="387">
        <v>15022621</v>
      </c>
      <c r="F26" s="387">
        <v>11102608</v>
      </c>
      <c r="G26" s="446">
        <v>18645500</v>
      </c>
      <c r="H26" s="86">
        <f t="shared" si="0"/>
        <v>1.1411653099944916</v>
      </c>
    </row>
    <row r="27" spans="1:10" ht="15" customHeight="1" x14ac:dyDescent="0.25">
      <c r="A27" s="98"/>
      <c r="B27" s="205" t="s">
        <v>207</v>
      </c>
      <c r="C27" s="22" t="s">
        <v>208</v>
      </c>
      <c r="D27" s="446">
        <v>5000000</v>
      </c>
      <c r="E27" s="387">
        <v>2538000</v>
      </c>
      <c r="F27" s="387">
        <v>2445000</v>
      </c>
      <c r="G27" s="446">
        <v>4000000</v>
      </c>
      <c r="H27" s="86">
        <f t="shared" si="0"/>
        <v>0.8</v>
      </c>
    </row>
    <row r="28" spans="1:10" ht="15" customHeight="1" x14ac:dyDescent="0.25">
      <c r="A28" s="98"/>
      <c r="B28" s="205" t="s">
        <v>355</v>
      </c>
      <c r="C28" s="22" t="s">
        <v>356</v>
      </c>
      <c r="D28" s="446">
        <v>40000</v>
      </c>
      <c r="E28" s="387">
        <v>20829</v>
      </c>
      <c r="F28" s="387">
        <v>19185</v>
      </c>
      <c r="G28" s="446">
        <v>40000</v>
      </c>
      <c r="H28" s="86">
        <f t="shared" si="0"/>
        <v>1</v>
      </c>
    </row>
    <row r="29" spans="1:10" ht="15" customHeight="1" x14ac:dyDescent="0.25">
      <c r="A29" s="98"/>
      <c r="B29" s="205" t="s">
        <v>413</v>
      </c>
      <c r="C29" s="22" t="s">
        <v>209</v>
      </c>
      <c r="D29" s="446">
        <v>800000</v>
      </c>
      <c r="E29" s="387">
        <v>800000</v>
      </c>
      <c r="F29" s="387">
        <v>545301</v>
      </c>
      <c r="G29" s="446">
        <v>800000</v>
      </c>
      <c r="H29" s="86">
        <f t="shared" ref="H29:H36" si="1">G29/D29</f>
        <v>1</v>
      </c>
    </row>
    <row r="30" spans="1:10" s="206" customFormat="1" ht="15" customHeight="1" x14ac:dyDescent="0.25">
      <c r="A30" s="27" t="s">
        <v>41</v>
      </c>
      <c r="B30" s="99" t="s">
        <v>210</v>
      </c>
      <c r="C30" s="99" t="s">
        <v>211</v>
      </c>
      <c r="D30" s="28">
        <v>3000000</v>
      </c>
      <c r="E30" s="389">
        <v>3000000</v>
      </c>
      <c r="F30" s="389">
        <v>2471681</v>
      </c>
      <c r="G30" s="28">
        <v>3000000</v>
      </c>
      <c r="H30" s="96">
        <f t="shared" si="1"/>
        <v>1</v>
      </c>
      <c r="J30" s="488"/>
    </row>
    <row r="31" spans="1:10" s="206" customFormat="1" ht="15" customHeight="1" x14ac:dyDescent="0.25">
      <c r="A31" s="27" t="s">
        <v>42</v>
      </c>
      <c r="B31" s="99" t="s">
        <v>212</v>
      </c>
      <c r="C31" s="99" t="s">
        <v>213</v>
      </c>
      <c r="D31" s="28">
        <f>SUM(D32:D35)</f>
        <v>77257791</v>
      </c>
      <c r="E31" s="28">
        <f>SUM(E32:E35)</f>
        <v>130978833</v>
      </c>
      <c r="F31" s="28">
        <f>SUM(F32:F35)</f>
        <v>30160752</v>
      </c>
      <c r="G31" s="28">
        <f>SUM(G32:G35)</f>
        <v>94301036</v>
      </c>
      <c r="H31" s="96">
        <f t="shared" si="1"/>
        <v>1.2206022820403963</v>
      </c>
      <c r="J31" s="488"/>
    </row>
    <row r="32" spans="1:10" s="206" customFormat="1" ht="15" customHeight="1" x14ac:dyDescent="0.25">
      <c r="A32" s="21" t="s">
        <v>172</v>
      </c>
      <c r="B32" s="18" t="s">
        <v>309</v>
      </c>
      <c r="C32" s="18" t="s">
        <v>310</v>
      </c>
      <c r="D32" s="385">
        <v>581372</v>
      </c>
      <c r="E32" s="392">
        <v>492651</v>
      </c>
      <c r="F32" s="392">
        <v>492651</v>
      </c>
      <c r="G32" s="385">
        <v>1501387</v>
      </c>
      <c r="H32" s="96">
        <f t="shared" si="1"/>
        <v>2.5824893527724075</v>
      </c>
      <c r="J32" s="488"/>
    </row>
    <row r="33" spans="1:10" s="206" customFormat="1" ht="15" customHeight="1" x14ac:dyDescent="0.25">
      <c r="A33" s="21" t="s">
        <v>173</v>
      </c>
      <c r="B33" s="18" t="s">
        <v>214</v>
      </c>
      <c r="C33" s="18" t="s">
        <v>216</v>
      </c>
      <c r="D33" s="385">
        <v>20253850</v>
      </c>
      <c r="E33" s="392">
        <v>20253850</v>
      </c>
      <c r="F33" s="392">
        <v>19518761</v>
      </c>
      <c r="G33" s="385">
        <v>19970643</v>
      </c>
      <c r="H33" s="97">
        <f t="shared" si="1"/>
        <v>0.98601712760783755</v>
      </c>
      <c r="J33" s="488"/>
    </row>
    <row r="34" spans="1:10" s="206" customFormat="1" ht="15" customHeight="1" x14ac:dyDescent="0.25">
      <c r="A34" s="21" t="s">
        <v>218</v>
      </c>
      <c r="B34" s="18" t="s">
        <v>215</v>
      </c>
      <c r="C34" s="18" t="s">
        <v>217</v>
      </c>
      <c r="D34" s="385">
        <v>7640000</v>
      </c>
      <c r="E34" s="392">
        <v>10537700</v>
      </c>
      <c r="F34" s="392">
        <v>10149340</v>
      </c>
      <c r="G34" s="385">
        <v>8895000</v>
      </c>
      <c r="H34" s="97">
        <f t="shared" si="1"/>
        <v>1.1642670157068062</v>
      </c>
      <c r="J34" s="488"/>
    </row>
    <row r="35" spans="1:10" s="206" customFormat="1" ht="15" customHeight="1" x14ac:dyDescent="0.25">
      <c r="A35" s="21" t="s">
        <v>311</v>
      </c>
      <c r="B35" s="18" t="s">
        <v>34</v>
      </c>
      <c r="C35" s="18" t="s">
        <v>329</v>
      </c>
      <c r="D35" s="385">
        <v>48782569</v>
      </c>
      <c r="E35" s="392">
        <v>99694632</v>
      </c>
      <c r="F35" s="392">
        <v>0</v>
      </c>
      <c r="G35" s="385">
        <v>63934006</v>
      </c>
      <c r="H35" s="97">
        <f t="shared" si="1"/>
        <v>1.310591207281437</v>
      </c>
      <c r="J35" s="488"/>
    </row>
    <row r="36" spans="1:10" s="206" customFormat="1" ht="15" customHeight="1" x14ac:dyDescent="0.25">
      <c r="A36" s="27" t="s">
        <v>43</v>
      </c>
      <c r="B36" s="99" t="s">
        <v>141</v>
      </c>
      <c r="C36" s="99" t="s">
        <v>219</v>
      </c>
      <c r="D36" s="28">
        <f>SUM(D37:D40)</f>
        <v>39749640</v>
      </c>
      <c r="E36" s="28">
        <f>SUM(E37:E40)</f>
        <v>39521164</v>
      </c>
      <c r="F36" s="28">
        <f>SUM(F37:F40)</f>
        <v>25754378</v>
      </c>
      <c r="G36" s="28">
        <f>SUM(G37:G40)</f>
        <v>80917000</v>
      </c>
      <c r="H36" s="96">
        <f t="shared" si="1"/>
        <v>2.0356662349646437</v>
      </c>
      <c r="J36" s="488"/>
    </row>
    <row r="37" spans="1:10" s="212" customFormat="1" ht="15" customHeight="1" x14ac:dyDescent="0.25">
      <c r="A37" s="210" t="s">
        <v>220</v>
      </c>
      <c r="B37" s="70" t="s">
        <v>222</v>
      </c>
      <c r="C37" s="70" t="s">
        <v>223</v>
      </c>
      <c r="D37" s="385">
        <v>13189000</v>
      </c>
      <c r="E37" s="392">
        <v>7352000</v>
      </c>
      <c r="F37" s="392">
        <v>4829463</v>
      </c>
      <c r="G37" s="385">
        <v>47726000</v>
      </c>
      <c r="H37" s="97">
        <f t="shared" ref="H37:H43" si="2">G37/D37</f>
        <v>3.6186215785882174</v>
      </c>
      <c r="J37" s="489"/>
    </row>
    <row r="38" spans="1:10" s="206" customFormat="1" ht="15" customHeight="1" x14ac:dyDescent="0.25">
      <c r="A38" s="210" t="s">
        <v>221</v>
      </c>
      <c r="B38" s="70" t="s">
        <v>225</v>
      </c>
      <c r="C38" s="70" t="s">
        <v>226</v>
      </c>
      <c r="D38" s="385">
        <v>0</v>
      </c>
      <c r="E38" s="392">
        <v>35000</v>
      </c>
      <c r="F38" s="392">
        <v>34543</v>
      </c>
      <c r="G38" s="385">
        <v>100000</v>
      </c>
      <c r="H38" s="510"/>
      <c r="J38" s="488"/>
    </row>
    <row r="39" spans="1:10" s="206" customFormat="1" ht="15" customHeight="1" x14ac:dyDescent="0.25">
      <c r="A39" s="210" t="s">
        <v>224</v>
      </c>
      <c r="B39" s="70" t="s">
        <v>228</v>
      </c>
      <c r="C39" s="70" t="s">
        <v>229</v>
      </c>
      <c r="D39" s="385">
        <v>18318524</v>
      </c>
      <c r="E39" s="392">
        <v>23941346</v>
      </c>
      <c r="F39" s="392">
        <v>15998315</v>
      </c>
      <c r="G39" s="385">
        <v>16111000</v>
      </c>
      <c r="H39" s="97">
        <f t="shared" si="2"/>
        <v>0.87949225603547532</v>
      </c>
      <c r="J39" s="488"/>
    </row>
    <row r="40" spans="1:10" s="206" customFormat="1" ht="15" customHeight="1" x14ac:dyDescent="0.25">
      <c r="A40" s="210" t="s">
        <v>227</v>
      </c>
      <c r="B40" s="70" t="s">
        <v>230</v>
      </c>
      <c r="C40" s="70" t="s">
        <v>231</v>
      </c>
      <c r="D40" s="385">
        <v>8242116</v>
      </c>
      <c r="E40" s="392">
        <v>8192818</v>
      </c>
      <c r="F40" s="392">
        <v>4892057</v>
      </c>
      <c r="G40" s="385">
        <v>16980000</v>
      </c>
      <c r="H40" s="97">
        <f t="shared" si="2"/>
        <v>2.060150572983928</v>
      </c>
      <c r="J40" s="488"/>
    </row>
    <row r="41" spans="1:10" s="206" customFormat="1" ht="15" customHeight="1" x14ac:dyDescent="0.25">
      <c r="A41" s="211" t="s">
        <v>44</v>
      </c>
      <c r="B41" s="208" t="s">
        <v>232</v>
      </c>
      <c r="C41" s="208" t="s">
        <v>233</v>
      </c>
      <c r="D41" s="209">
        <f>SUM(D42:D43)</f>
        <v>215124594</v>
      </c>
      <c r="E41" s="209">
        <f>SUM(E42:E43)</f>
        <v>247601173</v>
      </c>
      <c r="F41" s="209">
        <f>SUM(F42:F43)</f>
        <v>167226340</v>
      </c>
      <c r="G41" s="209">
        <f>SUM(G42:G43)</f>
        <v>129189052</v>
      </c>
      <c r="H41" s="96">
        <f t="shared" si="2"/>
        <v>0.60053129955006446</v>
      </c>
      <c r="J41" s="488"/>
    </row>
    <row r="42" spans="1:10" s="206" customFormat="1" ht="15" customHeight="1" x14ac:dyDescent="0.25">
      <c r="A42" s="210" t="s">
        <v>234</v>
      </c>
      <c r="B42" s="70" t="s">
        <v>235</v>
      </c>
      <c r="C42" s="70" t="s">
        <v>236</v>
      </c>
      <c r="D42" s="385">
        <v>169389444</v>
      </c>
      <c r="E42" s="392">
        <v>194961546</v>
      </c>
      <c r="F42" s="392">
        <v>131674284</v>
      </c>
      <c r="G42" s="385">
        <v>101899435</v>
      </c>
      <c r="H42" s="97">
        <f t="shared" si="2"/>
        <v>0.60156897970572476</v>
      </c>
      <c r="J42" s="488"/>
    </row>
    <row r="43" spans="1:10" s="206" customFormat="1" ht="15" customHeight="1" x14ac:dyDescent="0.25">
      <c r="A43" s="210" t="s">
        <v>237</v>
      </c>
      <c r="B43" s="70" t="s">
        <v>238</v>
      </c>
      <c r="C43" s="70" t="s">
        <v>239</v>
      </c>
      <c r="D43" s="385">
        <v>45735150</v>
      </c>
      <c r="E43" s="392">
        <v>52639627</v>
      </c>
      <c r="F43" s="392">
        <v>35552056</v>
      </c>
      <c r="G43" s="385">
        <v>27289617</v>
      </c>
      <c r="H43" s="97">
        <f t="shared" si="2"/>
        <v>0.59668803972436957</v>
      </c>
      <c r="J43" s="488"/>
    </row>
    <row r="44" spans="1:10" s="206" customFormat="1" ht="15" customHeight="1" x14ac:dyDescent="0.25">
      <c r="A44" s="207" t="s">
        <v>62</v>
      </c>
      <c r="B44" s="208" t="s">
        <v>107</v>
      </c>
      <c r="C44" s="208" t="s">
        <v>240</v>
      </c>
      <c r="D44" s="209">
        <f>SUM(D45:D45)</f>
        <v>0</v>
      </c>
      <c r="E44" s="209">
        <f>SUM(E45:E45)</f>
        <v>505811</v>
      </c>
      <c r="F44" s="209">
        <f>SUM(F45:F45)</f>
        <v>505811</v>
      </c>
      <c r="G44" s="209">
        <f>SUM(G45:G45)</f>
        <v>0</v>
      </c>
      <c r="H44" s="511"/>
      <c r="J44" s="488"/>
    </row>
    <row r="45" spans="1:10" s="206" customFormat="1" ht="15" customHeight="1" x14ac:dyDescent="0.25">
      <c r="A45" s="254" t="s">
        <v>241</v>
      </c>
      <c r="B45" s="70" t="s">
        <v>400</v>
      </c>
      <c r="C45" s="70" t="s">
        <v>401</v>
      </c>
      <c r="D45" s="52">
        <v>0</v>
      </c>
      <c r="E45" s="52">
        <v>505811</v>
      </c>
      <c r="F45" s="52">
        <v>505811</v>
      </c>
      <c r="G45" s="52">
        <v>0</v>
      </c>
      <c r="H45" s="512"/>
      <c r="J45" s="488"/>
    </row>
    <row r="46" spans="1:10" s="206" customFormat="1" ht="15" customHeight="1" x14ac:dyDescent="0.25">
      <c r="A46" s="368" t="s">
        <v>67</v>
      </c>
      <c r="B46" s="369" t="s">
        <v>37</v>
      </c>
      <c r="C46" s="369" t="s">
        <v>347</v>
      </c>
      <c r="D46" s="370">
        <f>SUM(D47:D48)</f>
        <v>21971179</v>
      </c>
      <c r="E46" s="370">
        <f>SUM(E47:E48)</f>
        <v>21954527</v>
      </c>
      <c r="F46" s="370">
        <f>SUM(F47:F48)</f>
        <v>21954527</v>
      </c>
      <c r="G46" s="370">
        <f>SUM(G47:G48)</f>
        <v>22281734</v>
      </c>
      <c r="H46" s="96">
        <f>G46/D46</f>
        <v>1.0141346534020774</v>
      </c>
      <c r="J46" s="488"/>
    </row>
    <row r="47" spans="1:10" ht="15" customHeight="1" x14ac:dyDescent="0.25">
      <c r="A47" s="300" t="s">
        <v>343</v>
      </c>
      <c r="B47" s="301" t="s">
        <v>344</v>
      </c>
      <c r="C47" s="398" t="s">
        <v>346</v>
      </c>
      <c r="D47" s="135">
        <v>2732179</v>
      </c>
      <c r="E47" s="135">
        <v>2732179</v>
      </c>
      <c r="F47" s="135">
        <v>2732179</v>
      </c>
      <c r="G47" s="448">
        <v>1891734</v>
      </c>
      <c r="H47" s="97">
        <f>G47/D47</f>
        <v>0.69239021308633142</v>
      </c>
      <c r="J47" s="490"/>
    </row>
    <row r="48" spans="1:10" ht="15" customHeight="1" thickBot="1" x14ac:dyDescent="0.3">
      <c r="A48" s="189" t="s">
        <v>345</v>
      </c>
      <c r="B48" s="299" t="s">
        <v>304</v>
      </c>
      <c r="C48" s="60" t="s">
        <v>305</v>
      </c>
      <c r="D48" s="497">
        <v>19239000</v>
      </c>
      <c r="E48" s="399">
        <v>19222348</v>
      </c>
      <c r="F48" s="399">
        <v>19222348</v>
      </c>
      <c r="G48" s="129">
        <v>20390000</v>
      </c>
      <c r="H48" s="97">
        <f>G48/D48</f>
        <v>1.0598263943032382</v>
      </c>
    </row>
    <row r="49" spans="1:11" ht="15" customHeight="1" thickTop="1" thickBot="1" x14ac:dyDescent="0.3">
      <c r="A49" s="563" t="s">
        <v>101</v>
      </c>
      <c r="B49" s="564"/>
      <c r="C49" s="197"/>
      <c r="D49" s="449">
        <f>D7+D19+D20+D30+D31+D36+D41+D44+D46</f>
        <v>532685000</v>
      </c>
      <c r="E49" s="62">
        <f>E7+E19+E20+E30+E31+E36+E41+E44+E46</f>
        <v>602095000</v>
      </c>
      <c r="F49" s="62">
        <f>F7+F19+F20+F30+F31+F36+F41+F44+F46</f>
        <v>388031741</v>
      </c>
      <c r="G49" s="449">
        <f>G7+G19+G20+G30+G31+G36+G41+G44+G46</f>
        <v>508228000</v>
      </c>
      <c r="H49" s="101">
        <f>G49/D49</f>
        <v>0.95408731238912303</v>
      </c>
    </row>
    <row r="50" spans="1:11" ht="15" customHeight="1" thickTop="1" x14ac:dyDescent="0.25">
      <c r="A50" s="41"/>
      <c r="B50" s="41"/>
      <c r="C50" s="41"/>
      <c r="D50" s="41"/>
      <c r="E50" s="41"/>
      <c r="F50" s="41"/>
      <c r="G50" s="397"/>
      <c r="H50" s="2" t="s">
        <v>485</v>
      </c>
    </row>
    <row r="51" spans="1:11" ht="13.2" x14ac:dyDescent="0.25">
      <c r="B51" s="39"/>
      <c r="C51" s="39"/>
      <c r="D51" s="39"/>
      <c r="E51" s="39"/>
      <c r="F51" s="39"/>
      <c r="H51" s="2" t="str">
        <f>'2.sz. melléklet'!G2</f>
        <v>az 1/2021. (II…...) önkormányzati rendelethez</v>
      </c>
    </row>
    <row r="52" spans="1:11" ht="13.2" x14ac:dyDescent="0.25">
      <c r="A52" s="557" t="s">
        <v>439</v>
      </c>
      <c r="B52" s="557"/>
      <c r="C52" s="557"/>
      <c r="D52" s="557"/>
      <c r="E52" s="557"/>
      <c r="F52" s="557"/>
      <c r="G52" s="557"/>
      <c r="H52" s="557"/>
    </row>
    <row r="53" spans="1:11" ht="15" customHeight="1" thickBot="1" x14ac:dyDescent="0.3">
      <c r="A53" s="41"/>
      <c r="B53" s="102"/>
      <c r="C53" s="102"/>
      <c r="D53" s="39"/>
      <c r="E53" s="39"/>
      <c r="F53" s="39"/>
      <c r="G53" s="396"/>
      <c r="H53" s="6" t="s">
        <v>152</v>
      </c>
    </row>
    <row r="54" spans="1:11" ht="41.4" thickTop="1" x14ac:dyDescent="0.25">
      <c r="A54" s="7" t="s">
        <v>0</v>
      </c>
      <c r="B54" s="8" t="s">
        <v>1</v>
      </c>
      <c r="C54" s="9" t="s">
        <v>176</v>
      </c>
      <c r="D54" s="9" t="s">
        <v>409</v>
      </c>
      <c r="E54" s="9" t="s">
        <v>433</v>
      </c>
      <c r="F54" s="9" t="s">
        <v>434</v>
      </c>
      <c r="G54" s="9" t="s">
        <v>431</v>
      </c>
      <c r="H54" s="337" t="s">
        <v>432</v>
      </c>
    </row>
    <row r="55" spans="1:11" ht="15" customHeight="1" thickBot="1" x14ac:dyDescent="0.3">
      <c r="A55" s="11" t="s">
        <v>2</v>
      </c>
      <c r="B55" s="12" t="s">
        <v>3</v>
      </c>
      <c r="C55" s="13" t="s">
        <v>4</v>
      </c>
      <c r="D55" s="13" t="s">
        <v>5</v>
      </c>
      <c r="E55" s="13" t="s">
        <v>6</v>
      </c>
      <c r="F55" s="13" t="s">
        <v>7</v>
      </c>
      <c r="G55" s="13" t="s">
        <v>8</v>
      </c>
      <c r="H55" s="92" t="s">
        <v>51</v>
      </c>
    </row>
    <row r="56" spans="1:11" ht="15" customHeight="1" thickTop="1" x14ac:dyDescent="0.25">
      <c r="A56" s="93" t="s">
        <v>242</v>
      </c>
      <c r="B56" s="94" t="s">
        <v>243</v>
      </c>
      <c r="C56" s="198" t="s">
        <v>244</v>
      </c>
      <c r="D56" s="143">
        <f>SUM(D57:D58)</f>
        <v>85404388</v>
      </c>
      <c r="E56" s="143">
        <f>SUM(E57:E58)</f>
        <v>91501107</v>
      </c>
      <c r="F56" s="143">
        <f>SUM(F57:F58)</f>
        <v>91501107</v>
      </c>
      <c r="G56" s="143">
        <f>SUM(G57:G58)</f>
        <v>53374772</v>
      </c>
      <c r="H56" s="29">
        <f t="shared" ref="H56:H89" si="3">G56/D56</f>
        <v>0.62496521841477282</v>
      </c>
      <c r="K56" s="147"/>
    </row>
    <row r="57" spans="1:11" ht="15" customHeight="1" x14ac:dyDescent="0.25">
      <c r="A57" s="21" t="s">
        <v>94</v>
      </c>
      <c r="B57" s="18" t="s">
        <v>245</v>
      </c>
      <c r="C57" s="199" t="s">
        <v>246</v>
      </c>
      <c r="D57" s="52">
        <v>68304478</v>
      </c>
      <c r="E57" s="392">
        <v>82896040</v>
      </c>
      <c r="F57" s="392">
        <v>82896040</v>
      </c>
      <c r="G57" s="52">
        <v>47293338</v>
      </c>
      <c r="H57" s="20">
        <f t="shared" si="3"/>
        <v>0.6923900069919281</v>
      </c>
      <c r="K57" s="147"/>
    </row>
    <row r="58" spans="1:11" s="235" customFormat="1" ht="15" customHeight="1" x14ac:dyDescent="0.25">
      <c r="A58" s="21" t="s">
        <v>95</v>
      </c>
      <c r="B58" s="18" t="s">
        <v>248</v>
      </c>
      <c r="C58" s="236" t="s">
        <v>247</v>
      </c>
      <c r="D58" s="135">
        <v>17099910</v>
      </c>
      <c r="E58" s="392">
        <v>8605067</v>
      </c>
      <c r="F58" s="392">
        <v>8605067</v>
      </c>
      <c r="G58" s="135">
        <v>6081434</v>
      </c>
      <c r="H58" s="20">
        <f t="shared" si="3"/>
        <v>0.35564128700092573</v>
      </c>
      <c r="J58" s="488"/>
    </row>
    <row r="59" spans="1:11" ht="15" customHeight="1" x14ac:dyDescent="0.25">
      <c r="A59" s="27" t="s">
        <v>13</v>
      </c>
      <c r="B59" s="200" t="s">
        <v>249</v>
      </c>
      <c r="C59" s="239" t="s">
        <v>250</v>
      </c>
      <c r="D59" s="138">
        <f>SUM(D60:D61)</f>
        <v>136908866</v>
      </c>
      <c r="E59" s="138">
        <f t="shared" ref="E59:G59" si="4">SUM(E60:E61)</f>
        <v>195878115</v>
      </c>
      <c r="F59" s="138">
        <f t="shared" si="4"/>
        <v>195878115</v>
      </c>
      <c r="G59" s="138">
        <f t="shared" si="4"/>
        <v>33246570</v>
      </c>
      <c r="H59" s="29">
        <f t="shared" si="3"/>
        <v>0.24283723159316797</v>
      </c>
    </row>
    <row r="60" spans="1:11" ht="15" customHeight="1" x14ac:dyDescent="0.25">
      <c r="A60" s="21" t="s">
        <v>15</v>
      </c>
      <c r="B60" s="18" t="s">
        <v>369</v>
      </c>
      <c r="C60" s="199" t="s">
        <v>252</v>
      </c>
      <c r="D60" s="19">
        <v>0</v>
      </c>
      <c r="E60" s="392">
        <v>195000</v>
      </c>
      <c r="F60" s="392">
        <v>195000</v>
      </c>
      <c r="G60" s="19">
        <v>0</v>
      </c>
      <c r="H60" s="513"/>
    </row>
    <row r="61" spans="1:11" ht="15" customHeight="1" x14ac:dyDescent="0.25">
      <c r="A61" s="21" t="s">
        <v>16</v>
      </c>
      <c r="B61" s="18" t="s">
        <v>251</v>
      </c>
      <c r="C61" s="199" t="s">
        <v>252</v>
      </c>
      <c r="D61" s="19">
        <v>136908866</v>
      </c>
      <c r="E61" s="392">
        <v>195683115</v>
      </c>
      <c r="F61" s="392">
        <v>195683115</v>
      </c>
      <c r="G61" s="19">
        <v>33246570</v>
      </c>
      <c r="H61" s="20">
        <f t="shared" si="3"/>
        <v>0.24283723159316797</v>
      </c>
    </row>
    <row r="62" spans="1:11" ht="15" customHeight="1" x14ac:dyDescent="0.25">
      <c r="A62" s="27" t="s">
        <v>40</v>
      </c>
      <c r="B62" s="99" t="s">
        <v>14</v>
      </c>
      <c r="C62" s="200" t="s">
        <v>255</v>
      </c>
      <c r="D62" s="145">
        <f>D63+D64+D68</f>
        <v>106000000</v>
      </c>
      <c r="E62" s="145">
        <f>E63+E64+E68</f>
        <v>78345766</v>
      </c>
      <c r="F62" s="145">
        <f>F63+F64+F68</f>
        <v>78345766</v>
      </c>
      <c r="G62" s="145">
        <f>G63+G64+G68</f>
        <v>86500000</v>
      </c>
      <c r="H62" s="29">
        <f t="shared" si="3"/>
        <v>0.81603773584905659</v>
      </c>
    </row>
    <row r="63" spans="1:11" ht="15" customHeight="1" x14ac:dyDescent="0.25">
      <c r="A63" s="21" t="s">
        <v>98</v>
      </c>
      <c r="B63" s="18" t="s">
        <v>253</v>
      </c>
      <c r="C63" s="199" t="s">
        <v>256</v>
      </c>
      <c r="D63" s="19">
        <v>63000000</v>
      </c>
      <c r="E63" s="392">
        <v>57612853</v>
      </c>
      <c r="F63" s="392">
        <v>57612853</v>
      </c>
      <c r="G63" s="19">
        <v>55000000</v>
      </c>
      <c r="H63" s="20">
        <f t="shared" si="3"/>
        <v>0.87301587301587302</v>
      </c>
    </row>
    <row r="64" spans="1:11" ht="15" customHeight="1" x14ac:dyDescent="0.25">
      <c r="A64" s="21" t="s">
        <v>100</v>
      </c>
      <c r="B64" s="18" t="s">
        <v>254</v>
      </c>
      <c r="C64" s="199" t="s">
        <v>257</v>
      </c>
      <c r="D64" s="144">
        <f t="shared" ref="D64" si="5">SUM(D65:D67)</f>
        <v>42500000</v>
      </c>
      <c r="E64" s="144">
        <f t="shared" ref="E64:G64" si="6">SUM(E65:E67)</f>
        <v>20174312</v>
      </c>
      <c r="F64" s="144">
        <f t="shared" si="6"/>
        <v>20174312</v>
      </c>
      <c r="G64" s="144">
        <f t="shared" si="6"/>
        <v>31000000</v>
      </c>
      <c r="H64" s="20">
        <f t="shared" si="3"/>
        <v>0.72941176470588232</v>
      </c>
    </row>
    <row r="65" spans="1:11" s="206" customFormat="1" ht="15" customHeight="1" x14ac:dyDescent="0.25">
      <c r="A65" s="36"/>
      <c r="B65" s="22" t="s">
        <v>258</v>
      </c>
      <c r="C65" s="201" t="s">
        <v>259</v>
      </c>
      <c r="D65" s="441">
        <v>19000000</v>
      </c>
      <c r="E65" s="441">
        <v>19881852</v>
      </c>
      <c r="F65" s="387">
        <v>19881852</v>
      </c>
      <c r="G65" s="441">
        <v>11000000</v>
      </c>
      <c r="H65" s="23">
        <f t="shared" si="3"/>
        <v>0.57894736842105265</v>
      </c>
      <c r="J65" s="488"/>
    </row>
    <row r="66" spans="1:11" ht="15" customHeight="1" x14ac:dyDescent="0.25">
      <c r="A66" s="36"/>
      <c r="B66" s="22" t="s">
        <v>260</v>
      </c>
      <c r="C66" s="201" t="s">
        <v>261</v>
      </c>
      <c r="D66" s="441">
        <v>2000000</v>
      </c>
      <c r="E66" s="441">
        <v>0</v>
      </c>
      <c r="F66" s="387">
        <v>0</v>
      </c>
      <c r="G66" s="441">
        <v>0</v>
      </c>
      <c r="H66" s="23">
        <f t="shared" si="3"/>
        <v>0</v>
      </c>
    </row>
    <row r="67" spans="1:11" s="206" customFormat="1" ht="15" customHeight="1" x14ac:dyDescent="0.25">
      <c r="A67" s="36"/>
      <c r="B67" s="22" t="s">
        <v>262</v>
      </c>
      <c r="C67" s="201" t="s">
        <v>263</v>
      </c>
      <c r="D67" s="441">
        <v>21500000</v>
      </c>
      <c r="E67" s="441">
        <v>292460</v>
      </c>
      <c r="F67" s="387">
        <v>292460</v>
      </c>
      <c r="G67" s="441">
        <v>20000000</v>
      </c>
      <c r="H67" s="23">
        <f t="shared" si="3"/>
        <v>0.93023255813953487</v>
      </c>
      <c r="J67" s="488"/>
    </row>
    <row r="68" spans="1:11" s="206" customFormat="1" ht="15" customHeight="1" x14ac:dyDescent="0.25">
      <c r="A68" s="21" t="s">
        <v>191</v>
      </c>
      <c r="B68" s="18" t="s">
        <v>264</v>
      </c>
      <c r="C68" s="199" t="s">
        <v>265</v>
      </c>
      <c r="D68" s="19">
        <v>500000</v>
      </c>
      <c r="E68" s="19">
        <v>558601</v>
      </c>
      <c r="F68" s="392">
        <v>558601</v>
      </c>
      <c r="G68" s="19">
        <v>500000</v>
      </c>
      <c r="H68" s="20">
        <f t="shared" si="3"/>
        <v>1</v>
      </c>
      <c r="J68" s="488"/>
    </row>
    <row r="69" spans="1:11" s="206" customFormat="1" ht="15" customHeight="1" x14ac:dyDescent="0.25">
      <c r="A69" s="27" t="s">
        <v>41</v>
      </c>
      <c r="B69" s="99" t="s">
        <v>11</v>
      </c>
      <c r="C69" s="200" t="s">
        <v>267</v>
      </c>
      <c r="D69" s="145">
        <f>SUM(D70:D77)</f>
        <v>75302503</v>
      </c>
      <c r="E69" s="145">
        <f>SUM(E70:E77)</f>
        <v>80465187</v>
      </c>
      <c r="F69" s="145">
        <f>SUM(F70:F77)</f>
        <v>82273801</v>
      </c>
      <c r="G69" s="145">
        <f>SUM(G70:G77)</f>
        <v>94457405</v>
      </c>
      <c r="H69" s="29">
        <f t="shared" si="3"/>
        <v>1.2543727132151239</v>
      </c>
      <c r="J69" s="488"/>
    </row>
    <row r="70" spans="1:11" s="206" customFormat="1" ht="15" customHeight="1" x14ac:dyDescent="0.25">
      <c r="A70" s="21" t="s">
        <v>168</v>
      </c>
      <c r="B70" s="18" t="s">
        <v>266</v>
      </c>
      <c r="C70" s="199" t="s">
        <v>268</v>
      </c>
      <c r="D70" s="385">
        <v>49000</v>
      </c>
      <c r="E70" s="392">
        <v>49000</v>
      </c>
      <c r="F70" s="392">
        <v>109014</v>
      </c>
      <c r="G70" s="385">
        <v>65000</v>
      </c>
      <c r="H70" s="20">
        <f t="shared" si="3"/>
        <v>1.3265306122448979</v>
      </c>
      <c r="J70" s="488"/>
    </row>
    <row r="71" spans="1:11" s="206" customFormat="1" ht="15" customHeight="1" x14ac:dyDescent="0.25">
      <c r="A71" s="21" t="s">
        <v>169</v>
      </c>
      <c r="B71" s="18" t="s">
        <v>269</v>
      </c>
      <c r="C71" s="199" t="s">
        <v>270</v>
      </c>
      <c r="D71" s="385">
        <v>44482000</v>
      </c>
      <c r="E71" s="392">
        <v>48567000</v>
      </c>
      <c r="F71" s="392">
        <v>48797664</v>
      </c>
      <c r="G71" s="385">
        <v>44700000</v>
      </c>
      <c r="H71" s="20">
        <f t="shared" si="3"/>
        <v>1.0049008587743358</v>
      </c>
      <c r="J71" s="488"/>
    </row>
    <row r="72" spans="1:11" s="206" customFormat="1" ht="15" customHeight="1" x14ac:dyDescent="0.25">
      <c r="A72" s="21" t="s">
        <v>170</v>
      </c>
      <c r="B72" s="18" t="s">
        <v>272</v>
      </c>
      <c r="C72" s="199" t="s">
        <v>271</v>
      </c>
      <c r="D72" s="385">
        <v>5425000</v>
      </c>
      <c r="E72" s="392">
        <v>5525000</v>
      </c>
      <c r="F72" s="392">
        <v>5872081</v>
      </c>
      <c r="G72" s="385">
        <v>6200000</v>
      </c>
      <c r="H72" s="20">
        <f t="shared" si="3"/>
        <v>1.1428571428571428</v>
      </c>
      <c r="J72" s="488"/>
    </row>
    <row r="73" spans="1:11" s="206" customFormat="1" ht="15" customHeight="1" x14ac:dyDescent="0.25">
      <c r="A73" s="21" t="s">
        <v>274</v>
      </c>
      <c r="B73" s="18" t="s">
        <v>273</v>
      </c>
      <c r="C73" s="199" t="s">
        <v>284</v>
      </c>
      <c r="D73" s="385">
        <v>8005000</v>
      </c>
      <c r="E73" s="392">
        <v>8005000</v>
      </c>
      <c r="F73" s="392">
        <v>8735011</v>
      </c>
      <c r="G73" s="385">
        <v>8505000</v>
      </c>
      <c r="H73" s="20">
        <f t="shared" si="3"/>
        <v>1.0624609618988132</v>
      </c>
      <c r="J73" s="488"/>
    </row>
    <row r="74" spans="1:11" s="206" customFormat="1" ht="15" customHeight="1" x14ac:dyDescent="0.25">
      <c r="A74" s="21" t="s">
        <v>275</v>
      </c>
      <c r="B74" s="18" t="s">
        <v>277</v>
      </c>
      <c r="C74" s="199" t="s">
        <v>283</v>
      </c>
      <c r="D74" s="385">
        <v>15472000</v>
      </c>
      <c r="E74" s="392">
        <v>16448000</v>
      </c>
      <c r="F74" s="392">
        <v>16796200</v>
      </c>
      <c r="G74" s="385">
        <v>15879000</v>
      </c>
      <c r="H74" s="20">
        <f t="shared" si="3"/>
        <v>1.0263055842812823</v>
      </c>
      <c r="J74" s="488"/>
    </row>
    <row r="75" spans="1:11" ht="15" customHeight="1" x14ac:dyDescent="0.25">
      <c r="A75" s="21" t="s">
        <v>276</v>
      </c>
      <c r="B75" s="393" t="s">
        <v>370</v>
      </c>
      <c r="C75" s="199" t="s">
        <v>371</v>
      </c>
      <c r="D75" s="19">
        <v>1868000</v>
      </c>
      <c r="E75" s="392">
        <v>1868000</v>
      </c>
      <c r="F75" s="392">
        <v>1940000</v>
      </c>
      <c r="G75" s="19">
        <v>19108000</v>
      </c>
      <c r="H75" s="20"/>
    </row>
    <row r="76" spans="1:11" ht="15" customHeight="1" x14ac:dyDescent="0.25">
      <c r="A76" s="21" t="s">
        <v>278</v>
      </c>
      <c r="B76" s="18" t="s">
        <v>279</v>
      </c>
      <c r="C76" s="199" t="s">
        <v>282</v>
      </c>
      <c r="D76" s="19">
        <v>0</v>
      </c>
      <c r="E76" s="392">
        <v>0</v>
      </c>
      <c r="F76" s="392">
        <v>3666</v>
      </c>
      <c r="G76" s="19">
        <v>0</v>
      </c>
      <c r="H76" s="20"/>
    </row>
    <row r="77" spans="1:11" s="212" customFormat="1" ht="15" customHeight="1" x14ac:dyDescent="0.25">
      <c r="A77" s="21" t="s">
        <v>280</v>
      </c>
      <c r="B77" s="18" t="s">
        <v>281</v>
      </c>
      <c r="C77" s="199" t="s">
        <v>364</v>
      </c>
      <c r="D77" s="19">
        <v>1503</v>
      </c>
      <c r="E77" s="392">
        <v>3187</v>
      </c>
      <c r="F77" s="392">
        <v>20165</v>
      </c>
      <c r="G77" s="19">
        <v>405</v>
      </c>
      <c r="H77" s="20">
        <f t="shared" si="3"/>
        <v>0.26946107784431139</v>
      </c>
      <c r="J77" s="489"/>
    </row>
    <row r="78" spans="1:11" ht="15" customHeight="1" x14ac:dyDescent="0.25">
      <c r="A78" s="27" t="s">
        <v>42</v>
      </c>
      <c r="B78" s="99" t="s">
        <v>313</v>
      </c>
      <c r="C78" s="200" t="s">
        <v>314</v>
      </c>
      <c r="D78" s="258">
        <f>SUM(D79:D80)</f>
        <v>0</v>
      </c>
      <c r="E78" s="258">
        <f t="shared" ref="E78:G78" si="7">SUM(E79:E80)</f>
        <v>24796850</v>
      </c>
      <c r="F78" s="258">
        <f t="shared" si="7"/>
        <v>24796850</v>
      </c>
      <c r="G78" s="258">
        <f t="shared" si="7"/>
        <v>24600000</v>
      </c>
      <c r="H78" s="20"/>
    </row>
    <row r="79" spans="1:11" ht="15" customHeight="1" x14ac:dyDescent="0.25">
      <c r="A79" s="21" t="s">
        <v>172</v>
      </c>
      <c r="B79" s="245" t="s">
        <v>315</v>
      </c>
      <c r="C79" s="199" t="s">
        <v>316</v>
      </c>
      <c r="D79" s="450">
        <v>0</v>
      </c>
      <c r="E79" s="392">
        <v>24600000</v>
      </c>
      <c r="F79" s="392">
        <v>24600000</v>
      </c>
      <c r="G79" s="450">
        <v>24600000</v>
      </c>
      <c r="H79" s="20"/>
      <c r="K79" s="147"/>
    </row>
    <row r="80" spans="1:11" ht="15" customHeight="1" x14ac:dyDescent="0.25">
      <c r="A80" s="21" t="s">
        <v>173</v>
      </c>
      <c r="B80" s="41" t="s">
        <v>450</v>
      </c>
      <c r="C80" s="199" t="s">
        <v>316</v>
      </c>
      <c r="D80" s="450">
        <v>0</v>
      </c>
      <c r="E80" s="392">
        <v>196850</v>
      </c>
      <c r="F80" s="392">
        <v>196850</v>
      </c>
      <c r="G80" s="450">
        <v>0</v>
      </c>
      <c r="H80" s="20"/>
      <c r="K80" s="147"/>
    </row>
    <row r="81" spans="1:11" ht="15" customHeight="1" x14ac:dyDescent="0.25">
      <c r="A81" s="27" t="s">
        <v>43</v>
      </c>
      <c r="B81" s="103" t="s">
        <v>285</v>
      </c>
      <c r="C81" s="202" t="s">
        <v>286</v>
      </c>
      <c r="D81" s="145">
        <f>SUM(D82:D82)</f>
        <v>0</v>
      </c>
      <c r="E81" s="145">
        <f>SUM(E82:E82)</f>
        <v>0</v>
      </c>
      <c r="F81" s="145">
        <f>SUM(F82:F82)</f>
        <v>45445</v>
      </c>
      <c r="G81" s="145">
        <f>SUM(G82:G82)</f>
        <v>0</v>
      </c>
      <c r="H81" s="20"/>
      <c r="K81" s="147"/>
    </row>
    <row r="82" spans="1:11" ht="15" customHeight="1" x14ac:dyDescent="0.25">
      <c r="A82" s="21" t="s">
        <v>220</v>
      </c>
      <c r="B82" s="47" t="s">
        <v>287</v>
      </c>
      <c r="C82" s="203" t="s">
        <v>288</v>
      </c>
      <c r="D82" s="19">
        <v>0</v>
      </c>
      <c r="E82" s="392">
        <v>0</v>
      </c>
      <c r="F82" s="392">
        <v>45445</v>
      </c>
      <c r="G82" s="19">
        <v>0</v>
      </c>
      <c r="H82" s="20"/>
    </row>
    <row r="83" spans="1:11" ht="15" customHeight="1" x14ac:dyDescent="0.25">
      <c r="A83" s="27" t="s">
        <v>44</v>
      </c>
      <c r="B83" s="103" t="s">
        <v>289</v>
      </c>
      <c r="C83" s="202" t="s">
        <v>291</v>
      </c>
      <c r="D83" s="145">
        <f t="shared" ref="D83" si="8">SUM(D84:D85)</f>
        <v>3813490</v>
      </c>
      <c r="E83" s="145">
        <f t="shared" ref="E83:G83" si="9">SUM(E84:E85)</f>
        <v>3960490</v>
      </c>
      <c r="F83" s="145">
        <f t="shared" si="9"/>
        <v>3960725</v>
      </c>
      <c r="G83" s="145">
        <f t="shared" si="9"/>
        <v>131700</v>
      </c>
      <c r="H83" s="29">
        <f t="shared" si="3"/>
        <v>3.4535294441574514E-2</v>
      </c>
    </row>
    <row r="84" spans="1:11" ht="24" x14ac:dyDescent="0.25">
      <c r="A84" s="21" t="s">
        <v>234</v>
      </c>
      <c r="B84" s="47" t="s">
        <v>402</v>
      </c>
      <c r="C84" s="203" t="s">
        <v>403</v>
      </c>
      <c r="D84" s="19">
        <v>3748490</v>
      </c>
      <c r="E84" s="392">
        <v>3748490</v>
      </c>
      <c r="F84" s="392">
        <v>3748490</v>
      </c>
      <c r="G84" s="19">
        <v>0</v>
      </c>
      <c r="H84" s="20">
        <f t="shared" si="3"/>
        <v>0</v>
      </c>
    </row>
    <row r="85" spans="1:11" ht="15" customHeight="1" x14ac:dyDescent="0.25">
      <c r="A85" s="21" t="s">
        <v>237</v>
      </c>
      <c r="B85" s="47" t="s">
        <v>290</v>
      </c>
      <c r="C85" s="203" t="s">
        <v>292</v>
      </c>
      <c r="D85" s="19">
        <v>65000</v>
      </c>
      <c r="E85" s="392">
        <v>212000</v>
      </c>
      <c r="F85" s="392">
        <v>212235</v>
      </c>
      <c r="G85" s="19">
        <v>131700</v>
      </c>
      <c r="H85" s="20">
        <f t="shared" si="3"/>
        <v>2.026153846153846</v>
      </c>
      <c r="J85" s="490"/>
      <c r="K85" s="490"/>
    </row>
    <row r="86" spans="1:11" ht="15" customHeight="1" x14ac:dyDescent="0.25">
      <c r="A86" s="267" t="s">
        <v>62</v>
      </c>
      <c r="B86" s="268" t="s">
        <v>323</v>
      </c>
      <c r="C86" s="269" t="s">
        <v>324</v>
      </c>
      <c r="D86" s="270">
        <f>SUM(D87:D88)</f>
        <v>125255753</v>
      </c>
      <c r="E86" s="270">
        <f>SUM(E87:E88)</f>
        <v>127147485</v>
      </c>
      <c r="F86" s="270">
        <f>SUM(F87:F88)</f>
        <v>127147485</v>
      </c>
      <c r="G86" s="270">
        <f>SUM(G87:G88)</f>
        <v>215917553</v>
      </c>
      <c r="H86" s="271">
        <f t="shared" si="3"/>
        <v>1.7238134602887263</v>
      </c>
    </row>
    <row r="87" spans="1:11" ht="15" customHeight="1" x14ac:dyDescent="0.25">
      <c r="A87" s="21" t="s">
        <v>241</v>
      </c>
      <c r="B87" s="274" t="s">
        <v>325</v>
      </c>
      <c r="C87" s="472" t="s">
        <v>298</v>
      </c>
      <c r="D87" s="451">
        <v>125255753</v>
      </c>
      <c r="E87" s="392">
        <v>125255751</v>
      </c>
      <c r="F87" s="392">
        <v>125255751</v>
      </c>
      <c r="G87" s="451">
        <v>215917553</v>
      </c>
      <c r="H87" s="278">
        <f t="shared" si="3"/>
        <v>1.7238134602887263</v>
      </c>
    </row>
    <row r="88" spans="1:11" ht="15" customHeight="1" thickBot="1" x14ac:dyDescent="0.3">
      <c r="A88" s="21" t="s">
        <v>312</v>
      </c>
      <c r="B88" s="273" t="s">
        <v>326</v>
      </c>
      <c r="C88" s="473" t="s">
        <v>327</v>
      </c>
      <c r="D88" s="452">
        <v>0</v>
      </c>
      <c r="E88" s="399">
        <v>1891734</v>
      </c>
      <c r="F88" s="399">
        <v>1891734</v>
      </c>
      <c r="G88" s="452">
        <v>0</v>
      </c>
      <c r="H88" s="272"/>
    </row>
    <row r="89" spans="1:11" ht="15" customHeight="1" thickTop="1" thickBot="1" x14ac:dyDescent="0.3">
      <c r="A89" s="563" t="s">
        <v>104</v>
      </c>
      <c r="B89" s="564"/>
      <c r="C89" s="204"/>
      <c r="D89" s="146">
        <f>D56+D59+D62+D69+D81+D83+D86+D78</f>
        <v>532685000</v>
      </c>
      <c r="E89" s="146">
        <f>E56+E59+E62+E69+E81+E83+E86+E78</f>
        <v>602095000</v>
      </c>
      <c r="F89" s="146">
        <f>F56+F59+F62+F69+F81+F83+F86+F78</f>
        <v>603949294</v>
      </c>
      <c r="G89" s="146">
        <f>G56+G59+G62+G69+G81+G83+G86+G78</f>
        <v>508228000</v>
      </c>
      <c r="H89" s="101">
        <f t="shared" si="3"/>
        <v>0.95408731238912303</v>
      </c>
    </row>
    <row r="90" spans="1:11" ht="15" customHeight="1" thickTop="1" x14ac:dyDescent="0.25"/>
  </sheetData>
  <sheetProtection selectLockedCells="1" selectUnlockedCells="1"/>
  <mergeCells count="4">
    <mergeCell ref="A89:B89"/>
    <mergeCell ref="A49:B49"/>
    <mergeCell ref="A3:H3"/>
    <mergeCell ref="A52:H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06" customWidth="1"/>
  </cols>
  <sheetData>
    <row r="1" spans="1:8" s="104" customFormat="1" ht="15" customHeight="1" x14ac:dyDescent="0.25">
      <c r="A1" s="3"/>
      <c r="B1" s="3"/>
      <c r="C1" s="3"/>
      <c r="D1" s="3"/>
      <c r="E1" s="3"/>
      <c r="F1" s="3"/>
      <c r="G1" s="131"/>
      <c r="H1" s="2" t="s">
        <v>337</v>
      </c>
    </row>
    <row r="2" spans="1:8" s="104" customFormat="1" ht="15" customHeight="1" x14ac:dyDescent="0.25">
      <c r="A2" s="3"/>
      <c r="B2" s="3"/>
      <c r="C2" s="3"/>
      <c r="D2" s="3"/>
      <c r="E2" s="3"/>
      <c r="F2" s="3"/>
      <c r="G2" s="131"/>
      <c r="H2" s="2" t="str">
        <f>'2.sz. melléklet'!G2</f>
        <v>az 1/2021.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557" t="s">
        <v>436</v>
      </c>
      <c r="B4" s="557"/>
      <c r="C4" s="557"/>
      <c r="D4" s="557"/>
      <c r="E4" s="557"/>
      <c r="F4" s="557"/>
      <c r="G4" s="557"/>
      <c r="H4" s="557"/>
    </row>
    <row r="5" spans="1:8" ht="15" customHeight="1" thickBot="1" x14ac:dyDescent="0.3">
      <c r="A5" s="105"/>
      <c r="B5" s="106"/>
      <c r="C5" s="106"/>
      <c r="H5" s="6" t="s">
        <v>152</v>
      </c>
    </row>
    <row r="6" spans="1:8" ht="41.4" thickTop="1" x14ac:dyDescent="0.25">
      <c r="A6" s="7" t="s">
        <v>0</v>
      </c>
      <c r="B6" s="8" t="s">
        <v>1</v>
      </c>
      <c r="C6" s="9" t="s">
        <v>176</v>
      </c>
      <c r="D6" s="9" t="s">
        <v>409</v>
      </c>
      <c r="E6" s="9" t="s">
        <v>433</v>
      </c>
      <c r="F6" s="9" t="s">
        <v>434</v>
      </c>
      <c r="G6" s="9" t="s">
        <v>431</v>
      </c>
      <c r="H6" s="337" t="s">
        <v>432</v>
      </c>
    </row>
    <row r="7" spans="1:8" ht="15" customHeight="1" thickBot="1" x14ac:dyDescent="0.3">
      <c r="A7" s="11" t="s">
        <v>2</v>
      </c>
      <c r="B7" s="12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92" t="s">
        <v>51</v>
      </c>
    </row>
    <row r="8" spans="1:8" s="38" customFormat="1" ht="15" customHeight="1" thickTop="1" x14ac:dyDescent="0.25">
      <c r="A8" s="93" t="s">
        <v>12</v>
      </c>
      <c r="B8" s="94" t="s">
        <v>93</v>
      </c>
      <c r="C8" s="198" t="s">
        <v>177</v>
      </c>
      <c r="D8" s="28">
        <f>D9+D15</f>
        <v>13439869</v>
      </c>
      <c r="E8" s="28">
        <f>E9+E15</f>
        <v>13921460</v>
      </c>
      <c r="F8" s="28">
        <f>F9+F15</f>
        <v>13921460</v>
      </c>
      <c r="G8" s="28">
        <f>G9+G15</f>
        <v>14432807</v>
      </c>
      <c r="H8" s="96">
        <f>G8/D8</f>
        <v>1.0738800355866565</v>
      </c>
    </row>
    <row r="9" spans="1:8" s="38" customFormat="1" ht="15" customHeight="1" x14ac:dyDescent="0.25">
      <c r="A9" s="21" t="s">
        <v>94</v>
      </c>
      <c r="B9" s="18" t="s">
        <v>178</v>
      </c>
      <c r="C9" s="199" t="s">
        <v>179</v>
      </c>
      <c r="D9" s="19">
        <f>SUM(D10:D14)</f>
        <v>12939269</v>
      </c>
      <c r="E9" s="52">
        <f>SUM(E10:E14)</f>
        <v>13912746</v>
      </c>
      <c r="F9" s="52">
        <f>SUM(F10:F14)</f>
        <v>13912746</v>
      </c>
      <c r="G9" s="19">
        <f>SUM(G10:G14)</f>
        <v>13914147</v>
      </c>
      <c r="H9" s="97">
        <f t="shared" ref="H9:H28" si="0">G9/D9</f>
        <v>1.0753425869730353</v>
      </c>
    </row>
    <row r="10" spans="1:8" s="38" customFormat="1" ht="15" customHeight="1" x14ac:dyDescent="0.25">
      <c r="A10" s="98"/>
      <c r="B10" s="22" t="s">
        <v>180</v>
      </c>
      <c r="C10" s="201" t="s">
        <v>181</v>
      </c>
      <c r="D10" s="492">
        <v>11675840</v>
      </c>
      <c r="E10" s="387">
        <v>12196535</v>
      </c>
      <c r="F10" s="387">
        <v>12196535</v>
      </c>
      <c r="G10" s="443">
        <v>13032408</v>
      </c>
      <c r="H10" s="86">
        <f t="shared" si="0"/>
        <v>1.1161859018280484</v>
      </c>
    </row>
    <row r="11" spans="1:8" s="38" customFormat="1" ht="15" customHeight="1" x14ac:dyDescent="0.25">
      <c r="A11" s="98"/>
      <c r="B11" s="22" t="s">
        <v>449</v>
      </c>
      <c r="C11" s="201" t="s">
        <v>448</v>
      </c>
      <c r="D11" s="492">
        <v>0</v>
      </c>
      <c r="E11" s="387">
        <v>500000</v>
      </c>
      <c r="F11" s="387">
        <v>500000</v>
      </c>
      <c r="G11" s="443">
        <v>0</v>
      </c>
      <c r="H11" s="509"/>
    </row>
    <row r="12" spans="1:8" s="38" customFormat="1" ht="15" customHeight="1" x14ac:dyDescent="0.25">
      <c r="A12" s="98"/>
      <c r="B12" s="22" t="s">
        <v>404</v>
      </c>
      <c r="C12" s="201" t="s">
        <v>405</v>
      </c>
      <c r="D12" s="492">
        <v>450600</v>
      </c>
      <c r="E12" s="387">
        <v>450600</v>
      </c>
      <c r="F12" s="387">
        <v>450600</v>
      </c>
      <c r="G12" s="443">
        <v>0</v>
      </c>
      <c r="H12" s="86">
        <f t="shared" si="0"/>
        <v>0</v>
      </c>
    </row>
    <row r="13" spans="1:8" s="38" customFormat="1" ht="15" customHeight="1" x14ac:dyDescent="0.25">
      <c r="A13" s="98"/>
      <c r="B13" s="22" t="s">
        <v>358</v>
      </c>
      <c r="C13" s="201" t="s">
        <v>182</v>
      </c>
      <c r="D13" s="492">
        <v>452829</v>
      </c>
      <c r="E13" s="387">
        <v>452829</v>
      </c>
      <c r="F13" s="387">
        <v>452829</v>
      </c>
      <c r="G13" s="443">
        <v>521739</v>
      </c>
      <c r="H13" s="86">
        <f t="shared" si="0"/>
        <v>1.1521766494637049</v>
      </c>
    </row>
    <row r="14" spans="1:8" s="38" customFormat="1" ht="15" customHeight="1" x14ac:dyDescent="0.25">
      <c r="A14" s="98"/>
      <c r="B14" s="22" t="s">
        <v>365</v>
      </c>
      <c r="C14" s="201" t="s">
        <v>303</v>
      </c>
      <c r="D14" s="492">
        <v>360000</v>
      </c>
      <c r="E14" s="387">
        <v>312782</v>
      </c>
      <c r="F14" s="387">
        <v>312782</v>
      </c>
      <c r="G14" s="443">
        <v>360000</v>
      </c>
      <c r="H14" s="86">
        <f t="shared" si="0"/>
        <v>1</v>
      </c>
    </row>
    <row r="15" spans="1:8" s="38" customFormat="1" ht="15" customHeight="1" x14ac:dyDescent="0.25">
      <c r="A15" s="21" t="s">
        <v>95</v>
      </c>
      <c r="B15" s="18" t="s">
        <v>97</v>
      </c>
      <c r="C15" s="199" t="s">
        <v>183</v>
      </c>
      <c r="D15" s="19">
        <f>SUM(D16:D17)</f>
        <v>500600</v>
      </c>
      <c r="E15" s="44">
        <f>SUM(E16:E17)</f>
        <v>8714</v>
      </c>
      <c r="F15" s="44">
        <f>SUM(F16:F17)</f>
        <v>8714</v>
      </c>
      <c r="G15" s="19">
        <f>SUM(G16:G17)</f>
        <v>518660</v>
      </c>
      <c r="H15" s="86">
        <f t="shared" si="0"/>
        <v>1.0360767079504594</v>
      </c>
    </row>
    <row r="16" spans="1:8" s="38" customFormat="1" ht="36" x14ac:dyDescent="0.25">
      <c r="A16" s="98"/>
      <c r="B16" s="259" t="s">
        <v>317</v>
      </c>
      <c r="C16" s="201" t="s">
        <v>185</v>
      </c>
      <c r="D16" s="441">
        <v>450600</v>
      </c>
      <c r="E16" s="387">
        <v>0</v>
      </c>
      <c r="F16" s="387">
        <v>0</v>
      </c>
      <c r="G16" s="441">
        <v>468660</v>
      </c>
      <c r="H16" s="86">
        <f t="shared" si="0"/>
        <v>1.0400798934753661</v>
      </c>
    </row>
    <row r="17" spans="1:9" s="38" customFormat="1" ht="15" customHeight="1" x14ac:dyDescent="0.25">
      <c r="A17" s="98"/>
      <c r="B17" s="22" t="s">
        <v>318</v>
      </c>
      <c r="C17" s="201" t="s">
        <v>186</v>
      </c>
      <c r="D17" s="441">
        <v>50000</v>
      </c>
      <c r="E17" s="387">
        <v>8714</v>
      </c>
      <c r="F17" s="387">
        <v>8714</v>
      </c>
      <c r="G17" s="441">
        <v>50000</v>
      </c>
      <c r="H17" s="86">
        <f t="shared" si="0"/>
        <v>1</v>
      </c>
    </row>
    <row r="18" spans="1:9" s="38" customFormat="1" ht="15" customHeight="1" x14ac:dyDescent="0.25">
      <c r="A18" s="27" t="s">
        <v>13</v>
      </c>
      <c r="B18" s="99" t="s">
        <v>140</v>
      </c>
      <c r="C18" s="200" t="s">
        <v>187</v>
      </c>
      <c r="D18" s="476">
        <v>2340266</v>
      </c>
      <c r="E18" s="389">
        <v>2321065</v>
      </c>
      <c r="F18" s="389">
        <v>2321065</v>
      </c>
      <c r="G18" s="388">
        <v>2186516</v>
      </c>
      <c r="H18" s="96">
        <f t="shared" si="0"/>
        <v>0.93430233999041135</v>
      </c>
    </row>
    <row r="19" spans="1:9" s="38" customFormat="1" ht="15" customHeight="1" x14ac:dyDescent="0.25">
      <c r="A19" s="27" t="s">
        <v>40</v>
      </c>
      <c r="B19" s="99" t="s">
        <v>99</v>
      </c>
      <c r="C19" s="200" t="s">
        <v>188</v>
      </c>
      <c r="D19" s="476">
        <f>SUM(D20:D24)</f>
        <v>5669865</v>
      </c>
      <c r="E19" s="391">
        <f>SUM(E20:E24)</f>
        <v>5121475</v>
      </c>
      <c r="F19" s="391">
        <f>SUM(F20:F24)</f>
        <v>4583694</v>
      </c>
      <c r="G19" s="28">
        <f>SUM(G20:G24)</f>
        <v>5568677</v>
      </c>
      <c r="H19" s="96">
        <f t="shared" si="0"/>
        <v>0.98215336696729116</v>
      </c>
    </row>
    <row r="20" spans="1:9" s="38" customFormat="1" ht="15" customHeight="1" x14ac:dyDescent="0.25">
      <c r="A20" s="21" t="s">
        <v>98</v>
      </c>
      <c r="B20" s="18" t="s">
        <v>189</v>
      </c>
      <c r="C20" s="199" t="s">
        <v>195</v>
      </c>
      <c r="D20" s="477">
        <v>500000</v>
      </c>
      <c r="E20" s="392">
        <v>500000</v>
      </c>
      <c r="F20" s="392">
        <v>396397</v>
      </c>
      <c r="G20" s="390">
        <v>500000</v>
      </c>
      <c r="H20" s="97">
        <f t="shared" si="0"/>
        <v>1</v>
      </c>
    </row>
    <row r="21" spans="1:9" s="38" customFormat="1" ht="15" customHeight="1" x14ac:dyDescent="0.25">
      <c r="A21" s="21" t="s">
        <v>100</v>
      </c>
      <c r="B21" s="18" t="s">
        <v>190</v>
      </c>
      <c r="C21" s="199" t="s">
        <v>196</v>
      </c>
      <c r="D21" s="477">
        <v>100000</v>
      </c>
      <c r="E21" s="392">
        <v>106000</v>
      </c>
      <c r="F21" s="392">
        <v>74652</v>
      </c>
      <c r="G21" s="390">
        <v>100000</v>
      </c>
      <c r="H21" s="97">
        <f t="shared" si="0"/>
        <v>1</v>
      </c>
    </row>
    <row r="22" spans="1:9" s="38" customFormat="1" ht="15" customHeight="1" x14ac:dyDescent="0.25">
      <c r="A22" s="21" t="s">
        <v>191</v>
      </c>
      <c r="B22" s="18" t="s">
        <v>192</v>
      </c>
      <c r="C22" s="199" t="s">
        <v>197</v>
      </c>
      <c r="D22" s="477">
        <v>4246000</v>
      </c>
      <c r="E22" s="392">
        <v>3860771</v>
      </c>
      <c r="F22" s="392">
        <v>3564456</v>
      </c>
      <c r="G22" s="390">
        <v>4158000</v>
      </c>
      <c r="H22" s="97">
        <f t="shared" si="0"/>
        <v>0.97927461139896377</v>
      </c>
    </row>
    <row r="23" spans="1:9" s="41" customFormat="1" ht="15" customHeight="1" x14ac:dyDescent="0.25">
      <c r="A23" s="21" t="s">
        <v>193</v>
      </c>
      <c r="B23" s="18" t="s">
        <v>194</v>
      </c>
      <c r="C23" s="199" t="s">
        <v>198</v>
      </c>
      <c r="D23" s="477">
        <v>60000</v>
      </c>
      <c r="E23" s="392">
        <v>60000</v>
      </c>
      <c r="F23" s="392">
        <v>10430</v>
      </c>
      <c r="G23" s="390">
        <v>60000</v>
      </c>
      <c r="H23" s="97">
        <f t="shared" si="0"/>
        <v>1</v>
      </c>
    </row>
    <row r="24" spans="1:9" s="38" customFormat="1" ht="15" customHeight="1" x14ac:dyDescent="0.25">
      <c r="A24" s="21" t="s">
        <v>199</v>
      </c>
      <c r="B24" s="18" t="s">
        <v>200</v>
      </c>
      <c r="C24" s="199" t="s">
        <v>201</v>
      </c>
      <c r="D24" s="477">
        <f t="shared" ref="D24" si="1">SUM(D25:D26)</f>
        <v>763865</v>
      </c>
      <c r="E24" s="44">
        <f t="shared" ref="E24:G24" si="2">SUM(E25:E26)</f>
        <v>594704</v>
      </c>
      <c r="F24" s="44">
        <f t="shared" si="2"/>
        <v>537759</v>
      </c>
      <c r="G24" s="19">
        <f t="shared" si="2"/>
        <v>750677</v>
      </c>
      <c r="H24" s="97">
        <f t="shared" si="0"/>
        <v>0.98273516917256321</v>
      </c>
    </row>
    <row r="25" spans="1:9" s="38" customFormat="1" ht="15" customHeight="1" x14ac:dyDescent="0.25">
      <c r="A25" s="98"/>
      <c r="B25" s="22" t="s">
        <v>202</v>
      </c>
      <c r="C25" s="201" t="s">
        <v>203</v>
      </c>
      <c r="D25" s="441">
        <v>763500</v>
      </c>
      <c r="E25" s="387">
        <v>594500</v>
      </c>
      <c r="F25" s="387">
        <v>537753</v>
      </c>
      <c r="G25" s="441">
        <v>750500</v>
      </c>
      <c r="H25" s="86">
        <f t="shared" si="0"/>
        <v>0.98297314996725604</v>
      </c>
    </row>
    <row r="26" spans="1:9" ht="15" customHeight="1" x14ac:dyDescent="0.25">
      <c r="A26" s="366"/>
      <c r="B26" s="367" t="s">
        <v>363</v>
      </c>
      <c r="C26" s="474" t="s">
        <v>209</v>
      </c>
      <c r="D26" s="444">
        <v>365</v>
      </c>
      <c r="E26" s="387">
        <v>204</v>
      </c>
      <c r="F26" s="387">
        <v>6</v>
      </c>
      <c r="G26" s="444">
        <v>177</v>
      </c>
      <c r="H26" s="218"/>
      <c r="I26" s="109"/>
    </row>
    <row r="27" spans="1:9" ht="15" customHeight="1" thickBot="1" x14ac:dyDescent="0.3">
      <c r="A27" s="100" t="s">
        <v>41</v>
      </c>
      <c r="B27" s="214" t="s">
        <v>141</v>
      </c>
      <c r="C27" s="475" t="s">
        <v>219</v>
      </c>
      <c r="D27" s="139">
        <v>0</v>
      </c>
      <c r="E27" s="139">
        <v>0</v>
      </c>
      <c r="F27" s="139">
        <v>0</v>
      </c>
      <c r="G27" s="139">
        <v>0</v>
      </c>
      <c r="H27" s="107"/>
      <c r="I27" s="109"/>
    </row>
    <row r="28" spans="1:9" s="38" customFormat="1" ht="15" customHeight="1" thickTop="1" thickBot="1" x14ac:dyDescent="0.3">
      <c r="A28" s="558" t="s">
        <v>101</v>
      </c>
      <c r="B28" s="558"/>
      <c r="C28" s="204"/>
      <c r="D28" s="478">
        <f>D8+D18+D19+D27</f>
        <v>21450000</v>
      </c>
      <c r="E28" s="62">
        <f>E8+E18+E19+E27</f>
        <v>21364000</v>
      </c>
      <c r="F28" s="62">
        <f>F8+F18+F19+F27</f>
        <v>20826219</v>
      </c>
      <c r="G28" s="62">
        <f>G8+G18+G19+G27</f>
        <v>22188000</v>
      </c>
      <c r="H28" s="108">
        <f t="shared" si="0"/>
        <v>1.0344055944055943</v>
      </c>
    </row>
    <row r="29" spans="1:9" s="38" customFormat="1" ht="15" customHeight="1" thickTop="1" x14ac:dyDescent="0.25">
      <c r="A29" s="1"/>
      <c r="B29" s="1"/>
      <c r="C29" s="1"/>
      <c r="D29" s="109"/>
      <c r="E29" s="109"/>
      <c r="F29" s="109"/>
      <c r="G29" s="109"/>
    </row>
    <row r="30" spans="1:9" s="38" customFormat="1" ht="15" customHeight="1" x14ac:dyDescent="0.25">
      <c r="A30" s="1"/>
      <c r="B30" s="1"/>
      <c r="C30" s="1"/>
      <c r="D30" s="109"/>
      <c r="E30" s="109"/>
      <c r="F30" s="109"/>
      <c r="G30" s="109"/>
      <c r="H30" s="110"/>
    </row>
    <row r="31" spans="1:9" s="38" customFormat="1" ht="15" customHeight="1" x14ac:dyDescent="0.25">
      <c r="A31" s="557" t="s">
        <v>437</v>
      </c>
      <c r="B31" s="557"/>
      <c r="C31" s="557"/>
      <c r="D31" s="557"/>
      <c r="E31" s="557"/>
      <c r="F31" s="557"/>
      <c r="G31" s="557"/>
      <c r="H31" s="557"/>
      <c r="I31" s="110"/>
    </row>
    <row r="32" spans="1:9" s="38" customFormat="1" ht="13.8" thickBot="1" x14ac:dyDescent="0.25">
      <c r="A32" s="40"/>
      <c r="B32" s="91"/>
      <c r="C32" s="90"/>
      <c r="G32" s="445"/>
      <c r="H32" s="6" t="s">
        <v>152</v>
      </c>
      <c r="I32" s="110"/>
    </row>
    <row r="33" spans="1:9" s="220" customFormat="1" ht="41.4" thickTop="1" x14ac:dyDescent="0.25">
      <c r="A33" s="7" t="s">
        <v>0</v>
      </c>
      <c r="B33" s="8" t="s">
        <v>1</v>
      </c>
      <c r="C33" s="9" t="s">
        <v>176</v>
      </c>
      <c r="D33" s="9" t="s">
        <v>409</v>
      </c>
      <c r="E33" s="9" t="s">
        <v>433</v>
      </c>
      <c r="F33" s="9" t="s">
        <v>434</v>
      </c>
      <c r="G33" s="9" t="s">
        <v>431</v>
      </c>
      <c r="H33" s="337" t="s">
        <v>432</v>
      </c>
      <c r="I33" s="110"/>
    </row>
    <row r="34" spans="1:9" s="220" customFormat="1" ht="15" customHeight="1" thickBot="1" x14ac:dyDescent="0.3">
      <c r="A34" s="11" t="s">
        <v>2</v>
      </c>
      <c r="B34" s="12" t="s">
        <v>3</v>
      </c>
      <c r="C34" s="13" t="s">
        <v>4</v>
      </c>
      <c r="D34" s="13" t="s">
        <v>5</v>
      </c>
      <c r="E34" s="13" t="s">
        <v>6</v>
      </c>
      <c r="F34" s="13" t="s">
        <v>7</v>
      </c>
      <c r="G34" s="13" t="s">
        <v>8</v>
      </c>
      <c r="H34" s="92" t="s">
        <v>51</v>
      </c>
      <c r="I34" s="110"/>
    </row>
    <row r="35" spans="1:9" s="220" customFormat="1" ht="15" customHeight="1" thickTop="1" x14ac:dyDescent="0.25">
      <c r="A35" s="93" t="s">
        <v>12</v>
      </c>
      <c r="B35" s="99" t="s">
        <v>11</v>
      </c>
      <c r="C35" s="200" t="s">
        <v>267</v>
      </c>
      <c r="D35" s="95">
        <f>SUM(D36:D38)</f>
        <v>1220041</v>
      </c>
      <c r="E35" s="391">
        <f>SUM(E36:E38)</f>
        <v>1150692</v>
      </c>
      <c r="F35" s="391">
        <f>SUM(F36:F38)</f>
        <v>1150839</v>
      </c>
      <c r="G35" s="95">
        <f>SUM(G36:G38)</f>
        <v>1260072</v>
      </c>
      <c r="H35" s="96">
        <f t="shared" ref="H35:H41" si="3">G35/D35</f>
        <v>1.0328111924107468</v>
      </c>
      <c r="I35" s="110"/>
    </row>
    <row r="36" spans="1:9" s="220" customFormat="1" ht="15" customHeight="1" x14ac:dyDescent="0.25">
      <c r="A36" s="248" t="s">
        <v>94</v>
      </c>
      <c r="B36" s="18" t="s">
        <v>272</v>
      </c>
      <c r="C36" s="199" t="s">
        <v>271</v>
      </c>
      <c r="D36" s="322">
        <v>1200000</v>
      </c>
      <c r="E36" s="392">
        <v>1115890</v>
      </c>
      <c r="F36" s="392">
        <v>1116036</v>
      </c>
      <c r="G36" s="45">
        <v>1200000</v>
      </c>
      <c r="H36" s="97">
        <f t="shared" si="3"/>
        <v>1</v>
      </c>
      <c r="I36" s="110"/>
    </row>
    <row r="37" spans="1:9" s="220" customFormat="1" ht="15" customHeight="1" x14ac:dyDescent="0.25">
      <c r="A37" s="248" t="s">
        <v>95</v>
      </c>
      <c r="B37" s="18" t="s">
        <v>410</v>
      </c>
      <c r="C37" s="199" t="s">
        <v>411</v>
      </c>
      <c r="D37" s="292">
        <v>20000</v>
      </c>
      <c r="E37" s="392">
        <v>34800</v>
      </c>
      <c r="F37" s="392">
        <v>34800</v>
      </c>
      <c r="G37" s="45">
        <v>60000</v>
      </c>
      <c r="H37" s="97"/>
      <c r="I37" s="110"/>
    </row>
    <row r="38" spans="1:9" s="38" customFormat="1" ht="15" customHeight="1" x14ac:dyDescent="0.25">
      <c r="A38" s="248" t="s">
        <v>96</v>
      </c>
      <c r="B38" s="18" t="s">
        <v>281</v>
      </c>
      <c r="C38" s="199" t="s">
        <v>364</v>
      </c>
      <c r="D38" s="292">
        <v>41</v>
      </c>
      <c r="E38" s="392">
        <v>2</v>
      </c>
      <c r="F38" s="392">
        <v>3</v>
      </c>
      <c r="G38" s="45">
        <v>72</v>
      </c>
      <c r="H38" s="97"/>
      <c r="I38" s="110"/>
    </row>
    <row r="39" spans="1:9" ht="15" customHeight="1" x14ac:dyDescent="0.25">
      <c r="A39" s="267" t="s">
        <v>40</v>
      </c>
      <c r="B39" s="268" t="s">
        <v>103</v>
      </c>
      <c r="C39" s="268" t="s">
        <v>298</v>
      </c>
      <c r="D39" s="270">
        <v>990959</v>
      </c>
      <c r="E39" s="479">
        <v>990960</v>
      </c>
      <c r="F39" s="479">
        <v>990960</v>
      </c>
      <c r="G39" s="270">
        <v>537928</v>
      </c>
      <c r="H39" s="271">
        <f>G39/D39</f>
        <v>0.54283577827135132</v>
      </c>
    </row>
    <row r="40" spans="1:9" ht="15" customHeight="1" thickBot="1" x14ac:dyDescent="0.3">
      <c r="A40" s="480" t="s">
        <v>13</v>
      </c>
      <c r="B40" s="481" t="s">
        <v>296</v>
      </c>
      <c r="C40" s="482" t="s">
        <v>297</v>
      </c>
      <c r="D40" s="498">
        <v>19239000</v>
      </c>
      <c r="E40" s="483">
        <v>19222348</v>
      </c>
      <c r="F40" s="483">
        <v>19222348</v>
      </c>
      <c r="G40" s="484">
        <v>20390000</v>
      </c>
      <c r="H40" s="96">
        <f t="shared" si="3"/>
        <v>1.0598263943032382</v>
      </c>
    </row>
    <row r="41" spans="1:9" ht="15" customHeight="1" thickTop="1" thickBot="1" x14ac:dyDescent="0.3">
      <c r="A41" s="558" t="s">
        <v>142</v>
      </c>
      <c r="B41" s="558"/>
      <c r="C41" s="213"/>
      <c r="D41" s="62">
        <f>D35+D40+D39</f>
        <v>21450000</v>
      </c>
      <c r="E41" s="62">
        <f>E35+E40+E39</f>
        <v>21364000</v>
      </c>
      <c r="F41" s="62">
        <f>F35+F40+F39</f>
        <v>21364147</v>
      </c>
      <c r="G41" s="62">
        <f>G35+G40+G39</f>
        <v>22188000</v>
      </c>
      <c r="H41" s="101">
        <f t="shared" si="3"/>
        <v>1.0344055944055943</v>
      </c>
    </row>
    <row r="42" spans="1:9" ht="13.8" thickTop="1" x14ac:dyDescent="0.25">
      <c r="G42" s="111"/>
    </row>
    <row r="43" spans="1:9" x14ac:dyDescent="0.25">
      <c r="G43" s="112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ColWidth="9.109375" defaultRowHeight="13.2" x14ac:dyDescent="0.25"/>
  <cols>
    <col min="1" max="1" width="5.6640625" style="152" customWidth="1"/>
    <col min="2" max="2" width="37.6640625" style="152" customWidth="1"/>
    <col min="3" max="5" width="9.6640625" style="152" customWidth="1"/>
    <col min="6" max="6" width="9.6640625" style="151" customWidth="1"/>
    <col min="7" max="16384" width="9.109375" style="151"/>
  </cols>
  <sheetData>
    <row r="1" spans="1:6" ht="15" customHeight="1" x14ac:dyDescent="0.25">
      <c r="A1" s="524" t="s">
        <v>338</v>
      </c>
      <c r="B1" s="524"/>
      <c r="C1" s="524"/>
      <c r="D1" s="524"/>
      <c r="E1" s="524"/>
      <c r="F1" s="524"/>
    </row>
    <row r="2" spans="1:6" ht="15" customHeight="1" x14ac:dyDescent="0.25">
      <c r="B2" s="176"/>
      <c r="C2" s="176"/>
      <c r="D2" s="176"/>
      <c r="E2" s="176"/>
      <c r="F2" s="150" t="str">
        <f>'2.sz. melléklet'!G2</f>
        <v>az 1/2021. (II…...) önkormányzati rendelethez</v>
      </c>
    </row>
    <row r="3" spans="1:6" ht="15" customHeight="1" x14ac:dyDescent="0.25">
      <c r="A3" s="178"/>
    </row>
    <row r="4" spans="1:6" ht="15" customHeight="1" x14ac:dyDescent="0.25">
      <c r="A4" s="565" t="s">
        <v>435</v>
      </c>
      <c r="B4" s="565"/>
      <c r="C4" s="565"/>
      <c r="D4" s="565"/>
      <c r="E4" s="565"/>
      <c r="F4" s="565"/>
    </row>
    <row r="5" spans="1:6" ht="15" customHeight="1" x14ac:dyDescent="0.25">
      <c r="A5" s="179"/>
      <c r="B5" s="179"/>
      <c r="C5" s="179"/>
      <c r="D5" s="179"/>
      <c r="E5" s="179"/>
      <c r="F5" s="180"/>
    </row>
    <row r="6" spans="1:6" ht="15" customHeight="1" thickBot="1" x14ac:dyDescent="0.3">
      <c r="A6" s="181"/>
      <c r="B6" s="181"/>
      <c r="C6" s="181"/>
      <c r="D6" s="181"/>
      <c r="E6" s="181"/>
      <c r="F6" s="6" t="s">
        <v>152</v>
      </c>
    </row>
    <row r="7" spans="1:6" ht="31.2" thickTop="1" x14ac:dyDescent="0.25">
      <c r="A7" s="182" t="s">
        <v>60</v>
      </c>
      <c r="B7" s="183" t="s">
        <v>92</v>
      </c>
      <c r="C7" s="9" t="s">
        <v>409</v>
      </c>
      <c r="D7" s="9" t="s">
        <v>433</v>
      </c>
      <c r="E7" s="9" t="s">
        <v>431</v>
      </c>
      <c r="F7" s="337" t="s">
        <v>432</v>
      </c>
    </row>
    <row r="8" spans="1:6" ht="15" customHeight="1" thickBot="1" x14ac:dyDescent="0.3">
      <c r="A8" s="184" t="s">
        <v>2</v>
      </c>
      <c r="B8" s="161" t="s">
        <v>3</v>
      </c>
      <c r="C8" s="13" t="s">
        <v>4</v>
      </c>
      <c r="D8" s="13" t="s">
        <v>5</v>
      </c>
      <c r="E8" s="13" t="s">
        <v>7</v>
      </c>
      <c r="F8" s="14" t="s">
        <v>8</v>
      </c>
    </row>
    <row r="9" spans="1:6" ht="18" customHeight="1" thickTop="1" thickBot="1" x14ac:dyDescent="0.3">
      <c r="A9" s="463" t="s">
        <v>12</v>
      </c>
      <c r="B9" s="464" t="s">
        <v>35</v>
      </c>
      <c r="C9" s="465">
        <f>'2.sz. melléklet'!C38</f>
        <v>48782569</v>
      </c>
      <c r="D9" s="465">
        <f>'2.sz. melléklet'!D38</f>
        <v>99694632</v>
      </c>
      <c r="E9" s="465">
        <f>'2.sz. melléklet'!F38</f>
        <v>63934006</v>
      </c>
      <c r="F9" s="466">
        <f>E9/C9</f>
        <v>1.310591207281437</v>
      </c>
    </row>
    <row r="10" spans="1:6" ht="18" customHeight="1" thickTop="1" thickBot="1" x14ac:dyDescent="0.3">
      <c r="A10" s="467"/>
      <c r="B10" s="468" t="s">
        <v>139</v>
      </c>
      <c r="C10" s="469">
        <f>SUM(C9)</f>
        <v>48782569</v>
      </c>
      <c r="D10" s="469">
        <f t="shared" ref="D10:E10" si="0">SUM(D9)</f>
        <v>99694632</v>
      </c>
      <c r="E10" s="469">
        <f t="shared" si="0"/>
        <v>63934006</v>
      </c>
      <c r="F10" s="470">
        <f>E10/C10</f>
        <v>1.310591207281437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2</vt:i4>
      </vt:variant>
    </vt:vector>
  </HeadingPairs>
  <TitlesOfParts>
    <vt:vector size="15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'11.sz. melléklet'!Nyomtatási_terület</vt:lpstr>
      <vt:lpstr>'2.sz.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2021-02-12T13:09:03Z</cp:lastPrinted>
  <dcterms:created xsi:type="dcterms:W3CDTF">2014-02-03T15:00:44Z</dcterms:created>
  <dcterms:modified xsi:type="dcterms:W3CDTF">2021-02-15T13:06:21Z</dcterms:modified>
</cp:coreProperties>
</file>