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6" windowHeight="6900" tabRatio="596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 sz. melléklet " sheetId="30" r:id="rId7"/>
    <sheet name="8.sz. melléklet" sheetId="7" r:id="rId8"/>
    <sheet name="9.sz. melléklet" sheetId="8" r:id="rId9"/>
    <sheet name="10.sz. melléklet" sheetId="18" r:id="rId10"/>
    <sheet name="11.sz. melléklet" sheetId="9" r:id="rId11"/>
    <sheet name="12.sz. melléklet" sheetId="19" r:id="rId12"/>
    <sheet name="13.sz. melléklet" sheetId="10" r:id="rId13"/>
    <sheet name="14.sz. melléklet" sheetId="32" r:id="rId14"/>
    <sheet name="15.sz. melléklet" sheetId="11" r:id="rId15"/>
    <sheet name="16.sz. melléklet" sheetId="31" r:id="rId16"/>
    <sheet name="17.sz. melléklet" sheetId="22" r:id="rId17"/>
    <sheet name="18.sz. melléklet" sheetId="23" r:id="rId18"/>
    <sheet name="19.sz. melléklet" sheetId="24" r:id="rId19"/>
    <sheet name="20.sz melléklet" sheetId="13" r:id="rId20"/>
    <sheet name="21.sz. melléklet" sheetId="14" r:id="rId21"/>
    <sheet name="22.sz. melléklet" sheetId="25" r:id="rId22"/>
    <sheet name="23.sz. melléklet" sheetId="26" r:id="rId23"/>
  </sheets>
  <definedNames>
    <definedName name="_xlnm.Print_Area" localSheetId="12">'13.sz. melléklet'!$A$1:$G$39</definedName>
    <definedName name="_xlnm.Print_Area" localSheetId="1">'2.sz. melléklet'!$A$1:$G$41</definedName>
    <definedName name="_xlnm.Print_Area" localSheetId="20">'21.sz. melléklet'!$A$1:$O$26</definedName>
  </definedNames>
  <calcPr calcId="162913"/>
</workbook>
</file>

<file path=xl/calcChain.xml><?xml version="1.0" encoding="utf-8"?>
<calcChain xmlns="http://schemas.openxmlformats.org/spreadsheetml/2006/main">
  <c r="H19" i="13" l="1"/>
  <c r="G19" i="13"/>
  <c r="D23" i="13"/>
  <c r="D10" i="18" l="1"/>
  <c r="E10" i="18"/>
  <c r="C10" i="18"/>
  <c r="F24" i="2" l="1"/>
  <c r="D24" i="2"/>
  <c r="E24" i="2"/>
  <c r="C24" i="2"/>
  <c r="I52" i="30"/>
  <c r="F50" i="30" l="1"/>
  <c r="E52" i="30"/>
  <c r="C11" i="3"/>
  <c r="D23" i="1"/>
  <c r="E23" i="1"/>
  <c r="F23" i="1"/>
  <c r="C23" i="1"/>
  <c r="F11" i="3" l="1"/>
  <c r="D15" i="9" l="1"/>
  <c r="H52" i="30" l="1"/>
  <c r="G52" i="30"/>
  <c r="D52" i="30"/>
  <c r="C52" i="30"/>
  <c r="J24" i="30"/>
  <c r="F8" i="30"/>
  <c r="G51" i="30"/>
  <c r="C51" i="30"/>
  <c r="C24" i="1"/>
  <c r="D29" i="1"/>
  <c r="D27" i="1" s="1"/>
  <c r="E29" i="1"/>
  <c r="E27" i="1" s="1"/>
  <c r="C29" i="1"/>
  <c r="C27" i="1" s="1"/>
  <c r="D18" i="13"/>
  <c r="C18" i="13"/>
  <c r="D19" i="11"/>
  <c r="E19" i="11"/>
  <c r="F19" i="11"/>
  <c r="C19" i="11"/>
  <c r="C31" i="1" l="1"/>
  <c r="G53" i="30"/>
  <c r="C53" i="30"/>
  <c r="C37" i="11" l="1"/>
  <c r="H46" i="7"/>
  <c r="H47" i="7"/>
  <c r="H14" i="7"/>
  <c r="H15" i="7"/>
  <c r="H92" i="7"/>
  <c r="H65" i="7"/>
  <c r="H83" i="7"/>
  <c r="E38" i="7"/>
  <c r="F38" i="7"/>
  <c r="G38" i="7"/>
  <c r="D38" i="7"/>
  <c r="G25" i="13" l="1"/>
  <c r="N2" i="32"/>
  <c r="F19" i="13"/>
  <c r="H51" i="30"/>
  <c r="O14" i="14" l="1"/>
  <c r="D20" i="31" l="1"/>
  <c r="D37" i="11"/>
  <c r="G15" i="11"/>
  <c r="G16" i="11"/>
  <c r="G41" i="11"/>
  <c r="D41" i="11"/>
  <c r="E41" i="11"/>
  <c r="F41" i="11"/>
  <c r="C41" i="11"/>
  <c r="F49" i="30"/>
  <c r="I51" i="30"/>
  <c r="D51" i="30"/>
  <c r="E51" i="30"/>
  <c r="J45" i="30"/>
  <c r="J27" i="2" l="1"/>
  <c r="J29" i="2" s="1"/>
  <c r="K27" i="2"/>
  <c r="K29" i="2" s="1"/>
  <c r="L27" i="2"/>
  <c r="L29" i="2" s="1"/>
  <c r="I27" i="2"/>
  <c r="I29" i="2" s="1"/>
  <c r="D27" i="2"/>
  <c r="E27" i="2"/>
  <c r="F27" i="2"/>
  <c r="C27" i="2"/>
  <c r="E29" i="2" l="1"/>
  <c r="F29" i="2"/>
  <c r="D29" i="2"/>
  <c r="C28" i="2"/>
  <c r="E28" i="3" l="1"/>
  <c r="D40" i="1" l="1"/>
  <c r="E40" i="1"/>
  <c r="F40" i="1"/>
  <c r="C40" i="1"/>
  <c r="C29" i="2"/>
  <c r="F29" i="1" l="1"/>
  <c r="F27" i="1" s="1"/>
  <c r="F38" i="1"/>
  <c r="G15" i="8"/>
  <c r="E91" i="7" l="1"/>
  <c r="F91" i="7"/>
  <c r="G91" i="7"/>
  <c r="D91" i="7"/>
  <c r="H11" i="7"/>
  <c r="D9" i="9" l="1"/>
  <c r="E69" i="7" l="1"/>
  <c r="F69" i="7"/>
  <c r="G69" i="7"/>
  <c r="E50" i="7"/>
  <c r="F50" i="7"/>
  <c r="G50" i="7"/>
  <c r="D50" i="7"/>
  <c r="H30" i="7"/>
  <c r="E35" i="8"/>
  <c r="F35" i="8"/>
  <c r="G35" i="8"/>
  <c r="D35" i="8"/>
  <c r="E24" i="8"/>
  <c r="F24" i="8"/>
  <c r="G24" i="8"/>
  <c r="D24" i="8"/>
  <c r="F37" i="11" l="1"/>
  <c r="E10" i="13" l="1"/>
  <c r="D16" i="13"/>
  <c r="C16" i="13"/>
  <c r="D24" i="13"/>
  <c r="D10" i="13"/>
  <c r="D17" i="13"/>
  <c r="E37" i="11"/>
  <c r="F9" i="30"/>
  <c r="D23" i="31" l="1"/>
  <c r="E11" i="3" l="1"/>
  <c r="E10" i="3" s="1"/>
  <c r="D11" i="3"/>
  <c r="E30" i="3"/>
  <c r="E31" i="3"/>
  <c r="E32" i="3"/>
  <c r="J10" i="2"/>
  <c r="K10" i="2"/>
  <c r="J12" i="2"/>
  <c r="K12" i="2"/>
  <c r="J13" i="2"/>
  <c r="K13" i="2"/>
  <c r="J14" i="2"/>
  <c r="K14" i="2"/>
  <c r="J15" i="2"/>
  <c r="K15" i="2"/>
  <c r="J16" i="2"/>
  <c r="K16" i="2"/>
  <c r="E21" i="2"/>
  <c r="E20" i="2"/>
  <c r="E10" i="2"/>
  <c r="E11" i="2"/>
  <c r="E12" i="2"/>
  <c r="E13" i="2"/>
  <c r="E14" i="2"/>
  <c r="F12" i="4"/>
  <c r="F14" i="4"/>
  <c r="F15" i="4"/>
  <c r="F16" i="4"/>
  <c r="F17" i="4"/>
  <c r="F19" i="4"/>
  <c r="E26" i="1"/>
  <c r="E24" i="1"/>
  <c r="E31" i="1" s="1"/>
  <c r="F24" i="1"/>
  <c r="F31" i="1" s="1"/>
  <c r="D24" i="1"/>
  <c r="D26" i="1"/>
  <c r="E38" i="1"/>
  <c r="E37" i="1" s="1"/>
  <c r="E9" i="18"/>
  <c r="E16" i="1"/>
  <c r="F16" i="1"/>
  <c r="E17" i="1"/>
  <c r="E18" i="1"/>
  <c r="F18" i="1"/>
  <c r="E10" i="1"/>
  <c r="F10" i="1"/>
  <c r="E13" i="1"/>
  <c r="F13" i="1"/>
  <c r="E11" i="1"/>
  <c r="F11" i="1"/>
  <c r="E14" i="1"/>
  <c r="F14" i="1"/>
  <c r="F9" i="1" l="1"/>
  <c r="E9" i="1"/>
  <c r="F12" i="1"/>
  <c r="E12" i="1"/>
  <c r="D31" i="1"/>
  <c r="E15" i="1"/>
  <c r="F37" i="1"/>
  <c r="E29" i="3"/>
  <c r="G9" i="8"/>
  <c r="F9" i="8"/>
  <c r="F19" i="8"/>
  <c r="G64" i="7"/>
  <c r="G84" i="7"/>
  <c r="E84" i="7"/>
  <c r="F84" i="7"/>
  <c r="D84" i="7"/>
  <c r="C14" i="13" s="1"/>
  <c r="F89" i="7"/>
  <c r="F87" i="7"/>
  <c r="F74" i="7"/>
  <c r="F67" i="7"/>
  <c r="F64" i="7"/>
  <c r="F61" i="7"/>
  <c r="F48" i="7"/>
  <c r="F45" i="7"/>
  <c r="F33" i="7"/>
  <c r="F27" i="7"/>
  <c r="F22" i="7" s="1"/>
  <c r="F17" i="7"/>
  <c r="F8" i="7"/>
  <c r="F41" i="8"/>
  <c r="F15" i="8"/>
  <c r="G32" i="11"/>
  <c r="G29" i="11"/>
  <c r="G28" i="11"/>
  <c r="G27" i="11"/>
  <c r="G26" i="11"/>
  <c r="G25" i="11"/>
  <c r="G24" i="11"/>
  <c r="G23" i="11"/>
  <c r="G22" i="11"/>
  <c r="G19" i="11"/>
  <c r="G17" i="11"/>
  <c r="G14" i="11"/>
  <c r="G13" i="11"/>
  <c r="G12" i="11"/>
  <c r="G11" i="11"/>
  <c r="G10" i="11"/>
  <c r="G9" i="11"/>
  <c r="D45" i="9"/>
  <c r="D48" i="9" s="1"/>
  <c r="F28" i="3"/>
  <c r="G19" i="8"/>
  <c r="G45" i="7"/>
  <c r="G48" i="7"/>
  <c r="G11" i="5" s="1"/>
  <c r="G8" i="7"/>
  <c r="G17" i="7"/>
  <c r="G12" i="4"/>
  <c r="G27" i="7"/>
  <c r="G22" i="7" s="1"/>
  <c r="G14" i="4"/>
  <c r="G15" i="4"/>
  <c r="G16" i="4"/>
  <c r="G17" i="4"/>
  <c r="G19" i="4"/>
  <c r="G74" i="7"/>
  <c r="F30" i="3"/>
  <c r="D19" i="31"/>
  <c r="F32" i="3"/>
  <c r="H63" i="7"/>
  <c r="L10" i="2"/>
  <c r="L12" i="2"/>
  <c r="L13" i="2"/>
  <c r="L14" i="2"/>
  <c r="L15" i="2"/>
  <c r="L16" i="2"/>
  <c r="G89" i="7"/>
  <c r="F21" i="2"/>
  <c r="F20" i="2"/>
  <c r="F10" i="2"/>
  <c r="F12" i="2"/>
  <c r="F13" i="2"/>
  <c r="F14" i="2"/>
  <c r="G87" i="7"/>
  <c r="G61" i="7"/>
  <c r="D61" i="7"/>
  <c r="D64" i="7"/>
  <c r="D69" i="7"/>
  <c r="C31" i="3" s="1"/>
  <c r="D74" i="7"/>
  <c r="D87" i="7"/>
  <c r="C34" i="3" s="1"/>
  <c r="D89" i="7"/>
  <c r="C22" i="1" s="1"/>
  <c r="H93" i="7"/>
  <c r="H90" i="7"/>
  <c r="H81" i="7"/>
  <c r="H79" i="7"/>
  <c r="H78" i="7"/>
  <c r="H77" i="7"/>
  <c r="H76" i="7"/>
  <c r="H75" i="7"/>
  <c r="H73" i="7"/>
  <c r="H72" i="7"/>
  <c r="H71" i="7"/>
  <c r="H70" i="7"/>
  <c r="H68" i="7"/>
  <c r="H62" i="7"/>
  <c r="G33" i="7"/>
  <c r="D8" i="7"/>
  <c r="D17" i="7"/>
  <c r="D27" i="7"/>
  <c r="D22" i="7" s="1"/>
  <c r="D33" i="7"/>
  <c r="I20" i="2"/>
  <c r="D45" i="7"/>
  <c r="I21" i="2" s="1"/>
  <c r="D48" i="7"/>
  <c r="H50" i="7"/>
  <c r="H53" i="7"/>
  <c r="H52" i="7"/>
  <c r="H49" i="7"/>
  <c r="H44" i="7"/>
  <c r="H43" i="7"/>
  <c r="H42" i="7"/>
  <c r="H41" i="7"/>
  <c r="H40" i="7"/>
  <c r="H37" i="7"/>
  <c r="H36" i="7"/>
  <c r="H35" i="7"/>
  <c r="H34" i="7"/>
  <c r="H32" i="7"/>
  <c r="H31" i="7"/>
  <c r="H29" i="7"/>
  <c r="H28" i="7"/>
  <c r="H26" i="7"/>
  <c r="H25" i="7"/>
  <c r="H24" i="7"/>
  <c r="H23" i="7"/>
  <c r="H21" i="7"/>
  <c r="H20" i="7"/>
  <c r="H19" i="7"/>
  <c r="H18" i="7"/>
  <c r="H16" i="7"/>
  <c r="H13" i="7"/>
  <c r="H12" i="7"/>
  <c r="H9" i="7"/>
  <c r="E8" i="7"/>
  <c r="E17" i="7"/>
  <c r="E27" i="7"/>
  <c r="E22" i="7" s="1"/>
  <c r="D9" i="8"/>
  <c r="D15" i="8"/>
  <c r="D12" i="4"/>
  <c r="D19" i="8"/>
  <c r="D14" i="4"/>
  <c r="D15" i="4"/>
  <c r="D16" i="4"/>
  <c r="D17" i="4"/>
  <c r="E23" i="13"/>
  <c r="E24" i="13"/>
  <c r="E17" i="13"/>
  <c r="H40" i="8"/>
  <c r="H39" i="8"/>
  <c r="H36" i="8"/>
  <c r="H25" i="8"/>
  <c r="H23" i="8"/>
  <c r="H22" i="8"/>
  <c r="H21" i="8"/>
  <c r="H20" i="8"/>
  <c r="H18" i="8"/>
  <c r="H17" i="8"/>
  <c r="H16" i="8"/>
  <c r="H14" i="8"/>
  <c r="H13" i="8"/>
  <c r="H10" i="8"/>
  <c r="J48" i="30"/>
  <c r="J46" i="30"/>
  <c r="J44" i="30"/>
  <c r="J43" i="30"/>
  <c r="J42" i="30"/>
  <c r="J41" i="30"/>
  <c r="J40" i="30"/>
  <c r="J39" i="30"/>
  <c r="J38" i="30"/>
  <c r="J37" i="30"/>
  <c r="J36" i="30"/>
  <c r="J34" i="30"/>
  <c r="J33" i="30"/>
  <c r="J32" i="30"/>
  <c r="J31" i="30"/>
  <c r="J30" i="30"/>
  <c r="J29" i="30"/>
  <c r="J26" i="30"/>
  <c r="J25" i="30"/>
  <c r="J23" i="30"/>
  <c r="J22" i="30"/>
  <c r="J20" i="30"/>
  <c r="J18" i="30"/>
  <c r="J17" i="30"/>
  <c r="J15" i="30"/>
  <c r="J14" i="30"/>
  <c r="J13" i="30"/>
  <c r="J12" i="30"/>
  <c r="J11" i="30"/>
  <c r="J10" i="30"/>
  <c r="J9" i="30"/>
  <c r="J8" i="30"/>
  <c r="F42" i="30"/>
  <c r="F38" i="30"/>
  <c r="F37" i="30"/>
  <c r="F34" i="30"/>
  <c r="F33" i="30"/>
  <c r="F30" i="30"/>
  <c r="F21" i="30"/>
  <c r="F12" i="30"/>
  <c r="F11" i="30"/>
  <c r="F10" i="30"/>
  <c r="E45" i="7"/>
  <c r="J21" i="2" s="1"/>
  <c r="E48" i="7"/>
  <c r="J22" i="2" s="1"/>
  <c r="E9" i="8"/>
  <c r="E15" i="8"/>
  <c r="E19" i="8"/>
  <c r="D19" i="4"/>
  <c r="E74" i="7"/>
  <c r="E41" i="8"/>
  <c r="D31" i="3"/>
  <c r="E87" i="7"/>
  <c r="I10" i="2"/>
  <c r="I12" i="2"/>
  <c r="I13" i="2"/>
  <c r="I14" i="2"/>
  <c r="I15" i="2"/>
  <c r="I16" i="2"/>
  <c r="C10" i="2"/>
  <c r="C12" i="2"/>
  <c r="C13" i="2"/>
  <c r="C14" i="2"/>
  <c r="C30" i="3"/>
  <c r="C32" i="3"/>
  <c r="C28" i="3"/>
  <c r="E89" i="7"/>
  <c r="D22" i="1" s="1"/>
  <c r="E12" i="4"/>
  <c r="E14" i="4"/>
  <c r="E15" i="4"/>
  <c r="E16" i="4"/>
  <c r="E17" i="4"/>
  <c r="C38" i="1"/>
  <c r="G38" i="1" s="1"/>
  <c r="C16" i="1"/>
  <c r="G16" i="1" s="1"/>
  <c r="C18" i="1"/>
  <c r="G18" i="1" s="1"/>
  <c r="C10" i="1"/>
  <c r="C13" i="1"/>
  <c r="C11" i="1"/>
  <c r="C14" i="1"/>
  <c r="G25" i="1"/>
  <c r="E2" i="31"/>
  <c r="G11" i="10"/>
  <c r="G16" i="10"/>
  <c r="E2" i="9"/>
  <c r="O22" i="14"/>
  <c r="C23" i="13"/>
  <c r="D38" i="1"/>
  <c r="D37" i="1" s="1"/>
  <c r="E33" i="7"/>
  <c r="E64" i="7"/>
  <c r="E34" i="10"/>
  <c r="F34" i="10"/>
  <c r="E61" i="7"/>
  <c r="E19" i="4"/>
  <c r="D28" i="3"/>
  <c r="D30" i="3"/>
  <c r="D32" i="3"/>
  <c r="D10" i="2"/>
  <c r="D12" i="2"/>
  <c r="D13" i="2"/>
  <c r="D14" i="2"/>
  <c r="D21" i="2"/>
  <c r="D20" i="2"/>
  <c r="D16" i="1"/>
  <c r="D18" i="1"/>
  <c r="D10" i="1"/>
  <c r="D13" i="1"/>
  <c r="D11" i="1"/>
  <c r="D14" i="1"/>
  <c r="L2" i="30"/>
  <c r="C24" i="13"/>
  <c r="C17" i="13"/>
  <c r="C10" i="13"/>
  <c r="C21" i="2"/>
  <c r="C20" i="2"/>
  <c r="D34" i="10"/>
  <c r="G26" i="10"/>
  <c r="O13" i="14"/>
  <c r="O10" i="14"/>
  <c r="G28" i="10"/>
  <c r="G35" i="10"/>
  <c r="L2" i="2"/>
  <c r="G2" i="3"/>
  <c r="H2" i="4"/>
  <c r="H2" i="5"/>
  <c r="H56" i="7"/>
  <c r="H2" i="7"/>
  <c r="H2" i="8"/>
  <c r="F2" i="18"/>
  <c r="F2" i="19"/>
  <c r="G2" i="10"/>
  <c r="G2" i="11"/>
  <c r="O19" i="14"/>
  <c r="O20" i="14"/>
  <c r="O21" i="14"/>
  <c r="O23" i="14"/>
  <c r="O18" i="14"/>
  <c r="O11" i="14"/>
  <c r="O12" i="14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D2" i="24"/>
  <c r="B18" i="24"/>
  <c r="I2" i="23"/>
  <c r="I2" i="22"/>
  <c r="F25" i="13"/>
  <c r="H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D9" i="1" l="1"/>
  <c r="D12" i="1"/>
  <c r="C12" i="1"/>
  <c r="G10" i="1"/>
  <c r="C9" i="1"/>
  <c r="H64" i="7"/>
  <c r="G9" i="5"/>
  <c r="H45" i="7"/>
  <c r="F20" i="1"/>
  <c r="H84" i="7"/>
  <c r="I11" i="2"/>
  <c r="F22" i="2"/>
  <c r="H16" i="4"/>
  <c r="M24" i="25"/>
  <c r="J24" i="25"/>
  <c r="I24" i="25"/>
  <c r="F24" i="25"/>
  <c r="E24" i="25"/>
  <c r="C21" i="1"/>
  <c r="D9" i="5"/>
  <c r="H53" i="30"/>
  <c r="F8" i="8"/>
  <c r="F28" i="8" s="1"/>
  <c r="D8" i="8"/>
  <c r="D28" i="8" s="1"/>
  <c r="C33" i="3"/>
  <c r="G40" i="1"/>
  <c r="N25" i="14"/>
  <c r="F19" i="1"/>
  <c r="J25" i="14"/>
  <c r="E25" i="14"/>
  <c r="I25" i="14"/>
  <c r="F25" i="14"/>
  <c r="K25" i="14"/>
  <c r="H25" i="14"/>
  <c r="G25" i="14"/>
  <c r="H15" i="8"/>
  <c r="M25" i="14"/>
  <c r="G24" i="25"/>
  <c r="K24" i="25"/>
  <c r="C10" i="3"/>
  <c r="D13" i="13"/>
  <c r="E8" i="8"/>
  <c r="E28" i="8" s="1"/>
  <c r="H35" i="8"/>
  <c r="H19" i="8"/>
  <c r="G11" i="3"/>
  <c r="C19" i="1"/>
  <c r="O24" i="14"/>
  <c r="L25" i="14"/>
  <c r="D25" i="14"/>
  <c r="D24" i="25"/>
  <c r="H24" i="25"/>
  <c r="L24" i="25"/>
  <c r="J11" i="2"/>
  <c r="H9" i="8"/>
  <c r="N24" i="25"/>
  <c r="O23" i="25"/>
  <c r="C24" i="25"/>
  <c r="O16" i="25"/>
  <c r="J51" i="30"/>
  <c r="E15" i="13"/>
  <c r="L22" i="2"/>
  <c r="D15" i="13"/>
  <c r="H19" i="4"/>
  <c r="C15" i="13"/>
  <c r="C20" i="1"/>
  <c r="H89" i="7"/>
  <c r="C22" i="2"/>
  <c r="J20" i="2"/>
  <c r="J26" i="2" s="1"/>
  <c r="D22" i="13"/>
  <c r="D15" i="2"/>
  <c r="D11" i="13"/>
  <c r="F95" i="7"/>
  <c r="D22" i="2"/>
  <c r="D14" i="13"/>
  <c r="C23" i="2"/>
  <c r="E9" i="5"/>
  <c r="G37" i="11"/>
  <c r="H24" i="8"/>
  <c r="H17" i="7"/>
  <c r="F52" i="30"/>
  <c r="H8" i="7"/>
  <c r="D11" i="5"/>
  <c r="H11" i="5" s="1"/>
  <c r="H48" i="7"/>
  <c r="I22" i="2"/>
  <c r="I26" i="2" s="1"/>
  <c r="F15" i="2"/>
  <c r="F21" i="1"/>
  <c r="K21" i="2"/>
  <c r="F9" i="5"/>
  <c r="D53" i="30"/>
  <c r="D21" i="1"/>
  <c r="J52" i="30"/>
  <c r="C9" i="2"/>
  <c r="E11" i="13"/>
  <c r="H17" i="4"/>
  <c r="H14" i="4"/>
  <c r="E33" i="3"/>
  <c r="E9" i="2"/>
  <c r="E19" i="1"/>
  <c r="F31" i="3"/>
  <c r="F29" i="3" s="1"/>
  <c r="D24" i="31"/>
  <c r="D30" i="31" s="1"/>
  <c r="D32" i="31" s="1"/>
  <c r="F17" i="1"/>
  <c r="E23" i="2"/>
  <c r="E22" i="1"/>
  <c r="D7" i="7"/>
  <c r="D54" i="7" s="1"/>
  <c r="K11" i="2"/>
  <c r="F13" i="4"/>
  <c r="K22" i="2"/>
  <c r="F11" i="5"/>
  <c r="C13" i="13"/>
  <c r="D23" i="2"/>
  <c r="E53" i="30"/>
  <c r="D13" i="4"/>
  <c r="H33" i="7"/>
  <c r="F34" i="3"/>
  <c r="F23" i="2"/>
  <c r="F22" i="1"/>
  <c r="G22" i="1" s="1"/>
  <c r="H12" i="4"/>
  <c r="G10" i="5"/>
  <c r="F36" i="1"/>
  <c r="G28" i="3"/>
  <c r="F7" i="7"/>
  <c r="F54" i="7" s="1"/>
  <c r="K20" i="2"/>
  <c r="F10" i="5"/>
  <c r="E36" i="1"/>
  <c r="E15" i="2"/>
  <c r="E21" i="1"/>
  <c r="E34" i="3"/>
  <c r="E20" i="1"/>
  <c r="E22" i="2"/>
  <c r="G11" i="1"/>
  <c r="I53" i="30"/>
  <c r="F51" i="30"/>
  <c r="G21" i="10"/>
  <c r="G29" i="10"/>
  <c r="G37" i="10" s="1"/>
  <c r="D10" i="3"/>
  <c r="F33" i="3"/>
  <c r="G41" i="8"/>
  <c r="H41" i="8" s="1"/>
  <c r="D19" i="1"/>
  <c r="G8" i="8"/>
  <c r="D34" i="3"/>
  <c r="H91" i="7"/>
  <c r="H61" i="7"/>
  <c r="G67" i="7"/>
  <c r="E12" i="13" s="1"/>
  <c r="F11" i="2"/>
  <c r="D20" i="1"/>
  <c r="D9" i="2"/>
  <c r="D33" i="3"/>
  <c r="D36" i="1"/>
  <c r="E10" i="5"/>
  <c r="L21" i="2"/>
  <c r="G7" i="7"/>
  <c r="G54" i="7" s="1"/>
  <c r="E7" i="7"/>
  <c r="C9" i="18"/>
  <c r="C37" i="1"/>
  <c r="G37" i="1" s="1"/>
  <c r="H15" i="4"/>
  <c r="C29" i="3"/>
  <c r="D29" i="3"/>
  <c r="D9" i="18"/>
  <c r="G13" i="4"/>
  <c r="H22" i="7"/>
  <c r="L11" i="2"/>
  <c r="D67" i="7"/>
  <c r="C22" i="13"/>
  <c r="E11" i="5"/>
  <c r="C15" i="2"/>
  <c r="C11" i="2"/>
  <c r="H74" i="7"/>
  <c r="F9" i="2"/>
  <c r="D11" i="2"/>
  <c r="E13" i="4"/>
  <c r="D17" i="1"/>
  <c r="D15" i="1" s="1"/>
  <c r="C17" i="1"/>
  <c r="C36" i="1"/>
  <c r="D10" i="5"/>
  <c r="E14" i="13"/>
  <c r="H27" i="7"/>
  <c r="L20" i="2"/>
  <c r="E13" i="13"/>
  <c r="H69" i="7"/>
  <c r="E67" i="7"/>
  <c r="D12" i="13" s="1"/>
  <c r="F10" i="3"/>
  <c r="C11" i="13"/>
  <c r="E22" i="13"/>
  <c r="H38" i="7"/>
  <c r="G12" i="5" l="1"/>
  <c r="G20" i="1"/>
  <c r="E19" i="13"/>
  <c r="D19" i="13"/>
  <c r="G38" i="10"/>
  <c r="G10" i="3"/>
  <c r="G33" i="3"/>
  <c r="J53" i="30"/>
  <c r="G19" i="1"/>
  <c r="D11" i="4"/>
  <c r="D18" i="4" s="1"/>
  <c r="C35" i="1" s="1"/>
  <c r="F17" i="2"/>
  <c r="E11" i="4"/>
  <c r="E18" i="4" s="1"/>
  <c r="I9" i="2"/>
  <c r="I19" i="2" s="1"/>
  <c r="I30" i="2" s="1"/>
  <c r="O24" i="25"/>
  <c r="K26" i="2"/>
  <c r="F53" i="30"/>
  <c r="G36" i="1"/>
  <c r="D12" i="5"/>
  <c r="H12" i="5" s="1"/>
  <c r="G28" i="8"/>
  <c r="H28" i="8" s="1"/>
  <c r="H8" i="8"/>
  <c r="E35" i="3"/>
  <c r="G29" i="3"/>
  <c r="L26" i="2"/>
  <c r="H13" i="4"/>
  <c r="G11" i="4"/>
  <c r="F10" i="18"/>
  <c r="F9" i="18"/>
  <c r="F15" i="1"/>
  <c r="G17" i="1"/>
  <c r="G31" i="1"/>
  <c r="G24" i="1"/>
  <c r="O15" i="14"/>
  <c r="O16" i="14" s="1"/>
  <c r="C16" i="14"/>
  <c r="C25" i="14" s="1"/>
  <c r="O25" i="14" s="1"/>
  <c r="F12" i="5"/>
  <c r="L9" i="2"/>
  <c r="L19" i="2" s="1"/>
  <c r="H7" i="7"/>
  <c r="H54" i="7"/>
  <c r="E54" i="7"/>
  <c r="J9" i="2"/>
  <c r="J19" i="2" s="1"/>
  <c r="J30" i="2" s="1"/>
  <c r="K9" i="2"/>
  <c r="K19" i="2" s="1"/>
  <c r="F11" i="4"/>
  <c r="F18" i="4" s="1"/>
  <c r="E17" i="2"/>
  <c r="G95" i="7"/>
  <c r="D35" i="3"/>
  <c r="D17" i="2"/>
  <c r="E12" i="5"/>
  <c r="C35" i="3"/>
  <c r="C17" i="2"/>
  <c r="H67" i="7"/>
  <c r="D95" i="7"/>
  <c r="C12" i="13"/>
  <c r="C19" i="13" s="1"/>
  <c r="E95" i="7"/>
  <c r="F35" i="3"/>
  <c r="C15" i="1"/>
  <c r="H10" i="5"/>
  <c r="F26" i="2" l="1"/>
  <c r="K30" i="2"/>
  <c r="L30" i="2"/>
  <c r="H11" i="4"/>
  <c r="D21" i="4"/>
  <c r="C18" i="2"/>
  <c r="C37" i="3" s="1"/>
  <c r="C36" i="3" s="1"/>
  <c r="C38" i="3" s="1"/>
  <c r="C25" i="2"/>
  <c r="C26" i="2" s="1"/>
  <c r="D26" i="2"/>
  <c r="D37" i="3"/>
  <c r="D36" i="3" s="1"/>
  <c r="D38" i="3" s="1"/>
  <c r="G18" i="4"/>
  <c r="G21" i="4" s="1"/>
  <c r="E35" i="1"/>
  <c r="E39" i="1" s="1"/>
  <c r="E41" i="1" s="1"/>
  <c r="F21" i="4"/>
  <c r="G15" i="1"/>
  <c r="G35" i="3"/>
  <c r="E26" i="2"/>
  <c r="H95" i="7"/>
  <c r="E37" i="3"/>
  <c r="E36" i="3" s="1"/>
  <c r="E38" i="3" s="1"/>
  <c r="C39" i="1"/>
  <c r="C41" i="1" s="1"/>
  <c r="C21" i="13"/>
  <c r="C25" i="13" s="1"/>
  <c r="E21" i="4"/>
  <c r="D35" i="1"/>
  <c r="D21" i="13" s="1"/>
  <c r="D25" i="13" s="1"/>
  <c r="H21" i="4" l="1"/>
  <c r="C19" i="2"/>
  <c r="C30" i="2" s="1"/>
  <c r="D19" i="2"/>
  <c r="D30" i="2" s="1"/>
  <c r="E19" i="2"/>
  <c r="E30" i="2" s="1"/>
  <c r="H18" i="4"/>
  <c r="F35" i="1"/>
  <c r="E21" i="13" s="1"/>
  <c r="F37" i="3"/>
  <c r="G37" i="3" s="1"/>
  <c r="F19" i="2"/>
  <c r="F30" i="2" s="1"/>
  <c r="D39" i="1"/>
  <c r="D41" i="1" s="1"/>
  <c r="G35" i="1" l="1"/>
  <c r="E25" i="13" s="1"/>
  <c r="F39" i="1"/>
  <c r="F36" i="3"/>
  <c r="G36" i="3" s="1"/>
  <c r="F41" i="1" l="1"/>
  <c r="G41" i="1" s="1"/>
  <c r="G39" i="1"/>
  <c r="F38" i="3"/>
  <c r="G38" i="3" s="1"/>
  <c r="G9" i="1" l="1"/>
  <c r="C32" i="1"/>
  <c r="G12" i="1"/>
  <c r="E32" i="1"/>
  <c r="F32" i="1"/>
  <c r="D32" i="1"/>
  <c r="G32" i="1" l="1"/>
  <c r="G23" i="1"/>
</calcChain>
</file>

<file path=xl/sharedStrings.xml><?xml version="1.0" encoding="utf-8"?>
<sst xmlns="http://schemas.openxmlformats.org/spreadsheetml/2006/main" count="1521" uniqueCount="769">
  <si>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</si>
  <si>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</si>
  <si>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</si>
  <si>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</si>
  <si>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</si>
  <si>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</si>
  <si>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</si>
  <si>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</si>
  <si>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</si>
  <si>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</si>
  <si>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</si>
  <si>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</si>
  <si>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</si>
  <si>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</si>
  <si>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</si>
  <si>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</si>
  <si>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</si>
  <si>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</si>
  <si>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</si>
  <si>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</si>
  <si>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</si>
  <si>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</si>
  <si>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</si>
  <si>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</si>
  <si>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</si>
  <si>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</si>
  <si>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</si>
  <si>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</si>
  <si>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</si>
  <si>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</si>
  <si>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</si>
  <si>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</si>
  <si>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</si>
  <si>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</si>
  <si>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</si>
  <si>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</si>
  <si>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</si>
  <si>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</si>
  <si>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</si>
  <si>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</si>
  <si>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</si>
  <si>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</si>
  <si>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</si>
  <si>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</si>
  <si>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</si>
  <si>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</si>
  <si>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</si>
  <si>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</si>
  <si>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</si>
  <si>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</si>
  <si>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</si>
  <si>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</si>
  <si>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</si>
  <si>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</si>
  <si>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</si>
  <si>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</si>
  <si>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</si>
  <si>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</si>
  <si>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</si>
  <si>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</si>
  <si>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</si>
  <si>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</si>
  <si>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</si>
  <si>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</si>
  <si>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</si>
  <si>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</si>
  <si>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</si>
  <si>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</si>
  <si>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</si>
  <si>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</si>
  <si>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</si>
  <si>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</si>
  <si>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</si>
  <si>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</si>
  <si>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</si>
  <si>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</si>
  <si>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</si>
  <si>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</si>
  <si>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</si>
  <si>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</si>
  <si>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</si>
  <si>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</si>
  <si>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</si>
  <si>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</si>
  <si>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</si>
  <si>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</si>
  <si>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</si>
  <si>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</si>
  <si>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</si>
  <si>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</si>
  <si>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</si>
  <si>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</si>
  <si>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</si>
  <si>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</si>
  <si>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</si>
  <si>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</si>
  <si>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</si>
  <si>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</si>
  <si>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</si>
  <si>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</si>
  <si>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</si>
  <si>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</si>
  <si>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</si>
  <si>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</si>
  <si>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</si>
  <si>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</si>
  <si>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</si>
  <si>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</si>
  <si>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</si>
  <si>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</si>
  <si>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</si>
  <si>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</si>
  <si>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</si>
  <si>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</si>
  <si>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</si>
  <si>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</si>
  <si>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</si>
  <si>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</si>
  <si>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</si>
  <si>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</si>
  <si>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</si>
  <si>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</si>
  <si>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</si>
  <si>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</si>
  <si>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</si>
  <si>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</si>
  <si>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</si>
  <si>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 xml:space="preserve">I. 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</si>
  <si>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</si>
  <si>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</si>
  <si>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</si>
  <si>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</si>
  <si>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</si>
  <si>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</si>
  <si>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</si>
  <si>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</si>
  <si>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</si>
  <si>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</si>
  <si>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</si>
  <si>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</si>
  <si>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</si>
  <si>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</si>
  <si>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</si>
  <si>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</si>
  <si>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</si>
  <si>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</si>
  <si>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</si>
  <si>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</si>
  <si>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</si>
  <si>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</si>
  <si>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</si>
  <si>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</si>
  <si>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</si>
  <si>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</si>
  <si>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</si>
  <si>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</si>
  <si>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</si>
  <si>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</si>
  <si>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</si>
  <si>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</si>
  <si>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</si>
  <si>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</si>
  <si>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</si>
  <si>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</si>
  <si>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</si>
  <si>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</si>
  <si>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</si>
  <si>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</si>
  <si>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</si>
  <si>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</si>
  <si>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</si>
  <si>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</si>
  <si>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</si>
  <si>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</si>
  <si>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</si>
  <si>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</si>
  <si>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</si>
  <si>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</si>
  <si>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</si>
  <si>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</si>
  <si>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</si>
  <si>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</si>
  <si>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</si>
  <si>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</si>
  <si>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</si>
  <si>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</si>
  <si>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</si>
  <si>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</si>
  <si>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</si>
  <si>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</si>
  <si>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</si>
  <si>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</si>
  <si>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</si>
  <si>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</si>
  <si>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</si>
  <si>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</si>
  <si>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</si>
  <si>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</si>
  <si>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</si>
  <si>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</si>
  <si>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</si>
  <si>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</si>
  <si>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</si>
  <si>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</si>
  <si>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</si>
  <si>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</si>
  <si>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</si>
  <si>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</si>
  <si>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</si>
  <si>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</si>
  <si>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</si>
  <si>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</si>
  <si>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</si>
  <si>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</si>
  <si>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</si>
  <si>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</si>
  <si>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</si>
  <si>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</si>
  <si>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</si>
  <si>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Kötelező feladat</t>
  </si>
  <si>
    <t>Önként vállalt feladat</t>
  </si>
  <si>
    <t>X</t>
  </si>
  <si>
    <t xml:space="preserve">Balatonakali Önkormányzat Európai Uniós forrásból megvalósított, </t>
  </si>
  <si>
    <t>folyamatban lévő programjai</t>
  </si>
  <si>
    <t>Balatonakali Önkormányzat tervezett feladatmutatói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</si>
  <si>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</si>
  <si>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</si>
  <si>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</si>
  <si>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</si>
  <si>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</si>
  <si>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</si>
  <si>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</si>
  <si>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</si>
  <si>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</si>
  <si>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</si>
  <si>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</si>
  <si>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</si>
  <si>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</si>
  <si>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 2</t>
  </si>
  <si>
    <t> 1</t>
  </si>
  <si>
    <t> 6</t>
  </si>
  <si>
    <t>Óvodai, intézményi étkeztetés</t>
  </si>
  <si>
    <t> Ellátást igénylők</t>
  </si>
  <si>
    <t>fő </t>
  </si>
  <si>
    <t> Ellátottak száma</t>
  </si>
  <si>
    <t> fő</t>
  </si>
  <si>
    <t>Folyóirat, időszaki kiadvány</t>
  </si>
  <si>
    <t>Megjelentetett példány </t>
  </si>
  <si>
    <t>db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</si>
  <si>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</si>
  <si>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</si>
  <si>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</si>
  <si>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</si>
  <si>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Nem lakóingatlan bérbeadása</t>
  </si>
  <si>
    <t>Ingatlan </t>
  </si>
  <si>
    <t> 8</t>
  </si>
  <si>
    <t>férőhely </t>
  </si>
  <si>
    <t>Óvodai nevelés</t>
  </si>
  <si>
    <t>óvodapedagógus </t>
  </si>
  <si>
    <t>Foglalkoztatás egészségügyi alapellátás</t>
  </si>
  <si>
    <t>Szerződött munkáltatónál </t>
  </si>
  <si>
    <t> Rendelkezésre megjelent</t>
  </si>
  <si>
    <t>Ellátást igénylők </t>
  </si>
  <si>
    <t> Egy ellátottra jutó</t>
  </si>
  <si>
    <t>Kérelmezők száma </t>
  </si>
  <si>
    <t>eFt </t>
  </si>
  <si>
    <t>Temetési segély</t>
  </si>
  <si>
    <t>Civil szervezetek működési támogatása</t>
  </si>
  <si>
    <t> Benyújtott igény</t>
  </si>
  <si>
    <t> db</t>
  </si>
  <si>
    <t> Támogatási átlag</t>
  </si>
  <si>
    <t> eFt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</si>
  <si>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</si>
  <si>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</si>
  <si>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</si>
  <si>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</si>
  <si>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</si>
  <si>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</si>
  <si>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</si>
  <si>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</si>
  <si>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</si>
  <si>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</si>
  <si>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Balatonakali Önkormányzat hosszú lejáratú kötelezettségei</t>
  </si>
  <si>
    <t>Az Önkormányzatnak nincs hosszú lejáratú kötelezettsége.</t>
  </si>
  <si>
    <t>Balatonakali Önkormányzat étkezési norma és fizetendő térítési díj</t>
  </si>
  <si>
    <t>Az intézményi térítési díjak összegei 2013. február 1-től:</t>
  </si>
  <si>
    <t>1.) Óvodai teljes ellátás (háromszori étkezés)</t>
  </si>
  <si>
    <t>330 Ft/nap</t>
  </si>
  <si>
    <t xml:space="preserve"> - Óvodai tízórai </t>
  </si>
  <si>
    <t>60 Ft/nap</t>
  </si>
  <si>
    <t xml:space="preserve"> </t>
  </si>
  <si>
    <t xml:space="preserve"> - Óvodai uzsonna </t>
  </si>
  <si>
    <t xml:space="preserve"> - Óvodai ebéd </t>
  </si>
  <si>
    <t>210 Ft/nap</t>
  </si>
  <si>
    <t>Az óvodai térítési díjat az óvoda szedi be, és ÁFÁ-t nem tartalmaz.</t>
  </si>
  <si>
    <t xml:space="preserve">Pénzkészlet összesen: 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</si>
  <si>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</si>
  <si>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</si>
  <si>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</si>
  <si>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</si>
  <si>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</si>
  <si>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</si>
  <si>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</si>
  <si>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</si>
  <si>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</si>
  <si>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</si>
  <si>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</si>
  <si>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</si>
  <si>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Építményadó</t>
  </si>
  <si>
    <t>méltányos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</si>
  <si>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</si>
  <si>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</si>
  <si>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</si>
  <si>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</si>
  <si>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</si>
  <si>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</si>
  <si>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</si>
  <si>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</si>
  <si>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</si>
  <si>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</si>
  <si>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</si>
  <si>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</si>
  <si>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</si>
  <si>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</si>
  <si>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</si>
  <si>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</si>
  <si>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</si>
  <si>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</si>
  <si>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</si>
  <si>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</si>
  <si>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</si>
  <si>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</si>
  <si>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</si>
  <si>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</si>
  <si>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</si>
  <si>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</si>
  <si>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</si>
  <si>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</si>
  <si>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</si>
  <si>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</si>
  <si>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</si>
  <si>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Óvoda költségvetési elszámolási számla</t>
  </si>
  <si>
    <t>Óvoda házipénztár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</si>
  <si>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</si>
  <si>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</si>
  <si>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</si>
  <si>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</si>
  <si>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</si>
  <si>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</si>
  <si>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</si>
  <si>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</si>
  <si>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</si>
  <si>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</si>
  <si>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</si>
  <si>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</si>
  <si>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</si>
  <si>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</si>
  <si>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</si>
  <si>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</si>
  <si>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</si>
  <si>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</si>
  <si>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</si>
  <si>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</si>
  <si>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</si>
  <si>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</si>
  <si>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</si>
  <si>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</si>
  <si>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</si>
  <si>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</si>
  <si>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</si>
  <si>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</si>
  <si>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</si>
  <si>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</si>
  <si>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</si>
  <si>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</si>
  <si>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</si>
  <si>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</si>
  <si>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</si>
  <si>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</si>
  <si>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</si>
  <si>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</si>
  <si>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</si>
  <si>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</si>
  <si>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</si>
  <si>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</si>
  <si>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</si>
  <si>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</si>
  <si>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</si>
  <si>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</si>
  <si>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</si>
  <si>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</si>
  <si>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</si>
  <si>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</si>
  <si>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</si>
  <si>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</si>
  <si>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</si>
  <si>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</si>
  <si>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</si>
  <si>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</si>
  <si>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</si>
  <si>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</si>
  <si>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</si>
  <si>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</si>
  <si>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</si>
  <si>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</si>
  <si>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</si>
  <si>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</si>
  <si>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</si>
  <si>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</si>
  <si>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</si>
  <si>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</si>
  <si>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</si>
  <si>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</si>
  <si>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</si>
  <si>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</si>
  <si>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</si>
  <si>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</si>
  <si>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</si>
  <si>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</si>
  <si>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</si>
  <si>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</si>
  <si>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</si>
  <si>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</si>
  <si>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</si>
  <si>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</si>
  <si>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</si>
  <si>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</si>
  <si>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</si>
  <si>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</si>
  <si>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</si>
  <si>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</si>
  <si>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</si>
  <si>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</si>
  <si>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</si>
  <si>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</si>
  <si>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</si>
  <si>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</si>
  <si>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</si>
  <si>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</si>
  <si>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</si>
  <si>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</si>
  <si>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</si>
  <si>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</si>
  <si>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</si>
  <si>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</si>
  <si>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</si>
  <si>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</si>
  <si>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</si>
  <si>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</si>
  <si>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</si>
  <si>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</si>
  <si>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</si>
  <si>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</si>
  <si>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</si>
  <si>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</si>
  <si>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</si>
  <si>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</si>
  <si>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</si>
  <si>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</si>
  <si>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</si>
  <si>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</si>
  <si>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</si>
  <si>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</si>
  <si>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</si>
  <si>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</si>
  <si>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</si>
  <si>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</si>
  <si>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</si>
  <si>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</si>
  <si>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</si>
  <si>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</si>
  <si>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</si>
  <si>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</si>
  <si>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</si>
  <si>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</si>
  <si>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</si>
  <si>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</si>
  <si>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</si>
  <si>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</si>
  <si>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</si>
  <si>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</si>
  <si>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</si>
  <si>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</si>
  <si>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</si>
  <si>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</si>
  <si>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</si>
  <si>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</si>
  <si>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</si>
  <si>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</si>
  <si>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</si>
  <si>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</si>
  <si>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</si>
  <si>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</si>
  <si>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</si>
  <si>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</si>
  <si>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</si>
  <si>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</si>
  <si>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</si>
  <si>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</si>
  <si>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</si>
  <si>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</si>
  <si>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</si>
  <si>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</si>
  <si>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</si>
  <si>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</si>
  <si>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</si>
  <si>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</si>
  <si>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</si>
  <si>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</si>
  <si>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</si>
  <si>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</si>
  <si>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</si>
  <si>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</si>
  <si>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</si>
  <si>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</si>
  <si>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</si>
  <si>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</si>
  <si>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</si>
  <si>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</si>
  <si>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</si>
  <si>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</si>
  <si>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</si>
  <si>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</si>
  <si>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</si>
  <si>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</si>
  <si>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</si>
  <si>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</si>
  <si>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</si>
  <si>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</si>
  <si>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</si>
  <si>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</si>
  <si>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</si>
  <si>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</si>
  <si>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</si>
  <si>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</si>
  <si>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</si>
  <si>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</si>
  <si>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</si>
  <si>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</si>
  <si>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</si>
  <si>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</si>
  <si>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</si>
  <si>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</si>
  <si>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</si>
  <si>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</si>
  <si>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</si>
  <si>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</si>
  <si>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</si>
  <si>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</si>
  <si>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</si>
  <si>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</si>
  <si>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</si>
  <si>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</si>
  <si>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</si>
  <si>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</si>
  <si>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</si>
  <si>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</si>
  <si>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</si>
  <si>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</si>
  <si>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</si>
  <si>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18. melléklet</t>
  </si>
  <si>
    <t>19. melléklet</t>
  </si>
  <si>
    <t>20. melléklet</t>
  </si>
  <si>
    <t>21. melléklet</t>
  </si>
  <si>
    <t>22. melléklet</t>
  </si>
  <si>
    <t>23. melléklet</t>
  </si>
  <si>
    <t>8. melléklet folytatása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</si>
  <si>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</si>
  <si>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</si>
  <si>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</si>
  <si>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</si>
  <si>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</si>
  <si>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</si>
  <si>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</si>
  <si>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</si>
  <si>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</si>
  <si>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</si>
  <si>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</si>
  <si>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</si>
  <si>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</si>
  <si>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</si>
  <si>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</si>
  <si>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3.5.4 Egyéb dologi kiadások</t>
  </si>
  <si>
    <t>3.5.3 Kamatkiadások</t>
  </si>
  <si>
    <t>K353</t>
  </si>
  <si>
    <t>2.4</t>
  </si>
  <si>
    <t>Egyes jövedelem pótló támogatások kiegészítése</t>
  </si>
  <si>
    <t>Kistelepülések szociális feladatainak támogatása</t>
  </si>
  <si>
    <t>1.6</t>
  </si>
  <si>
    <t>Szociális étkeztetés</t>
  </si>
  <si>
    <t>Közfoglalkoztatás alszámla</t>
  </si>
  <si>
    <t>Egyéb meghatározott pénzeszköz célelszámolása</t>
  </si>
  <si>
    <t>Támogatási program előlegének célelszámolása</t>
  </si>
  <si>
    <t>Házipénztár</t>
  </si>
  <si>
    <t>Költségvetési elszámolási számla</t>
  </si>
  <si>
    <t>K1103</t>
  </si>
  <si>
    <t>1.1.4. Béren kívüli juttatások</t>
  </si>
  <si>
    <t>107051 Szociális étkeztetés</t>
  </si>
  <si>
    <t>Gyermekjóléti szolgáltatás</t>
  </si>
  <si>
    <t>Üdülő u. ivóvízhálózat tervezése</t>
  </si>
  <si>
    <t>Keleti lakópark út- és vízelvezetés tervezése</t>
  </si>
  <si>
    <t>PH tervezése</t>
  </si>
  <si>
    <t>Kossuth u. Fő tér kialakítása</t>
  </si>
  <si>
    <t>Rendszeres gyermekvédelmi természetbeni ellátás</t>
  </si>
  <si>
    <t>2017. évi előirányzat</t>
  </si>
  <si>
    <t>Finanszírozási bevételek</t>
  </si>
  <si>
    <t>Összes finanszírozási bevétel</t>
  </si>
  <si>
    <t>Összes finanszírozási kiadás</t>
  </si>
  <si>
    <t>Balatonakali Önkormányzat felhalmozási kiadásai</t>
  </si>
  <si>
    <t>2017. évi eredeti előirányzat</t>
  </si>
  <si>
    <t>3.5.2 Egyéb dologi kiadások</t>
  </si>
  <si>
    <t>B411</t>
  </si>
  <si>
    <t>1.1.5. Közlekedési költségtérítés</t>
  </si>
  <si>
    <t>9.3</t>
  </si>
  <si>
    <t>Forgatási célú belföldi értékpapírok vásárlása</t>
  </si>
  <si>
    <t>K1921</t>
  </si>
  <si>
    <t>B53</t>
  </si>
  <si>
    <t>Egyéb tárgyi eszközök értékesítése</t>
  </si>
  <si>
    <t>Biztosító által fizetett kártérítés</t>
  </si>
  <si>
    <t>szeméttároló fém betéttel 6 db</t>
  </si>
  <si>
    <t>szeméttároló csikktartós 2 db</t>
  </si>
  <si>
    <t xml:space="preserve">Forgószék 2 db </t>
  </si>
  <si>
    <t>Szelektív hulladékgyűjtő 4 db</t>
  </si>
  <si>
    <t>Mandulás gondozása</t>
  </si>
  <si>
    <t>K1110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</si>
  <si>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</si>
  <si>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</si>
  <si>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</si>
  <si>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</si>
  <si>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</si>
  <si>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</si>
  <si>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</si>
  <si>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</si>
  <si>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Rákóczi Szövetség</t>
  </si>
  <si>
    <t>Civil szervezetek tagdíjai</t>
  </si>
  <si>
    <t>Kommandói Általános Iskola</t>
  </si>
  <si>
    <t>Veszprém a Kereszténységért Alapítvány</t>
  </si>
  <si>
    <t>Házi segítségnyújtás</t>
  </si>
  <si>
    <t>17. melléklet</t>
  </si>
  <si>
    <t>Belföldi értékpapírok</t>
  </si>
  <si>
    <t>Szakfeladat/kormányzati funkció száma és megnevezése</t>
  </si>
  <si>
    <t>Települési támogatás</t>
  </si>
  <si>
    <t>Egyéb, az önkormányzat rendeletében meghatározott ellátás</t>
  </si>
  <si>
    <t>2020. évi eredeti előirányzat</t>
  </si>
  <si>
    <t>Balatonakali Önkormányzat 2018. évi költségvetési összesített konszolidált főösszesítő</t>
  </si>
  <si>
    <t>2017. évi mód.előir.</t>
  </si>
  <si>
    <t>2017. évi várható</t>
  </si>
  <si>
    <t>2018. évi előirányzat</t>
  </si>
  <si>
    <t>2018. évi/ 2017. évi előirányzat (%)</t>
  </si>
  <si>
    <t>1.1.2. Normatív jutalmak</t>
  </si>
  <si>
    <t>K1102</t>
  </si>
  <si>
    <t>1.1.3. Céljuttatás, projektprémium</t>
  </si>
  <si>
    <t>1.3.</t>
  </si>
  <si>
    <t>Balatonakali Önkormányzat 2018. évi összesített konszolidált működési bevételei</t>
  </si>
  <si>
    <t>Balatonakali Önkormányzat 2018. évi összesített konszolidált működési kiadásai,</t>
  </si>
  <si>
    <t>Balatonakali Önkormányzat 2018. évi összesített költségvetés kormányzati funkciónként</t>
  </si>
  <si>
    <t>Bevétel 2017. évi előir.</t>
  </si>
  <si>
    <t>Bevétel 2017. évi mód. előir.</t>
  </si>
  <si>
    <t>Bevétel 2018. évi előirányzat</t>
  </si>
  <si>
    <t>Kiadás 2017. évi előir.</t>
  </si>
  <si>
    <t>Kiadás 2017. évi mód. előir.</t>
  </si>
  <si>
    <t>Balatonakali Önkormányzat 2018. évi felhalmozási kiadásai feladatonként/célonként</t>
  </si>
  <si>
    <t>2018. évi támogatása</t>
  </si>
  <si>
    <t>Balatonakali Önkormányzat 2017. december 31-i pénzkészletének összevont állománya</t>
  </si>
  <si>
    <t xml:space="preserve">2017. évi módosított előirányzat </t>
  </si>
  <si>
    <t>2018. évi eredeti előirányzat</t>
  </si>
  <si>
    <t xml:space="preserve">2019. évi eredeti előirányzat </t>
  </si>
  <si>
    <t>2021. évi eredeti előirányzat</t>
  </si>
  <si>
    <t>Balatonakali Önkormányzat 2018. évi közvetett támogatásai</t>
  </si>
  <si>
    <t>1.1.4 Készenléti, ügyeleti, helyettesítési díj</t>
  </si>
  <si>
    <t>1.1.5. Béren kívüli juttatások</t>
  </si>
  <si>
    <t>1.1.6. Közlekedési költségtérítés</t>
  </si>
  <si>
    <t>1.1.8. Foglalkoztatottak egyéb személyi juttatásai</t>
  </si>
  <si>
    <t>1.1.7. Egyéb költségtérítések</t>
  </si>
  <si>
    <t>Immateriális javak beszerzése, létesítése</t>
  </si>
  <si>
    <t>K61</t>
  </si>
  <si>
    <t>6.6</t>
  </si>
  <si>
    <t>Felhalmozási célú önkormányzati támogatások</t>
  </si>
  <si>
    <t>4.9</t>
  </si>
  <si>
    <t>Általános forgalmi adó visszatérítése</t>
  </si>
  <si>
    <t>B407</t>
  </si>
  <si>
    <t>Polgármesteri illetmény támogatása</t>
  </si>
  <si>
    <t>Temető kerítés</t>
  </si>
  <si>
    <t>Egészségház hőszigetelése</t>
  </si>
  <si>
    <t>Nagymező u. 1607. szennyvíz gerincvezeték kiépítése</t>
  </si>
  <si>
    <t>188/1 hrsz. ivóvíz gerincvezeték, bekötések</t>
  </si>
  <si>
    <t>Szennyvízakna rekonstrukció 5 db</t>
  </si>
  <si>
    <t>Sportöltöző berendezés</t>
  </si>
  <si>
    <t xml:space="preserve">Csapadékvíz elvezetés </t>
  </si>
  <si>
    <t xml:space="preserve">Sportöltöző </t>
  </si>
  <si>
    <t>Akali Halösvény</t>
  </si>
  <si>
    <t>MAG-TÁR-HÁZA</t>
  </si>
  <si>
    <t>Balaton utca</t>
  </si>
  <si>
    <t>Gyűjtős fűnyíró</t>
  </si>
  <si>
    <t>Traktor + munkagépek</t>
  </si>
  <si>
    <t>Mandula telepítés 088/1 hrsz</t>
  </si>
  <si>
    <t>Strand kerítés, kapu</t>
  </si>
  <si>
    <t>Térburkolat - strand</t>
  </si>
  <si>
    <t>Hangosítás - strand</t>
  </si>
  <si>
    <t>Takarítógép</t>
  </si>
  <si>
    <t>Kültéri pad 5 db</t>
  </si>
  <si>
    <t>Wifi - Forrás park</t>
  </si>
  <si>
    <t>Számítógép, laptop</t>
  </si>
  <si>
    <t>Projektor</t>
  </si>
  <si>
    <t>Vetítővászon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</si>
  <si>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</si>
  <si>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</si>
  <si>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</si>
  <si>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</si>
  <si>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</si>
  <si>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</si>
  <si>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</si>
  <si>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Sor-  szám</t>
  </si>
  <si>
    <t>Projekt megnevezése</t>
  </si>
  <si>
    <t>Megítélt támogatás összege</t>
  </si>
  <si>
    <t>01</t>
  </si>
  <si>
    <t>02</t>
  </si>
  <si>
    <t>03</t>
  </si>
  <si>
    <t>"Balatonakali civilek, generációk MAG-TÁR-HÁZA"  Projekt azonosító: 1775058654</t>
  </si>
  <si>
    <t>Balatonakali vízkár-elhárítási tervének végrehajtása keretében - a sorozatos elöntések mitt halaszt-hatatlanná vált csapadékvíz elvezetés fejlesztése Projekt azonosító: TOP-2.1.3-15-VE1-2016-00011</t>
  </si>
  <si>
    <t xml:space="preserve">B. </t>
  </si>
  <si>
    <t>Humán szolgáltatások fejlesztése térségi szemléletben Tihany térségében                                               Projekt azonosító: EFOP-1.5.2-16-2017-00001</t>
  </si>
  <si>
    <t>Projekt várható költsége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</si>
  <si>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</si>
  <si>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</si>
  <si>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</si>
  <si>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</si>
  <si>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Kőrakat felhúzás, medertisztítás 518 m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</si>
  <si>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</si>
  <si>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</si>
  <si>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</si>
  <si>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</si>
  <si>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</si>
  <si>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</si>
  <si>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</si>
  <si>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</si>
  <si>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</si>
  <si>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</si>
  <si>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</si>
  <si>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</si>
  <si>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</si>
  <si>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1.7 Bérkompenzáció</t>
  </si>
  <si>
    <t>1.8 Település arculati kézikönyv támogatása</t>
  </si>
  <si>
    <t>1.9 Önkormányzat egyes köznevelési feladatainak támogatása - óvodapedagógusok bértámogatása</t>
  </si>
  <si>
    <t>1.10 Önkormányzat egyes köznevelési feladatainak támogatása - óvodaműködtetés támogatása</t>
  </si>
  <si>
    <t>1.11 Szociális étkeztetés</t>
  </si>
  <si>
    <t>1.12 Gyermekétkeztetés támogatása</t>
  </si>
  <si>
    <t>1.13 Hozzájárulás a pénzbeli szociális ellátáshoz</t>
  </si>
  <si>
    <t>1.14 Könyvtári,közművelődési feladatok támogatása</t>
  </si>
  <si>
    <t>1.15 Helyi önkormányzatok kiegészítő támogatásai</t>
  </si>
  <si>
    <t>1.16 Lakossági víz- és csatornaszolgáltatás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</si>
  <si>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</si>
  <si>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</si>
  <si>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</si>
  <si>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</si>
  <si>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</si>
  <si>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Kiadás    2018. évi előirányzat</t>
  </si>
  <si>
    <t>Költségvetési hiány külső finanszírozása</t>
  </si>
  <si>
    <t>Hitel, kölcsön felvétele</t>
  </si>
  <si>
    <t>Egyéb felhamozási célú kiadások</t>
  </si>
  <si>
    <t>Gépjárműadó beszedési számla</t>
  </si>
  <si>
    <t>Helyi önkormányzatok támogatásai</t>
  </si>
  <si>
    <t>Egyéb kincstáron kívüli forintszámlák</t>
  </si>
  <si>
    <t>Egyéb működési és felhalmozási célú támogatások államháztartáson kívülre</t>
  </si>
  <si>
    <t>Balatonakali Önkormányzat 2018. évi tartaléka</t>
  </si>
  <si>
    <t>Balatonakali Önkormányzat 2018. évi előirányzat felhasználási (likviditási) ütemterve</t>
  </si>
  <si>
    <t>Balatonakali Óvoda 2018. évi előirányzat-felhasználási ütemterve</t>
  </si>
  <si>
    <t>az  1 /2018. (II..) önkormányzati rendelethez</t>
  </si>
  <si>
    <t>az 1/2018. (II..)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</si>
</sst>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\ &quot;Ft&quot;"/>
  </numFmts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30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83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7" fillId="0" borderId="53" xfId="0" applyNumberFormat="1" applyFont="1" applyBorder="1" applyAlignment="1">
      <alignment horizontal="right" vertical="center"/>
    </xf>
    <xf numFmtId="3" fontId="7" fillId="2" borderId="54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5" xfId="0" applyNumberFormat="1" applyFont="1" applyBorder="1" applyAlignment="1">
      <alignment horizontal="right"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justify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justify" vertical="center" wrapText="1"/>
    </xf>
    <xf numFmtId="0" fontId="2" fillId="0" borderId="68" xfId="1" applyFont="1" applyBorder="1" applyAlignment="1">
      <alignment vertical="center" wrapText="1"/>
    </xf>
    <xf numFmtId="0" fontId="2" fillId="0" borderId="58" xfId="1" applyFont="1" applyBorder="1" applyAlignment="1">
      <alignment horizontal="justify" vertical="center" wrapText="1"/>
    </xf>
    <xf numFmtId="0" fontId="2" fillId="0" borderId="68" xfId="1" applyFont="1" applyBorder="1" applyAlignment="1">
      <alignment horizontal="justify" vertical="top" wrapText="1"/>
    </xf>
    <xf numFmtId="0" fontId="2" fillId="0" borderId="49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justify" vertical="top" wrapText="1"/>
    </xf>
    <xf numFmtId="0" fontId="2" fillId="0" borderId="68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71" xfId="1" applyFont="1" applyBorder="1" applyAlignment="1">
      <alignment horizontal="center" vertical="top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4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/>
    <xf numFmtId="0" fontId="2" fillId="0" borderId="65" xfId="1" applyFont="1" applyBorder="1" applyAlignment="1">
      <alignment vertical="center" wrapText="1"/>
    </xf>
    <xf numFmtId="0" fontId="2" fillId="0" borderId="66" xfId="1" applyFont="1" applyBorder="1" applyAlignment="1">
      <alignment vertical="center" wrapText="1"/>
    </xf>
    <xf numFmtId="0" fontId="2" fillId="0" borderId="66" xfId="1" applyFont="1" applyBorder="1" applyAlignment="1">
      <alignment horizontal="right" vertical="center" wrapText="1"/>
    </xf>
    <xf numFmtId="0" fontId="2" fillId="0" borderId="66" xfId="1" applyFont="1" applyBorder="1" applyAlignment="1">
      <alignment horizontal="center" vertical="center"/>
    </xf>
    <xf numFmtId="0" fontId="2" fillId="0" borderId="49" xfId="1" applyFont="1" applyBorder="1" applyAlignment="1">
      <alignment horizontal="right" vertical="center" wrapText="1"/>
    </xf>
    <xf numFmtId="0" fontId="15" fillId="0" borderId="0" xfId="1" applyFont="1"/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79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8" xfId="1" applyNumberFormat="1" applyFont="1" applyBorder="1" applyAlignment="1">
      <alignment horizontal="right" vertical="center"/>
    </xf>
    <xf numFmtId="0" fontId="2" fillId="3" borderId="68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8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0" xfId="1" applyFont="1" applyBorder="1" applyAlignment="1">
      <alignment vertical="center"/>
    </xf>
    <xf numFmtId="3" fontId="2" fillId="0" borderId="60" xfId="1" applyNumberFormat="1" applyFont="1" applyBorder="1" applyAlignment="1">
      <alignment horizontal="right" vertical="center"/>
    </xf>
    <xf numFmtId="3" fontId="2" fillId="0" borderId="61" xfId="1" applyNumberFormat="1" applyFont="1" applyBorder="1" applyAlignment="1">
      <alignment horizontal="right" vertical="center"/>
    </xf>
    <xf numFmtId="0" fontId="2" fillId="0" borderId="62" xfId="1" applyFont="1" applyBorder="1" applyAlignment="1">
      <alignment vertical="center"/>
    </xf>
    <xf numFmtId="0" fontId="2" fillId="0" borderId="63" xfId="1" applyFont="1" applyBorder="1" applyAlignment="1">
      <alignment vertical="center"/>
    </xf>
    <xf numFmtId="0" fontId="2" fillId="0" borderId="63" xfId="1" applyFont="1" applyBorder="1" applyAlignment="1">
      <alignment horizontal="right" vertical="center"/>
    </xf>
    <xf numFmtId="0" fontId="2" fillId="0" borderId="64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3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6" xfId="1" applyFont="1" applyBorder="1" applyAlignment="1">
      <alignment vertical="center"/>
    </xf>
    <xf numFmtId="9" fontId="2" fillId="0" borderId="66" xfId="1" applyNumberFormat="1" applyFont="1" applyBorder="1" applyAlignment="1">
      <alignment horizontal="right" vertical="center"/>
    </xf>
    <xf numFmtId="3" fontId="2" fillId="0" borderId="66" xfId="1" applyNumberFormat="1" applyFont="1" applyBorder="1" applyAlignment="1">
      <alignment horizontal="right" vertical="center"/>
    </xf>
    <xf numFmtId="0" fontId="2" fillId="0" borderId="66" xfId="1" applyFont="1" applyBorder="1" applyAlignment="1">
      <alignment horizontal="right" vertical="center"/>
    </xf>
    <xf numFmtId="3" fontId="2" fillId="0" borderId="66" xfId="1" applyNumberFormat="1" applyFont="1" applyBorder="1" applyAlignment="1">
      <alignment vertical="center"/>
    </xf>
    <xf numFmtId="3" fontId="2" fillId="0" borderId="67" xfId="1" applyNumberFormat="1" applyFont="1" applyBorder="1" applyAlignment="1">
      <alignment horizontal="right" vertical="center"/>
    </xf>
    <xf numFmtId="0" fontId="2" fillId="0" borderId="69" xfId="1" applyFont="1" applyBorder="1" applyAlignment="1">
      <alignment horizontal="center" vertical="center"/>
    </xf>
    <xf numFmtId="0" fontId="2" fillId="0" borderId="70" xfId="1" applyFont="1" applyBorder="1" applyAlignment="1">
      <alignment vertical="center"/>
    </xf>
    <xf numFmtId="3" fontId="2" fillId="0" borderId="70" xfId="1" applyNumberFormat="1" applyFont="1" applyBorder="1" applyAlignment="1">
      <alignment horizontal="right" vertical="center"/>
    </xf>
    <xf numFmtId="0" fontId="2" fillId="0" borderId="70" xfId="1" applyFont="1" applyBorder="1" applyAlignment="1">
      <alignment horizontal="right" vertical="center"/>
    </xf>
    <xf numFmtId="3" fontId="2" fillId="0" borderId="70" xfId="1" applyNumberFormat="1" applyFont="1" applyBorder="1" applyAlignment="1">
      <alignment vertical="center"/>
    </xf>
    <xf numFmtId="3" fontId="2" fillId="0" borderId="71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6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4" xfId="0" applyNumberFormat="1" applyFont="1" applyBorder="1" applyAlignment="1">
      <alignment horizontal="center" vertical="center"/>
    </xf>
    <xf numFmtId="49" fontId="2" fillId="0" borderId="94" xfId="0" applyNumberFormat="1" applyFont="1" applyBorder="1" applyAlignment="1">
      <alignment horizontal="center" vertical="center"/>
    </xf>
    <xf numFmtId="9" fontId="5" fillId="0" borderId="99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101" xfId="0" applyNumberFormat="1" applyFont="1" applyFill="1" applyBorder="1" applyAlignment="1">
      <alignment vertical="center"/>
    </xf>
    <xf numFmtId="9" fontId="7" fillId="2" borderId="102" xfId="0" applyNumberFormat="1" applyFont="1" applyFill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5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5" xfId="0" applyNumberFormat="1" applyFont="1" applyBorder="1" applyAlignment="1">
      <alignment horizontal="center" vertical="center"/>
    </xf>
    <xf numFmtId="49" fontId="7" fillId="0" borderId="105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6" xfId="0" applyFont="1" applyBorder="1" applyAlignment="1">
      <alignment vertical="center"/>
    </xf>
    <xf numFmtId="0" fontId="5" fillId="0" borderId="103" xfId="0" applyFont="1" applyBorder="1" applyAlignment="1">
      <alignment horizontal="center" vertical="center" wrapText="1"/>
    </xf>
    <xf numFmtId="0" fontId="5" fillId="0" borderId="107" xfId="0" applyFont="1" applyBorder="1" applyAlignment="1">
      <alignment vertical="center"/>
    </xf>
    <xf numFmtId="3" fontId="5" fillId="0" borderId="107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08" xfId="0" applyFont="1" applyBorder="1"/>
    <xf numFmtId="3" fontId="6" fillId="0" borderId="108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horizontal="center" vertical="center"/>
    </xf>
    <xf numFmtId="0" fontId="6" fillId="0" borderId="101" xfId="0" applyFont="1" applyBorder="1" applyAlignment="1">
      <alignment vertical="center"/>
    </xf>
    <xf numFmtId="3" fontId="6" fillId="0" borderId="101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2" xfId="0" applyFont="1" applyBorder="1" applyAlignment="1">
      <alignment vertical="center"/>
    </xf>
    <xf numFmtId="3" fontId="2" fillId="0" borderId="113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4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5" xfId="0" applyNumberFormat="1" applyFont="1" applyFill="1" applyBorder="1" applyAlignment="1">
      <alignment horizontal="right" vertical="center"/>
    </xf>
    <xf numFmtId="9" fontId="7" fillId="2" borderId="116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7" xfId="0" applyFont="1" applyBorder="1" applyAlignment="1">
      <alignment vertical="center"/>
    </xf>
    <xf numFmtId="3" fontId="2" fillId="0" borderId="10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7" xfId="0" applyNumberFormat="1" applyFont="1" applyBorder="1" applyAlignment="1">
      <alignment vertical="center"/>
    </xf>
    <xf numFmtId="0" fontId="5" fillId="0" borderId="118" xfId="0" applyFont="1" applyBorder="1" applyAlignment="1">
      <alignment horizontal="center" vertical="center"/>
    </xf>
    <xf numFmtId="3" fontId="5" fillId="0" borderId="119" xfId="0" applyNumberFormat="1" applyFont="1" applyBorder="1" applyAlignment="1">
      <alignment vertical="center"/>
    </xf>
    <xf numFmtId="3" fontId="7" fillId="0" borderId="120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7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2" xfId="1" applyFont="1" applyBorder="1" applyAlignment="1">
      <alignment horizontal="center" vertical="center" wrapText="1"/>
    </xf>
    <xf numFmtId="0" fontId="2" fillId="0" borderId="12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18" xfId="0" applyNumberFormat="1" applyFont="1" applyBorder="1" applyAlignment="1">
      <alignment horizontal="center" vertical="center"/>
    </xf>
    <xf numFmtId="0" fontId="13" fillId="2" borderId="123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8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94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/>
    </xf>
    <xf numFmtId="0" fontId="7" fillId="0" borderId="107" xfId="0" applyFont="1" applyBorder="1" applyAlignment="1">
      <alignment vertical="center" wrapText="1"/>
    </xf>
    <xf numFmtId="0" fontId="7" fillId="0" borderId="129" xfId="0" applyFont="1" applyBorder="1" applyAlignment="1">
      <alignment vertical="center" wrapText="1"/>
    </xf>
    <xf numFmtId="3" fontId="7" fillId="0" borderId="107" xfId="0" applyNumberFormat="1" applyFont="1" applyBorder="1" applyAlignment="1">
      <alignment horizontal="right" vertical="center"/>
    </xf>
    <xf numFmtId="9" fontId="7" fillId="0" borderId="100" xfId="0" applyNumberFormat="1" applyFont="1" applyBorder="1" applyAlignment="1">
      <alignment horizontal="right" vertical="center"/>
    </xf>
    <xf numFmtId="9" fontId="2" fillId="0" borderId="130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7" xfId="0" applyFont="1" applyBorder="1" applyAlignment="1">
      <alignment vertical="center" wrapText="1"/>
    </xf>
    <xf numFmtId="0" fontId="2" fillId="0" borderId="85" xfId="0" applyFont="1" applyBorder="1" applyAlignment="1">
      <alignment vertical="center" wrapText="1"/>
    </xf>
    <xf numFmtId="3" fontId="2" fillId="0" borderId="24" xfId="0" applyNumberFormat="1" applyFont="1" applyBorder="1" applyAlignment="1">
      <alignment vertical="center"/>
    </xf>
    <xf numFmtId="0" fontId="5" fillId="0" borderId="105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0" xfId="0" applyNumberFormat="1" applyFont="1" applyBorder="1" applyAlignment="1">
      <alignment horizontal="right" vertical="center"/>
    </xf>
    <xf numFmtId="0" fontId="2" fillId="0" borderId="81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0" fontId="2" fillId="0" borderId="121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3" fontId="2" fillId="0" borderId="132" xfId="0" applyNumberFormat="1" applyFont="1" applyBorder="1" applyAlignment="1">
      <alignment horizontal="right" vertical="center"/>
    </xf>
    <xf numFmtId="0" fontId="13" fillId="2" borderId="106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9" fontId="2" fillId="0" borderId="135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6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justify" vertical="center" wrapText="1"/>
    </xf>
    <xf numFmtId="9" fontId="2" fillId="0" borderId="137" xfId="0" applyNumberFormat="1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8" xfId="0" applyNumberFormat="1" applyFont="1" applyBorder="1" applyAlignment="1">
      <alignment horizontal="right" vertical="center" wrapText="1"/>
    </xf>
    <xf numFmtId="9" fontId="2" fillId="0" borderId="139" xfId="0" applyNumberFormat="1" applyFont="1" applyBorder="1" applyAlignment="1">
      <alignment horizontal="center" vertical="center" wrapText="1"/>
    </xf>
    <xf numFmtId="0" fontId="3" fillId="0" borderId="129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40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6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7" fillId="0" borderId="14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vertical="center"/>
    </xf>
    <xf numFmtId="3" fontId="2" fillId="0" borderId="143" xfId="0" applyNumberFormat="1" applyFont="1" applyBorder="1" applyAlignment="1">
      <alignment horizontal="right" vertical="center"/>
    </xf>
    <xf numFmtId="3" fontId="7" fillId="0" borderId="144" xfId="0" applyNumberFormat="1" applyFont="1" applyBorder="1" applyAlignment="1">
      <alignment horizontal="right" vertical="center"/>
    </xf>
    <xf numFmtId="3" fontId="2" fillId="0" borderId="145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53" xfId="0" applyNumberFormat="1" applyFont="1" applyBorder="1" applyAlignment="1">
      <alignment horizontal="center" vertical="center"/>
    </xf>
    <xf numFmtId="0" fontId="2" fillId="0" borderId="147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55" xfId="0" applyBorder="1" applyAlignment="1">
      <alignment vertical="center"/>
    </xf>
    <xf numFmtId="0" fontId="2" fillId="0" borderId="104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56" xfId="0" applyFont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0" fillId="0" borderId="68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9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2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3" xfId="0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57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0" fontId="10" fillId="0" borderId="0" xfId="0" applyFont="1" applyBorder="1" applyAlignment="1"/>
    <xf numFmtId="3" fontId="2" fillId="0" borderId="117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2" fillId="0" borderId="160" xfId="0" applyNumberFormat="1" applyFont="1" applyBorder="1" applyAlignment="1">
      <alignment horizontal="right" vertical="center"/>
    </xf>
    <xf numFmtId="3" fontId="7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9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64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3" fillId="0" borderId="179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8" xfId="0" applyFont="1" applyBorder="1" applyAlignment="1">
      <alignment vertical="center"/>
    </xf>
    <xf numFmtId="3" fontId="6" fillId="0" borderId="108" xfId="0" applyNumberFormat="1" applyFont="1" applyBorder="1" applyAlignment="1">
      <alignment vertical="center"/>
    </xf>
    <xf numFmtId="0" fontId="8" fillId="0" borderId="18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13" fillId="2" borderId="11" xfId="0" applyNumberFormat="1" applyFont="1" applyFill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3" fillId="2" borderId="102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2" fillId="0" borderId="18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184" xfId="0" applyNumberFormat="1" applyFont="1" applyBorder="1" applyAlignment="1">
      <alignment horizontal="right" vertical="center"/>
    </xf>
    <xf numFmtId="9" fontId="2" fillId="0" borderId="18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86" xfId="1" applyFont="1" applyBorder="1" applyAlignment="1">
      <alignment horizontal="center" vertical="center"/>
    </xf>
    <xf numFmtId="0" fontId="2" fillId="0" borderId="188" xfId="0" applyFont="1" applyBorder="1" applyAlignment="1">
      <alignment vertical="center"/>
    </xf>
    <xf numFmtId="0" fontId="2" fillId="0" borderId="190" xfId="0" applyFont="1" applyBorder="1" applyAlignment="1">
      <alignment horizontal="center" vertical="center"/>
    </xf>
    <xf numFmtId="3" fontId="7" fillId="0" borderId="192" xfId="0" applyNumberFormat="1" applyFont="1" applyBorder="1" applyAlignment="1">
      <alignment horizontal="right" vertical="center"/>
    </xf>
    <xf numFmtId="3" fontId="7" fillId="2" borderId="193" xfId="0" applyNumberFormat="1" applyFont="1" applyFill="1" applyBorder="1" applyAlignment="1">
      <alignment horizontal="right" vertical="center"/>
    </xf>
    <xf numFmtId="0" fontId="7" fillId="2" borderId="104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68" xfId="0" applyNumberFormat="1" applyFont="1" applyBorder="1" applyAlignment="1">
      <alignment vertical="center"/>
    </xf>
    <xf numFmtId="49" fontId="6" fillId="0" borderId="10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53" xfId="0" applyNumberFormat="1" applyFont="1" applyBorder="1" applyAlignment="1">
      <alignment horizontal="center" vertical="center"/>
    </xf>
    <xf numFmtId="0" fontId="7" fillId="0" borderId="147" xfId="0" applyFont="1" applyBorder="1" applyAlignment="1">
      <alignment vertical="center"/>
    </xf>
    <xf numFmtId="3" fontId="7" fillId="0" borderId="12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 wrapText="1"/>
    </xf>
    <xf numFmtId="0" fontId="2" fillId="0" borderId="81" xfId="0" applyFont="1" applyBorder="1" applyAlignment="1">
      <alignment vertical="center" wrapText="1"/>
    </xf>
    <xf numFmtId="3" fontId="2" fillId="0" borderId="15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7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95" xfId="0" applyNumberFormat="1" applyFont="1" applyBorder="1" applyAlignment="1">
      <alignment horizontal="right" vertical="center"/>
    </xf>
    <xf numFmtId="3" fontId="2" fillId="0" borderId="196" xfId="0" applyNumberFormat="1" applyFont="1" applyBorder="1" applyAlignment="1">
      <alignment horizontal="right" vertical="center"/>
    </xf>
    <xf numFmtId="3" fontId="2" fillId="0" borderId="197" xfId="0" applyNumberFormat="1" applyFont="1" applyBorder="1" applyAlignment="1">
      <alignment vertical="center"/>
    </xf>
    <xf numFmtId="3" fontId="2" fillId="0" borderId="198" xfId="0" applyNumberFormat="1" applyFont="1" applyBorder="1" applyAlignment="1">
      <alignment vertical="center"/>
    </xf>
    <xf numFmtId="3" fontId="2" fillId="0" borderId="199" xfId="0" applyNumberFormat="1" applyFont="1" applyBorder="1" applyAlignment="1">
      <alignment vertical="center"/>
    </xf>
    <xf numFmtId="3" fontId="7" fillId="2" borderId="157" xfId="0" applyNumberFormat="1" applyFont="1" applyFill="1" applyBorder="1" applyAlignment="1">
      <alignment horizontal="right" vertical="center"/>
    </xf>
    <xf numFmtId="3" fontId="7" fillId="2" borderId="200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94" xfId="0" applyNumberFormat="1" applyFont="1" applyBorder="1" applyAlignment="1">
      <alignment vertical="center"/>
    </xf>
    <xf numFmtId="3" fontId="2" fillId="0" borderId="201" xfId="0" applyNumberFormat="1" applyFont="1" applyBorder="1" applyAlignment="1">
      <alignment vertical="center"/>
    </xf>
    <xf numFmtId="3" fontId="2" fillId="0" borderId="189" xfId="0" applyNumberFormat="1" applyFont="1" applyBorder="1" applyAlignment="1">
      <alignment vertical="center"/>
    </xf>
    <xf numFmtId="3" fontId="2" fillId="0" borderId="202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204" xfId="0" applyNumberFormat="1" applyFont="1" applyBorder="1" applyAlignment="1">
      <alignment horizontal="right" vertical="center" wrapText="1"/>
    </xf>
    <xf numFmtId="9" fontId="2" fillId="0" borderId="205" xfId="0" applyNumberFormat="1" applyFont="1" applyBorder="1" applyAlignment="1">
      <alignment horizontal="right" vertical="center" wrapText="1"/>
    </xf>
    <xf numFmtId="9" fontId="2" fillId="0" borderId="203" xfId="0" applyNumberFormat="1" applyFont="1" applyBorder="1" applyAlignment="1">
      <alignment horizontal="right" vertical="center" wrapText="1"/>
    </xf>
    <xf numFmtId="3" fontId="2" fillId="0" borderId="206" xfId="0" applyNumberFormat="1" applyFont="1" applyBorder="1" applyAlignment="1">
      <alignment horizontal="right" vertical="center" wrapText="1"/>
    </xf>
    <xf numFmtId="3" fontId="2" fillId="0" borderId="208" xfId="0" applyNumberFormat="1" applyFont="1" applyBorder="1" applyAlignment="1">
      <alignment horizontal="right" vertical="center" wrapText="1"/>
    </xf>
    <xf numFmtId="9" fontId="2" fillId="0" borderId="207" xfId="0" applyNumberFormat="1" applyFont="1" applyBorder="1" applyAlignment="1">
      <alignment horizontal="right" vertical="center" wrapText="1"/>
    </xf>
    <xf numFmtId="3" fontId="2" fillId="0" borderId="210" xfId="0" applyNumberFormat="1" applyFont="1" applyBorder="1" applyAlignment="1">
      <alignment horizontal="right" vertical="center" wrapText="1"/>
    </xf>
    <xf numFmtId="9" fontId="2" fillId="0" borderId="209" xfId="0" applyNumberFormat="1" applyFont="1" applyBorder="1" applyAlignment="1">
      <alignment horizontal="right" vertical="center" wrapText="1"/>
    </xf>
    <xf numFmtId="3" fontId="2" fillId="0" borderId="211" xfId="0" applyNumberFormat="1" applyFont="1" applyBorder="1" applyAlignment="1">
      <alignment horizontal="right" vertical="center" wrapText="1"/>
    </xf>
    <xf numFmtId="9" fontId="2" fillId="0" borderId="212" xfId="0" applyNumberFormat="1" applyFont="1" applyBorder="1" applyAlignment="1">
      <alignment horizontal="right" vertical="center" wrapText="1"/>
    </xf>
    <xf numFmtId="0" fontId="2" fillId="0" borderId="204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87" xfId="0" applyFont="1" applyBorder="1" applyAlignment="1">
      <alignment horizontal="center" vertical="center"/>
    </xf>
    <xf numFmtId="0" fontId="3" fillId="0" borderId="107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213" xfId="0" applyNumberFormat="1" applyFont="1" applyBorder="1" applyAlignment="1">
      <alignment horizontal="right" vertical="center" wrapText="1"/>
    </xf>
    <xf numFmtId="9" fontId="2" fillId="0" borderId="214" xfId="0" applyNumberFormat="1" applyFont="1" applyBorder="1" applyAlignment="1">
      <alignment horizontal="center" vertical="center" wrapText="1"/>
    </xf>
    <xf numFmtId="9" fontId="2" fillId="0" borderId="121" xfId="0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2" fillId="0" borderId="215" xfId="0" applyFont="1" applyBorder="1" applyAlignment="1">
      <alignment horizontal="center" vertical="center" wrapText="1"/>
    </xf>
    <xf numFmtId="0" fontId="2" fillId="0" borderId="57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49" xfId="1" applyFont="1" applyBorder="1" applyAlignment="1">
      <alignment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2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 wrapText="1"/>
    </xf>
    <xf numFmtId="0" fontId="23" fillId="0" borderId="0" xfId="0" applyFont="1" applyBorder="1" applyAlignment="1"/>
    <xf numFmtId="0" fontId="24" fillId="0" borderId="0" xfId="0" applyFont="1"/>
    <xf numFmtId="0" fontId="23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" fillId="0" borderId="85" xfId="0" applyFont="1" applyBorder="1" applyAlignment="1">
      <alignment vertical="center"/>
    </xf>
    <xf numFmtId="3" fontId="2" fillId="0" borderId="70" xfId="0" applyNumberFormat="1" applyFont="1" applyBorder="1" applyAlignment="1">
      <alignment horizontal="right" vertical="center" wrapText="1"/>
    </xf>
    <xf numFmtId="49" fontId="2" fillId="0" borderId="93" xfId="0" applyNumberFormat="1" applyFont="1" applyBorder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3" fontId="2" fillId="0" borderId="181" xfId="0" applyNumberFormat="1" applyFont="1" applyBorder="1" applyAlignment="1">
      <alignment horizontal="right" vertical="center"/>
    </xf>
    <xf numFmtId="0" fontId="2" fillId="0" borderId="89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81" xfId="0" applyNumberFormat="1" applyFont="1" applyBorder="1" applyAlignment="1">
      <alignment horizontal="right" vertical="center"/>
    </xf>
    <xf numFmtId="3" fontId="3" fillId="0" borderId="83" xfId="0" applyNumberFormat="1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3" fontId="18" fillId="0" borderId="81" xfId="0" applyNumberFormat="1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0" fontId="2" fillId="0" borderId="132" xfId="0" applyFont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0" fontId="2" fillId="0" borderId="126" xfId="0" applyFont="1" applyBorder="1" applyAlignment="1">
      <alignment vertical="center"/>
    </xf>
    <xf numFmtId="3" fontId="2" fillId="0" borderId="182" xfId="0" applyNumberFormat="1" applyFont="1" applyBorder="1" applyAlignment="1">
      <alignment horizontal="right" vertical="center"/>
    </xf>
    <xf numFmtId="0" fontId="2" fillId="0" borderId="15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7" xfId="0" applyFont="1" applyFill="1" applyBorder="1" applyAlignment="1">
      <alignment vertical="center"/>
    </xf>
    <xf numFmtId="0" fontId="6" fillId="3" borderId="87" xfId="0" applyFont="1" applyFill="1" applyBorder="1" applyAlignment="1">
      <alignment vertical="center"/>
    </xf>
    <xf numFmtId="3" fontId="18" fillId="3" borderId="87" xfId="0" applyNumberFormat="1" applyFont="1" applyFill="1" applyBorder="1" applyAlignment="1">
      <alignment vertical="center"/>
    </xf>
    <xf numFmtId="0" fontId="2" fillId="3" borderId="92" xfId="0" applyFont="1" applyFill="1" applyBorder="1" applyAlignment="1">
      <alignment vertical="center"/>
    </xf>
    <xf numFmtId="3" fontId="2" fillId="3" borderId="183" xfId="0" applyNumberFormat="1" applyFont="1" applyFill="1" applyBorder="1" applyAlignment="1">
      <alignment vertical="center"/>
    </xf>
    <xf numFmtId="49" fontId="2" fillId="0" borderId="124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0" fontId="18" fillId="3" borderId="87" xfId="0" applyFont="1" applyFill="1" applyBorder="1" applyAlignment="1">
      <alignment vertical="center"/>
    </xf>
    <xf numFmtId="3" fontId="2" fillId="3" borderId="183" xfId="0" applyNumberFormat="1" applyFont="1" applyFill="1" applyBorder="1" applyAlignment="1">
      <alignment horizontal="right" vertical="center"/>
    </xf>
    <xf numFmtId="0" fontId="2" fillId="0" borderId="96" xfId="0" applyFont="1" applyBorder="1" applyAlignment="1">
      <alignment vertical="center"/>
    </xf>
    <xf numFmtId="3" fontId="2" fillId="0" borderId="97" xfId="0" applyNumberFormat="1" applyFont="1" applyBorder="1" applyAlignment="1">
      <alignment vertical="center"/>
    </xf>
    <xf numFmtId="0" fontId="18" fillId="0" borderId="96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89" xfId="0" applyFont="1" applyBorder="1" applyAlignment="1">
      <alignment vertical="center"/>
    </xf>
    <xf numFmtId="3" fontId="18" fillId="0" borderId="89" xfId="0" applyNumberFormat="1" applyFont="1" applyBorder="1" applyAlignment="1">
      <alignment vertical="center"/>
    </xf>
    <xf numFmtId="3" fontId="18" fillId="0" borderId="91" xfId="0" applyNumberFormat="1" applyFont="1" applyBorder="1" applyAlignment="1">
      <alignment vertical="center"/>
    </xf>
    <xf numFmtId="3" fontId="18" fillId="0" borderId="85" xfId="0" applyNumberFormat="1" applyFont="1" applyBorder="1" applyAlignment="1">
      <alignment horizontal="right" vertical="center"/>
    </xf>
    <xf numFmtId="3" fontId="18" fillId="0" borderId="126" xfId="0" applyNumberFormat="1" applyFont="1" applyBorder="1" applyAlignment="1">
      <alignment horizontal="right" vertical="center"/>
    </xf>
    <xf numFmtId="0" fontId="18" fillId="0" borderId="81" xfId="0" applyFont="1" applyBorder="1" applyAlignment="1">
      <alignment vertical="center"/>
    </xf>
    <xf numFmtId="0" fontId="2" fillId="3" borderId="87" xfId="0" applyFont="1" applyFill="1" applyBorder="1" applyAlignment="1">
      <alignment vertical="center"/>
    </xf>
    <xf numFmtId="0" fontId="2" fillId="0" borderId="148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vertical="center"/>
    </xf>
    <xf numFmtId="0" fontId="23" fillId="0" borderId="0" xfId="0" applyFont="1" applyAlignment="1">
      <alignment vertical="center"/>
    </xf>
    <xf numFmtId="9" fontId="2" fillId="0" borderId="14" xfId="0" applyNumberFormat="1" applyFont="1" applyBorder="1" applyAlignment="1">
      <alignment horizontal="right" vertical="center"/>
    </xf>
    <xf numFmtId="3" fontId="2" fillId="0" borderId="164" xfId="0" applyNumberFormat="1" applyFont="1" applyBorder="1" applyAlignment="1">
      <alignment horizontal="right" vertical="center"/>
    </xf>
    <xf numFmtId="9" fontId="2" fillId="0" borderId="171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204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3" applyFont="1"/>
    <xf numFmtId="0" fontId="8" fillId="0" borderId="219" xfId="3" applyFont="1" applyBorder="1" applyAlignment="1">
      <alignment horizontal="center" vertical="center" wrapText="1"/>
    </xf>
    <xf numFmtId="0" fontId="8" fillId="0" borderId="101" xfId="3" applyFont="1" applyBorder="1" applyAlignment="1">
      <alignment horizontal="center" vertical="center"/>
    </xf>
    <xf numFmtId="0" fontId="2" fillId="0" borderId="149" xfId="3" applyFont="1" applyBorder="1" applyAlignment="1">
      <alignment horizontal="center" vertical="center" wrapText="1"/>
    </xf>
    <xf numFmtId="3" fontId="2" fillId="0" borderId="98" xfId="5" applyNumberFormat="1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217" xfId="0" applyFont="1" applyBorder="1" applyAlignment="1">
      <alignment vertical="center" wrapText="1"/>
    </xf>
    <xf numFmtId="3" fontId="2" fillId="0" borderId="120" xfId="3" applyNumberFormat="1" applyFont="1" applyFill="1" applyBorder="1" applyAlignment="1">
      <alignment vertical="center"/>
    </xf>
    <xf numFmtId="3" fontId="2" fillId="0" borderId="58" xfId="3" applyNumberFormat="1" applyFont="1" applyFill="1" applyBorder="1" applyAlignment="1">
      <alignment vertical="center"/>
    </xf>
    <xf numFmtId="3" fontId="2" fillId="0" borderId="149" xfId="3" applyNumberFormat="1" applyFont="1" applyFill="1" applyBorder="1" applyAlignment="1">
      <alignment vertical="center"/>
    </xf>
    <xf numFmtId="3" fontId="2" fillId="0" borderId="64" xfId="3" applyNumberFormat="1" applyFont="1" applyFill="1" applyBorder="1" applyAlignment="1">
      <alignment vertical="center"/>
    </xf>
    <xf numFmtId="0" fontId="8" fillId="0" borderId="224" xfId="3" applyFont="1" applyBorder="1" applyAlignment="1">
      <alignment horizontal="center" vertical="center" wrapText="1"/>
    </xf>
    <xf numFmtId="0" fontId="2" fillId="0" borderId="225" xfId="3" applyFont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62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121" xfId="0" applyFont="1" applyBorder="1" applyAlignment="1">
      <alignment vertical="center" wrapText="1"/>
    </xf>
    <xf numFmtId="0" fontId="8" fillId="0" borderId="223" xfId="3" applyFont="1" applyBorder="1" applyAlignment="1">
      <alignment horizontal="center" vertical="center" wrapText="1"/>
    </xf>
    <xf numFmtId="3" fontId="2" fillId="0" borderId="80" xfId="5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7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49" xfId="0" applyNumberFormat="1" applyFont="1" applyBorder="1"/>
    <xf numFmtId="3" fontId="2" fillId="0" borderId="17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2" fillId="0" borderId="57" xfId="0" applyFont="1" applyFill="1" applyBorder="1"/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10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22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3" fontId="2" fillId="0" borderId="101" xfId="0" applyNumberFormat="1" applyFont="1" applyBorder="1" applyAlignment="1">
      <alignment vertical="center"/>
    </xf>
    <xf numFmtId="9" fontId="2" fillId="0" borderId="180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3" fontId="2" fillId="0" borderId="227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8" fillId="0" borderId="228" xfId="1" applyFont="1" applyBorder="1" applyAlignment="1">
      <alignment horizontal="center" vertical="center"/>
    </xf>
    <xf numFmtId="0" fontId="8" fillId="0" borderId="229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67" xfId="1" applyNumberFormat="1" applyFont="1" applyBorder="1" applyAlignment="1">
      <alignment horizontal="center" vertical="center"/>
    </xf>
    <xf numFmtId="0" fontId="8" fillId="0" borderId="62" xfId="1" applyFont="1" applyBorder="1" applyAlignment="1">
      <alignment vertical="center"/>
    </xf>
    <xf numFmtId="0" fontId="8" fillId="0" borderId="63" xfId="1" applyFont="1" applyBorder="1" applyAlignment="1">
      <alignment vertical="center"/>
    </xf>
    <xf numFmtId="3" fontId="8" fillId="0" borderId="77" xfId="1" applyNumberFormat="1" applyFont="1" applyBorder="1" applyAlignment="1">
      <alignment horizontal="center" vertical="center"/>
    </xf>
    <xf numFmtId="9" fontId="8" fillId="0" borderId="78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2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158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2" fillId="0" borderId="170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7" fillId="2" borderId="12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67" xfId="0" applyFont="1" applyBorder="1" applyAlignment="1">
      <alignment horizontal="right" vertical="center"/>
    </xf>
    <xf numFmtId="0" fontId="7" fillId="0" borderId="191" xfId="0" applyFont="1" applyBorder="1" applyAlignment="1">
      <alignment horizontal="right" vertical="center"/>
    </xf>
    <xf numFmtId="0" fontId="7" fillId="0" borderId="104" xfId="0" applyFont="1" applyBorder="1" applyAlignment="1">
      <alignment horizontal="right" vertical="center"/>
    </xf>
    <xf numFmtId="0" fontId="7" fillId="2" borderId="167" xfId="0" applyFont="1" applyFill="1" applyBorder="1" applyAlignment="1">
      <alignment horizontal="right" vertical="center"/>
    </xf>
    <xf numFmtId="0" fontId="2" fillId="0" borderId="10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5" xfId="0" applyFont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0" fontId="5" fillId="0" borderId="16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222" xfId="0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8" fillId="0" borderId="121" xfId="0" applyFont="1" applyBorder="1" applyAlignment="1">
      <alignment horizontal="center" vertical="center" wrapText="1"/>
    </xf>
    <xf numFmtId="0" fontId="8" fillId="0" borderId="13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73" xfId="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0" fontId="5" fillId="0" borderId="125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5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4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6" fillId="0" borderId="158" xfId="1" applyFont="1" applyBorder="1" applyAlignment="1">
      <alignment vertical="center" wrapText="1"/>
    </xf>
    <xf numFmtId="0" fontId="6" fillId="0" borderId="73" xfId="1" applyFont="1" applyBorder="1" applyAlignment="1">
      <alignment vertical="center" wrapText="1"/>
    </xf>
    <xf numFmtId="0" fontId="2" fillId="0" borderId="49" xfId="1" applyFont="1" applyBorder="1" applyAlignment="1">
      <alignment vertical="center" wrapText="1"/>
    </xf>
    <xf numFmtId="0" fontId="2" fillId="0" borderId="58" xfId="1" applyFont="1" applyBorder="1" applyAlignment="1">
      <alignment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217" xfId="1" applyFont="1" applyBorder="1" applyAlignment="1">
      <alignment horizontal="center" vertical="center" wrapText="1"/>
    </xf>
    <xf numFmtId="0" fontId="2" fillId="0" borderId="126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/>
    </xf>
    <xf numFmtId="0" fontId="2" fillId="0" borderId="186" xfId="1" applyFont="1" applyBorder="1" applyAlignment="1">
      <alignment horizontal="center" vertical="center" wrapText="1"/>
    </xf>
    <xf numFmtId="0" fontId="2" fillId="0" borderId="220" xfId="1" applyFont="1" applyBorder="1" applyAlignment="1">
      <alignment horizontal="center" vertical="center" wrapText="1"/>
    </xf>
    <xf numFmtId="0" fontId="2" fillId="0" borderId="218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 wrapText="1"/>
    </xf>
    <xf numFmtId="0" fontId="2" fillId="0" borderId="90" xfId="1" applyFont="1" applyBorder="1" applyAlignment="1">
      <alignment horizontal="center" vertical="center" wrapText="1"/>
    </xf>
    <xf numFmtId="0" fontId="2" fillId="0" borderId="176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9" xfId="1" applyFont="1" applyBorder="1" applyAlignment="1">
      <alignment horizontal="center" vertical="center" wrapText="1"/>
    </xf>
    <xf numFmtId="0" fontId="2" fillId="0" borderId="219" xfId="1" applyFont="1" applyBorder="1" applyAlignment="1">
      <alignment horizontal="center" vertical="center" wrapText="1"/>
    </xf>
    <xf numFmtId="0" fontId="2" fillId="0" borderId="121" xfId="1" applyFont="1" applyBorder="1" applyAlignment="1">
      <alignment horizontal="center" vertical="center" wrapText="1"/>
    </xf>
    <xf numFmtId="0" fontId="2" fillId="0" borderId="150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2" borderId="167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74" xfId="0" applyFont="1" applyBorder="1" applyAlignment="1">
      <alignment horizontal="center" vertical="center"/>
    </xf>
    <xf numFmtId="0" fontId="7" fillId="0" borderId="216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75" xfId="0" applyFont="1" applyBorder="1" applyAlignment="1">
      <alignment horizontal="center" vertical="center"/>
    </xf>
    <xf numFmtId="0" fontId="7" fillId="0" borderId="17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3" fillId="0" borderId="121" xfId="1" applyFont="1" applyBorder="1" applyAlignment="1">
      <alignment horizontal="right"/>
    </xf>
    <xf numFmtId="0" fontId="2" fillId="0" borderId="59" xfId="1" applyFont="1" applyBorder="1" applyAlignment="1">
      <alignment horizontal="center" vertical="center" wrapText="1"/>
    </xf>
    <xf numFmtId="0" fontId="2" fillId="0" borderId="158" xfId="1" applyFont="1" applyBorder="1" applyAlignment="1">
      <alignment horizontal="center" vertical="center"/>
    </xf>
  </cellXfs>
  <cellStyles count="6">
    <cellStyle name="Normál" xfId="0" builtinId="0"/>
    <cellStyle name="Normál 2" xfId="1"/>
    <cellStyle name="Normál 2 2" xfId="2"/>
    <cellStyle name="Normál 2_Mellékletek az egységes költségvetési rendelethez" xfId="4"/>
    <cellStyle name="Normál_13_melleklet" xfId="5"/>
    <cellStyle name="Normál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sqref="A1:C1"/>
    </sheetView>
  </sheetViews>
  <sheetFormatPr defaultColWidth="9.109375" defaultRowHeight="13.2" x14ac:dyDescent="0.25"/>
  <cols>
    <col min="1" max="1" width="35.6640625" style="193" customWidth="1"/>
    <col min="2" max="2" width="10.6640625" style="193" customWidth="1"/>
    <col min="3" max="3" width="33.6640625" style="193" customWidth="1"/>
    <col min="4" max="16384" width="9.109375" style="192"/>
  </cols>
  <sheetData>
    <row r="1" spans="1:3" ht="15" customHeight="1" x14ac:dyDescent="0.25">
      <c r="A1" s="723" t="s">
        <v>544</v>
      </c>
      <c r="B1" s="723"/>
      <c r="C1" s="723"/>
    </row>
    <row r="2" spans="1:3" ht="15" customHeight="1" x14ac:dyDescent="0.25">
      <c r="A2" s="218"/>
      <c r="B2" s="218"/>
      <c r="C2" s="527" t="s">
        <v>767</v>
      </c>
    </row>
    <row r="3" spans="1:3" ht="15" customHeight="1" x14ac:dyDescent="0.25"/>
    <row r="4" spans="1:3" s="195" customFormat="1" ht="15" customHeight="1" x14ac:dyDescent="0.25">
      <c r="A4" s="724" t="s">
        <v>210</v>
      </c>
      <c r="B4" s="724"/>
      <c r="C4" s="724"/>
    </row>
    <row r="5" spans="1:3" s="195" customFormat="1" ht="15" customHeight="1" thickBot="1" x14ac:dyDescent="0.3">
      <c r="A5" s="196"/>
      <c r="B5" s="197"/>
      <c r="C5" s="197"/>
    </row>
    <row r="6" spans="1:3" s="195" customFormat="1" ht="15" customHeight="1" thickTop="1" x14ac:dyDescent="0.25">
      <c r="A6" s="725" t="s">
        <v>211</v>
      </c>
      <c r="B6" s="727" t="s">
        <v>212</v>
      </c>
      <c r="C6" s="728"/>
    </row>
    <row r="7" spans="1:3" s="195" customFormat="1" ht="15" customHeight="1" x14ac:dyDescent="0.25">
      <c r="A7" s="726"/>
      <c r="B7" s="729"/>
      <c r="C7" s="730"/>
    </row>
    <row r="8" spans="1:3" s="195" customFormat="1" ht="15" customHeight="1" x14ac:dyDescent="0.25">
      <c r="A8" s="199"/>
      <c r="B8" s="200" t="s">
        <v>213</v>
      </c>
      <c r="C8" s="201" t="s">
        <v>214</v>
      </c>
    </row>
    <row r="9" spans="1:3" s="195" customFormat="1" ht="15" customHeight="1" thickBot="1" x14ac:dyDescent="0.3">
      <c r="A9" s="202" t="s">
        <v>3</v>
      </c>
      <c r="B9" s="203" t="s">
        <v>4</v>
      </c>
      <c r="C9" s="204" t="s">
        <v>5</v>
      </c>
    </row>
    <row r="10" spans="1:3" s="195" customFormat="1" ht="15" customHeight="1" thickTop="1" x14ac:dyDescent="0.25">
      <c r="A10" s="205" t="s">
        <v>215</v>
      </c>
      <c r="B10" s="206" t="s">
        <v>127</v>
      </c>
      <c r="C10" s="207" t="s">
        <v>216</v>
      </c>
    </row>
    <row r="11" spans="1:3" s="195" customFormat="1" ht="24" x14ac:dyDescent="0.25">
      <c r="A11" s="208" t="s">
        <v>217</v>
      </c>
      <c r="B11" s="198" t="s">
        <v>19</v>
      </c>
      <c r="C11" s="209" t="s">
        <v>218</v>
      </c>
    </row>
    <row r="12" spans="1:3" ht="15" customHeight="1" x14ac:dyDescent="0.25">
      <c r="A12" s="210"/>
      <c r="B12" s="211"/>
      <c r="C12" s="212"/>
    </row>
    <row r="13" spans="1:3" ht="15" customHeight="1" x14ac:dyDescent="0.25">
      <c r="A13" s="213"/>
      <c r="B13" s="211"/>
      <c r="C13" s="214"/>
    </row>
    <row r="14" spans="1:3" ht="15" customHeight="1" x14ac:dyDescent="0.25">
      <c r="A14" s="213"/>
      <c r="B14" s="211"/>
      <c r="C14" s="214"/>
    </row>
    <row r="15" spans="1:3" ht="15" customHeight="1" x14ac:dyDescent="0.25">
      <c r="A15" s="213"/>
      <c r="B15" s="211"/>
      <c r="C15" s="214"/>
    </row>
    <row r="16" spans="1:3" ht="15" customHeight="1" x14ac:dyDescent="0.25">
      <c r="A16" s="213"/>
      <c r="B16" s="211"/>
      <c r="C16" s="214"/>
    </row>
    <row r="17" spans="1:3" ht="15" customHeight="1" x14ac:dyDescent="0.25">
      <c r="A17" s="213"/>
      <c r="B17" s="211"/>
      <c r="C17" s="214"/>
    </row>
    <row r="18" spans="1:3" ht="15" customHeight="1" x14ac:dyDescent="0.25">
      <c r="A18" s="213"/>
      <c r="B18" s="211"/>
      <c r="C18" s="214"/>
    </row>
    <row r="19" spans="1:3" ht="15" customHeight="1" x14ac:dyDescent="0.25">
      <c r="A19" s="213"/>
      <c r="B19" s="211"/>
      <c r="C19" s="214"/>
    </row>
    <row r="20" spans="1:3" ht="15" customHeight="1" x14ac:dyDescent="0.25">
      <c r="A20" s="213"/>
      <c r="B20" s="211"/>
      <c r="C20" s="214"/>
    </row>
    <row r="21" spans="1:3" ht="15" customHeight="1" x14ac:dyDescent="0.25">
      <c r="A21" s="213"/>
      <c r="B21" s="211"/>
      <c r="C21" s="214"/>
    </row>
    <row r="22" spans="1:3" ht="15" customHeight="1" x14ac:dyDescent="0.25">
      <c r="A22" s="213"/>
      <c r="B22" s="211"/>
      <c r="C22" s="214"/>
    </row>
    <row r="23" spans="1:3" ht="15" customHeight="1" x14ac:dyDescent="0.25">
      <c r="A23" s="213"/>
      <c r="B23" s="211"/>
      <c r="C23" s="214"/>
    </row>
    <row r="24" spans="1:3" ht="15" customHeight="1" x14ac:dyDescent="0.25">
      <c r="A24" s="213"/>
      <c r="B24" s="211"/>
      <c r="C24" s="214"/>
    </row>
    <row r="25" spans="1:3" ht="15" customHeight="1" x14ac:dyDescent="0.25">
      <c r="A25" s="213"/>
      <c r="B25" s="211"/>
      <c r="C25" s="214"/>
    </row>
    <row r="26" spans="1:3" ht="15" customHeight="1" x14ac:dyDescent="0.25">
      <c r="A26" s="213"/>
      <c r="B26" s="211"/>
      <c r="C26" s="214"/>
    </row>
    <row r="27" spans="1:3" ht="15" customHeight="1" x14ac:dyDescent="0.25">
      <c r="A27" s="213"/>
      <c r="B27" s="211"/>
      <c r="C27" s="214"/>
    </row>
    <row r="28" spans="1:3" ht="15" customHeight="1" x14ac:dyDescent="0.25">
      <c r="A28" s="213"/>
      <c r="B28" s="211"/>
      <c r="C28" s="214"/>
    </row>
    <row r="29" spans="1:3" ht="15" customHeight="1" x14ac:dyDescent="0.25">
      <c r="A29" s="213"/>
      <c r="B29" s="211"/>
      <c r="C29" s="214"/>
    </row>
    <row r="30" spans="1:3" ht="15" customHeight="1" x14ac:dyDescent="0.25">
      <c r="A30" s="213"/>
      <c r="B30" s="211"/>
      <c r="C30" s="214"/>
    </row>
    <row r="31" spans="1:3" ht="15" customHeight="1" x14ac:dyDescent="0.25">
      <c r="A31" s="213"/>
      <c r="B31" s="211"/>
      <c r="C31" s="214"/>
    </row>
    <row r="32" spans="1:3" ht="15" customHeight="1" thickBot="1" x14ac:dyDescent="0.3">
      <c r="A32" s="215"/>
      <c r="B32" s="216"/>
      <c r="C32" s="217"/>
    </row>
    <row r="33" ht="13.8" thickTop="1" x14ac:dyDescent="0.25"/>
  </sheetData>
  <mergeCells count="4">
    <mergeCell ref="A1:C1"/>
    <mergeCell ref="A4:C4"/>
    <mergeCell ref="A6:A7"/>
    <mergeCell ref="B6:C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F1"/>
    </sheetView>
  </sheetViews>
  <sheetFormatPr defaultColWidth="9.109375" defaultRowHeight="13.2" x14ac:dyDescent="0.25"/>
  <cols>
    <col min="1" max="1" width="5.6640625" style="193" customWidth="1"/>
    <col min="2" max="2" width="37.6640625" style="193" customWidth="1"/>
    <col min="3" max="5" width="9.6640625" style="193" customWidth="1"/>
    <col min="6" max="6" width="9.6640625" style="192" customWidth="1"/>
    <col min="7" max="16384" width="9.109375" style="192"/>
  </cols>
  <sheetData>
    <row r="1" spans="1:6" ht="15" customHeight="1" x14ac:dyDescent="0.25">
      <c r="A1" s="723" t="s">
        <v>553</v>
      </c>
      <c r="B1" s="723"/>
      <c r="C1" s="723"/>
      <c r="D1" s="723"/>
      <c r="E1" s="723"/>
      <c r="F1" s="723"/>
    </row>
    <row r="2" spans="1:6" ht="15" customHeight="1" x14ac:dyDescent="0.25">
      <c r="B2" s="218"/>
      <c r="C2" s="218"/>
      <c r="D2" s="218"/>
      <c r="E2" s="218"/>
      <c r="F2" s="191" t="str">
        <f>'2.sz. melléklet'!G2</f>
        <v>az 1/2018. (II..) önkormányzati rendelethez</v>
      </c>
    </row>
    <row r="3" spans="1:6" ht="15" customHeight="1" x14ac:dyDescent="0.25">
      <c r="A3" s="230"/>
    </row>
    <row r="4" spans="1:6" ht="15" customHeight="1" x14ac:dyDescent="0.25">
      <c r="A4" s="767" t="s">
        <v>764</v>
      </c>
      <c r="B4" s="767"/>
      <c r="C4" s="767"/>
      <c r="D4" s="767"/>
      <c r="E4" s="767"/>
      <c r="F4" s="767"/>
    </row>
    <row r="5" spans="1:6" ht="15" customHeight="1" x14ac:dyDescent="0.25">
      <c r="A5" s="231"/>
      <c r="B5" s="231"/>
      <c r="C5" s="231"/>
      <c r="D5" s="231"/>
      <c r="E5" s="231"/>
      <c r="F5" s="232"/>
    </row>
    <row r="6" spans="1:6" ht="15" customHeight="1" thickBot="1" x14ac:dyDescent="0.3">
      <c r="A6" s="233"/>
      <c r="B6" s="233"/>
      <c r="C6" s="233"/>
      <c r="D6" s="233"/>
      <c r="E6" s="233"/>
      <c r="F6" s="6" t="s">
        <v>313</v>
      </c>
    </row>
    <row r="7" spans="1:6" ht="31.2" thickTop="1" x14ac:dyDescent="0.25">
      <c r="A7" s="234" t="s">
        <v>62</v>
      </c>
      <c r="B7" s="235" t="s">
        <v>116</v>
      </c>
      <c r="C7" s="9" t="s">
        <v>604</v>
      </c>
      <c r="D7" s="9" t="s">
        <v>645</v>
      </c>
      <c r="E7" s="9" t="s">
        <v>647</v>
      </c>
      <c r="F7" s="503" t="s">
        <v>648</v>
      </c>
    </row>
    <row r="8" spans="1:6" ht="15" customHeight="1" thickBot="1" x14ac:dyDescent="0.3">
      <c r="A8" s="236" t="s">
        <v>3</v>
      </c>
      <c r="B8" s="203" t="s">
        <v>4</v>
      </c>
      <c r="C8" s="13" t="s">
        <v>5</v>
      </c>
      <c r="D8" s="13" t="s">
        <v>6</v>
      </c>
      <c r="E8" s="13" t="s">
        <v>8</v>
      </c>
      <c r="F8" s="14" t="s">
        <v>9</v>
      </c>
    </row>
    <row r="9" spans="1:6" ht="18" customHeight="1" thickTop="1" thickBot="1" x14ac:dyDescent="0.3">
      <c r="A9" s="715" t="s">
        <v>13</v>
      </c>
      <c r="B9" s="716" t="s">
        <v>37</v>
      </c>
      <c r="C9" s="717">
        <f>'2.sz. melléklet'!C38</f>
        <v>92341818</v>
      </c>
      <c r="D9" s="717">
        <f>'2.sz. melléklet'!D38</f>
        <v>122582442</v>
      </c>
      <c r="E9" s="717">
        <f>'2.sz. melléklet'!F38</f>
        <v>74197028</v>
      </c>
      <c r="F9" s="718">
        <f>E9/C9</f>
        <v>0.80350408522387984</v>
      </c>
    </row>
    <row r="10" spans="1:6" ht="18" customHeight="1" thickTop="1" thickBot="1" x14ac:dyDescent="0.3">
      <c r="A10" s="719"/>
      <c r="B10" s="720" t="s">
        <v>206</v>
      </c>
      <c r="C10" s="721">
        <f>SUM(C9)</f>
        <v>92341818</v>
      </c>
      <c r="D10" s="721">
        <f t="shared" ref="D10:E10" si="0">SUM(D9)</f>
        <v>122582442</v>
      </c>
      <c r="E10" s="721">
        <f t="shared" si="0"/>
        <v>74197028</v>
      </c>
      <c r="F10" s="722">
        <f>E10/C10</f>
        <v>0.80350408522387984</v>
      </c>
    </row>
    <row r="11" spans="1:6" ht="13.8" thickTop="1" x14ac:dyDescent="0.25"/>
    <row r="17" ht="20.100000000000001" customHeight="1" x14ac:dyDescent="0.25"/>
  </sheetData>
  <mergeCells count="2">
    <mergeCell ref="A1:F1"/>
    <mergeCell ref="A4:F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/>
  </sheetViews>
  <sheetFormatPr defaultRowHeight="13.2" x14ac:dyDescent="0.25"/>
  <cols>
    <col min="1" max="1" width="11.109375" customWidth="1"/>
    <col min="2" max="2" width="5.6640625" style="1" customWidth="1"/>
    <col min="3" max="3" width="39.109375" style="1" bestFit="1" customWidth="1"/>
    <col min="4" max="4" width="10.6640625" style="1" customWidth="1"/>
    <col min="5" max="5" width="11.109375" style="1" customWidth="1"/>
    <col min="6" max="6" width="10.6640625" style="1" customWidth="1"/>
    <col min="7" max="7" width="10.6640625" customWidth="1"/>
  </cols>
  <sheetData>
    <row r="1" spans="1:7" ht="15" customHeight="1" x14ac:dyDescent="0.25">
      <c r="B1" s="3"/>
      <c r="C1" s="3"/>
      <c r="D1" s="3"/>
      <c r="E1" s="2" t="s">
        <v>554</v>
      </c>
      <c r="F1"/>
    </row>
    <row r="2" spans="1:7" ht="15" customHeight="1" x14ac:dyDescent="0.25">
      <c r="B2" s="3"/>
      <c r="C2" s="3"/>
      <c r="D2" s="3"/>
      <c r="E2" s="2" t="str">
        <f>'2.sz. melléklet'!G2</f>
        <v>az 1/2018. (II..) önkormányzati rendelethez</v>
      </c>
      <c r="F2"/>
    </row>
    <row r="4" spans="1:7" ht="15" customHeight="1" x14ac:dyDescent="0.25">
      <c r="A4" s="758" t="s">
        <v>661</v>
      </c>
      <c r="B4" s="758"/>
      <c r="C4" s="758"/>
      <c r="D4" s="758"/>
      <c r="E4" s="758"/>
      <c r="F4" s="522"/>
      <c r="G4" s="522"/>
    </row>
    <row r="5" spans="1:7" ht="12.75" customHeight="1" x14ac:dyDescent="0.25">
      <c r="A5" s="502"/>
      <c r="B5" s="502"/>
      <c r="C5" s="502"/>
      <c r="D5" s="502"/>
      <c r="E5" s="502"/>
      <c r="F5" s="522"/>
      <c r="G5" s="522"/>
    </row>
    <row r="6" spans="1:7" ht="14.25" customHeight="1" thickBot="1" x14ac:dyDescent="0.3">
      <c r="D6" s="6" t="s">
        <v>313</v>
      </c>
      <c r="F6"/>
    </row>
    <row r="7" spans="1:7" s="38" customFormat="1" ht="24.6" thickTop="1" x14ac:dyDescent="0.25">
      <c r="B7" s="139" t="s">
        <v>133</v>
      </c>
      <c r="C7" s="140" t="s">
        <v>134</v>
      </c>
      <c r="D7" s="10" t="s">
        <v>647</v>
      </c>
    </row>
    <row r="8" spans="1:7" s="38" customFormat="1" ht="14.25" customHeight="1" thickBot="1" x14ac:dyDescent="0.3">
      <c r="B8" s="141" t="s">
        <v>3</v>
      </c>
      <c r="C8" s="142" t="s">
        <v>4</v>
      </c>
      <c r="D8" s="14" t="s">
        <v>5</v>
      </c>
    </row>
    <row r="9" spans="1:7" s="38" customFormat="1" ht="14.25" customHeight="1" thickTop="1" x14ac:dyDescent="0.25">
      <c r="B9" s="145" t="s">
        <v>11</v>
      </c>
      <c r="C9" s="146" t="s">
        <v>66</v>
      </c>
      <c r="D9" s="518">
        <f>SUM(D10:D14)</f>
        <v>27864000</v>
      </c>
    </row>
    <row r="10" spans="1:7" s="38" customFormat="1" ht="14.25" customHeight="1" x14ac:dyDescent="0.25">
      <c r="B10" s="17" t="s">
        <v>13</v>
      </c>
      <c r="C10" s="18" t="s">
        <v>682</v>
      </c>
      <c r="D10" s="517">
        <v>1047000</v>
      </c>
    </row>
    <row r="11" spans="1:7" s="38" customFormat="1" ht="14.25" customHeight="1" x14ac:dyDescent="0.25">
      <c r="B11" s="17" t="s">
        <v>14</v>
      </c>
      <c r="C11" s="18" t="s">
        <v>686</v>
      </c>
      <c r="D11" s="517">
        <v>3225000</v>
      </c>
    </row>
    <row r="12" spans="1:7" s="38" customFormat="1" ht="14.25" customHeight="1" x14ac:dyDescent="0.25">
      <c r="B12" s="17" t="s">
        <v>42</v>
      </c>
      <c r="C12" s="18" t="s">
        <v>692</v>
      </c>
      <c r="D12" s="517">
        <v>17032000</v>
      </c>
    </row>
    <row r="13" spans="1:7" s="38" customFormat="1" ht="14.25" customHeight="1" x14ac:dyDescent="0.25">
      <c r="B13" s="17" t="s">
        <v>43</v>
      </c>
      <c r="C13" s="667" t="s">
        <v>727</v>
      </c>
      <c r="D13" s="517">
        <v>5290000</v>
      </c>
    </row>
    <row r="14" spans="1:7" s="38" customFormat="1" ht="14.25" customHeight="1" x14ac:dyDescent="0.25">
      <c r="B14" s="17" t="s">
        <v>44</v>
      </c>
      <c r="C14" s="18" t="s">
        <v>696</v>
      </c>
      <c r="D14" s="517">
        <v>1270000</v>
      </c>
    </row>
    <row r="15" spans="1:7" s="38" customFormat="1" ht="14.25" customHeight="1" x14ac:dyDescent="0.25">
      <c r="B15" s="145" t="s">
        <v>19</v>
      </c>
      <c r="C15" s="146" t="s">
        <v>67</v>
      </c>
      <c r="D15" s="518">
        <f>SUM(D16:D44)</f>
        <v>206409529</v>
      </c>
    </row>
    <row r="16" spans="1:7" s="38" customFormat="1" ht="14.25" customHeight="1" x14ac:dyDescent="0.25">
      <c r="B16" s="17" t="s">
        <v>13</v>
      </c>
      <c r="C16" s="18" t="s">
        <v>599</v>
      </c>
      <c r="D16" s="517">
        <v>80000</v>
      </c>
    </row>
    <row r="17" spans="2:5" s="38" customFormat="1" ht="14.25" customHeight="1" x14ac:dyDescent="0.25">
      <c r="B17" s="17" t="s">
        <v>14</v>
      </c>
      <c r="C17" s="18" t="s">
        <v>600</v>
      </c>
      <c r="D17" s="517">
        <v>3829000</v>
      </c>
    </row>
    <row r="18" spans="2:5" s="38" customFormat="1" ht="14.25" customHeight="1" x14ac:dyDescent="0.25">
      <c r="B18" s="17" t="s">
        <v>42</v>
      </c>
      <c r="C18" s="18" t="s">
        <v>601</v>
      </c>
      <c r="D18" s="517">
        <v>1348000</v>
      </c>
      <c r="E18" s="169"/>
    </row>
    <row r="19" spans="2:5" s="38" customFormat="1" ht="14.25" customHeight="1" x14ac:dyDescent="0.25">
      <c r="B19" s="17" t="s">
        <v>43</v>
      </c>
      <c r="C19" s="18" t="s">
        <v>683</v>
      </c>
      <c r="D19" s="517">
        <v>2754000</v>
      </c>
      <c r="E19" s="169"/>
    </row>
    <row r="20" spans="2:5" s="38" customFormat="1" ht="14.25" customHeight="1" x14ac:dyDescent="0.25">
      <c r="B20" s="17" t="s">
        <v>44</v>
      </c>
      <c r="C20" s="18" t="s">
        <v>684</v>
      </c>
      <c r="D20" s="517">
        <v>4953000</v>
      </c>
    </row>
    <row r="21" spans="2:5" s="38" customFormat="1" ht="14.25" customHeight="1" x14ac:dyDescent="0.25">
      <c r="B21" s="17" t="s">
        <v>45</v>
      </c>
      <c r="C21" s="18" t="s">
        <v>685</v>
      </c>
      <c r="D21" s="517">
        <v>9143000</v>
      </c>
      <c r="E21" s="169"/>
    </row>
    <row r="22" spans="2:5" s="136" customFormat="1" ht="14.25" customHeight="1" x14ac:dyDescent="0.25">
      <c r="B22" s="17" t="s">
        <v>46</v>
      </c>
      <c r="C22" s="18" t="s">
        <v>687</v>
      </c>
      <c r="D22" s="517">
        <v>693000</v>
      </c>
      <c r="E22" s="691"/>
    </row>
    <row r="23" spans="2:5" s="136" customFormat="1" ht="14.25" customHeight="1" x14ac:dyDescent="0.25">
      <c r="B23" s="17" t="s">
        <v>64</v>
      </c>
      <c r="C23" s="18" t="s">
        <v>688</v>
      </c>
      <c r="D23" s="517">
        <v>48152273</v>
      </c>
    </row>
    <row r="24" spans="2:5" s="38" customFormat="1" ht="14.25" customHeight="1" x14ac:dyDescent="0.25">
      <c r="B24" s="17" t="s">
        <v>81</v>
      </c>
      <c r="C24" s="18" t="s">
        <v>689</v>
      </c>
      <c r="D24" s="517">
        <v>531759</v>
      </c>
    </row>
    <row r="25" spans="2:5" s="38" customFormat="1" ht="14.25" customHeight="1" x14ac:dyDescent="0.25">
      <c r="B25" s="17" t="s">
        <v>82</v>
      </c>
      <c r="C25" s="18" t="s">
        <v>690</v>
      </c>
      <c r="D25" s="517">
        <v>24068000</v>
      </c>
    </row>
    <row r="26" spans="2:5" s="38" customFormat="1" ht="14.25" customHeight="1" x14ac:dyDescent="0.25">
      <c r="B26" s="17" t="s">
        <v>83</v>
      </c>
      <c r="C26" s="18" t="s">
        <v>691</v>
      </c>
      <c r="D26" s="517">
        <v>48016997</v>
      </c>
    </row>
    <row r="27" spans="2:5" s="38" customFormat="1" ht="14.25" customHeight="1" x14ac:dyDescent="0.25">
      <c r="B27" s="17" t="s">
        <v>84</v>
      </c>
      <c r="C27" s="18" t="s">
        <v>602</v>
      </c>
      <c r="D27" s="517">
        <v>30000000</v>
      </c>
      <c r="E27" s="169"/>
    </row>
    <row r="28" spans="2:5" s="38" customFormat="1" ht="14.25" customHeight="1" x14ac:dyDescent="0.25">
      <c r="B28" s="17" t="s">
        <v>85</v>
      </c>
      <c r="C28" s="18" t="s">
        <v>694</v>
      </c>
      <c r="D28" s="517">
        <v>24759000</v>
      </c>
    </row>
    <row r="29" spans="2:5" s="38" customFormat="1" ht="14.25" customHeight="1" x14ac:dyDescent="0.25">
      <c r="B29" s="17" t="s">
        <v>86</v>
      </c>
      <c r="C29" s="18" t="s">
        <v>693</v>
      </c>
      <c r="D29" s="517">
        <v>1270000</v>
      </c>
    </row>
    <row r="30" spans="2:5" s="38" customFormat="1" ht="14.25" customHeight="1" x14ac:dyDescent="0.25">
      <c r="B30" s="17" t="s">
        <v>87</v>
      </c>
      <c r="C30" s="18" t="s">
        <v>623</v>
      </c>
      <c r="D30" s="517">
        <v>535000</v>
      </c>
    </row>
    <row r="31" spans="2:5" s="38" customFormat="1" ht="14.25" customHeight="1" x14ac:dyDescent="0.25">
      <c r="B31" s="17" t="s">
        <v>88</v>
      </c>
      <c r="C31" s="18" t="s">
        <v>695</v>
      </c>
      <c r="D31" s="517">
        <v>1651000</v>
      </c>
    </row>
    <row r="32" spans="2:5" s="38" customFormat="1" ht="14.25" customHeight="1" x14ac:dyDescent="0.25">
      <c r="B32" s="17" t="s">
        <v>89</v>
      </c>
      <c r="C32" s="18" t="s">
        <v>619</v>
      </c>
      <c r="D32" s="517">
        <v>229000</v>
      </c>
    </row>
    <row r="33" spans="2:5" s="38" customFormat="1" ht="14.25" customHeight="1" x14ac:dyDescent="0.25">
      <c r="B33" s="17" t="s">
        <v>90</v>
      </c>
      <c r="C33" s="18" t="s">
        <v>620</v>
      </c>
      <c r="D33" s="517">
        <v>88000</v>
      </c>
      <c r="E33" s="169"/>
    </row>
    <row r="34" spans="2:5" s="38" customFormat="1" ht="14.25" customHeight="1" x14ac:dyDescent="0.25">
      <c r="B34" s="17" t="s">
        <v>91</v>
      </c>
      <c r="C34" s="18" t="s">
        <v>621</v>
      </c>
      <c r="D34" s="517">
        <v>64000</v>
      </c>
      <c r="E34" s="169"/>
    </row>
    <row r="35" spans="2:5" s="38" customFormat="1" ht="14.25" customHeight="1" x14ac:dyDescent="0.25">
      <c r="B35" s="17" t="s">
        <v>92</v>
      </c>
      <c r="C35" s="18" t="s">
        <v>697</v>
      </c>
      <c r="D35" s="517">
        <v>635000</v>
      </c>
    </row>
    <row r="36" spans="2:5" s="38" customFormat="1" ht="14.25" customHeight="1" x14ac:dyDescent="0.25">
      <c r="B36" s="17" t="s">
        <v>93</v>
      </c>
      <c r="C36" s="18" t="s">
        <v>698</v>
      </c>
      <c r="D36" s="517">
        <v>563500</v>
      </c>
    </row>
    <row r="37" spans="2:5" s="38" customFormat="1" ht="14.25" customHeight="1" x14ac:dyDescent="0.25">
      <c r="B37" s="17" t="s">
        <v>94</v>
      </c>
      <c r="C37" s="18" t="s">
        <v>699</v>
      </c>
      <c r="D37" s="517">
        <v>430000</v>
      </c>
    </row>
    <row r="38" spans="2:5" s="38" customFormat="1" ht="14.25" customHeight="1" x14ac:dyDescent="0.25">
      <c r="B38" s="17" t="s">
        <v>95</v>
      </c>
      <c r="C38" s="353" t="s">
        <v>700</v>
      </c>
      <c r="D38" s="517">
        <v>426000</v>
      </c>
    </row>
    <row r="39" spans="2:5" s="38" customFormat="1" ht="14.25" customHeight="1" x14ac:dyDescent="0.25">
      <c r="B39" s="17" t="s">
        <v>96</v>
      </c>
      <c r="C39" s="43" t="s">
        <v>622</v>
      </c>
      <c r="D39" s="517">
        <v>260000</v>
      </c>
      <c r="E39" s="169"/>
    </row>
    <row r="40" spans="2:5" s="38" customFormat="1" ht="14.25" customHeight="1" x14ac:dyDescent="0.25">
      <c r="B40" s="17" t="s">
        <v>97</v>
      </c>
      <c r="C40" s="43" t="s">
        <v>701</v>
      </c>
      <c r="D40" s="517">
        <v>300000</v>
      </c>
      <c r="E40" s="169"/>
    </row>
    <row r="41" spans="2:5" s="38" customFormat="1" ht="14.25" customHeight="1" x14ac:dyDescent="0.25">
      <c r="B41" s="17" t="s">
        <v>98</v>
      </c>
      <c r="C41" s="43" t="s">
        <v>702</v>
      </c>
      <c r="D41" s="517">
        <v>1262000</v>
      </c>
      <c r="E41" s="169"/>
    </row>
    <row r="42" spans="2:5" s="38" customFormat="1" ht="14.25" customHeight="1" x14ac:dyDescent="0.25">
      <c r="B42" s="17" t="s">
        <v>99</v>
      </c>
      <c r="C42" s="18" t="s">
        <v>703</v>
      </c>
      <c r="D42" s="517">
        <v>118300</v>
      </c>
      <c r="E42" s="169"/>
    </row>
    <row r="43" spans="2:5" s="38" customFormat="1" ht="14.25" customHeight="1" x14ac:dyDescent="0.25">
      <c r="B43" s="17" t="s">
        <v>100</v>
      </c>
      <c r="C43" s="18" t="s">
        <v>704</v>
      </c>
      <c r="D43" s="517">
        <v>20700</v>
      </c>
    </row>
    <row r="44" spans="2:5" s="38" customFormat="1" ht="14.25" customHeight="1" x14ac:dyDescent="0.25">
      <c r="B44" s="17" t="s">
        <v>101</v>
      </c>
      <c r="C44" s="18" t="s">
        <v>723</v>
      </c>
      <c r="D44" s="517">
        <v>229000</v>
      </c>
    </row>
    <row r="45" spans="2:5" s="38" customFormat="1" ht="14.25" customHeight="1" x14ac:dyDescent="0.25">
      <c r="B45" s="145" t="s">
        <v>20</v>
      </c>
      <c r="C45" s="146" t="s">
        <v>135</v>
      </c>
      <c r="D45" s="516">
        <f>SUM(D46)</f>
        <v>14220000</v>
      </c>
      <c r="E45" s="169"/>
    </row>
    <row r="46" spans="2:5" s="38" customFormat="1" ht="14.25" customHeight="1" x14ac:dyDescent="0.25">
      <c r="B46" s="143" t="s">
        <v>13</v>
      </c>
      <c r="C46" s="144" t="s">
        <v>136</v>
      </c>
      <c r="D46" s="519">
        <v>14220000</v>
      </c>
    </row>
    <row r="47" spans="2:5" s="38" customFormat="1" ht="14.25" customHeight="1" thickBot="1" x14ac:dyDescent="0.3">
      <c r="B47" s="370" t="s">
        <v>21</v>
      </c>
      <c r="C47" s="403" t="s">
        <v>137</v>
      </c>
      <c r="D47" s="520">
        <v>1500000</v>
      </c>
    </row>
    <row r="48" spans="2:5" s="38" customFormat="1" ht="14.25" customHeight="1" thickTop="1" thickBot="1" x14ac:dyDescent="0.3">
      <c r="B48" s="291" t="s">
        <v>138</v>
      </c>
      <c r="C48" s="291"/>
      <c r="D48" s="521">
        <f>D9+D15+D45+D47</f>
        <v>249993529</v>
      </c>
    </row>
    <row r="49" spans="2:4" s="38" customFormat="1" ht="14.25" customHeight="1" thickTop="1" x14ac:dyDescent="0.25">
      <c r="B49" s="1"/>
      <c r="C49" s="1"/>
      <c r="D49" s="1"/>
    </row>
  </sheetData>
  <sheetProtection selectLockedCells="1" selectUnlockedCells="1"/>
  <mergeCells count="1">
    <mergeCell ref="A4:E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/>
  </sheetViews>
  <sheetFormatPr defaultColWidth="9.109375" defaultRowHeight="13.2" x14ac:dyDescent="0.25"/>
  <cols>
    <col min="1" max="1" width="8.6640625" style="192" customWidth="1"/>
    <col min="2" max="2" width="7" style="192" customWidth="1"/>
    <col min="3" max="3" width="37.88671875" style="192" customWidth="1"/>
    <col min="4" max="5" width="12.6640625" style="192" customWidth="1"/>
    <col min="6" max="6" width="8.6640625" style="192" customWidth="1"/>
    <col min="7" max="16384" width="9.109375" style="192"/>
  </cols>
  <sheetData>
    <row r="1" spans="1:8" s="238" customFormat="1" ht="15" customHeight="1" x14ac:dyDescent="0.25">
      <c r="B1" s="218"/>
      <c r="C1" s="218"/>
      <c r="D1" s="218"/>
      <c r="E1" s="218"/>
      <c r="F1" s="218" t="s">
        <v>555</v>
      </c>
      <c r="G1" s="218"/>
      <c r="H1" s="218"/>
    </row>
    <row r="2" spans="1:8" s="238" customFormat="1" ht="15" customHeight="1" x14ac:dyDescent="0.25">
      <c r="A2" s="197"/>
      <c r="B2" s="197"/>
      <c r="C2" s="197"/>
      <c r="D2" s="197"/>
      <c r="E2" s="197"/>
      <c r="F2" s="237" t="str">
        <f>'2.sz. melléklet'!G2</f>
        <v>az 1/2018. (II..) önkormányzati rendelethez</v>
      </c>
      <c r="G2" s="197"/>
    </row>
    <row r="3" spans="1:8" s="238" customFormat="1" ht="15" customHeight="1" x14ac:dyDescent="0.25">
      <c r="A3" s="197"/>
      <c r="B3" s="197"/>
      <c r="C3" s="197"/>
      <c r="D3" s="197"/>
      <c r="E3" s="197"/>
      <c r="F3" s="237"/>
      <c r="G3" s="197"/>
    </row>
    <row r="4" spans="1:8" s="238" customFormat="1" ht="15" customHeight="1" x14ac:dyDescent="0.25">
      <c r="A4" s="239"/>
    </row>
    <row r="5" spans="1:8" s="238" customFormat="1" ht="15" customHeight="1" x14ac:dyDescent="0.25">
      <c r="A5" s="724" t="s">
        <v>222</v>
      </c>
      <c r="B5" s="724"/>
      <c r="C5" s="724"/>
      <c r="D5" s="724"/>
      <c r="E5" s="724"/>
      <c r="F5" s="724"/>
      <c r="G5" s="197"/>
      <c r="H5" s="197"/>
    </row>
    <row r="6" spans="1:8" s="238" customFormat="1" ht="15" customHeight="1" x14ac:dyDescent="0.25">
      <c r="A6" s="724" t="s">
        <v>223</v>
      </c>
      <c r="B6" s="724"/>
      <c r="C6" s="724"/>
      <c r="D6" s="724"/>
      <c r="E6" s="724"/>
      <c r="F6" s="724"/>
      <c r="G6" s="197"/>
      <c r="H6" s="197"/>
    </row>
    <row r="7" spans="1:8" s="238" customFormat="1" ht="15" customHeight="1" x14ac:dyDescent="0.25">
      <c r="A7" s="194"/>
    </row>
    <row r="8" spans="1:8" s="238" customFormat="1" ht="15" customHeight="1" thickBot="1" x14ac:dyDescent="0.3">
      <c r="B8" s="672"/>
      <c r="C8" s="672"/>
      <c r="D8" s="672"/>
      <c r="E8" s="6" t="s">
        <v>313</v>
      </c>
    </row>
    <row r="9" spans="1:8" s="238" customFormat="1" ht="36.6" thickTop="1" x14ac:dyDescent="0.25">
      <c r="B9" s="689" t="s">
        <v>712</v>
      </c>
      <c r="C9" s="683" t="s">
        <v>713</v>
      </c>
      <c r="D9" s="684" t="s">
        <v>714</v>
      </c>
      <c r="E9" s="690" t="s">
        <v>722</v>
      </c>
    </row>
    <row r="10" spans="1:8" s="238" customFormat="1" ht="15" customHeight="1" thickBot="1" x14ac:dyDescent="0.3">
      <c r="B10" s="673" t="s">
        <v>3</v>
      </c>
      <c r="C10" s="674" t="s">
        <v>720</v>
      </c>
      <c r="D10" s="675" t="s">
        <v>5</v>
      </c>
      <c r="E10" s="676" t="s">
        <v>6</v>
      </c>
    </row>
    <row r="11" spans="1:8" s="238" customFormat="1" ht="48.6" thickTop="1" x14ac:dyDescent="0.25">
      <c r="B11" s="677" t="s">
        <v>715</v>
      </c>
      <c r="C11" s="678" t="s">
        <v>719</v>
      </c>
      <c r="D11" s="679">
        <v>71271187</v>
      </c>
      <c r="E11" s="680">
        <v>71271187</v>
      </c>
    </row>
    <row r="12" spans="1:8" s="238" customFormat="1" ht="25.5" customHeight="1" x14ac:dyDescent="0.25">
      <c r="B12" s="687" t="s">
        <v>716</v>
      </c>
      <c r="C12" s="392" t="s">
        <v>718</v>
      </c>
      <c r="D12" s="679">
        <v>28854965</v>
      </c>
      <c r="E12" s="680">
        <v>61666642</v>
      </c>
    </row>
    <row r="13" spans="1:8" s="238" customFormat="1" ht="36.6" thickBot="1" x14ac:dyDescent="0.3">
      <c r="A13" s="197"/>
      <c r="B13" s="686" t="s">
        <v>717</v>
      </c>
      <c r="C13" s="688" t="s">
        <v>721</v>
      </c>
      <c r="D13" s="681">
        <v>29837051</v>
      </c>
      <c r="E13" s="682">
        <v>29837051</v>
      </c>
    </row>
    <row r="14" spans="1:8" s="238" customFormat="1" ht="15" customHeight="1" thickTop="1" x14ac:dyDescent="0.25">
      <c r="A14" s="197"/>
      <c r="B14" s="197"/>
      <c r="C14" s="197"/>
      <c r="D14" s="197"/>
      <c r="E14" s="197"/>
      <c r="F14" s="197"/>
      <c r="G14" s="197"/>
      <c r="H14" s="197"/>
    </row>
    <row r="15" spans="1:8" x14ac:dyDescent="0.25">
      <c r="A15" s="240"/>
    </row>
    <row r="16" spans="1:8" x14ac:dyDescent="0.25">
      <c r="A16" s="240"/>
    </row>
    <row r="17" spans="1:3" x14ac:dyDescent="0.25">
      <c r="A17" s="240"/>
      <c r="C17" s="685"/>
    </row>
    <row r="18" spans="1:3" x14ac:dyDescent="0.25">
      <c r="A18" s="240"/>
    </row>
    <row r="19" spans="1:3" x14ac:dyDescent="0.25">
      <c r="A19" s="240"/>
    </row>
    <row r="20" spans="1:3" x14ac:dyDescent="0.25">
      <c r="A20" s="240"/>
    </row>
    <row r="21" spans="1:3" x14ac:dyDescent="0.25">
      <c r="A21" s="240"/>
    </row>
    <row r="22" spans="1:3" x14ac:dyDescent="0.25">
      <c r="A22" s="240"/>
    </row>
    <row r="23" spans="1:3" x14ac:dyDescent="0.25">
      <c r="A23" s="240"/>
    </row>
    <row r="24" spans="1:3" x14ac:dyDescent="0.25">
      <c r="A24" s="240"/>
    </row>
    <row r="25" spans="1:3" x14ac:dyDescent="0.25">
      <c r="A25" s="240"/>
    </row>
    <row r="26" spans="1:3" x14ac:dyDescent="0.25">
      <c r="A26" s="240"/>
    </row>
    <row r="27" spans="1:3" x14ac:dyDescent="0.25">
      <c r="A27" s="240"/>
    </row>
    <row r="28" spans="1:3" x14ac:dyDescent="0.25">
      <c r="A28" s="240"/>
    </row>
    <row r="29" spans="1:3" x14ac:dyDescent="0.25">
      <c r="A29" s="240"/>
    </row>
    <row r="30" spans="1:3" x14ac:dyDescent="0.25">
      <c r="A30" s="240"/>
    </row>
    <row r="31" spans="1:3" x14ac:dyDescent="0.25">
      <c r="A31" s="240"/>
    </row>
    <row r="32" spans="1:3" x14ac:dyDescent="0.25">
      <c r="A32" s="240"/>
    </row>
    <row r="33" spans="1:1" x14ac:dyDescent="0.25">
      <c r="A33" s="240"/>
    </row>
    <row r="34" spans="1:1" x14ac:dyDescent="0.25">
      <c r="A34" s="240"/>
    </row>
    <row r="35" spans="1:1" x14ac:dyDescent="0.25">
      <c r="A35" s="240"/>
    </row>
    <row r="36" spans="1:1" x14ac:dyDescent="0.25">
      <c r="A36" s="240"/>
    </row>
    <row r="37" spans="1:1" x14ac:dyDescent="0.25">
      <c r="A37" s="240"/>
    </row>
    <row r="38" spans="1:1" x14ac:dyDescent="0.25">
      <c r="A38" s="240"/>
    </row>
    <row r="39" spans="1:1" x14ac:dyDescent="0.25">
      <c r="A39" s="240"/>
    </row>
    <row r="40" spans="1:1" x14ac:dyDescent="0.25">
      <c r="A40" s="240"/>
    </row>
    <row r="41" spans="1:1" x14ac:dyDescent="0.25">
      <c r="A41" s="240"/>
    </row>
    <row r="42" spans="1:1" x14ac:dyDescent="0.25">
      <c r="A42" s="240"/>
    </row>
    <row r="43" spans="1:1" x14ac:dyDescent="0.25">
      <c r="A43" s="240"/>
    </row>
    <row r="44" spans="1:1" x14ac:dyDescent="0.25">
      <c r="A44" s="240"/>
    </row>
    <row r="45" spans="1:1" x14ac:dyDescent="0.25">
      <c r="A45" s="240"/>
    </row>
    <row r="46" spans="1:1" x14ac:dyDescent="0.25">
      <c r="A46" s="240"/>
    </row>
    <row r="47" spans="1:1" x14ac:dyDescent="0.25">
      <c r="A47" s="240"/>
    </row>
    <row r="48" spans="1:1" x14ac:dyDescent="0.25">
      <c r="A48" s="240"/>
    </row>
  </sheetData>
  <mergeCells count="2">
    <mergeCell ref="A5:F5"/>
    <mergeCell ref="A6:F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6" width="9.109375" style="1"/>
    <col min="7" max="7" width="11.6640625" style="1" customWidth="1"/>
  </cols>
  <sheetData>
    <row r="1" spans="1:8" ht="15" customHeight="1" x14ac:dyDescent="0.25">
      <c r="C1" s="3"/>
      <c r="D1" s="3"/>
      <c r="E1" s="3"/>
      <c r="F1" s="3"/>
      <c r="G1" s="2" t="s">
        <v>556</v>
      </c>
    </row>
    <row r="2" spans="1:8" ht="15" customHeight="1" x14ac:dyDescent="0.25">
      <c r="C2" s="3"/>
      <c r="D2" s="3"/>
      <c r="E2" s="3"/>
      <c r="F2" s="3"/>
      <c r="G2" s="2" t="str">
        <f>'2.sz. melléklet'!G2</f>
        <v>az 1/2018. (II..) önkormányzati rendelethez</v>
      </c>
    </row>
    <row r="3" spans="1:8" ht="15" customHeight="1" x14ac:dyDescent="0.25">
      <c r="C3" s="4"/>
    </row>
    <row r="4" spans="1:8" ht="15" customHeight="1" x14ac:dyDescent="0.25">
      <c r="A4" s="740" t="s">
        <v>139</v>
      </c>
      <c r="B4" s="740"/>
      <c r="C4" s="740"/>
      <c r="D4" s="740"/>
      <c r="E4" s="740"/>
      <c r="F4" s="740"/>
      <c r="G4" s="740"/>
      <c r="H4" s="740"/>
    </row>
    <row r="5" spans="1:8" ht="15" customHeight="1" x14ac:dyDescent="0.25">
      <c r="A5" s="740" t="s">
        <v>662</v>
      </c>
      <c r="B5" s="740"/>
      <c r="C5" s="740"/>
      <c r="D5" s="740"/>
      <c r="E5" s="740"/>
      <c r="F5" s="740"/>
      <c r="G5" s="740"/>
      <c r="H5" s="740"/>
    </row>
    <row r="6" spans="1:8" ht="15" customHeight="1" x14ac:dyDescent="0.25">
      <c r="B6" s="1"/>
    </row>
    <row r="7" spans="1:8" ht="15" customHeight="1" thickBot="1" x14ac:dyDescent="0.3">
      <c r="B7" s="1"/>
      <c r="G7" s="64" t="s">
        <v>313</v>
      </c>
    </row>
    <row r="8" spans="1:8" ht="24.6" thickTop="1" x14ac:dyDescent="0.25">
      <c r="A8" s="139" t="s">
        <v>133</v>
      </c>
      <c r="B8" s="771" t="s">
        <v>134</v>
      </c>
      <c r="C8" s="771"/>
      <c r="D8" s="771"/>
      <c r="E8" s="771"/>
      <c r="F8" s="772"/>
      <c r="G8" s="10" t="s">
        <v>647</v>
      </c>
    </row>
    <row r="9" spans="1:8" ht="15" customHeight="1" thickBot="1" x14ac:dyDescent="0.3">
      <c r="A9" s="141" t="s">
        <v>3</v>
      </c>
      <c r="B9" s="769" t="s">
        <v>4</v>
      </c>
      <c r="C9" s="769"/>
      <c r="D9" s="769"/>
      <c r="E9" s="769"/>
      <c r="F9" s="770"/>
      <c r="G9" s="509" t="s">
        <v>5</v>
      </c>
    </row>
    <row r="10" spans="1:8" ht="15" customHeight="1" thickTop="1" x14ac:dyDescent="0.25">
      <c r="A10" s="613" t="s">
        <v>118</v>
      </c>
      <c r="B10" s="768" t="s">
        <v>314</v>
      </c>
      <c r="C10" s="768"/>
      <c r="D10" s="768"/>
      <c r="E10" s="614"/>
      <c r="F10" s="615"/>
      <c r="G10" s="616"/>
    </row>
    <row r="11" spans="1:8" ht="15" customHeight="1" x14ac:dyDescent="0.25">
      <c r="A11" s="296" t="s">
        <v>119</v>
      </c>
      <c r="B11" s="779" t="s">
        <v>315</v>
      </c>
      <c r="C11" s="779"/>
      <c r="D11" s="779"/>
      <c r="E11" s="779"/>
      <c r="F11" s="617"/>
      <c r="G11" s="56">
        <f>SUM(E12:E15)</f>
        <v>16207515</v>
      </c>
    </row>
    <row r="12" spans="1:8" ht="15" customHeight="1" x14ac:dyDescent="0.25">
      <c r="A12" s="296"/>
      <c r="B12" s="618" t="s">
        <v>316</v>
      </c>
      <c r="C12" s="619" t="s">
        <v>317</v>
      </c>
      <c r="D12" s="619"/>
      <c r="E12" s="620">
        <v>2932450</v>
      </c>
      <c r="F12" s="617"/>
      <c r="G12" s="58"/>
    </row>
    <row r="13" spans="1:8" ht="15" customHeight="1" x14ac:dyDescent="0.25">
      <c r="A13" s="296"/>
      <c r="B13" s="618" t="s">
        <v>318</v>
      </c>
      <c r="C13" s="619" t="s">
        <v>319</v>
      </c>
      <c r="D13" s="619"/>
      <c r="E13" s="620">
        <v>9792000</v>
      </c>
      <c r="F13" s="617"/>
      <c r="G13" s="58"/>
    </row>
    <row r="14" spans="1:8" ht="15" customHeight="1" x14ac:dyDescent="0.25">
      <c r="A14" s="296"/>
      <c r="B14" s="618" t="s">
        <v>320</v>
      </c>
      <c r="C14" s="619" t="s">
        <v>321</v>
      </c>
      <c r="D14" s="619"/>
      <c r="E14" s="620">
        <v>668265</v>
      </c>
      <c r="F14" s="617"/>
      <c r="G14" s="58"/>
    </row>
    <row r="15" spans="1:8" ht="15" customHeight="1" x14ac:dyDescent="0.25">
      <c r="A15" s="468"/>
      <c r="B15" s="618" t="s">
        <v>322</v>
      </c>
      <c r="C15" s="619" t="s">
        <v>323</v>
      </c>
      <c r="D15" s="619"/>
      <c r="E15" s="621">
        <v>2814800</v>
      </c>
      <c r="F15" s="617"/>
      <c r="G15" s="58"/>
    </row>
    <row r="16" spans="1:8" ht="15" customHeight="1" x14ac:dyDescent="0.25">
      <c r="A16" s="296" t="s">
        <v>120</v>
      </c>
      <c r="B16" s="398" t="s">
        <v>324</v>
      </c>
      <c r="C16" s="398"/>
      <c r="D16" s="398"/>
      <c r="E16" s="622">
        <v>5000000</v>
      </c>
      <c r="F16" s="623"/>
      <c r="G16" s="399">
        <f>SUM(E16:E17)</f>
        <v>3234837</v>
      </c>
    </row>
    <row r="17" spans="1:7" ht="15" customHeight="1" x14ac:dyDescent="0.25">
      <c r="A17" s="468"/>
      <c r="B17" s="397"/>
      <c r="C17" s="624" t="s">
        <v>331</v>
      </c>
      <c r="D17" s="624"/>
      <c r="E17" s="625">
        <v>-1765163</v>
      </c>
      <c r="F17" s="626"/>
      <c r="G17" s="627"/>
    </row>
    <row r="18" spans="1:7" ht="15" customHeight="1" x14ac:dyDescent="0.25">
      <c r="A18" s="468" t="s">
        <v>574</v>
      </c>
      <c r="B18" s="628" t="s">
        <v>339</v>
      </c>
      <c r="C18" s="611"/>
      <c r="D18" s="611"/>
      <c r="E18" s="611"/>
      <c r="F18" s="629"/>
      <c r="G18" s="630">
        <v>137700</v>
      </c>
    </row>
    <row r="19" spans="1:7" ht="15" customHeight="1" x14ac:dyDescent="0.25">
      <c r="A19" s="468" t="s">
        <v>575</v>
      </c>
      <c r="B19" s="631" t="s">
        <v>337</v>
      </c>
      <c r="C19" s="397"/>
      <c r="D19" s="397"/>
      <c r="E19" s="397"/>
      <c r="F19" s="626"/>
      <c r="G19" s="402">
        <v>19468580</v>
      </c>
    </row>
    <row r="20" spans="1:7" ht="15" customHeight="1" thickBot="1" x14ac:dyDescent="0.3">
      <c r="A20" s="468" t="s">
        <v>588</v>
      </c>
      <c r="B20" s="632" t="s">
        <v>681</v>
      </c>
      <c r="C20" s="55"/>
      <c r="D20" s="55"/>
      <c r="E20" s="55"/>
      <c r="F20" s="617"/>
      <c r="G20" s="56">
        <v>1170400</v>
      </c>
    </row>
    <row r="21" spans="1:7" ht="15" customHeight="1" thickBot="1" x14ac:dyDescent="0.3">
      <c r="A21" s="293" t="s">
        <v>13</v>
      </c>
      <c r="B21" s="633" t="s">
        <v>579</v>
      </c>
      <c r="C21" s="634"/>
      <c r="D21" s="634"/>
      <c r="E21" s="635"/>
      <c r="F21" s="636"/>
      <c r="G21" s="637">
        <f>SUM(G11:G20)</f>
        <v>40219032</v>
      </c>
    </row>
    <row r="22" spans="1:7" ht="15" customHeight="1" x14ac:dyDescent="0.25">
      <c r="A22" s="638" t="s">
        <v>16</v>
      </c>
      <c r="B22" s="55" t="s">
        <v>587</v>
      </c>
      <c r="C22" s="219"/>
      <c r="D22" s="619"/>
      <c r="E22" s="639"/>
      <c r="F22" s="617"/>
      <c r="G22" s="56">
        <v>5004000</v>
      </c>
    </row>
    <row r="23" spans="1:7" ht="15" customHeight="1" x14ac:dyDescent="0.25">
      <c r="A23" s="296" t="s">
        <v>17</v>
      </c>
      <c r="B23" s="55" t="s">
        <v>328</v>
      </c>
      <c r="C23" s="55"/>
      <c r="D23" s="55"/>
      <c r="E23" s="55"/>
      <c r="F23" s="617"/>
      <c r="G23" s="56">
        <v>1140000</v>
      </c>
    </row>
    <row r="24" spans="1:7" ht="15" customHeight="1" x14ac:dyDescent="0.25">
      <c r="A24" s="296" t="s">
        <v>516</v>
      </c>
      <c r="B24" s="55" t="s">
        <v>589</v>
      </c>
      <c r="C24" s="55"/>
      <c r="D24" s="55"/>
      <c r="E24" s="55"/>
      <c r="F24" s="617"/>
      <c r="G24" s="56">
        <v>55360</v>
      </c>
    </row>
    <row r="25" spans="1:7" ht="15" customHeight="1" thickBot="1" x14ac:dyDescent="0.3">
      <c r="A25" s="296" t="s">
        <v>585</v>
      </c>
      <c r="B25" s="55" t="s">
        <v>586</v>
      </c>
      <c r="C25" s="55"/>
      <c r="D25" s="55"/>
      <c r="E25" s="55"/>
      <c r="F25" s="617"/>
      <c r="G25" s="56"/>
    </row>
    <row r="26" spans="1:7" ht="15" customHeight="1" thickBot="1" x14ac:dyDescent="0.3">
      <c r="A26" s="293" t="s">
        <v>14</v>
      </c>
      <c r="B26" s="633" t="s">
        <v>576</v>
      </c>
      <c r="C26" s="640"/>
      <c r="D26" s="640"/>
      <c r="E26" s="635"/>
      <c r="F26" s="636"/>
      <c r="G26" s="641">
        <f>SUM(G22:G24)</f>
        <v>6199360</v>
      </c>
    </row>
    <row r="27" spans="1:7" s="294" customFormat="1" ht="15" customHeight="1" thickBot="1" x14ac:dyDescent="0.3">
      <c r="A27" s="295" t="s">
        <v>122</v>
      </c>
      <c r="B27" s="642" t="s">
        <v>335</v>
      </c>
      <c r="C27" s="643"/>
      <c r="D27" s="644"/>
      <c r="E27" s="645"/>
      <c r="F27" s="646"/>
      <c r="G27" s="647">
        <v>1800000</v>
      </c>
    </row>
    <row r="28" spans="1:7" s="294" customFormat="1" ht="15" customHeight="1" thickBot="1" x14ac:dyDescent="0.3">
      <c r="A28" s="293" t="s">
        <v>42</v>
      </c>
      <c r="B28" s="633" t="s">
        <v>578</v>
      </c>
      <c r="C28" s="640"/>
      <c r="D28" s="640"/>
      <c r="E28" s="635"/>
      <c r="F28" s="636"/>
      <c r="G28" s="641">
        <f>SUM(G27)</f>
        <v>1800000</v>
      </c>
    </row>
    <row r="29" spans="1:7" ht="15" customHeight="1" x14ac:dyDescent="0.25">
      <c r="A29" s="296" t="s">
        <v>332</v>
      </c>
      <c r="B29" s="779" t="s">
        <v>580</v>
      </c>
      <c r="C29" s="779"/>
      <c r="D29" s="779"/>
      <c r="E29" s="779"/>
      <c r="F29" s="780"/>
      <c r="G29" s="56">
        <f>D34+E34+F34</f>
        <v>12327800</v>
      </c>
    </row>
    <row r="30" spans="1:7" ht="15" customHeight="1" x14ac:dyDescent="0.25">
      <c r="A30" s="296"/>
      <c r="B30" s="55"/>
      <c r="C30" s="648"/>
      <c r="D30" s="649" t="s">
        <v>329</v>
      </c>
      <c r="E30" s="649" t="s">
        <v>330</v>
      </c>
      <c r="F30" s="650"/>
      <c r="G30" s="58"/>
    </row>
    <row r="31" spans="1:7" ht="15" customHeight="1" x14ac:dyDescent="0.25">
      <c r="A31" s="296"/>
      <c r="B31" s="55"/>
      <c r="C31" s="619" t="s">
        <v>325</v>
      </c>
      <c r="D31" s="620">
        <v>6481200</v>
      </c>
      <c r="E31" s="620">
        <v>3240600</v>
      </c>
      <c r="F31" s="651"/>
      <c r="G31" s="58"/>
    </row>
    <row r="32" spans="1:7" ht="15" customHeight="1" x14ac:dyDescent="0.25">
      <c r="A32" s="296"/>
      <c r="B32" s="55"/>
      <c r="C32" s="619" t="s">
        <v>326</v>
      </c>
      <c r="D32" s="620">
        <v>1470000</v>
      </c>
      <c r="E32" s="620">
        <v>735000</v>
      </c>
      <c r="F32" s="651"/>
      <c r="G32" s="58"/>
    </row>
    <row r="33" spans="1:7" ht="15" customHeight="1" x14ac:dyDescent="0.25">
      <c r="A33" s="296"/>
      <c r="B33" s="55"/>
      <c r="C33" s="619" t="s">
        <v>519</v>
      </c>
      <c r="D33" s="621"/>
      <c r="E33" s="621"/>
      <c r="F33" s="652">
        <v>401000</v>
      </c>
      <c r="G33" s="58"/>
    </row>
    <row r="34" spans="1:7" ht="15" customHeight="1" x14ac:dyDescent="0.25">
      <c r="A34" s="468"/>
      <c r="B34" s="55"/>
      <c r="C34" s="619" t="s">
        <v>327</v>
      </c>
      <c r="D34" s="653">
        <f>SUM(D31:D33)</f>
        <v>7951200</v>
      </c>
      <c r="E34" s="653">
        <f>SUM(E31:E33)</f>
        <v>3975600</v>
      </c>
      <c r="F34" s="654">
        <f>SUM(F31:F33)</f>
        <v>401000</v>
      </c>
      <c r="G34" s="58"/>
    </row>
    <row r="35" spans="1:7" ht="15" customHeight="1" x14ac:dyDescent="0.25">
      <c r="A35" s="296" t="s">
        <v>333</v>
      </c>
      <c r="B35" s="781" t="s">
        <v>581</v>
      </c>
      <c r="C35" s="781"/>
      <c r="D35" s="649" t="s">
        <v>329</v>
      </c>
      <c r="E35" s="649" t="s">
        <v>330</v>
      </c>
      <c r="F35" s="623"/>
      <c r="G35" s="399">
        <f>D36+E36</f>
        <v>1552300</v>
      </c>
    </row>
    <row r="36" spans="1:7" ht="15" customHeight="1" thickBot="1" x14ac:dyDescent="0.3">
      <c r="A36" s="468"/>
      <c r="B36" s="397"/>
      <c r="C36" s="655"/>
      <c r="D36" s="621">
        <v>1034867</v>
      </c>
      <c r="E36" s="625">
        <v>517433</v>
      </c>
      <c r="F36" s="626"/>
      <c r="G36" s="627"/>
    </row>
    <row r="37" spans="1:7" ht="15" customHeight="1" thickBot="1" x14ac:dyDescent="0.3">
      <c r="A37" s="293" t="s">
        <v>43</v>
      </c>
      <c r="B37" s="633" t="s">
        <v>577</v>
      </c>
      <c r="C37" s="656"/>
      <c r="D37" s="656"/>
      <c r="E37" s="656"/>
      <c r="F37" s="636"/>
      <c r="G37" s="641">
        <f>SUM(G29:G36)</f>
        <v>13880100</v>
      </c>
    </row>
    <row r="38" spans="1:7" ht="15" customHeight="1" x14ac:dyDescent="0.25">
      <c r="A38" s="773" t="s">
        <v>340</v>
      </c>
      <c r="B38" s="774"/>
      <c r="C38" s="774"/>
      <c r="D38" s="774"/>
      <c r="E38" s="774"/>
      <c r="F38" s="775"/>
      <c r="G38" s="56">
        <f>G21+G26+G28+G37</f>
        <v>62098492</v>
      </c>
    </row>
    <row r="39" spans="1:7" ht="15" customHeight="1" thickBot="1" x14ac:dyDescent="0.3">
      <c r="A39" s="776"/>
      <c r="B39" s="777"/>
      <c r="C39" s="777"/>
      <c r="D39" s="777"/>
      <c r="E39" s="777"/>
      <c r="F39" s="778"/>
      <c r="G39" s="657"/>
    </row>
    <row r="40" spans="1:7" ht="13.8" thickTop="1" x14ac:dyDescent="0.25">
      <c r="A40" s="41"/>
      <c r="B40" s="38"/>
      <c r="C40" s="41"/>
      <c r="D40" s="41"/>
      <c r="E40" s="41"/>
      <c r="F40" s="41"/>
      <c r="G40" s="41"/>
    </row>
  </sheetData>
  <sheetProtection selectLockedCells="1" selectUnlockedCells="1"/>
  <mergeCells count="10">
    <mergeCell ref="A38:F38"/>
    <mergeCell ref="A39:F39"/>
    <mergeCell ref="B29:F29"/>
    <mergeCell ref="B35:C35"/>
    <mergeCell ref="B11:E11"/>
    <mergeCell ref="B10:D10"/>
    <mergeCell ref="A4:H4"/>
    <mergeCell ref="A5:H5"/>
    <mergeCell ref="B9:F9"/>
    <mergeCell ref="B8:F8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workbookViewId="0">
      <selection sqref="A1:N1"/>
    </sheetView>
  </sheetViews>
  <sheetFormatPr defaultColWidth="9.109375" defaultRowHeight="13.2" x14ac:dyDescent="0.25"/>
  <cols>
    <col min="1" max="7" width="3.6640625" style="246" customWidth="1"/>
    <col min="8" max="9" width="5.6640625" style="246" customWidth="1"/>
    <col min="10" max="10" width="15.88671875" style="246" customWidth="1"/>
    <col min="11" max="14" width="7.6640625" style="246" customWidth="1"/>
    <col min="15" max="16384" width="9.109375" style="192"/>
  </cols>
  <sheetData>
    <row r="1" spans="1:14" s="195" customFormat="1" ht="15" customHeight="1" x14ac:dyDescent="0.25">
      <c r="A1" s="723" t="s">
        <v>557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</row>
    <row r="2" spans="1:14" s="195" customFormat="1" ht="15" customHeight="1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237" t="str">
        <f>'2.sz. melléklet'!G2</f>
        <v>az 1/2018. (II..) önkormányzati rendelethez</v>
      </c>
    </row>
    <row r="3" spans="1:14" s="195" customFormat="1" ht="15" customHeight="1" x14ac:dyDescent="0.25">
      <c r="A3" s="197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4" s="195" customFormat="1" ht="9.75" customHeight="1" x14ac:dyDescent="0.25">
      <c r="A4" s="237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1:14" s="195" customFormat="1" ht="15" customHeight="1" x14ac:dyDescent="0.25">
      <c r="A5" s="724" t="s">
        <v>224</v>
      </c>
      <c r="B5" s="724"/>
      <c r="C5" s="724"/>
      <c r="D5" s="724"/>
      <c r="E5" s="724"/>
      <c r="F5" s="724"/>
      <c r="G5" s="724"/>
      <c r="H5" s="724"/>
      <c r="I5" s="724"/>
      <c r="J5" s="724"/>
      <c r="K5" s="724"/>
      <c r="L5" s="724"/>
      <c r="M5" s="724"/>
      <c r="N5" s="724"/>
    </row>
    <row r="6" spans="1:14" s="195" customFormat="1" ht="15" customHeight="1" thickBot="1" x14ac:dyDescent="0.3">
      <c r="A6" s="817"/>
      <c r="B6" s="817"/>
      <c r="C6" s="817"/>
      <c r="D6" s="817"/>
      <c r="E6" s="817"/>
      <c r="F6" s="817"/>
      <c r="G6" s="817"/>
      <c r="H6" s="817"/>
      <c r="I6" s="817"/>
      <c r="J6" s="817"/>
      <c r="K6" s="817"/>
      <c r="L6" s="817"/>
      <c r="M6" s="817"/>
      <c r="N6" s="817"/>
    </row>
    <row r="7" spans="1:14" s="195" customFormat="1" ht="12.75" customHeight="1" thickTop="1" x14ac:dyDescent="0.25">
      <c r="A7" s="725" t="s">
        <v>640</v>
      </c>
      <c r="B7" s="727"/>
      <c r="C7" s="727"/>
      <c r="D7" s="727"/>
      <c r="E7" s="727"/>
      <c r="F7" s="727"/>
      <c r="G7" s="727"/>
      <c r="H7" s="797" t="s">
        <v>225</v>
      </c>
      <c r="I7" s="797"/>
      <c r="J7" s="797"/>
      <c r="K7" s="797"/>
      <c r="L7" s="797"/>
      <c r="M7" s="797"/>
      <c r="N7" s="798"/>
    </row>
    <row r="8" spans="1:14" s="195" customFormat="1" ht="12.75" customHeight="1" x14ac:dyDescent="0.25">
      <c r="A8" s="726"/>
      <c r="B8" s="729"/>
      <c r="C8" s="729"/>
      <c r="D8" s="729"/>
      <c r="E8" s="729"/>
      <c r="F8" s="729"/>
      <c r="G8" s="729"/>
      <c r="H8" s="799" t="s">
        <v>226</v>
      </c>
      <c r="I8" s="799"/>
      <c r="J8" s="799"/>
      <c r="K8" s="799"/>
      <c r="L8" s="799"/>
      <c r="M8" s="799"/>
      <c r="N8" s="800"/>
    </row>
    <row r="9" spans="1:14" s="195" customFormat="1" ht="12.75" customHeight="1" x14ac:dyDescent="0.25">
      <c r="A9" s="726"/>
      <c r="B9" s="729"/>
      <c r="C9" s="729"/>
      <c r="D9" s="729"/>
      <c r="E9" s="729"/>
      <c r="F9" s="729"/>
      <c r="G9" s="729"/>
      <c r="H9" s="799" t="s">
        <v>227</v>
      </c>
      <c r="I9" s="799"/>
      <c r="J9" s="799"/>
      <c r="K9" s="799"/>
      <c r="L9" s="799"/>
      <c r="M9" s="799"/>
      <c r="N9" s="800"/>
    </row>
    <row r="10" spans="1:14" s="195" customFormat="1" ht="12.75" customHeight="1" x14ac:dyDescent="0.25">
      <c r="A10" s="726"/>
      <c r="B10" s="729"/>
      <c r="C10" s="729"/>
      <c r="D10" s="729"/>
      <c r="E10" s="729"/>
      <c r="F10" s="729"/>
      <c r="G10" s="729"/>
      <c r="H10" s="799" t="s">
        <v>228</v>
      </c>
      <c r="I10" s="799"/>
      <c r="J10" s="799"/>
      <c r="K10" s="799"/>
      <c r="L10" s="799"/>
      <c r="M10" s="799"/>
      <c r="N10" s="800"/>
    </row>
    <row r="11" spans="1:14" s="195" customFormat="1" ht="12.75" customHeight="1" x14ac:dyDescent="0.25">
      <c r="A11" s="726"/>
      <c r="B11" s="729"/>
      <c r="C11" s="729"/>
      <c r="D11" s="729"/>
      <c r="E11" s="729"/>
      <c r="F11" s="729"/>
      <c r="G11" s="729"/>
      <c r="H11" s="799" t="s">
        <v>229</v>
      </c>
      <c r="I11" s="799"/>
      <c r="J11" s="799"/>
      <c r="K11" s="799"/>
      <c r="L11" s="799"/>
      <c r="M11" s="799"/>
      <c r="N11" s="800"/>
    </row>
    <row r="12" spans="1:14" s="195" customFormat="1" ht="12.75" customHeight="1" x14ac:dyDescent="0.25">
      <c r="A12" s="726"/>
      <c r="B12" s="729"/>
      <c r="C12" s="729"/>
      <c r="D12" s="729"/>
      <c r="E12" s="729"/>
      <c r="F12" s="729"/>
      <c r="G12" s="729"/>
      <c r="H12" s="729" t="s">
        <v>230</v>
      </c>
      <c r="I12" s="729"/>
      <c r="J12" s="729" t="s">
        <v>2</v>
      </c>
      <c r="K12" s="729" t="s">
        <v>231</v>
      </c>
      <c r="L12" s="586" t="s">
        <v>232</v>
      </c>
      <c r="M12" s="586" t="s">
        <v>233</v>
      </c>
      <c r="N12" s="587" t="s">
        <v>234</v>
      </c>
    </row>
    <row r="13" spans="1:14" s="195" customFormat="1" ht="12.75" customHeight="1" x14ac:dyDescent="0.25">
      <c r="A13" s="726"/>
      <c r="B13" s="729"/>
      <c r="C13" s="729"/>
      <c r="D13" s="729"/>
      <c r="E13" s="729"/>
      <c r="F13" s="729"/>
      <c r="G13" s="729"/>
      <c r="H13" s="729"/>
      <c r="I13" s="729"/>
      <c r="J13" s="729"/>
      <c r="K13" s="729"/>
      <c r="L13" s="729" t="s">
        <v>235</v>
      </c>
      <c r="M13" s="729"/>
      <c r="N13" s="730"/>
    </row>
    <row r="14" spans="1:14" s="195" customFormat="1" ht="12.75" customHeight="1" thickBot="1" x14ac:dyDescent="0.3">
      <c r="A14" s="790">
        <v>1</v>
      </c>
      <c r="B14" s="791"/>
      <c r="C14" s="791"/>
      <c r="D14" s="791"/>
      <c r="E14" s="791"/>
      <c r="F14" s="791"/>
      <c r="G14" s="791"/>
      <c r="H14" s="791">
        <v>2</v>
      </c>
      <c r="I14" s="791"/>
      <c r="J14" s="589">
        <v>3</v>
      </c>
      <c r="K14" s="589">
        <v>4</v>
      </c>
      <c r="L14" s="589">
        <v>5</v>
      </c>
      <c r="M14" s="589">
        <v>6</v>
      </c>
      <c r="N14" s="591">
        <v>7</v>
      </c>
    </row>
    <row r="15" spans="1:14" s="195" customFormat="1" ht="12.75" customHeight="1" thickTop="1" x14ac:dyDescent="0.25">
      <c r="A15" s="241">
        <v>5</v>
      </c>
      <c r="B15" s="242">
        <v>8</v>
      </c>
      <c r="C15" s="242">
        <v>1</v>
      </c>
      <c r="D15" s="242">
        <v>4</v>
      </c>
      <c r="E15" s="242">
        <v>0</v>
      </c>
      <c r="F15" s="242">
        <v>0</v>
      </c>
      <c r="G15" s="242"/>
      <c r="H15" s="243">
        <v>0</v>
      </c>
      <c r="I15" s="242"/>
      <c r="J15" s="789"/>
      <c r="K15" s="787"/>
      <c r="L15" s="787"/>
      <c r="M15" s="787"/>
      <c r="N15" s="785"/>
    </row>
    <row r="16" spans="1:14" s="195" customFormat="1" ht="12.75" customHeight="1" x14ac:dyDescent="0.25">
      <c r="A16" s="726" t="s">
        <v>246</v>
      </c>
      <c r="B16" s="729"/>
      <c r="C16" s="729"/>
      <c r="D16" s="729"/>
      <c r="E16" s="729"/>
      <c r="F16" s="729"/>
      <c r="G16" s="729"/>
      <c r="H16" s="729"/>
      <c r="I16" s="729"/>
      <c r="J16" s="729"/>
      <c r="K16" s="782"/>
      <c r="L16" s="782"/>
      <c r="M16" s="782"/>
      <c r="N16" s="783"/>
    </row>
    <row r="17" spans="1:14" s="195" customFormat="1" ht="12.75" customHeight="1" x14ac:dyDescent="0.25">
      <c r="A17" s="726"/>
      <c r="B17" s="729"/>
      <c r="C17" s="729"/>
      <c r="D17" s="729"/>
      <c r="E17" s="729"/>
      <c r="F17" s="729"/>
      <c r="G17" s="729"/>
      <c r="H17" s="245">
        <v>0</v>
      </c>
      <c r="I17" s="588"/>
      <c r="J17" s="729"/>
      <c r="K17" s="782"/>
      <c r="L17" s="782"/>
      <c r="M17" s="782"/>
      <c r="N17" s="783"/>
    </row>
    <row r="18" spans="1:14" s="195" customFormat="1" ht="12.75" customHeight="1" x14ac:dyDescent="0.25">
      <c r="A18" s="726"/>
      <c r="B18" s="729"/>
      <c r="C18" s="729"/>
      <c r="D18" s="729"/>
      <c r="E18" s="729"/>
      <c r="F18" s="729"/>
      <c r="G18" s="729"/>
      <c r="H18" s="729"/>
      <c r="I18" s="729"/>
      <c r="J18" s="729"/>
      <c r="K18" s="782"/>
      <c r="L18" s="782"/>
      <c r="M18" s="782"/>
      <c r="N18" s="783"/>
    </row>
    <row r="19" spans="1:14" s="195" customFormat="1" ht="12.75" customHeight="1" x14ac:dyDescent="0.25">
      <c r="A19" s="726"/>
      <c r="B19" s="729"/>
      <c r="C19" s="729"/>
      <c r="D19" s="729"/>
      <c r="E19" s="729"/>
      <c r="F19" s="729"/>
      <c r="G19" s="729"/>
      <c r="H19" s="245">
        <v>0</v>
      </c>
      <c r="I19" s="588" t="s">
        <v>236</v>
      </c>
      <c r="J19" s="729" t="s">
        <v>247</v>
      </c>
      <c r="K19" s="782" t="s">
        <v>248</v>
      </c>
      <c r="L19" s="782">
        <v>2400</v>
      </c>
      <c r="M19" s="782"/>
      <c r="N19" s="783"/>
    </row>
    <row r="20" spans="1:14" s="195" customFormat="1" ht="12.75" customHeight="1" x14ac:dyDescent="0.25">
      <c r="A20" s="726"/>
      <c r="B20" s="729"/>
      <c r="C20" s="729"/>
      <c r="D20" s="729"/>
      <c r="E20" s="729"/>
      <c r="F20" s="729"/>
      <c r="G20" s="729"/>
      <c r="H20" s="729"/>
      <c r="I20" s="729"/>
      <c r="J20" s="729"/>
      <c r="K20" s="782"/>
      <c r="L20" s="782"/>
      <c r="M20" s="782"/>
      <c r="N20" s="783"/>
    </row>
    <row r="21" spans="1:14" s="195" customFormat="1" ht="12.75" customHeight="1" x14ac:dyDescent="0.25">
      <c r="A21" s="726"/>
      <c r="B21" s="729"/>
      <c r="C21" s="729"/>
      <c r="D21" s="729"/>
      <c r="E21" s="729"/>
      <c r="F21" s="729"/>
      <c r="G21" s="729"/>
      <c r="H21" s="245">
        <v>0</v>
      </c>
      <c r="I21" s="588"/>
      <c r="J21" s="729"/>
      <c r="K21" s="782"/>
      <c r="L21" s="782"/>
      <c r="M21" s="782"/>
      <c r="N21" s="783"/>
    </row>
    <row r="22" spans="1:14" s="195" customFormat="1" ht="12.75" customHeight="1" x14ac:dyDescent="0.25">
      <c r="A22" s="726"/>
      <c r="B22" s="729"/>
      <c r="C22" s="729"/>
      <c r="D22" s="729"/>
      <c r="E22" s="729"/>
      <c r="F22" s="729"/>
      <c r="G22" s="729"/>
      <c r="H22" s="729"/>
      <c r="I22" s="729"/>
      <c r="J22" s="729"/>
      <c r="K22" s="782"/>
      <c r="L22" s="782"/>
      <c r="M22" s="782"/>
      <c r="N22" s="783"/>
    </row>
    <row r="23" spans="1:14" s="195" customFormat="1" ht="12.75" customHeight="1" x14ac:dyDescent="0.25">
      <c r="A23" s="208">
        <v>6</v>
      </c>
      <c r="B23" s="588">
        <v>8</v>
      </c>
      <c r="C23" s="588">
        <v>0</v>
      </c>
      <c r="D23" s="588">
        <v>0</v>
      </c>
      <c r="E23" s="588">
        <v>0</v>
      </c>
      <c r="F23" s="588">
        <v>2</v>
      </c>
      <c r="G23" s="588"/>
      <c r="H23" s="245">
        <v>0</v>
      </c>
      <c r="I23" s="588"/>
      <c r="J23" s="729"/>
      <c r="K23" s="782"/>
      <c r="L23" s="782"/>
      <c r="M23" s="782"/>
      <c r="N23" s="783"/>
    </row>
    <row r="24" spans="1:14" s="195" customFormat="1" ht="12.75" customHeight="1" x14ac:dyDescent="0.25">
      <c r="A24" s="726" t="s">
        <v>253</v>
      </c>
      <c r="B24" s="729"/>
      <c r="C24" s="729"/>
      <c r="D24" s="729"/>
      <c r="E24" s="729"/>
      <c r="F24" s="729"/>
      <c r="G24" s="729"/>
      <c r="H24" s="729"/>
      <c r="I24" s="729"/>
      <c r="J24" s="729"/>
      <c r="K24" s="782"/>
      <c r="L24" s="782"/>
      <c r="M24" s="782"/>
      <c r="N24" s="783"/>
    </row>
    <row r="25" spans="1:14" s="195" customFormat="1" ht="12.75" customHeight="1" x14ac:dyDescent="0.25">
      <c r="A25" s="726"/>
      <c r="B25" s="729"/>
      <c r="C25" s="729"/>
      <c r="D25" s="729"/>
      <c r="E25" s="729"/>
      <c r="F25" s="729"/>
      <c r="G25" s="729"/>
      <c r="H25" s="245">
        <v>0</v>
      </c>
      <c r="I25" s="588" t="s">
        <v>238</v>
      </c>
      <c r="J25" s="729" t="s">
        <v>254</v>
      </c>
      <c r="K25" s="782"/>
      <c r="L25" s="782">
        <v>8</v>
      </c>
      <c r="M25" s="782"/>
      <c r="N25" s="783"/>
    </row>
    <row r="26" spans="1:14" s="195" customFormat="1" ht="12.75" customHeight="1" x14ac:dyDescent="0.25">
      <c r="A26" s="726"/>
      <c r="B26" s="729"/>
      <c r="C26" s="729"/>
      <c r="D26" s="729"/>
      <c r="E26" s="729"/>
      <c r="F26" s="729"/>
      <c r="G26" s="729"/>
      <c r="H26" s="729"/>
      <c r="I26" s="729"/>
      <c r="J26" s="729"/>
      <c r="K26" s="782"/>
      <c r="L26" s="782"/>
      <c r="M26" s="782"/>
      <c r="N26" s="783"/>
    </row>
    <row r="27" spans="1:14" s="195" customFormat="1" ht="12.75" customHeight="1" x14ac:dyDescent="0.25">
      <c r="A27" s="726"/>
      <c r="B27" s="729"/>
      <c r="C27" s="729"/>
      <c r="D27" s="729"/>
      <c r="E27" s="729"/>
      <c r="F27" s="729"/>
      <c r="G27" s="729"/>
      <c r="H27" s="245">
        <v>0</v>
      </c>
      <c r="I27" s="588" t="s">
        <v>236</v>
      </c>
      <c r="J27" s="729" t="s">
        <v>251</v>
      </c>
      <c r="K27" s="782"/>
      <c r="L27" s="782">
        <v>176</v>
      </c>
      <c r="M27" s="782"/>
      <c r="N27" s="783"/>
    </row>
    <row r="28" spans="1:14" s="195" customFormat="1" ht="12.75" customHeight="1" x14ac:dyDescent="0.25">
      <c r="A28" s="726"/>
      <c r="B28" s="729"/>
      <c r="C28" s="729"/>
      <c r="D28" s="729"/>
      <c r="E28" s="729"/>
      <c r="F28" s="729"/>
      <c r="G28" s="729"/>
      <c r="H28" s="729"/>
      <c r="I28" s="729"/>
      <c r="J28" s="729"/>
      <c r="K28" s="782"/>
      <c r="L28" s="782"/>
      <c r="M28" s="782"/>
      <c r="N28" s="783"/>
    </row>
    <row r="29" spans="1:14" s="195" customFormat="1" ht="12.75" customHeight="1" x14ac:dyDescent="0.25">
      <c r="A29" s="726"/>
      <c r="B29" s="729"/>
      <c r="C29" s="729"/>
      <c r="D29" s="729"/>
      <c r="E29" s="729"/>
      <c r="F29" s="729"/>
      <c r="G29" s="729"/>
      <c r="H29" s="245">
        <v>0</v>
      </c>
      <c r="I29" s="588"/>
      <c r="J29" s="729"/>
      <c r="K29" s="782"/>
      <c r="L29" s="782"/>
      <c r="M29" s="782"/>
      <c r="N29" s="783"/>
    </row>
    <row r="30" spans="1:14" s="195" customFormat="1" ht="12.75" customHeight="1" x14ac:dyDescent="0.25">
      <c r="A30" s="726"/>
      <c r="B30" s="729"/>
      <c r="C30" s="729"/>
      <c r="D30" s="729"/>
      <c r="E30" s="729"/>
      <c r="F30" s="729"/>
      <c r="G30" s="729"/>
      <c r="H30" s="729"/>
      <c r="I30" s="729"/>
      <c r="J30" s="729"/>
      <c r="K30" s="782"/>
      <c r="L30" s="782"/>
      <c r="M30" s="782"/>
      <c r="N30" s="783"/>
    </row>
    <row r="31" spans="1:14" s="195" customFormat="1" ht="12.75" customHeight="1" x14ac:dyDescent="0.25">
      <c r="A31" s="208">
        <v>6</v>
      </c>
      <c r="B31" s="588">
        <v>8</v>
      </c>
      <c r="C31" s="588">
        <v>0</v>
      </c>
      <c r="D31" s="588">
        <v>0</v>
      </c>
      <c r="E31" s="588">
        <v>0</v>
      </c>
      <c r="F31" s="588">
        <v>1</v>
      </c>
      <c r="G31" s="588"/>
      <c r="H31" s="245">
        <v>0</v>
      </c>
      <c r="I31" s="588"/>
      <c r="J31" s="729"/>
      <c r="K31" s="782"/>
      <c r="L31" s="782"/>
      <c r="M31" s="782"/>
      <c r="N31" s="783"/>
    </row>
    <row r="32" spans="1:14" s="195" customFormat="1" ht="12.75" customHeight="1" x14ac:dyDescent="0.25">
      <c r="A32" s="726" t="s">
        <v>249</v>
      </c>
      <c r="B32" s="729"/>
      <c r="C32" s="729"/>
      <c r="D32" s="729"/>
      <c r="E32" s="729"/>
      <c r="F32" s="729"/>
      <c r="G32" s="729"/>
      <c r="H32" s="729"/>
      <c r="I32" s="729"/>
      <c r="J32" s="729"/>
      <c r="K32" s="782"/>
      <c r="L32" s="782"/>
      <c r="M32" s="782"/>
      <c r="N32" s="783"/>
    </row>
    <row r="33" spans="1:14" s="195" customFormat="1" ht="12.75" customHeight="1" x14ac:dyDescent="0.25">
      <c r="A33" s="726"/>
      <c r="B33" s="729"/>
      <c r="C33" s="729"/>
      <c r="D33" s="729"/>
      <c r="E33" s="729"/>
      <c r="F33" s="729"/>
      <c r="G33" s="729"/>
      <c r="H33" s="245">
        <v>0</v>
      </c>
      <c r="I33" s="588" t="s">
        <v>238</v>
      </c>
      <c r="J33" s="729" t="s">
        <v>250</v>
      </c>
      <c r="K33" s="782" t="s">
        <v>248</v>
      </c>
      <c r="L33" s="782">
        <v>1</v>
      </c>
      <c r="M33" s="782"/>
      <c r="N33" s="783"/>
    </row>
    <row r="34" spans="1:14" s="195" customFormat="1" ht="12.75" customHeight="1" x14ac:dyDescent="0.25">
      <c r="A34" s="726"/>
      <c r="B34" s="729"/>
      <c r="C34" s="729"/>
      <c r="D34" s="729"/>
      <c r="E34" s="729"/>
      <c r="F34" s="729"/>
      <c r="G34" s="729"/>
      <c r="H34" s="729"/>
      <c r="I34" s="729"/>
      <c r="J34" s="729"/>
      <c r="K34" s="782"/>
      <c r="L34" s="782"/>
      <c r="M34" s="782"/>
      <c r="N34" s="783"/>
    </row>
    <row r="35" spans="1:14" s="195" customFormat="1" ht="12.75" customHeight="1" x14ac:dyDescent="0.25">
      <c r="A35" s="726"/>
      <c r="B35" s="729"/>
      <c r="C35" s="729"/>
      <c r="D35" s="729"/>
      <c r="E35" s="729"/>
      <c r="F35" s="729"/>
      <c r="G35" s="729"/>
      <c r="H35" s="245">
        <v>0</v>
      </c>
      <c r="I35" s="588" t="s">
        <v>236</v>
      </c>
      <c r="J35" s="729" t="s">
        <v>251</v>
      </c>
      <c r="K35" s="782" t="s">
        <v>252</v>
      </c>
      <c r="L35" s="782">
        <v>60</v>
      </c>
      <c r="M35" s="782"/>
      <c r="N35" s="783"/>
    </row>
    <row r="36" spans="1:14" s="195" customFormat="1" ht="12.75" customHeight="1" x14ac:dyDescent="0.25">
      <c r="A36" s="726"/>
      <c r="B36" s="729"/>
      <c r="C36" s="729"/>
      <c r="D36" s="729"/>
      <c r="E36" s="729"/>
      <c r="F36" s="729"/>
      <c r="G36" s="729"/>
      <c r="H36" s="729"/>
      <c r="I36" s="729"/>
      <c r="J36" s="729"/>
      <c r="K36" s="782"/>
      <c r="L36" s="782"/>
      <c r="M36" s="782"/>
      <c r="N36" s="783"/>
    </row>
    <row r="37" spans="1:14" s="195" customFormat="1" ht="12.75" customHeight="1" x14ac:dyDescent="0.25">
      <c r="A37" s="726"/>
      <c r="B37" s="729"/>
      <c r="C37" s="729"/>
      <c r="D37" s="729"/>
      <c r="E37" s="729"/>
      <c r="F37" s="729"/>
      <c r="G37" s="729"/>
      <c r="H37" s="245">
        <v>0</v>
      </c>
      <c r="I37" s="588"/>
      <c r="J37" s="729"/>
      <c r="K37" s="782"/>
      <c r="L37" s="782"/>
      <c r="M37" s="782"/>
      <c r="N37" s="783"/>
    </row>
    <row r="38" spans="1:14" s="195" customFormat="1" ht="12.75" customHeight="1" x14ac:dyDescent="0.25">
      <c r="A38" s="726"/>
      <c r="B38" s="729"/>
      <c r="C38" s="729"/>
      <c r="D38" s="729"/>
      <c r="E38" s="729"/>
      <c r="F38" s="729"/>
      <c r="G38" s="729"/>
      <c r="H38" s="729"/>
      <c r="I38" s="729"/>
      <c r="J38" s="729"/>
      <c r="K38" s="782"/>
      <c r="L38" s="782"/>
      <c r="M38" s="782"/>
      <c r="N38" s="783"/>
    </row>
    <row r="39" spans="1:14" s="195" customFormat="1" ht="12.75" customHeight="1" x14ac:dyDescent="0.25">
      <c r="A39" s="208">
        <v>0</v>
      </c>
      <c r="B39" s="588">
        <v>9</v>
      </c>
      <c r="C39" s="588">
        <v>1</v>
      </c>
      <c r="D39" s="588">
        <v>1</v>
      </c>
      <c r="E39" s="588">
        <v>1</v>
      </c>
      <c r="F39" s="588">
        <v>0</v>
      </c>
      <c r="G39" s="588"/>
      <c r="H39" s="245">
        <v>0</v>
      </c>
      <c r="I39" s="588" t="s">
        <v>239</v>
      </c>
      <c r="J39" s="729" t="s">
        <v>256</v>
      </c>
      <c r="K39" s="782" t="s">
        <v>245</v>
      </c>
      <c r="L39" s="782">
        <v>25</v>
      </c>
      <c r="M39" s="782"/>
      <c r="N39" s="783"/>
    </row>
    <row r="40" spans="1:14" s="195" customFormat="1" ht="12.75" customHeight="1" x14ac:dyDescent="0.25">
      <c r="A40" s="726" t="s">
        <v>257</v>
      </c>
      <c r="B40" s="729"/>
      <c r="C40" s="729"/>
      <c r="D40" s="729"/>
      <c r="E40" s="729"/>
      <c r="F40" s="729"/>
      <c r="G40" s="729"/>
      <c r="H40" s="729"/>
      <c r="I40" s="729"/>
      <c r="J40" s="729"/>
      <c r="K40" s="782"/>
      <c r="L40" s="782"/>
      <c r="M40" s="782"/>
      <c r="N40" s="783"/>
    </row>
    <row r="41" spans="1:14" s="195" customFormat="1" ht="12.75" customHeight="1" x14ac:dyDescent="0.25">
      <c r="A41" s="726"/>
      <c r="B41" s="729"/>
      <c r="C41" s="729"/>
      <c r="D41" s="729"/>
      <c r="E41" s="729"/>
      <c r="F41" s="729"/>
      <c r="G41" s="729"/>
      <c r="H41" s="245">
        <v>0</v>
      </c>
      <c r="I41" s="588" t="s">
        <v>239</v>
      </c>
      <c r="J41" s="729" t="s">
        <v>258</v>
      </c>
      <c r="K41" s="782" t="s">
        <v>245</v>
      </c>
      <c r="L41" s="782">
        <v>2</v>
      </c>
      <c r="M41" s="782"/>
      <c r="N41" s="783"/>
    </row>
    <row r="42" spans="1:14" s="195" customFormat="1" ht="12.75" customHeight="1" x14ac:dyDescent="0.25">
      <c r="A42" s="726"/>
      <c r="B42" s="729"/>
      <c r="C42" s="729"/>
      <c r="D42" s="729"/>
      <c r="E42" s="729"/>
      <c r="F42" s="729"/>
      <c r="G42" s="729"/>
      <c r="H42" s="729"/>
      <c r="I42" s="729"/>
      <c r="J42" s="729"/>
      <c r="K42" s="782"/>
      <c r="L42" s="782"/>
      <c r="M42" s="782"/>
      <c r="N42" s="783"/>
    </row>
    <row r="43" spans="1:14" s="195" customFormat="1" ht="12.75" customHeight="1" x14ac:dyDescent="0.25">
      <c r="A43" s="726"/>
      <c r="B43" s="729"/>
      <c r="C43" s="729"/>
      <c r="D43" s="729"/>
      <c r="E43" s="729"/>
      <c r="F43" s="729"/>
      <c r="G43" s="729"/>
      <c r="H43" s="245">
        <v>0</v>
      </c>
      <c r="I43" s="588" t="s">
        <v>238</v>
      </c>
      <c r="J43" s="729" t="s">
        <v>242</v>
      </c>
      <c r="K43" s="782" t="s">
        <v>245</v>
      </c>
      <c r="L43" s="782">
        <v>19</v>
      </c>
      <c r="M43" s="782"/>
      <c r="N43" s="783"/>
    </row>
    <row r="44" spans="1:14" s="195" customFormat="1" ht="12.75" customHeight="1" x14ac:dyDescent="0.25">
      <c r="A44" s="726"/>
      <c r="B44" s="729"/>
      <c r="C44" s="729"/>
      <c r="D44" s="729"/>
      <c r="E44" s="729"/>
      <c r="F44" s="729"/>
      <c r="G44" s="729"/>
      <c r="H44" s="729"/>
      <c r="I44" s="729"/>
      <c r="J44" s="729"/>
      <c r="K44" s="782"/>
      <c r="L44" s="782"/>
      <c r="M44" s="782"/>
      <c r="N44" s="783"/>
    </row>
    <row r="45" spans="1:14" s="195" customFormat="1" ht="12.75" customHeight="1" x14ac:dyDescent="0.25">
      <c r="A45" s="726"/>
      <c r="B45" s="729"/>
      <c r="C45" s="729"/>
      <c r="D45" s="729"/>
      <c r="E45" s="729"/>
      <c r="F45" s="729"/>
      <c r="G45" s="729"/>
      <c r="H45" s="245">
        <v>0</v>
      </c>
      <c r="I45" s="588" t="s">
        <v>236</v>
      </c>
      <c r="J45" s="729" t="s">
        <v>244</v>
      </c>
      <c r="K45" s="782" t="s">
        <v>243</v>
      </c>
      <c r="L45" s="782">
        <v>19</v>
      </c>
      <c r="M45" s="782"/>
      <c r="N45" s="783"/>
    </row>
    <row r="46" spans="1:14" s="195" customFormat="1" ht="12.75" customHeight="1" x14ac:dyDescent="0.25">
      <c r="A46" s="726"/>
      <c r="B46" s="729"/>
      <c r="C46" s="729"/>
      <c r="D46" s="729"/>
      <c r="E46" s="729"/>
      <c r="F46" s="729"/>
      <c r="G46" s="729"/>
      <c r="H46" s="729"/>
      <c r="I46" s="729"/>
      <c r="J46" s="729"/>
      <c r="K46" s="782"/>
      <c r="L46" s="782"/>
      <c r="M46" s="782"/>
      <c r="N46" s="783"/>
    </row>
    <row r="47" spans="1:14" s="195" customFormat="1" ht="12.75" customHeight="1" x14ac:dyDescent="0.25">
      <c r="A47" s="241">
        <v>5</v>
      </c>
      <c r="B47" s="242">
        <v>6</v>
      </c>
      <c r="C47" s="242">
        <v>2</v>
      </c>
      <c r="D47" s="242">
        <v>9</v>
      </c>
      <c r="E47" s="242">
        <v>1</v>
      </c>
      <c r="F47" s="242">
        <v>2</v>
      </c>
      <c r="G47" s="242"/>
      <c r="H47" s="243">
        <v>0</v>
      </c>
      <c r="I47" s="242"/>
      <c r="J47" s="788"/>
      <c r="K47" s="786"/>
      <c r="L47" s="786"/>
      <c r="M47" s="786"/>
      <c r="N47" s="784"/>
    </row>
    <row r="48" spans="1:14" s="195" customFormat="1" ht="12.75" customHeight="1" x14ac:dyDescent="0.25">
      <c r="A48" s="807" t="s">
        <v>241</v>
      </c>
      <c r="B48" s="808"/>
      <c r="C48" s="808"/>
      <c r="D48" s="808"/>
      <c r="E48" s="808"/>
      <c r="F48" s="808"/>
      <c r="G48" s="809"/>
      <c r="H48" s="802"/>
      <c r="I48" s="803"/>
      <c r="J48" s="789"/>
      <c r="K48" s="787"/>
      <c r="L48" s="787"/>
      <c r="M48" s="787"/>
      <c r="N48" s="785"/>
    </row>
    <row r="49" spans="1:14" s="195" customFormat="1" ht="12.75" customHeight="1" x14ac:dyDescent="0.25">
      <c r="A49" s="810"/>
      <c r="B49" s="811"/>
      <c r="C49" s="811"/>
      <c r="D49" s="811"/>
      <c r="E49" s="811"/>
      <c r="F49" s="811"/>
      <c r="G49" s="812"/>
      <c r="H49" s="245">
        <v>0</v>
      </c>
      <c r="I49" s="588" t="s">
        <v>238</v>
      </c>
      <c r="J49" s="788" t="s">
        <v>242</v>
      </c>
      <c r="K49" s="786" t="s">
        <v>243</v>
      </c>
      <c r="L49" s="786">
        <v>15</v>
      </c>
      <c r="M49" s="786"/>
      <c r="N49" s="784"/>
    </row>
    <row r="50" spans="1:14" s="195" customFormat="1" ht="12.75" customHeight="1" x14ac:dyDescent="0.25">
      <c r="A50" s="810"/>
      <c r="B50" s="811"/>
      <c r="C50" s="811"/>
      <c r="D50" s="811"/>
      <c r="E50" s="811"/>
      <c r="F50" s="811"/>
      <c r="G50" s="812"/>
      <c r="H50" s="802"/>
      <c r="I50" s="803"/>
      <c r="J50" s="789"/>
      <c r="K50" s="787"/>
      <c r="L50" s="787"/>
      <c r="M50" s="787"/>
      <c r="N50" s="785"/>
    </row>
    <row r="51" spans="1:14" s="195" customFormat="1" ht="12.75" customHeight="1" x14ac:dyDescent="0.25">
      <c r="A51" s="810"/>
      <c r="B51" s="811"/>
      <c r="C51" s="811"/>
      <c r="D51" s="811"/>
      <c r="E51" s="811"/>
      <c r="F51" s="811"/>
      <c r="G51" s="812"/>
      <c r="H51" s="245">
        <v>0</v>
      </c>
      <c r="I51" s="588" t="s">
        <v>236</v>
      </c>
      <c r="J51" s="788" t="s">
        <v>244</v>
      </c>
      <c r="K51" s="786" t="s">
        <v>245</v>
      </c>
      <c r="L51" s="786">
        <v>15</v>
      </c>
      <c r="M51" s="786"/>
      <c r="N51" s="784"/>
    </row>
    <row r="52" spans="1:14" s="195" customFormat="1" ht="12.75" customHeight="1" x14ac:dyDescent="0.25">
      <c r="A52" s="810"/>
      <c r="B52" s="811"/>
      <c r="C52" s="811"/>
      <c r="D52" s="811"/>
      <c r="E52" s="811"/>
      <c r="F52" s="811"/>
      <c r="G52" s="812"/>
      <c r="H52" s="802"/>
      <c r="I52" s="803"/>
      <c r="J52" s="789"/>
      <c r="K52" s="787"/>
      <c r="L52" s="787"/>
      <c r="M52" s="787"/>
      <c r="N52" s="785"/>
    </row>
    <row r="53" spans="1:14" s="195" customFormat="1" ht="12.75" customHeight="1" x14ac:dyDescent="0.25">
      <c r="A53" s="810"/>
      <c r="B53" s="811"/>
      <c r="C53" s="811"/>
      <c r="D53" s="811"/>
      <c r="E53" s="811"/>
      <c r="F53" s="811"/>
      <c r="G53" s="812"/>
      <c r="H53" s="245">
        <v>0</v>
      </c>
      <c r="I53" s="588"/>
      <c r="J53" s="788"/>
      <c r="K53" s="786"/>
      <c r="L53" s="786"/>
      <c r="M53" s="786"/>
      <c r="N53" s="784"/>
    </row>
    <row r="54" spans="1:14" s="195" customFormat="1" ht="12.75" customHeight="1" thickBot="1" x14ac:dyDescent="0.3">
      <c r="A54" s="813"/>
      <c r="B54" s="814"/>
      <c r="C54" s="814"/>
      <c r="D54" s="814"/>
      <c r="E54" s="814"/>
      <c r="F54" s="814"/>
      <c r="G54" s="815"/>
      <c r="H54" s="805"/>
      <c r="I54" s="806"/>
      <c r="J54" s="796"/>
      <c r="K54" s="816"/>
      <c r="L54" s="816"/>
      <c r="M54" s="816"/>
      <c r="N54" s="804"/>
    </row>
    <row r="55" spans="1:14" s="195" customFormat="1" ht="7.5" customHeight="1" thickTop="1" x14ac:dyDescent="0.25">
      <c r="A55" s="197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</row>
    <row r="56" spans="1:14" s="195" customFormat="1" ht="7.5" customHeight="1" thickBot="1" x14ac:dyDescent="0.3">
      <c r="A56" s="197"/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</row>
    <row r="57" spans="1:14" s="195" customFormat="1" ht="12.75" customHeight="1" thickTop="1" x14ac:dyDescent="0.25">
      <c r="A57" s="725" t="s">
        <v>640</v>
      </c>
      <c r="B57" s="727"/>
      <c r="C57" s="727"/>
      <c r="D57" s="727"/>
      <c r="E57" s="727"/>
      <c r="F57" s="727"/>
      <c r="G57" s="727"/>
      <c r="H57" s="797" t="s">
        <v>225</v>
      </c>
      <c r="I57" s="797"/>
      <c r="J57" s="797"/>
      <c r="K57" s="797"/>
      <c r="L57" s="797"/>
      <c r="M57" s="797"/>
      <c r="N57" s="798"/>
    </row>
    <row r="58" spans="1:14" s="195" customFormat="1" ht="12.75" customHeight="1" x14ac:dyDescent="0.25">
      <c r="A58" s="726"/>
      <c r="B58" s="729"/>
      <c r="C58" s="729"/>
      <c r="D58" s="729"/>
      <c r="E58" s="729"/>
      <c r="F58" s="729"/>
      <c r="G58" s="729"/>
      <c r="H58" s="799" t="s">
        <v>226</v>
      </c>
      <c r="I58" s="799"/>
      <c r="J58" s="799"/>
      <c r="K58" s="799"/>
      <c r="L58" s="799"/>
      <c r="M58" s="799"/>
      <c r="N58" s="800"/>
    </row>
    <row r="59" spans="1:14" s="195" customFormat="1" ht="12.75" customHeight="1" x14ac:dyDescent="0.25">
      <c r="A59" s="726"/>
      <c r="B59" s="729"/>
      <c r="C59" s="729"/>
      <c r="D59" s="729"/>
      <c r="E59" s="729"/>
      <c r="F59" s="729"/>
      <c r="G59" s="729"/>
      <c r="H59" s="799" t="s">
        <v>227</v>
      </c>
      <c r="I59" s="799"/>
      <c r="J59" s="799"/>
      <c r="K59" s="799"/>
      <c r="L59" s="799"/>
      <c r="M59" s="799"/>
      <c r="N59" s="800"/>
    </row>
    <row r="60" spans="1:14" s="195" customFormat="1" ht="12.75" customHeight="1" x14ac:dyDescent="0.25">
      <c r="A60" s="726"/>
      <c r="B60" s="729"/>
      <c r="C60" s="729"/>
      <c r="D60" s="729"/>
      <c r="E60" s="729"/>
      <c r="F60" s="729"/>
      <c r="G60" s="729"/>
      <c r="H60" s="799" t="s">
        <v>228</v>
      </c>
      <c r="I60" s="799"/>
      <c r="J60" s="799"/>
      <c r="K60" s="799"/>
      <c r="L60" s="799"/>
      <c r="M60" s="799"/>
      <c r="N60" s="800"/>
    </row>
    <row r="61" spans="1:14" s="195" customFormat="1" ht="12.75" customHeight="1" x14ac:dyDescent="0.25">
      <c r="A61" s="726"/>
      <c r="B61" s="729"/>
      <c r="C61" s="729"/>
      <c r="D61" s="729"/>
      <c r="E61" s="729"/>
      <c r="F61" s="729"/>
      <c r="G61" s="729"/>
      <c r="H61" s="799" t="s">
        <v>229</v>
      </c>
      <c r="I61" s="799"/>
      <c r="J61" s="799"/>
      <c r="K61" s="799"/>
      <c r="L61" s="799"/>
      <c r="M61" s="799"/>
      <c r="N61" s="800"/>
    </row>
    <row r="62" spans="1:14" s="195" customFormat="1" ht="12.75" customHeight="1" x14ac:dyDescent="0.25">
      <c r="A62" s="726"/>
      <c r="B62" s="729"/>
      <c r="C62" s="729"/>
      <c r="D62" s="729"/>
      <c r="E62" s="729"/>
      <c r="F62" s="729"/>
      <c r="G62" s="729"/>
      <c r="H62" s="729" t="s">
        <v>230</v>
      </c>
      <c r="I62" s="729"/>
      <c r="J62" s="729" t="s">
        <v>2</v>
      </c>
      <c r="K62" s="729" t="s">
        <v>231</v>
      </c>
      <c r="L62" s="586" t="s">
        <v>232</v>
      </c>
      <c r="M62" s="586" t="s">
        <v>233</v>
      </c>
      <c r="N62" s="587" t="s">
        <v>234</v>
      </c>
    </row>
    <row r="63" spans="1:14" s="195" customFormat="1" ht="12.75" customHeight="1" x14ac:dyDescent="0.25">
      <c r="A63" s="726"/>
      <c r="B63" s="729"/>
      <c r="C63" s="729"/>
      <c r="D63" s="729"/>
      <c r="E63" s="729"/>
      <c r="F63" s="729"/>
      <c r="G63" s="729"/>
      <c r="H63" s="729"/>
      <c r="I63" s="729"/>
      <c r="J63" s="729"/>
      <c r="K63" s="729"/>
      <c r="L63" s="729" t="s">
        <v>235</v>
      </c>
      <c r="M63" s="729"/>
      <c r="N63" s="730"/>
    </row>
    <row r="64" spans="1:14" s="195" customFormat="1" ht="12.75" customHeight="1" thickBot="1" x14ac:dyDescent="0.3">
      <c r="A64" s="790">
        <v>1</v>
      </c>
      <c r="B64" s="791"/>
      <c r="C64" s="791"/>
      <c r="D64" s="791"/>
      <c r="E64" s="791"/>
      <c r="F64" s="791"/>
      <c r="G64" s="791"/>
      <c r="H64" s="791">
        <v>2</v>
      </c>
      <c r="I64" s="791"/>
      <c r="J64" s="589">
        <v>3</v>
      </c>
      <c r="K64" s="589">
        <v>4</v>
      </c>
      <c r="L64" s="589">
        <v>5</v>
      </c>
      <c r="M64" s="589">
        <v>6</v>
      </c>
      <c r="N64" s="591">
        <v>7</v>
      </c>
    </row>
    <row r="65" spans="1:14" s="195" customFormat="1" ht="12.75" customHeight="1" thickTop="1" x14ac:dyDescent="0.25">
      <c r="A65" s="208" t="s">
        <v>255</v>
      </c>
      <c r="B65" s="588" t="s">
        <v>240</v>
      </c>
      <c r="C65" s="588" t="s">
        <v>238</v>
      </c>
      <c r="D65" s="588" t="s">
        <v>238</v>
      </c>
      <c r="E65" s="588" t="s">
        <v>236</v>
      </c>
      <c r="F65" s="588" t="s">
        <v>239</v>
      </c>
      <c r="G65" s="588"/>
      <c r="H65" s="245">
        <v>0</v>
      </c>
      <c r="I65" s="588"/>
      <c r="J65" s="729"/>
      <c r="K65" s="782"/>
      <c r="L65" s="782"/>
      <c r="M65" s="782"/>
      <c r="N65" s="783"/>
    </row>
    <row r="66" spans="1:14" s="195" customFormat="1" ht="12.75" customHeight="1" x14ac:dyDescent="0.25">
      <c r="A66" s="726" t="s">
        <v>259</v>
      </c>
      <c r="B66" s="729"/>
      <c r="C66" s="729"/>
      <c r="D66" s="729"/>
      <c r="E66" s="729"/>
      <c r="F66" s="729"/>
      <c r="G66" s="729"/>
      <c r="H66" s="729"/>
      <c r="I66" s="729"/>
      <c r="J66" s="729"/>
      <c r="K66" s="782"/>
      <c r="L66" s="782"/>
      <c r="M66" s="782"/>
      <c r="N66" s="783"/>
    </row>
    <row r="67" spans="1:14" s="195" customFormat="1" ht="12.75" customHeight="1" x14ac:dyDescent="0.25">
      <c r="A67" s="726"/>
      <c r="B67" s="729"/>
      <c r="C67" s="729"/>
      <c r="D67" s="729"/>
      <c r="E67" s="729"/>
      <c r="F67" s="729"/>
      <c r="G67" s="729"/>
      <c r="H67" s="245">
        <v>0</v>
      </c>
      <c r="I67" s="588" t="s">
        <v>238</v>
      </c>
      <c r="J67" s="729" t="s">
        <v>260</v>
      </c>
      <c r="K67" s="782" t="s">
        <v>245</v>
      </c>
      <c r="L67" s="782">
        <v>24</v>
      </c>
      <c r="M67" s="782"/>
      <c r="N67" s="783"/>
    </row>
    <row r="68" spans="1:14" s="195" customFormat="1" ht="12.75" customHeight="1" x14ac:dyDescent="0.25">
      <c r="A68" s="726"/>
      <c r="B68" s="729"/>
      <c r="C68" s="729"/>
      <c r="D68" s="729"/>
      <c r="E68" s="729"/>
      <c r="F68" s="729"/>
      <c r="G68" s="729"/>
      <c r="H68" s="729"/>
      <c r="I68" s="729"/>
      <c r="J68" s="729"/>
      <c r="K68" s="782"/>
      <c r="L68" s="782"/>
      <c r="M68" s="782"/>
      <c r="N68" s="783"/>
    </row>
    <row r="69" spans="1:14" s="195" customFormat="1" ht="12.75" customHeight="1" x14ac:dyDescent="0.25">
      <c r="A69" s="726"/>
      <c r="B69" s="729"/>
      <c r="C69" s="729"/>
      <c r="D69" s="729"/>
      <c r="E69" s="729"/>
      <c r="F69" s="729"/>
      <c r="G69" s="729"/>
      <c r="H69" s="245">
        <v>0</v>
      </c>
      <c r="I69" s="588" t="s">
        <v>236</v>
      </c>
      <c r="J69" s="729" t="s">
        <v>261</v>
      </c>
      <c r="K69" s="782" t="s">
        <v>243</v>
      </c>
      <c r="L69" s="782"/>
      <c r="M69" s="782"/>
      <c r="N69" s="783"/>
    </row>
    <row r="70" spans="1:14" s="195" customFormat="1" ht="12.75" customHeight="1" x14ac:dyDescent="0.25">
      <c r="A70" s="726"/>
      <c r="B70" s="729"/>
      <c r="C70" s="729"/>
      <c r="D70" s="729"/>
      <c r="E70" s="729"/>
      <c r="F70" s="729"/>
      <c r="G70" s="729"/>
      <c r="H70" s="729"/>
      <c r="I70" s="729"/>
      <c r="J70" s="729"/>
      <c r="K70" s="782"/>
      <c r="L70" s="782"/>
      <c r="M70" s="782"/>
      <c r="N70" s="783"/>
    </row>
    <row r="71" spans="1:14" s="195" customFormat="1" ht="12.75" customHeight="1" x14ac:dyDescent="0.25">
      <c r="A71" s="726"/>
      <c r="B71" s="729"/>
      <c r="C71" s="729"/>
      <c r="D71" s="729"/>
      <c r="E71" s="729"/>
      <c r="F71" s="729"/>
      <c r="G71" s="729"/>
      <c r="H71" s="245">
        <v>0</v>
      </c>
      <c r="I71" s="588"/>
      <c r="J71" s="729"/>
      <c r="K71" s="782"/>
      <c r="L71" s="782"/>
      <c r="M71" s="782"/>
      <c r="N71" s="783"/>
    </row>
    <row r="72" spans="1:14" s="195" customFormat="1" ht="12.75" customHeight="1" x14ac:dyDescent="0.25">
      <c r="A72" s="726"/>
      <c r="B72" s="729"/>
      <c r="C72" s="729"/>
      <c r="D72" s="729"/>
      <c r="E72" s="729"/>
      <c r="F72" s="729"/>
      <c r="G72" s="729"/>
      <c r="H72" s="729"/>
      <c r="I72" s="729"/>
      <c r="J72" s="729"/>
      <c r="K72" s="782"/>
      <c r="L72" s="782"/>
      <c r="M72" s="782"/>
      <c r="N72" s="783"/>
    </row>
    <row r="73" spans="1:14" s="195" customFormat="1" ht="12.75" customHeight="1" x14ac:dyDescent="0.25">
      <c r="A73" s="208">
        <v>1</v>
      </c>
      <c r="B73" s="588">
        <v>0</v>
      </c>
      <c r="C73" s="588">
        <v>7</v>
      </c>
      <c r="D73" s="588">
        <v>0</v>
      </c>
      <c r="E73" s="588">
        <v>6</v>
      </c>
      <c r="F73" s="588">
        <v>0</v>
      </c>
      <c r="G73" s="588"/>
      <c r="H73" s="245">
        <v>0</v>
      </c>
      <c r="I73" s="588"/>
      <c r="J73" s="729"/>
      <c r="K73" s="782"/>
      <c r="L73" s="782"/>
      <c r="M73" s="782"/>
      <c r="N73" s="783"/>
    </row>
    <row r="74" spans="1:14" s="195" customFormat="1" ht="12.75" customHeight="1" x14ac:dyDescent="0.25">
      <c r="A74" s="726" t="s">
        <v>266</v>
      </c>
      <c r="B74" s="729"/>
      <c r="C74" s="729"/>
      <c r="D74" s="729"/>
      <c r="E74" s="729"/>
      <c r="F74" s="729"/>
      <c r="G74" s="729"/>
      <c r="H74" s="729"/>
      <c r="I74" s="729"/>
      <c r="J74" s="729"/>
      <c r="K74" s="782"/>
      <c r="L74" s="782"/>
      <c r="M74" s="782"/>
      <c r="N74" s="783"/>
    </row>
    <row r="75" spans="1:14" s="195" customFormat="1" ht="12.75" customHeight="1" x14ac:dyDescent="0.25">
      <c r="A75" s="726"/>
      <c r="B75" s="729"/>
      <c r="C75" s="729"/>
      <c r="D75" s="729"/>
      <c r="E75" s="729"/>
      <c r="F75" s="729"/>
      <c r="G75" s="729"/>
      <c r="H75" s="245">
        <v>0</v>
      </c>
      <c r="I75" s="588" t="s">
        <v>238</v>
      </c>
      <c r="J75" s="729" t="s">
        <v>262</v>
      </c>
      <c r="K75" s="782" t="s">
        <v>245</v>
      </c>
      <c r="L75" s="782">
        <v>3</v>
      </c>
      <c r="M75" s="782"/>
      <c r="N75" s="783"/>
    </row>
    <row r="76" spans="1:14" s="195" customFormat="1" ht="12.75" customHeight="1" x14ac:dyDescent="0.25">
      <c r="A76" s="726"/>
      <c r="B76" s="729"/>
      <c r="C76" s="729"/>
      <c r="D76" s="729"/>
      <c r="E76" s="729"/>
      <c r="F76" s="729"/>
      <c r="G76" s="729"/>
      <c r="H76" s="729"/>
      <c r="I76" s="729"/>
      <c r="J76" s="729"/>
      <c r="K76" s="782"/>
      <c r="L76" s="782"/>
      <c r="M76" s="782"/>
      <c r="N76" s="783"/>
    </row>
    <row r="77" spans="1:14" s="195" customFormat="1" ht="12.75" customHeight="1" x14ac:dyDescent="0.25">
      <c r="A77" s="726"/>
      <c r="B77" s="729"/>
      <c r="C77" s="729"/>
      <c r="D77" s="729"/>
      <c r="E77" s="729"/>
      <c r="F77" s="729"/>
      <c r="G77" s="729"/>
      <c r="H77" s="245">
        <v>0</v>
      </c>
      <c r="I77" s="588" t="s">
        <v>236</v>
      </c>
      <c r="J77" s="729" t="s">
        <v>263</v>
      </c>
      <c r="K77" s="782" t="s">
        <v>265</v>
      </c>
      <c r="L77" s="782">
        <v>50</v>
      </c>
      <c r="M77" s="782"/>
      <c r="N77" s="783"/>
    </row>
    <row r="78" spans="1:14" s="195" customFormat="1" ht="12.75" customHeight="1" x14ac:dyDescent="0.25">
      <c r="A78" s="726"/>
      <c r="B78" s="729"/>
      <c r="C78" s="729"/>
      <c r="D78" s="729"/>
      <c r="E78" s="729"/>
      <c r="F78" s="729"/>
      <c r="G78" s="729"/>
      <c r="H78" s="729"/>
      <c r="I78" s="729"/>
      <c r="J78" s="729"/>
      <c r="K78" s="782"/>
      <c r="L78" s="782"/>
      <c r="M78" s="782"/>
      <c r="N78" s="783"/>
    </row>
    <row r="79" spans="1:14" s="195" customFormat="1" ht="12.75" customHeight="1" x14ac:dyDescent="0.25">
      <c r="A79" s="726"/>
      <c r="B79" s="729"/>
      <c r="C79" s="729"/>
      <c r="D79" s="729"/>
      <c r="E79" s="729"/>
      <c r="F79" s="729"/>
      <c r="G79" s="729"/>
      <c r="H79" s="245">
        <v>0</v>
      </c>
      <c r="I79" s="588"/>
      <c r="J79" s="729"/>
      <c r="K79" s="782"/>
      <c r="L79" s="782"/>
      <c r="M79" s="782"/>
      <c r="N79" s="783"/>
    </row>
    <row r="80" spans="1:14" s="195" customFormat="1" ht="12.75" customHeight="1" x14ac:dyDescent="0.25">
      <c r="A80" s="726"/>
      <c r="B80" s="729"/>
      <c r="C80" s="729"/>
      <c r="D80" s="729"/>
      <c r="E80" s="729"/>
      <c r="F80" s="729"/>
      <c r="G80" s="729"/>
      <c r="H80" s="729"/>
      <c r="I80" s="729"/>
      <c r="J80" s="729"/>
      <c r="K80" s="782"/>
      <c r="L80" s="782"/>
      <c r="M80" s="782"/>
      <c r="N80" s="783"/>
    </row>
    <row r="81" spans="1:14" s="195" customFormat="1" ht="12.75" customHeight="1" x14ac:dyDescent="0.25">
      <c r="A81" s="208">
        <v>1</v>
      </c>
      <c r="B81" s="588">
        <v>0</v>
      </c>
      <c r="C81" s="588">
        <v>7</v>
      </c>
      <c r="D81" s="588">
        <v>0</v>
      </c>
      <c r="E81" s="588">
        <v>6</v>
      </c>
      <c r="F81" s="588">
        <v>0</v>
      </c>
      <c r="G81" s="588"/>
      <c r="H81" s="245">
        <v>0</v>
      </c>
      <c r="I81" s="588"/>
      <c r="J81" s="729"/>
      <c r="K81" s="782"/>
      <c r="L81" s="782"/>
      <c r="M81" s="782"/>
      <c r="N81" s="783"/>
    </row>
    <row r="82" spans="1:14" s="195" customFormat="1" ht="12.75" customHeight="1" x14ac:dyDescent="0.25">
      <c r="A82" s="726" t="s">
        <v>637</v>
      </c>
      <c r="B82" s="729"/>
      <c r="C82" s="729"/>
      <c r="D82" s="729"/>
      <c r="E82" s="729"/>
      <c r="F82" s="729"/>
      <c r="G82" s="729"/>
      <c r="H82" s="729"/>
      <c r="I82" s="729"/>
      <c r="J82" s="729"/>
      <c r="K82" s="782"/>
      <c r="L82" s="782"/>
      <c r="M82" s="782"/>
      <c r="N82" s="783"/>
    </row>
    <row r="83" spans="1:14" s="195" customFormat="1" ht="12.75" customHeight="1" x14ac:dyDescent="0.25">
      <c r="A83" s="726"/>
      <c r="B83" s="729"/>
      <c r="C83" s="729"/>
      <c r="D83" s="729"/>
      <c r="E83" s="729"/>
      <c r="F83" s="729"/>
      <c r="G83" s="729"/>
      <c r="H83" s="245">
        <v>0</v>
      </c>
      <c r="I83" s="588" t="s">
        <v>238</v>
      </c>
      <c r="J83" s="729" t="s">
        <v>262</v>
      </c>
      <c r="K83" s="782" t="s">
        <v>245</v>
      </c>
      <c r="L83" s="782">
        <v>3</v>
      </c>
      <c r="M83" s="782"/>
      <c r="N83" s="783"/>
    </row>
    <row r="84" spans="1:14" s="195" customFormat="1" ht="12.75" customHeight="1" x14ac:dyDescent="0.25">
      <c r="A84" s="726"/>
      <c r="B84" s="729"/>
      <c r="C84" s="729"/>
      <c r="D84" s="729"/>
      <c r="E84" s="729"/>
      <c r="F84" s="729"/>
      <c r="G84" s="729"/>
      <c r="H84" s="729"/>
      <c r="I84" s="729"/>
      <c r="J84" s="729"/>
      <c r="K84" s="782"/>
      <c r="L84" s="782"/>
      <c r="M84" s="782"/>
      <c r="N84" s="783"/>
    </row>
    <row r="85" spans="1:14" s="195" customFormat="1" ht="12.75" customHeight="1" x14ac:dyDescent="0.25">
      <c r="A85" s="726"/>
      <c r="B85" s="729"/>
      <c r="C85" s="729"/>
      <c r="D85" s="729"/>
      <c r="E85" s="729"/>
      <c r="F85" s="729"/>
      <c r="G85" s="729"/>
      <c r="H85" s="245">
        <v>0</v>
      </c>
      <c r="I85" s="588" t="s">
        <v>236</v>
      </c>
      <c r="J85" s="729" t="s">
        <v>263</v>
      </c>
      <c r="K85" s="782" t="s">
        <v>265</v>
      </c>
      <c r="L85" s="782">
        <v>50</v>
      </c>
      <c r="M85" s="782"/>
      <c r="N85" s="783"/>
    </row>
    <row r="86" spans="1:14" s="195" customFormat="1" ht="12.75" customHeight="1" x14ac:dyDescent="0.25">
      <c r="A86" s="726"/>
      <c r="B86" s="729"/>
      <c r="C86" s="729"/>
      <c r="D86" s="729"/>
      <c r="E86" s="729"/>
      <c r="F86" s="729"/>
      <c r="G86" s="729"/>
      <c r="H86" s="729"/>
      <c r="I86" s="729"/>
      <c r="J86" s="729"/>
      <c r="K86" s="782"/>
      <c r="L86" s="782"/>
      <c r="M86" s="782"/>
      <c r="N86" s="783"/>
    </row>
    <row r="87" spans="1:14" s="195" customFormat="1" ht="12.75" customHeight="1" x14ac:dyDescent="0.25">
      <c r="A87" s="726"/>
      <c r="B87" s="729"/>
      <c r="C87" s="729"/>
      <c r="D87" s="729"/>
      <c r="E87" s="729"/>
      <c r="F87" s="729"/>
      <c r="G87" s="729"/>
      <c r="H87" s="245">
        <v>0</v>
      </c>
      <c r="I87" s="588"/>
      <c r="J87" s="729"/>
      <c r="K87" s="782"/>
      <c r="L87" s="782"/>
      <c r="M87" s="782"/>
      <c r="N87" s="783"/>
    </row>
    <row r="88" spans="1:14" s="195" customFormat="1" ht="12.75" customHeight="1" x14ac:dyDescent="0.25">
      <c r="A88" s="726"/>
      <c r="B88" s="729"/>
      <c r="C88" s="729"/>
      <c r="D88" s="729"/>
      <c r="E88" s="729"/>
      <c r="F88" s="729"/>
      <c r="G88" s="729"/>
      <c r="H88" s="729"/>
      <c r="I88" s="729"/>
      <c r="J88" s="729"/>
      <c r="K88" s="782"/>
      <c r="L88" s="782"/>
      <c r="M88" s="782"/>
      <c r="N88" s="783"/>
    </row>
    <row r="89" spans="1:14" s="195" customFormat="1" ht="12.75" customHeight="1" x14ac:dyDescent="0.25">
      <c r="A89" s="208">
        <v>1</v>
      </c>
      <c r="B89" s="588">
        <v>0</v>
      </c>
      <c r="C89" s="588">
        <v>7</v>
      </c>
      <c r="D89" s="588">
        <v>0</v>
      </c>
      <c r="E89" s="588">
        <v>6</v>
      </c>
      <c r="F89" s="588">
        <v>0</v>
      </c>
      <c r="G89" s="588"/>
      <c r="H89" s="245">
        <v>0</v>
      </c>
      <c r="I89" s="588"/>
      <c r="J89" s="729"/>
      <c r="K89" s="782"/>
      <c r="L89" s="782"/>
      <c r="M89" s="782"/>
      <c r="N89" s="783"/>
    </row>
    <row r="90" spans="1:14" s="195" customFormat="1" ht="12.75" customHeight="1" x14ac:dyDescent="0.25">
      <c r="A90" s="726" t="s">
        <v>641</v>
      </c>
      <c r="B90" s="729"/>
      <c r="C90" s="729"/>
      <c r="D90" s="729"/>
      <c r="E90" s="729"/>
      <c r="F90" s="729"/>
      <c r="G90" s="729"/>
      <c r="H90" s="729"/>
      <c r="I90" s="729"/>
      <c r="J90" s="729"/>
      <c r="K90" s="782"/>
      <c r="L90" s="782"/>
      <c r="M90" s="782"/>
      <c r="N90" s="783"/>
    </row>
    <row r="91" spans="1:14" s="195" customFormat="1" ht="12.75" customHeight="1" x14ac:dyDescent="0.25">
      <c r="A91" s="726"/>
      <c r="B91" s="729"/>
      <c r="C91" s="729"/>
      <c r="D91" s="729"/>
      <c r="E91" s="729"/>
      <c r="F91" s="729"/>
      <c r="G91" s="729"/>
      <c r="H91" s="245">
        <v>0</v>
      </c>
      <c r="I91" s="588" t="s">
        <v>238</v>
      </c>
      <c r="J91" s="729" t="s">
        <v>262</v>
      </c>
      <c r="K91" s="782" t="s">
        <v>245</v>
      </c>
      <c r="L91" s="782">
        <v>9</v>
      </c>
      <c r="M91" s="782"/>
      <c r="N91" s="783"/>
    </row>
    <row r="92" spans="1:14" s="195" customFormat="1" ht="12.75" customHeight="1" x14ac:dyDescent="0.25">
      <c r="A92" s="726"/>
      <c r="B92" s="729"/>
      <c r="C92" s="729"/>
      <c r="D92" s="729"/>
      <c r="E92" s="729"/>
      <c r="F92" s="729"/>
      <c r="G92" s="729"/>
      <c r="H92" s="729"/>
      <c r="I92" s="729"/>
      <c r="J92" s="729"/>
      <c r="K92" s="782"/>
      <c r="L92" s="782"/>
      <c r="M92" s="782"/>
      <c r="N92" s="783"/>
    </row>
    <row r="93" spans="1:14" s="195" customFormat="1" ht="12.75" customHeight="1" x14ac:dyDescent="0.25">
      <c r="A93" s="726"/>
      <c r="B93" s="729"/>
      <c r="C93" s="729"/>
      <c r="D93" s="729"/>
      <c r="E93" s="729"/>
      <c r="F93" s="729"/>
      <c r="G93" s="729"/>
      <c r="H93" s="245">
        <v>0</v>
      </c>
      <c r="I93" s="588" t="s">
        <v>236</v>
      </c>
      <c r="J93" s="729" t="s">
        <v>263</v>
      </c>
      <c r="K93" s="782" t="s">
        <v>265</v>
      </c>
      <c r="L93" s="782">
        <v>50</v>
      </c>
      <c r="M93" s="782"/>
      <c r="N93" s="783"/>
    </row>
    <row r="94" spans="1:14" s="195" customFormat="1" ht="12.75" customHeight="1" x14ac:dyDescent="0.25">
      <c r="A94" s="726"/>
      <c r="B94" s="729"/>
      <c r="C94" s="729"/>
      <c r="D94" s="729"/>
      <c r="E94" s="729"/>
      <c r="F94" s="729"/>
      <c r="G94" s="729"/>
      <c r="H94" s="729"/>
      <c r="I94" s="729"/>
      <c r="J94" s="729"/>
      <c r="K94" s="782"/>
      <c r="L94" s="782"/>
      <c r="M94" s="782"/>
      <c r="N94" s="783"/>
    </row>
    <row r="95" spans="1:14" s="195" customFormat="1" ht="12.75" customHeight="1" x14ac:dyDescent="0.25">
      <c r="A95" s="726"/>
      <c r="B95" s="729"/>
      <c r="C95" s="729"/>
      <c r="D95" s="729"/>
      <c r="E95" s="729"/>
      <c r="F95" s="729"/>
      <c r="G95" s="729"/>
      <c r="H95" s="245">
        <v>0</v>
      </c>
      <c r="I95" s="588"/>
      <c r="J95" s="729"/>
      <c r="K95" s="782"/>
      <c r="L95" s="782"/>
      <c r="M95" s="782"/>
      <c r="N95" s="783"/>
    </row>
    <row r="96" spans="1:14" s="195" customFormat="1" ht="12.75" customHeight="1" x14ac:dyDescent="0.25">
      <c r="A96" s="726"/>
      <c r="B96" s="729"/>
      <c r="C96" s="729"/>
      <c r="D96" s="729"/>
      <c r="E96" s="729"/>
      <c r="F96" s="729"/>
      <c r="G96" s="729"/>
      <c r="H96" s="729"/>
      <c r="I96" s="729"/>
      <c r="J96" s="729"/>
      <c r="K96" s="782"/>
      <c r="L96" s="782"/>
      <c r="M96" s="782"/>
      <c r="N96" s="783"/>
    </row>
    <row r="97" spans="1:14" s="195" customFormat="1" ht="12.75" customHeight="1" x14ac:dyDescent="0.25">
      <c r="A97" s="241">
        <v>1</v>
      </c>
      <c r="B97" s="242">
        <v>0</v>
      </c>
      <c r="C97" s="242">
        <v>7</v>
      </c>
      <c r="D97" s="242">
        <v>0</v>
      </c>
      <c r="E97" s="242">
        <v>6</v>
      </c>
      <c r="F97" s="242">
        <v>0</v>
      </c>
      <c r="G97" s="242"/>
      <c r="H97" s="243">
        <v>0</v>
      </c>
      <c r="I97" s="242"/>
      <c r="J97" s="789"/>
      <c r="K97" s="787"/>
      <c r="L97" s="787"/>
      <c r="M97" s="787"/>
      <c r="N97" s="785"/>
    </row>
    <row r="98" spans="1:14" s="195" customFormat="1" ht="12.75" customHeight="1" x14ac:dyDescent="0.25">
      <c r="A98" s="726" t="s">
        <v>642</v>
      </c>
      <c r="B98" s="729"/>
      <c r="C98" s="729"/>
      <c r="D98" s="729"/>
      <c r="E98" s="729"/>
      <c r="F98" s="729"/>
      <c r="G98" s="729"/>
      <c r="H98" s="729"/>
      <c r="I98" s="729"/>
      <c r="J98" s="729"/>
      <c r="K98" s="782"/>
      <c r="L98" s="782"/>
      <c r="M98" s="782"/>
      <c r="N98" s="783"/>
    </row>
    <row r="99" spans="1:14" s="195" customFormat="1" ht="12.75" customHeight="1" x14ac:dyDescent="0.25">
      <c r="A99" s="726"/>
      <c r="B99" s="729"/>
      <c r="C99" s="729"/>
      <c r="D99" s="729"/>
      <c r="E99" s="729"/>
      <c r="F99" s="729"/>
      <c r="G99" s="729"/>
      <c r="H99" s="245">
        <v>0</v>
      </c>
      <c r="I99" s="588" t="s">
        <v>238</v>
      </c>
      <c r="J99" s="729" t="s">
        <v>262</v>
      </c>
      <c r="K99" s="782" t="s">
        <v>245</v>
      </c>
      <c r="L99" s="782">
        <v>101</v>
      </c>
      <c r="M99" s="782"/>
      <c r="N99" s="783"/>
    </row>
    <row r="100" spans="1:14" s="195" customFormat="1" ht="12.75" customHeight="1" x14ac:dyDescent="0.25">
      <c r="A100" s="726"/>
      <c r="B100" s="729"/>
      <c r="C100" s="729"/>
      <c r="D100" s="729"/>
      <c r="E100" s="729"/>
      <c r="F100" s="729"/>
      <c r="G100" s="729"/>
      <c r="H100" s="729"/>
      <c r="I100" s="729"/>
      <c r="J100" s="729"/>
      <c r="K100" s="782"/>
      <c r="L100" s="782"/>
      <c r="M100" s="782"/>
      <c r="N100" s="783"/>
    </row>
    <row r="101" spans="1:14" s="195" customFormat="1" ht="12.75" customHeight="1" x14ac:dyDescent="0.25">
      <c r="A101" s="726"/>
      <c r="B101" s="729"/>
      <c r="C101" s="729"/>
      <c r="D101" s="729"/>
      <c r="E101" s="729"/>
      <c r="F101" s="729"/>
      <c r="G101" s="729"/>
      <c r="H101" s="245">
        <v>0</v>
      </c>
      <c r="I101" s="588" t="s">
        <v>236</v>
      </c>
      <c r="J101" s="729" t="s">
        <v>263</v>
      </c>
      <c r="K101" s="782" t="s">
        <v>265</v>
      </c>
      <c r="L101" s="782">
        <v>42</v>
      </c>
      <c r="M101" s="782"/>
      <c r="N101" s="783"/>
    </row>
    <row r="102" spans="1:14" s="195" customFormat="1" ht="12.75" customHeight="1" x14ac:dyDescent="0.25">
      <c r="A102" s="726"/>
      <c r="B102" s="729"/>
      <c r="C102" s="729"/>
      <c r="D102" s="729"/>
      <c r="E102" s="729"/>
      <c r="F102" s="729"/>
      <c r="G102" s="729"/>
      <c r="H102" s="729"/>
      <c r="I102" s="729"/>
      <c r="J102" s="729"/>
      <c r="K102" s="782"/>
      <c r="L102" s="782"/>
      <c r="M102" s="782"/>
      <c r="N102" s="783"/>
    </row>
    <row r="103" spans="1:14" s="195" customFormat="1" ht="12.75" customHeight="1" x14ac:dyDescent="0.25">
      <c r="A103" s="726"/>
      <c r="B103" s="729"/>
      <c r="C103" s="729"/>
      <c r="D103" s="729"/>
      <c r="E103" s="729"/>
      <c r="F103" s="729"/>
      <c r="G103" s="729"/>
      <c r="H103" s="245">
        <v>0</v>
      </c>
      <c r="I103" s="588"/>
      <c r="J103" s="729"/>
      <c r="K103" s="782"/>
      <c r="L103" s="782"/>
      <c r="M103" s="782"/>
      <c r="N103" s="783"/>
    </row>
    <row r="104" spans="1:14" s="195" customFormat="1" ht="12.75" customHeight="1" thickBot="1" x14ac:dyDescent="0.3">
      <c r="A104" s="790"/>
      <c r="B104" s="791"/>
      <c r="C104" s="791"/>
      <c r="D104" s="791"/>
      <c r="E104" s="791"/>
      <c r="F104" s="791"/>
      <c r="G104" s="791"/>
      <c r="H104" s="791"/>
      <c r="I104" s="791"/>
      <c r="J104" s="791"/>
      <c r="K104" s="792"/>
      <c r="L104" s="792"/>
      <c r="M104" s="792"/>
      <c r="N104" s="793"/>
    </row>
    <row r="105" spans="1:14" s="195" customFormat="1" ht="7.5" customHeight="1" thickTop="1" x14ac:dyDescent="0.25">
      <c r="A105" s="365"/>
      <c r="B105" s="365"/>
      <c r="C105" s="365"/>
      <c r="D105" s="365"/>
      <c r="E105" s="365"/>
      <c r="F105" s="365"/>
      <c r="G105" s="365"/>
      <c r="H105" s="365"/>
      <c r="I105" s="365"/>
      <c r="J105" s="365"/>
      <c r="K105" s="366"/>
      <c r="L105" s="366"/>
      <c r="M105" s="366"/>
      <c r="N105" s="366"/>
    </row>
    <row r="106" spans="1:14" s="195" customFormat="1" ht="7.5" customHeight="1" thickBot="1" x14ac:dyDescent="0.3">
      <c r="A106" s="367"/>
      <c r="B106" s="367"/>
      <c r="C106" s="367"/>
      <c r="D106" s="367"/>
      <c r="E106" s="367"/>
      <c r="F106" s="367"/>
      <c r="G106" s="367"/>
      <c r="H106" s="367"/>
      <c r="I106" s="367"/>
      <c r="J106" s="367"/>
      <c r="K106" s="368"/>
      <c r="L106" s="368"/>
      <c r="M106" s="368"/>
      <c r="N106" s="368"/>
    </row>
    <row r="107" spans="1:14" s="195" customFormat="1" ht="12.75" customHeight="1" thickTop="1" x14ac:dyDescent="0.25">
      <c r="A107" s="725" t="s">
        <v>640</v>
      </c>
      <c r="B107" s="727"/>
      <c r="C107" s="727"/>
      <c r="D107" s="727"/>
      <c r="E107" s="727"/>
      <c r="F107" s="727"/>
      <c r="G107" s="727"/>
      <c r="H107" s="797" t="s">
        <v>225</v>
      </c>
      <c r="I107" s="797"/>
      <c r="J107" s="797"/>
      <c r="K107" s="797"/>
      <c r="L107" s="797"/>
      <c r="M107" s="797"/>
      <c r="N107" s="798"/>
    </row>
    <row r="108" spans="1:14" s="195" customFormat="1" ht="12.75" customHeight="1" x14ac:dyDescent="0.25">
      <c r="A108" s="726"/>
      <c r="B108" s="729"/>
      <c r="C108" s="729"/>
      <c r="D108" s="729"/>
      <c r="E108" s="729"/>
      <c r="F108" s="729"/>
      <c r="G108" s="729"/>
      <c r="H108" s="799" t="s">
        <v>226</v>
      </c>
      <c r="I108" s="799"/>
      <c r="J108" s="799"/>
      <c r="K108" s="799"/>
      <c r="L108" s="799"/>
      <c r="M108" s="799"/>
      <c r="N108" s="800"/>
    </row>
    <row r="109" spans="1:14" s="195" customFormat="1" ht="12.75" customHeight="1" x14ac:dyDescent="0.25">
      <c r="A109" s="726"/>
      <c r="B109" s="729"/>
      <c r="C109" s="729"/>
      <c r="D109" s="729"/>
      <c r="E109" s="729"/>
      <c r="F109" s="729"/>
      <c r="G109" s="729"/>
      <c r="H109" s="799" t="s">
        <v>227</v>
      </c>
      <c r="I109" s="799"/>
      <c r="J109" s="799"/>
      <c r="K109" s="799"/>
      <c r="L109" s="799"/>
      <c r="M109" s="799"/>
      <c r="N109" s="800"/>
    </row>
    <row r="110" spans="1:14" s="195" customFormat="1" ht="12.75" customHeight="1" x14ac:dyDescent="0.25">
      <c r="A110" s="726"/>
      <c r="B110" s="729"/>
      <c r="C110" s="729"/>
      <c r="D110" s="729"/>
      <c r="E110" s="729"/>
      <c r="F110" s="729"/>
      <c r="G110" s="729"/>
      <c r="H110" s="799" t="s">
        <v>228</v>
      </c>
      <c r="I110" s="799"/>
      <c r="J110" s="799"/>
      <c r="K110" s="799"/>
      <c r="L110" s="799"/>
      <c r="M110" s="799"/>
      <c r="N110" s="800"/>
    </row>
    <row r="111" spans="1:14" s="195" customFormat="1" ht="12.75" customHeight="1" x14ac:dyDescent="0.25">
      <c r="A111" s="726"/>
      <c r="B111" s="729"/>
      <c r="C111" s="729"/>
      <c r="D111" s="729"/>
      <c r="E111" s="729"/>
      <c r="F111" s="729"/>
      <c r="G111" s="729"/>
      <c r="H111" s="799" t="s">
        <v>229</v>
      </c>
      <c r="I111" s="799"/>
      <c r="J111" s="799"/>
      <c r="K111" s="799"/>
      <c r="L111" s="799"/>
      <c r="M111" s="799"/>
      <c r="N111" s="800"/>
    </row>
    <row r="112" spans="1:14" s="195" customFormat="1" ht="12.75" customHeight="1" x14ac:dyDescent="0.25">
      <c r="A112" s="726"/>
      <c r="B112" s="729"/>
      <c r="C112" s="729"/>
      <c r="D112" s="729"/>
      <c r="E112" s="729"/>
      <c r="F112" s="729"/>
      <c r="G112" s="729"/>
      <c r="H112" s="729" t="s">
        <v>230</v>
      </c>
      <c r="I112" s="729"/>
      <c r="J112" s="729" t="s">
        <v>2</v>
      </c>
      <c r="K112" s="729" t="s">
        <v>231</v>
      </c>
      <c r="L112" s="586" t="s">
        <v>232</v>
      </c>
      <c r="M112" s="586" t="s">
        <v>233</v>
      </c>
      <c r="N112" s="587" t="s">
        <v>234</v>
      </c>
    </row>
    <row r="113" spans="1:14" s="195" customFormat="1" ht="12.75" customHeight="1" thickBot="1" x14ac:dyDescent="0.3">
      <c r="A113" s="726"/>
      <c r="B113" s="729"/>
      <c r="C113" s="729"/>
      <c r="D113" s="729"/>
      <c r="E113" s="729"/>
      <c r="F113" s="729"/>
      <c r="G113" s="729"/>
      <c r="H113" s="791"/>
      <c r="I113" s="791"/>
      <c r="J113" s="791"/>
      <c r="K113" s="791"/>
      <c r="L113" s="791" t="s">
        <v>235</v>
      </c>
      <c r="M113" s="791"/>
      <c r="N113" s="801"/>
    </row>
    <row r="114" spans="1:14" s="195" customFormat="1" ht="12.75" customHeight="1" thickTop="1" thickBot="1" x14ac:dyDescent="0.3">
      <c r="A114" s="795">
        <v>1</v>
      </c>
      <c r="B114" s="796"/>
      <c r="C114" s="796"/>
      <c r="D114" s="796"/>
      <c r="E114" s="796"/>
      <c r="F114" s="796"/>
      <c r="G114" s="796"/>
      <c r="H114" s="796">
        <v>2</v>
      </c>
      <c r="I114" s="796"/>
      <c r="J114" s="590">
        <v>3</v>
      </c>
      <c r="K114" s="590">
        <v>4</v>
      </c>
      <c r="L114" s="590">
        <v>5</v>
      </c>
      <c r="M114" s="590">
        <v>6</v>
      </c>
      <c r="N114" s="204">
        <v>7</v>
      </c>
    </row>
    <row r="115" spans="1:14" s="195" customFormat="1" ht="12.75" customHeight="1" thickTop="1" x14ac:dyDescent="0.25">
      <c r="A115" s="241"/>
      <c r="B115" s="242"/>
      <c r="C115" s="242"/>
      <c r="D115" s="242"/>
      <c r="E115" s="242"/>
      <c r="F115" s="242"/>
      <c r="G115" s="242"/>
      <c r="H115" s="243">
        <v>0</v>
      </c>
      <c r="I115" s="242"/>
      <c r="J115" s="789"/>
      <c r="K115" s="787"/>
      <c r="L115" s="787"/>
      <c r="M115" s="787"/>
      <c r="N115" s="785"/>
    </row>
    <row r="116" spans="1:14" s="195" customFormat="1" ht="12.75" customHeight="1" x14ac:dyDescent="0.25">
      <c r="A116" s="726" t="s">
        <v>603</v>
      </c>
      <c r="B116" s="729"/>
      <c r="C116" s="729"/>
      <c r="D116" s="729"/>
      <c r="E116" s="729"/>
      <c r="F116" s="729"/>
      <c r="G116" s="729"/>
      <c r="H116" s="729"/>
      <c r="I116" s="729"/>
      <c r="J116" s="729"/>
      <c r="K116" s="782"/>
      <c r="L116" s="782"/>
      <c r="M116" s="782"/>
      <c r="N116" s="783"/>
    </row>
    <row r="117" spans="1:14" s="195" customFormat="1" ht="12.75" customHeight="1" x14ac:dyDescent="0.25">
      <c r="A117" s="726"/>
      <c r="B117" s="729"/>
      <c r="C117" s="729"/>
      <c r="D117" s="729"/>
      <c r="E117" s="729"/>
      <c r="F117" s="729"/>
      <c r="G117" s="729"/>
      <c r="H117" s="245">
        <v>0</v>
      </c>
      <c r="I117" s="588" t="s">
        <v>238</v>
      </c>
      <c r="J117" s="729" t="s">
        <v>264</v>
      </c>
      <c r="K117" s="782" t="s">
        <v>243</v>
      </c>
      <c r="L117" s="782">
        <v>10</v>
      </c>
      <c r="M117" s="782"/>
      <c r="N117" s="783"/>
    </row>
    <row r="118" spans="1:14" s="195" customFormat="1" ht="12.75" customHeight="1" x14ac:dyDescent="0.25">
      <c r="A118" s="726"/>
      <c r="B118" s="729"/>
      <c r="C118" s="729"/>
      <c r="D118" s="729"/>
      <c r="E118" s="729"/>
      <c r="F118" s="729"/>
      <c r="G118" s="729"/>
      <c r="H118" s="729"/>
      <c r="I118" s="729"/>
      <c r="J118" s="729"/>
      <c r="K118" s="782"/>
      <c r="L118" s="782"/>
      <c r="M118" s="782"/>
      <c r="N118" s="783"/>
    </row>
    <row r="119" spans="1:14" s="195" customFormat="1" ht="12.75" customHeight="1" x14ac:dyDescent="0.25">
      <c r="A119" s="726"/>
      <c r="B119" s="729"/>
      <c r="C119" s="729"/>
      <c r="D119" s="729"/>
      <c r="E119" s="729"/>
      <c r="F119" s="729"/>
      <c r="G119" s="729"/>
      <c r="H119" s="245">
        <v>0</v>
      </c>
      <c r="I119" s="588" t="s">
        <v>236</v>
      </c>
      <c r="J119" s="729" t="s">
        <v>263</v>
      </c>
      <c r="K119" s="782" t="s">
        <v>265</v>
      </c>
      <c r="L119" s="782">
        <v>12</v>
      </c>
      <c r="M119" s="782"/>
      <c r="N119" s="783"/>
    </row>
    <row r="120" spans="1:14" s="195" customFormat="1" ht="12.75" customHeight="1" x14ac:dyDescent="0.25">
      <c r="A120" s="726"/>
      <c r="B120" s="729"/>
      <c r="C120" s="729"/>
      <c r="D120" s="729"/>
      <c r="E120" s="729"/>
      <c r="F120" s="729"/>
      <c r="G120" s="729"/>
      <c r="H120" s="729"/>
      <c r="I120" s="729"/>
      <c r="J120" s="729"/>
      <c r="K120" s="782"/>
      <c r="L120" s="782"/>
      <c r="M120" s="782"/>
      <c r="N120" s="783"/>
    </row>
    <row r="121" spans="1:14" s="195" customFormat="1" ht="12.75" customHeight="1" x14ac:dyDescent="0.25">
      <c r="A121" s="726"/>
      <c r="B121" s="729"/>
      <c r="C121" s="729"/>
      <c r="D121" s="729"/>
      <c r="E121" s="729"/>
      <c r="F121" s="729"/>
      <c r="G121" s="729"/>
      <c r="H121" s="245">
        <v>0</v>
      </c>
      <c r="I121" s="588"/>
      <c r="J121" s="729"/>
      <c r="K121" s="782"/>
      <c r="L121" s="782"/>
      <c r="M121" s="782"/>
      <c r="N121" s="783"/>
    </row>
    <row r="122" spans="1:14" s="195" customFormat="1" ht="12.75" customHeight="1" x14ac:dyDescent="0.25">
      <c r="A122" s="726"/>
      <c r="B122" s="729"/>
      <c r="C122" s="729"/>
      <c r="D122" s="729"/>
      <c r="E122" s="729"/>
      <c r="F122" s="729"/>
      <c r="G122" s="729"/>
      <c r="H122" s="729"/>
      <c r="I122" s="729"/>
      <c r="J122" s="729"/>
      <c r="K122" s="782"/>
      <c r="L122" s="782"/>
      <c r="M122" s="782"/>
      <c r="N122" s="783"/>
    </row>
    <row r="123" spans="1:14" s="195" customFormat="1" ht="12.75" customHeight="1" x14ac:dyDescent="0.25">
      <c r="A123" s="208">
        <v>0</v>
      </c>
      <c r="B123" s="588">
        <v>8</v>
      </c>
      <c r="C123" s="588">
        <v>4</v>
      </c>
      <c r="D123" s="588">
        <v>0</v>
      </c>
      <c r="E123" s="588">
        <v>3</v>
      </c>
      <c r="F123" s="588">
        <v>1</v>
      </c>
      <c r="G123" s="588"/>
      <c r="H123" s="245">
        <v>0</v>
      </c>
      <c r="I123" s="588"/>
      <c r="J123" s="729"/>
      <c r="K123" s="782"/>
      <c r="L123" s="782"/>
      <c r="M123" s="782"/>
      <c r="N123" s="783"/>
    </row>
    <row r="124" spans="1:14" s="195" customFormat="1" ht="12.75" customHeight="1" x14ac:dyDescent="0.25">
      <c r="A124" s="726" t="s">
        <v>267</v>
      </c>
      <c r="B124" s="729"/>
      <c r="C124" s="729"/>
      <c r="D124" s="729"/>
      <c r="E124" s="729"/>
      <c r="F124" s="729"/>
      <c r="G124" s="729"/>
      <c r="H124" s="729"/>
      <c r="I124" s="729"/>
      <c r="J124" s="729"/>
      <c r="K124" s="782"/>
      <c r="L124" s="782"/>
      <c r="M124" s="782"/>
      <c r="N124" s="783"/>
    </row>
    <row r="125" spans="1:14" s="195" customFormat="1" ht="12.75" customHeight="1" x14ac:dyDescent="0.25">
      <c r="A125" s="726"/>
      <c r="B125" s="729"/>
      <c r="C125" s="729"/>
      <c r="D125" s="729"/>
      <c r="E125" s="729"/>
      <c r="F125" s="729"/>
      <c r="G125" s="729"/>
      <c r="H125" s="245">
        <v>0</v>
      </c>
      <c r="I125" s="588" t="s">
        <v>238</v>
      </c>
      <c r="J125" s="729" t="s">
        <v>268</v>
      </c>
      <c r="K125" s="782" t="s">
        <v>269</v>
      </c>
      <c r="L125" s="782">
        <v>15</v>
      </c>
      <c r="M125" s="782"/>
      <c r="N125" s="783"/>
    </row>
    <row r="126" spans="1:14" s="195" customFormat="1" ht="12.75" customHeight="1" x14ac:dyDescent="0.25">
      <c r="A126" s="726"/>
      <c r="B126" s="729"/>
      <c r="C126" s="729"/>
      <c r="D126" s="729"/>
      <c r="E126" s="729"/>
      <c r="F126" s="729"/>
      <c r="G126" s="729"/>
      <c r="H126" s="729"/>
      <c r="I126" s="729"/>
      <c r="J126" s="729"/>
      <c r="K126" s="782"/>
      <c r="L126" s="782"/>
      <c r="M126" s="782"/>
      <c r="N126" s="783"/>
    </row>
    <row r="127" spans="1:14" s="195" customFormat="1" ht="12.75" customHeight="1" x14ac:dyDescent="0.25">
      <c r="A127" s="726"/>
      <c r="B127" s="729"/>
      <c r="C127" s="729"/>
      <c r="D127" s="729"/>
      <c r="E127" s="729"/>
      <c r="F127" s="729"/>
      <c r="G127" s="729"/>
      <c r="H127" s="245">
        <v>0</v>
      </c>
      <c r="I127" s="588" t="s">
        <v>236</v>
      </c>
      <c r="J127" s="729" t="s">
        <v>270</v>
      </c>
      <c r="K127" s="782" t="s">
        <v>271</v>
      </c>
      <c r="L127" s="782">
        <v>535</v>
      </c>
      <c r="M127" s="794"/>
      <c r="N127" s="783"/>
    </row>
    <row r="128" spans="1:14" s="195" customFormat="1" ht="12.75" customHeight="1" x14ac:dyDescent="0.25">
      <c r="A128" s="726"/>
      <c r="B128" s="729"/>
      <c r="C128" s="729"/>
      <c r="D128" s="729"/>
      <c r="E128" s="729"/>
      <c r="F128" s="729"/>
      <c r="G128" s="729"/>
      <c r="H128" s="729"/>
      <c r="I128" s="729"/>
      <c r="J128" s="729"/>
      <c r="K128" s="782"/>
      <c r="L128" s="782"/>
      <c r="M128" s="782"/>
      <c r="N128" s="783"/>
    </row>
    <row r="129" spans="1:14" s="195" customFormat="1" ht="12.75" customHeight="1" x14ac:dyDescent="0.25">
      <c r="A129" s="726"/>
      <c r="B129" s="729"/>
      <c r="C129" s="729"/>
      <c r="D129" s="729"/>
      <c r="E129" s="729"/>
      <c r="F129" s="729"/>
      <c r="G129" s="729"/>
      <c r="H129" s="245">
        <v>0</v>
      </c>
      <c r="I129" s="588"/>
      <c r="J129" s="729"/>
      <c r="K129" s="782"/>
      <c r="L129" s="782"/>
      <c r="M129" s="782"/>
      <c r="N129" s="783"/>
    </row>
    <row r="130" spans="1:14" s="195" customFormat="1" ht="12.75" customHeight="1" x14ac:dyDescent="0.25">
      <c r="A130" s="726"/>
      <c r="B130" s="729"/>
      <c r="C130" s="729"/>
      <c r="D130" s="729"/>
      <c r="E130" s="729"/>
      <c r="F130" s="729"/>
      <c r="G130" s="729"/>
      <c r="H130" s="729"/>
      <c r="I130" s="729"/>
      <c r="J130" s="729"/>
      <c r="K130" s="782"/>
      <c r="L130" s="782"/>
      <c r="M130" s="782"/>
      <c r="N130" s="783"/>
    </row>
    <row r="131" spans="1:14" s="195" customFormat="1" ht="12.75" customHeight="1" x14ac:dyDescent="0.25">
      <c r="A131" s="241">
        <v>0</v>
      </c>
      <c r="B131" s="242">
        <v>8</v>
      </c>
      <c r="C131" s="242">
        <v>2</v>
      </c>
      <c r="D131" s="242">
        <v>0</v>
      </c>
      <c r="E131" s="242">
        <v>4</v>
      </c>
      <c r="F131" s="242">
        <v>4</v>
      </c>
      <c r="G131" s="242"/>
      <c r="H131" s="243">
        <v>0</v>
      </c>
      <c r="I131" s="242" t="s">
        <v>239</v>
      </c>
      <c r="J131" s="789" t="s">
        <v>272</v>
      </c>
      <c r="K131" s="787" t="s">
        <v>252</v>
      </c>
      <c r="L131" s="787"/>
      <c r="M131" s="787"/>
      <c r="N131" s="785" t="s">
        <v>273</v>
      </c>
    </row>
    <row r="132" spans="1:14" s="195" customFormat="1" ht="12.75" customHeight="1" x14ac:dyDescent="0.25">
      <c r="A132" s="726" t="s">
        <v>274</v>
      </c>
      <c r="B132" s="729"/>
      <c r="C132" s="729"/>
      <c r="D132" s="729"/>
      <c r="E132" s="729"/>
      <c r="F132" s="729"/>
      <c r="G132" s="729"/>
      <c r="H132" s="729"/>
      <c r="I132" s="729"/>
      <c r="J132" s="729"/>
      <c r="K132" s="782"/>
      <c r="L132" s="782"/>
      <c r="M132" s="782"/>
      <c r="N132" s="783"/>
    </row>
    <row r="133" spans="1:14" s="195" customFormat="1" ht="12.75" customHeight="1" x14ac:dyDescent="0.25">
      <c r="A133" s="726"/>
      <c r="B133" s="729"/>
      <c r="C133" s="729"/>
      <c r="D133" s="729"/>
      <c r="E133" s="729"/>
      <c r="F133" s="729"/>
      <c r="G133" s="729"/>
      <c r="H133" s="245">
        <v>0</v>
      </c>
      <c r="I133" s="588"/>
      <c r="J133" s="729" t="s">
        <v>275</v>
      </c>
      <c r="K133" s="782" t="s">
        <v>276</v>
      </c>
      <c r="L133" s="782"/>
      <c r="M133" s="782"/>
      <c r="N133" s="783" t="s">
        <v>277</v>
      </c>
    </row>
    <row r="134" spans="1:14" s="195" customFormat="1" ht="12.75" customHeight="1" x14ac:dyDescent="0.25">
      <c r="A134" s="726"/>
      <c r="B134" s="729"/>
      <c r="C134" s="729"/>
      <c r="D134" s="729"/>
      <c r="E134" s="729"/>
      <c r="F134" s="729"/>
      <c r="G134" s="729"/>
      <c r="H134" s="729"/>
      <c r="I134" s="729"/>
      <c r="J134" s="729"/>
      <c r="K134" s="782"/>
      <c r="L134" s="782"/>
      <c r="M134" s="782"/>
      <c r="N134" s="783"/>
    </row>
    <row r="135" spans="1:14" s="195" customFormat="1" ht="12.75" customHeight="1" x14ac:dyDescent="0.25">
      <c r="A135" s="726"/>
      <c r="B135" s="729"/>
      <c r="C135" s="729"/>
      <c r="D135" s="729"/>
      <c r="E135" s="729"/>
      <c r="F135" s="729"/>
      <c r="G135" s="729"/>
      <c r="H135" s="245">
        <v>0</v>
      </c>
      <c r="I135" s="588"/>
      <c r="J135" s="729" t="s">
        <v>278</v>
      </c>
      <c r="K135" s="782" t="s">
        <v>279</v>
      </c>
      <c r="L135" s="782"/>
      <c r="M135" s="782"/>
      <c r="N135" s="783" t="s">
        <v>280</v>
      </c>
    </row>
    <row r="136" spans="1:14" s="195" customFormat="1" ht="12.75" customHeight="1" x14ac:dyDescent="0.25">
      <c r="A136" s="726"/>
      <c r="B136" s="729"/>
      <c r="C136" s="729"/>
      <c r="D136" s="729"/>
      <c r="E136" s="729"/>
      <c r="F136" s="729"/>
      <c r="G136" s="729"/>
      <c r="H136" s="729"/>
      <c r="I136" s="729"/>
      <c r="J136" s="729"/>
      <c r="K136" s="782"/>
      <c r="L136" s="782"/>
      <c r="M136" s="782"/>
      <c r="N136" s="783"/>
    </row>
    <row r="137" spans="1:14" s="195" customFormat="1" ht="12.75" customHeight="1" x14ac:dyDescent="0.25">
      <c r="A137" s="726"/>
      <c r="B137" s="729"/>
      <c r="C137" s="729"/>
      <c r="D137" s="729"/>
      <c r="E137" s="729"/>
      <c r="F137" s="729"/>
      <c r="G137" s="729"/>
      <c r="H137" s="245">
        <v>0</v>
      </c>
      <c r="I137" s="588"/>
      <c r="J137" s="729" t="s">
        <v>281</v>
      </c>
      <c r="K137" s="782" t="s">
        <v>243</v>
      </c>
      <c r="L137" s="782"/>
      <c r="M137" s="782"/>
      <c r="N137" s="783" t="s">
        <v>237</v>
      </c>
    </row>
    <row r="138" spans="1:14" s="195" customFormat="1" ht="27.75" customHeight="1" thickBot="1" x14ac:dyDescent="0.3">
      <c r="A138" s="790"/>
      <c r="B138" s="791"/>
      <c r="C138" s="791"/>
      <c r="D138" s="791"/>
      <c r="E138" s="791"/>
      <c r="F138" s="791"/>
      <c r="G138" s="791"/>
      <c r="H138" s="791"/>
      <c r="I138" s="791"/>
      <c r="J138" s="791"/>
      <c r="K138" s="792"/>
      <c r="L138" s="792"/>
      <c r="M138" s="792"/>
      <c r="N138" s="793"/>
    </row>
    <row r="139" spans="1:14" ht="13.8" thickTop="1" x14ac:dyDescent="0.25"/>
  </sheetData>
  <mergeCells count="364">
    <mergeCell ref="J12:J13"/>
    <mergeCell ref="K12:K13"/>
    <mergeCell ref="L13:N13"/>
    <mergeCell ref="A14:G14"/>
    <mergeCell ref="H14:I14"/>
    <mergeCell ref="A1:N1"/>
    <mergeCell ref="A5:N5"/>
    <mergeCell ref="A6:N6"/>
    <mergeCell ref="A7:G13"/>
    <mergeCell ref="H7:N7"/>
    <mergeCell ref="H8:N8"/>
    <mergeCell ref="H9:N9"/>
    <mergeCell ref="H10:N10"/>
    <mergeCell ref="H11:N11"/>
    <mergeCell ref="H12:I13"/>
    <mergeCell ref="A48:G54"/>
    <mergeCell ref="H48:I48"/>
    <mergeCell ref="J49:J50"/>
    <mergeCell ref="K49:K50"/>
    <mergeCell ref="L49:L50"/>
    <mergeCell ref="M49:M50"/>
    <mergeCell ref="J53:J54"/>
    <mergeCell ref="K53:K54"/>
    <mergeCell ref="L53:L54"/>
    <mergeCell ref="M53:M54"/>
    <mergeCell ref="A64:G64"/>
    <mergeCell ref="H64:I64"/>
    <mergeCell ref="J15:J16"/>
    <mergeCell ref="K15:K16"/>
    <mergeCell ref="L15:L16"/>
    <mergeCell ref="M15:M16"/>
    <mergeCell ref="N15:N16"/>
    <mergeCell ref="A16:G22"/>
    <mergeCell ref="N53:N54"/>
    <mergeCell ref="H54:I54"/>
    <mergeCell ref="A57:G63"/>
    <mergeCell ref="H57:N57"/>
    <mergeCell ref="H58:N58"/>
    <mergeCell ref="H59:N59"/>
    <mergeCell ref="H60:N60"/>
    <mergeCell ref="H61:N61"/>
    <mergeCell ref="H62:I63"/>
    <mergeCell ref="J62:J63"/>
    <mergeCell ref="N49:N50"/>
    <mergeCell ref="H50:I50"/>
    <mergeCell ref="J51:J52"/>
    <mergeCell ref="K51:K52"/>
    <mergeCell ref="L51:L52"/>
    <mergeCell ref="M51:M52"/>
    <mergeCell ref="H16:I16"/>
    <mergeCell ref="J17:J18"/>
    <mergeCell ref="K17:K18"/>
    <mergeCell ref="L17:L18"/>
    <mergeCell ref="M17:M18"/>
    <mergeCell ref="N17:N18"/>
    <mergeCell ref="H18:I18"/>
    <mergeCell ref="K62:K63"/>
    <mergeCell ref="L63:N63"/>
    <mergeCell ref="N51:N52"/>
    <mergeCell ref="H52:I52"/>
    <mergeCell ref="J21:J22"/>
    <mergeCell ref="K21:K22"/>
    <mergeCell ref="L21:L22"/>
    <mergeCell ref="M21:M22"/>
    <mergeCell ref="N21:N22"/>
    <mergeCell ref="H22:I22"/>
    <mergeCell ref="J19:J20"/>
    <mergeCell ref="K19:K20"/>
    <mergeCell ref="L19:L20"/>
    <mergeCell ref="M19:M20"/>
    <mergeCell ref="N19:N20"/>
    <mergeCell ref="H20:I20"/>
    <mergeCell ref="J31:J32"/>
    <mergeCell ref="K31:K32"/>
    <mergeCell ref="L31:L32"/>
    <mergeCell ref="M31:M32"/>
    <mergeCell ref="N31:N32"/>
    <mergeCell ref="A32:G38"/>
    <mergeCell ref="H32:I32"/>
    <mergeCell ref="J33:J34"/>
    <mergeCell ref="K33:K34"/>
    <mergeCell ref="L33:L34"/>
    <mergeCell ref="J37:J38"/>
    <mergeCell ref="K37:K38"/>
    <mergeCell ref="L37:L38"/>
    <mergeCell ref="M37:M38"/>
    <mergeCell ref="N37:N38"/>
    <mergeCell ref="H38:I38"/>
    <mergeCell ref="M33:M34"/>
    <mergeCell ref="N33:N34"/>
    <mergeCell ref="H34:I34"/>
    <mergeCell ref="J35:J36"/>
    <mergeCell ref="K35:K36"/>
    <mergeCell ref="L35:L36"/>
    <mergeCell ref="M35:M36"/>
    <mergeCell ref="N35:N36"/>
    <mergeCell ref="H36:I36"/>
    <mergeCell ref="J23:J24"/>
    <mergeCell ref="K23:K24"/>
    <mergeCell ref="L23:L24"/>
    <mergeCell ref="M23:M24"/>
    <mergeCell ref="N23:N24"/>
    <mergeCell ref="A24:G30"/>
    <mergeCell ref="H24:I24"/>
    <mergeCell ref="J25:J26"/>
    <mergeCell ref="K25:K26"/>
    <mergeCell ref="L25:L26"/>
    <mergeCell ref="J29:J30"/>
    <mergeCell ref="K29:K30"/>
    <mergeCell ref="L29:L30"/>
    <mergeCell ref="M29:M30"/>
    <mergeCell ref="N29:N30"/>
    <mergeCell ref="H30:I30"/>
    <mergeCell ref="M25:M26"/>
    <mergeCell ref="N25:N26"/>
    <mergeCell ref="H26:I26"/>
    <mergeCell ref="J27:J28"/>
    <mergeCell ref="K27:K28"/>
    <mergeCell ref="L27:L28"/>
    <mergeCell ref="M27:M28"/>
    <mergeCell ref="N27:N28"/>
    <mergeCell ref="H28:I28"/>
    <mergeCell ref="J39:J40"/>
    <mergeCell ref="K39:K40"/>
    <mergeCell ref="L39:L40"/>
    <mergeCell ref="M39:M40"/>
    <mergeCell ref="N39:N40"/>
    <mergeCell ref="A40:G46"/>
    <mergeCell ref="H40:I40"/>
    <mergeCell ref="J41:J42"/>
    <mergeCell ref="K41:K42"/>
    <mergeCell ref="L41:L42"/>
    <mergeCell ref="J45:J46"/>
    <mergeCell ref="K45:K46"/>
    <mergeCell ref="L45:L46"/>
    <mergeCell ref="M45:M46"/>
    <mergeCell ref="N45:N46"/>
    <mergeCell ref="H46:I46"/>
    <mergeCell ref="M41:M42"/>
    <mergeCell ref="N41:N42"/>
    <mergeCell ref="H42:I42"/>
    <mergeCell ref="J43:J44"/>
    <mergeCell ref="K43:K44"/>
    <mergeCell ref="L43:L44"/>
    <mergeCell ref="M43:M44"/>
    <mergeCell ref="N43:N44"/>
    <mergeCell ref="H44:I44"/>
    <mergeCell ref="H68:I68"/>
    <mergeCell ref="J69:J70"/>
    <mergeCell ref="K69:K70"/>
    <mergeCell ref="L69:L70"/>
    <mergeCell ref="M69:M70"/>
    <mergeCell ref="N69:N70"/>
    <mergeCell ref="H70:I70"/>
    <mergeCell ref="J65:J66"/>
    <mergeCell ref="K65:K66"/>
    <mergeCell ref="L65:L66"/>
    <mergeCell ref="M65:M66"/>
    <mergeCell ref="N65:N66"/>
    <mergeCell ref="H66:I66"/>
    <mergeCell ref="J67:J68"/>
    <mergeCell ref="K67:K68"/>
    <mergeCell ref="L67:L68"/>
    <mergeCell ref="A98:G104"/>
    <mergeCell ref="H98:I98"/>
    <mergeCell ref="J99:J100"/>
    <mergeCell ref="K99:K100"/>
    <mergeCell ref="L99:L100"/>
    <mergeCell ref="J71:J72"/>
    <mergeCell ref="K71:K72"/>
    <mergeCell ref="L71:L72"/>
    <mergeCell ref="M71:M72"/>
    <mergeCell ref="H72:I72"/>
    <mergeCell ref="A66:G72"/>
    <mergeCell ref="A74:G80"/>
    <mergeCell ref="H80:I80"/>
    <mergeCell ref="J81:J82"/>
    <mergeCell ref="K81:K82"/>
    <mergeCell ref="L81:L82"/>
    <mergeCell ref="M81:M82"/>
    <mergeCell ref="A82:G88"/>
    <mergeCell ref="J83:J84"/>
    <mergeCell ref="K83:K84"/>
    <mergeCell ref="L83:L84"/>
    <mergeCell ref="M83:M84"/>
    <mergeCell ref="J87:J88"/>
    <mergeCell ref="K87:K88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J97:J98"/>
    <mergeCell ref="K97:K98"/>
    <mergeCell ref="L97:L98"/>
    <mergeCell ref="M97:M98"/>
    <mergeCell ref="N97:N98"/>
    <mergeCell ref="N115:N116"/>
    <mergeCell ref="N91:N92"/>
    <mergeCell ref="M93:M94"/>
    <mergeCell ref="N93:N94"/>
    <mergeCell ref="H94:I94"/>
    <mergeCell ref="A114:G114"/>
    <mergeCell ref="H114:I114"/>
    <mergeCell ref="A107:G113"/>
    <mergeCell ref="H107:N107"/>
    <mergeCell ref="H108:N108"/>
    <mergeCell ref="H109:N109"/>
    <mergeCell ref="H110:N110"/>
    <mergeCell ref="H111:N111"/>
    <mergeCell ref="H112:I113"/>
    <mergeCell ref="J112:J113"/>
    <mergeCell ref="K112:K113"/>
    <mergeCell ref="L113:N113"/>
    <mergeCell ref="J103:J104"/>
    <mergeCell ref="K103:K104"/>
    <mergeCell ref="L103:L104"/>
    <mergeCell ref="M103:M104"/>
    <mergeCell ref="N103:N104"/>
    <mergeCell ref="H104:I104"/>
    <mergeCell ref="M99:M100"/>
    <mergeCell ref="A116:G122"/>
    <mergeCell ref="H116:I116"/>
    <mergeCell ref="J117:J118"/>
    <mergeCell ref="K117:K118"/>
    <mergeCell ref="L117:L118"/>
    <mergeCell ref="M117:M118"/>
    <mergeCell ref="J121:J122"/>
    <mergeCell ref="K121:K122"/>
    <mergeCell ref="L121:L122"/>
    <mergeCell ref="M121:M122"/>
    <mergeCell ref="J115:J116"/>
    <mergeCell ref="K115:K116"/>
    <mergeCell ref="L115:L116"/>
    <mergeCell ref="M115:M116"/>
    <mergeCell ref="N123:N124"/>
    <mergeCell ref="N121:N122"/>
    <mergeCell ref="H122:I122"/>
    <mergeCell ref="N117:N118"/>
    <mergeCell ref="H118:I118"/>
    <mergeCell ref="J119:J120"/>
    <mergeCell ref="K119:K120"/>
    <mergeCell ref="L119:L120"/>
    <mergeCell ref="M119:M120"/>
    <mergeCell ref="N119:N120"/>
    <mergeCell ref="H120:I120"/>
    <mergeCell ref="A124:G130"/>
    <mergeCell ref="H124:I124"/>
    <mergeCell ref="J125:J126"/>
    <mergeCell ref="K125:K126"/>
    <mergeCell ref="L125:L126"/>
    <mergeCell ref="M125:M126"/>
    <mergeCell ref="J129:J130"/>
    <mergeCell ref="K129:K130"/>
    <mergeCell ref="L129:L130"/>
    <mergeCell ref="M129:M130"/>
    <mergeCell ref="J123:J124"/>
    <mergeCell ref="K123:K124"/>
    <mergeCell ref="L123:L124"/>
    <mergeCell ref="M123:M124"/>
    <mergeCell ref="N129:N130"/>
    <mergeCell ref="H130:I130"/>
    <mergeCell ref="N125:N126"/>
    <mergeCell ref="H126:I126"/>
    <mergeCell ref="J127:J128"/>
    <mergeCell ref="K127:K128"/>
    <mergeCell ref="L127:L128"/>
    <mergeCell ref="M127:M128"/>
    <mergeCell ref="N127:N128"/>
    <mergeCell ref="H128:I128"/>
    <mergeCell ref="J131:J132"/>
    <mergeCell ref="K131:K132"/>
    <mergeCell ref="L131:L132"/>
    <mergeCell ref="M131:M132"/>
    <mergeCell ref="N131:N132"/>
    <mergeCell ref="A132:G138"/>
    <mergeCell ref="H132:I132"/>
    <mergeCell ref="J133:J134"/>
    <mergeCell ref="K133:K134"/>
    <mergeCell ref="L133:L134"/>
    <mergeCell ref="J137:J138"/>
    <mergeCell ref="K137:K138"/>
    <mergeCell ref="L137:L138"/>
    <mergeCell ref="M137:M138"/>
    <mergeCell ref="N137:N138"/>
    <mergeCell ref="H138:I138"/>
    <mergeCell ref="M133:M134"/>
    <mergeCell ref="N133:N134"/>
    <mergeCell ref="H134:I134"/>
    <mergeCell ref="J135:J136"/>
    <mergeCell ref="K135:K136"/>
    <mergeCell ref="L135:L136"/>
    <mergeCell ref="M135:M136"/>
    <mergeCell ref="N135:N136"/>
    <mergeCell ref="H136:I136"/>
    <mergeCell ref="N47:N48"/>
    <mergeCell ref="M47:M48"/>
    <mergeCell ref="L47:L48"/>
    <mergeCell ref="K47:K48"/>
    <mergeCell ref="J47:J48"/>
    <mergeCell ref="J73:J74"/>
    <mergeCell ref="K73:K74"/>
    <mergeCell ref="L73:L74"/>
    <mergeCell ref="M73:M74"/>
    <mergeCell ref="N73:N74"/>
    <mergeCell ref="N71:N72"/>
    <mergeCell ref="M67:M68"/>
    <mergeCell ref="N67:N68"/>
    <mergeCell ref="H74:I74"/>
    <mergeCell ref="J75:J76"/>
    <mergeCell ref="K75:K76"/>
    <mergeCell ref="L75:L76"/>
    <mergeCell ref="M75:M76"/>
    <mergeCell ref="J79:J80"/>
    <mergeCell ref="K79:K80"/>
    <mergeCell ref="L79:L80"/>
    <mergeCell ref="M79:M80"/>
    <mergeCell ref="N79:N80"/>
    <mergeCell ref="N81:N82"/>
    <mergeCell ref="N75:N76"/>
    <mergeCell ref="H76:I76"/>
    <mergeCell ref="J77:J78"/>
    <mergeCell ref="K77:K78"/>
    <mergeCell ref="L77:L78"/>
    <mergeCell ref="M77:M78"/>
    <mergeCell ref="N77:N78"/>
    <mergeCell ref="H78:I78"/>
    <mergeCell ref="H82:I82"/>
    <mergeCell ref="N83:N84"/>
    <mergeCell ref="H84:I84"/>
    <mergeCell ref="J85:J86"/>
    <mergeCell ref="K85:K86"/>
    <mergeCell ref="L85:L86"/>
    <mergeCell ref="M85:M86"/>
    <mergeCell ref="N85:N86"/>
    <mergeCell ref="H86:I86"/>
    <mergeCell ref="J95:J96"/>
    <mergeCell ref="K95:K96"/>
    <mergeCell ref="L95:L96"/>
    <mergeCell ref="M95:M96"/>
    <mergeCell ref="N95:N96"/>
    <mergeCell ref="H96:I96"/>
    <mergeCell ref="L87:L88"/>
    <mergeCell ref="M87:M88"/>
    <mergeCell ref="N87:N88"/>
    <mergeCell ref="H88:I88"/>
    <mergeCell ref="J89:J90"/>
    <mergeCell ref="K89:K90"/>
    <mergeCell ref="L89:L90"/>
    <mergeCell ref="M89:M90"/>
    <mergeCell ref="N89:N90"/>
    <mergeCell ref="A90:G96"/>
    <mergeCell ref="H90:I90"/>
    <mergeCell ref="J91:J92"/>
    <mergeCell ref="K91:K92"/>
    <mergeCell ref="L91:L92"/>
    <mergeCell ref="M91:M92"/>
    <mergeCell ref="H92:I92"/>
    <mergeCell ref="J93:J94"/>
    <mergeCell ref="K93:K94"/>
    <mergeCell ref="L93:L94"/>
  </mergeCells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0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/>
  </sheetViews>
  <sheetFormatPr defaultRowHeight="13.2" x14ac:dyDescent="0.25"/>
  <cols>
    <col min="1" max="1" width="5.6640625" style="1" customWidth="1"/>
    <col min="2" max="2" width="31.88671875" style="1" customWidth="1"/>
    <col min="3" max="6" width="9.6640625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 t="s">
        <v>558</v>
      </c>
    </row>
    <row r="2" spans="1:8" s="38" customFormat="1" ht="15" customHeight="1" x14ac:dyDescent="0.25">
      <c r="A2" s="3"/>
      <c r="B2" s="3"/>
      <c r="C2" s="3"/>
      <c r="D2" s="3"/>
      <c r="E2" s="3"/>
      <c r="G2" s="2" t="str">
        <f>'2.sz. melléklet'!G2</f>
        <v>az 1/2018. (II..) önkormányzati rendelethez</v>
      </c>
    </row>
    <row r="3" spans="1:8" s="38" customFormat="1" ht="15" customHeight="1" x14ac:dyDescent="0.25">
      <c r="A3" s="41"/>
      <c r="B3" s="41"/>
    </row>
    <row r="4" spans="1:8" ht="15" customHeight="1" thickBot="1" x14ac:dyDescent="0.3">
      <c r="G4" s="6" t="s">
        <v>313</v>
      </c>
    </row>
    <row r="5" spans="1:8" ht="41.4" thickTop="1" x14ac:dyDescent="0.25">
      <c r="A5" s="139" t="s">
        <v>62</v>
      </c>
      <c r="B5" s="148" t="s">
        <v>134</v>
      </c>
      <c r="C5" s="9" t="s">
        <v>604</v>
      </c>
      <c r="D5" s="9" t="s">
        <v>645</v>
      </c>
      <c r="E5" s="9" t="s">
        <v>646</v>
      </c>
      <c r="F5" s="9" t="s">
        <v>647</v>
      </c>
      <c r="G5" s="503" t="s">
        <v>648</v>
      </c>
      <c r="H5" s="150"/>
    </row>
    <row r="6" spans="1:8" ht="15" customHeight="1" thickBot="1" x14ac:dyDescent="0.3">
      <c r="A6" s="141" t="s">
        <v>3</v>
      </c>
      <c r="B6" s="149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50"/>
    </row>
    <row r="7" spans="1:8" ht="6" customHeight="1" thickTop="1" x14ac:dyDescent="0.25">
      <c r="A7" s="38"/>
      <c r="B7" s="151"/>
      <c r="C7" s="150"/>
      <c r="D7" s="658"/>
      <c r="E7" s="658"/>
      <c r="F7" s="150"/>
      <c r="G7" s="150"/>
      <c r="H7" s="150"/>
    </row>
    <row r="8" spans="1:8" ht="15" customHeight="1" thickBot="1" x14ac:dyDescent="0.3">
      <c r="A8" s="714" t="s">
        <v>724</v>
      </c>
      <c r="B8" s="714"/>
      <c r="C8" s="61"/>
      <c r="D8" s="659"/>
      <c r="E8" s="659"/>
      <c r="F8" s="61"/>
      <c r="G8" s="61"/>
      <c r="H8" s="38"/>
    </row>
    <row r="9" spans="1:8" ht="15" customHeight="1" thickTop="1" x14ac:dyDescent="0.25">
      <c r="A9" s="152" t="s">
        <v>13</v>
      </c>
      <c r="B9" s="153" t="s">
        <v>140</v>
      </c>
      <c r="C9" s="45">
        <v>13068432</v>
      </c>
      <c r="D9" s="45">
        <v>15600000</v>
      </c>
      <c r="E9" s="45">
        <v>13833566</v>
      </c>
      <c r="F9" s="45">
        <v>13668900</v>
      </c>
      <c r="G9" s="120">
        <f>F9/C9</f>
        <v>1.0459479760081394</v>
      </c>
      <c r="H9" s="38"/>
    </row>
    <row r="10" spans="1:8" ht="15" customHeight="1" x14ac:dyDescent="0.25">
      <c r="A10" s="379" t="s">
        <v>14</v>
      </c>
      <c r="B10" s="153" t="s">
        <v>141</v>
      </c>
      <c r="C10" s="45">
        <v>19072000</v>
      </c>
      <c r="D10" s="45">
        <v>18692997</v>
      </c>
      <c r="E10" s="45">
        <v>18692997</v>
      </c>
      <c r="F10" s="45">
        <v>19418000</v>
      </c>
      <c r="G10" s="120">
        <f t="shared" ref="G10:G19" si="0">F10/C10</f>
        <v>1.0181417785234899</v>
      </c>
      <c r="H10" s="38"/>
    </row>
    <row r="11" spans="1:8" ht="15" customHeight="1" x14ac:dyDescent="0.25">
      <c r="A11" s="380" t="s">
        <v>42</v>
      </c>
      <c r="B11" s="153" t="s">
        <v>533</v>
      </c>
      <c r="C11" s="45">
        <v>80000</v>
      </c>
      <c r="D11" s="45">
        <v>80000</v>
      </c>
      <c r="E11" s="45">
        <v>73385</v>
      </c>
      <c r="F11" s="45">
        <v>80000</v>
      </c>
      <c r="G11" s="120">
        <f t="shared" si="0"/>
        <v>1</v>
      </c>
      <c r="H11" s="38"/>
    </row>
    <row r="12" spans="1:8" ht="15" customHeight="1" x14ac:dyDescent="0.25">
      <c r="A12" s="381" t="s">
        <v>43</v>
      </c>
      <c r="B12" s="153" t="s">
        <v>534</v>
      </c>
      <c r="C12" s="45">
        <v>900000</v>
      </c>
      <c r="D12" s="45">
        <v>900000</v>
      </c>
      <c r="E12" s="45">
        <v>813559</v>
      </c>
      <c r="F12" s="45">
        <v>900000</v>
      </c>
      <c r="G12" s="120">
        <f t="shared" si="0"/>
        <v>1</v>
      </c>
      <c r="H12" s="38"/>
    </row>
    <row r="13" spans="1:8" ht="15" customHeight="1" x14ac:dyDescent="0.25">
      <c r="A13" s="380" t="s">
        <v>44</v>
      </c>
      <c r="B13" s="153" t="s">
        <v>142</v>
      </c>
      <c r="C13" s="45">
        <v>686000</v>
      </c>
      <c r="D13" s="45">
        <v>706000</v>
      </c>
      <c r="E13" s="45">
        <v>702744</v>
      </c>
      <c r="F13" s="45">
        <v>715000</v>
      </c>
      <c r="G13" s="120">
        <f t="shared" si="0"/>
        <v>1.0422740524781342</v>
      </c>
      <c r="H13" s="38"/>
    </row>
    <row r="14" spans="1:8" ht="15" customHeight="1" x14ac:dyDescent="0.25">
      <c r="A14" s="42" t="s">
        <v>45</v>
      </c>
      <c r="B14" s="153" t="s">
        <v>143</v>
      </c>
      <c r="C14" s="45">
        <v>310000</v>
      </c>
      <c r="D14" s="45">
        <v>290000</v>
      </c>
      <c r="E14" s="45">
        <v>276130</v>
      </c>
      <c r="F14" s="45">
        <v>301000</v>
      </c>
      <c r="G14" s="120">
        <f t="shared" si="0"/>
        <v>0.97096774193548385</v>
      </c>
      <c r="H14" s="38"/>
    </row>
    <row r="15" spans="1:8" ht="15" customHeight="1" x14ac:dyDescent="0.25">
      <c r="A15" s="497" t="s">
        <v>46</v>
      </c>
      <c r="B15" s="153" t="s">
        <v>598</v>
      </c>
      <c r="C15" s="45">
        <v>178000</v>
      </c>
      <c r="D15" s="45">
        <v>397000</v>
      </c>
      <c r="E15" s="45">
        <v>397087</v>
      </c>
      <c r="F15" s="45">
        <v>397000</v>
      </c>
      <c r="G15" s="120">
        <f t="shared" ref="G15:G16" si="1">F15/C15</f>
        <v>2.2303370786516852</v>
      </c>
      <c r="H15" s="38"/>
    </row>
    <row r="16" spans="1:8" ht="15" customHeight="1" x14ac:dyDescent="0.25">
      <c r="A16" s="42" t="s">
        <v>64</v>
      </c>
      <c r="B16" s="153" t="s">
        <v>637</v>
      </c>
      <c r="C16" s="45">
        <v>242000</v>
      </c>
      <c r="D16" s="45">
        <v>304000</v>
      </c>
      <c r="E16" s="45">
        <v>303629</v>
      </c>
      <c r="F16" s="45">
        <v>304000</v>
      </c>
      <c r="G16" s="120">
        <f t="shared" si="1"/>
        <v>1.2561983471074381</v>
      </c>
      <c r="H16" s="38"/>
    </row>
    <row r="17" spans="1:8" ht="15" customHeight="1" x14ac:dyDescent="0.25">
      <c r="A17" s="497" t="s">
        <v>81</v>
      </c>
      <c r="B17" s="154" t="s">
        <v>535</v>
      </c>
      <c r="C17" s="354">
        <v>340000</v>
      </c>
      <c r="D17" s="662">
        <v>340000</v>
      </c>
      <c r="E17" s="662">
        <v>331310</v>
      </c>
      <c r="F17" s="662">
        <v>340000</v>
      </c>
      <c r="G17" s="663">
        <f t="shared" si="0"/>
        <v>1</v>
      </c>
      <c r="H17" s="38"/>
    </row>
    <row r="18" spans="1:8" ht="15" customHeight="1" thickBot="1" x14ac:dyDescent="0.3">
      <c r="A18" s="497" t="s">
        <v>82</v>
      </c>
      <c r="B18" s="154" t="s">
        <v>708</v>
      </c>
      <c r="C18" s="158">
        <v>0</v>
      </c>
      <c r="D18" s="158">
        <v>512000</v>
      </c>
      <c r="E18" s="158">
        <v>192000</v>
      </c>
      <c r="F18" s="158">
        <v>1200000</v>
      </c>
      <c r="G18" s="300"/>
      <c r="H18" s="38"/>
    </row>
    <row r="19" spans="1:8" ht="15" customHeight="1" thickTop="1" thickBot="1" x14ac:dyDescent="0.3">
      <c r="A19" s="818" t="s">
        <v>112</v>
      </c>
      <c r="B19" s="818"/>
      <c r="C19" s="155">
        <f>SUM(C9:C18)</f>
        <v>34876432</v>
      </c>
      <c r="D19" s="155">
        <f t="shared" ref="D19:F19" si="2">SUM(D9:D18)</f>
        <v>37821997</v>
      </c>
      <c r="E19" s="155">
        <f t="shared" si="2"/>
        <v>35616407</v>
      </c>
      <c r="F19" s="155">
        <f t="shared" si="2"/>
        <v>37323900</v>
      </c>
      <c r="G19" s="156">
        <f t="shared" si="0"/>
        <v>1.0701754124389788</v>
      </c>
      <c r="H19" s="38"/>
    </row>
    <row r="20" spans="1:8" ht="6" customHeight="1" thickTop="1" x14ac:dyDescent="0.25">
      <c r="A20" s="38"/>
      <c r="B20" s="126"/>
      <c r="C20" s="41"/>
      <c r="D20" s="660"/>
      <c r="E20" s="660"/>
      <c r="F20" s="41"/>
      <c r="G20" s="298"/>
      <c r="H20" s="38"/>
    </row>
    <row r="21" spans="1:8" ht="15" customHeight="1" thickBot="1" x14ac:dyDescent="0.3">
      <c r="A21" s="714" t="s">
        <v>763</v>
      </c>
      <c r="B21" s="714"/>
      <c r="C21" s="61"/>
      <c r="D21" s="659"/>
      <c r="E21" s="659"/>
      <c r="F21" s="61"/>
      <c r="G21" s="299"/>
      <c r="H21" s="38"/>
    </row>
    <row r="22" spans="1:8" ht="15" customHeight="1" thickTop="1" x14ac:dyDescent="0.25">
      <c r="A22" s="152" t="s">
        <v>13</v>
      </c>
      <c r="B22" s="153" t="s">
        <v>144</v>
      </c>
      <c r="C22" s="45">
        <v>80000</v>
      </c>
      <c r="D22" s="45">
        <v>100000</v>
      </c>
      <c r="E22" s="45">
        <v>100000</v>
      </c>
      <c r="F22" s="45">
        <v>100000</v>
      </c>
      <c r="G22" s="120">
        <f t="shared" ref="G22:G37" si="3">F22/C22</f>
        <v>1.25</v>
      </c>
      <c r="H22" s="38"/>
    </row>
    <row r="23" spans="1:8" ht="15" customHeight="1" x14ac:dyDescent="0.25">
      <c r="A23" s="42" t="s">
        <v>14</v>
      </c>
      <c r="B23" s="153" t="s">
        <v>145</v>
      </c>
      <c r="C23" s="45">
        <v>3500000</v>
      </c>
      <c r="D23" s="45">
        <v>3540000</v>
      </c>
      <c r="E23" s="45">
        <v>3540000</v>
      </c>
      <c r="F23" s="45">
        <v>5100000</v>
      </c>
      <c r="G23" s="120">
        <f t="shared" si="3"/>
        <v>1.4571428571428571</v>
      </c>
      <c r="H23" s="38"/>
    </row>
    <row r="24" spans="1:8" ht="15" customHeight="1" x14ac:dyDescent="0.25">
      <c r="A24" s="42" t="s">
        <v>42</v>
      </c>
      <c r="B24" s="153" t="s">
        <v>146</v>
      </c>
      <c r="C24" s="45">
        <v>290000</v>
      </c>
      <c r="D24" s="45">
        <v>290000</v>
      </c>
      <c r="E24" s="45">
        <v>290000</v>
      </c>
      <c r="F24" s="45">
        <v>290000</v>
      </c>
      <c r="G24" s="120">
        <f t="shared" si="3"/>
        <v>1</v>
      </c>
      <c r="H24" s="38"/>
    </row>
    <row r="25" spans="1:8" ht="15" customHeight="1" x14ac:dyDescent="0.25">
      <c r="A25" s="42" t="s">
        <v>43</v>
      </c>
      <c r="B25" s="153" t="s">
        <v>147</v>
      </c>
      <c r="C25" s="45">
        <v>2164000</v>
      </c>
      <c r="D25" s="45">
        <v>2364000</v>
      </c>
      <c r="E25" s="45">
        <v>2364000</v>
      </c>
      <c r="F25" s="45">
        <v>2164000</v>
      </c>
      <c r="G25" s="120">
        <f t="shared" si="3"/>
        <v>1</v>
      </c>
      <c r="H25" s="38"/>
    </row>
    <row r="26" spans="1:8" ht="15" customHeight="1" x14ac:dyDescent="0.25">
      <c r="A26" s="42" t="s">
        <v>44</v>
      </c>
      <c r="B26" s="153" t="s">
        <v>148</v>
      </c>
      <c r="C26" s="45">
        <v>600000</v>
      </c>
      <c r="D26" s="45">
        <v>600000</v>
      </c>
      <c r="E26" s="45">
        <v>300000</v>
      </c>
      <c r="F26" s="45">
        <v>700000</v>
      </c>
      <c r="G26" s="120">
        <f t="shared" si="3"/>
        <v>1.1666666666666667</v>
      </c>
      <c r="H26" s="38"/>
    </row>
    <row r="27" spans="1:8" ht="15" customHeight="1" x14ac:dyDescent="0.25">
      <c r="A27" s="42" t="s">
        <v>45</v>
      </c>
      <c r="B27" s="153" t="s">
        <v>149</v>
      </c>
      <c r="C27" s="45">
        <v>200000</v>
      </c>
      <c r="D27" s="45">
        <v>1000000</v>
      </c>
      <c r="E27" s="45">
        <v>1000000</v>
      </c>
      <c r="F27" s="45">
        <v>200000</v>
      </c>
      <c r="G27" s="120">
        <f t="shared" si="3"/>
        <v>1</v>
      </c>
      <c r="H27" s="38"/>
    </row>
    <row r="28" spans="1:8" ht="15" customHeight="1" x14ac:dyDescent="0.25">
      <c r="A28" s="42" t="s">
        <v>46</v>
      </c>
      <c r="B28" s="153" t="s">
        <v>150</v>
      </c>
      <c r="C28" s="45">
        <v>100000</v>
      </c>
      <c r="D28" s="45">
        <v>100000</v>
      </c>
      <c r="E28" s="45">
        <v>100000</v>
      </c>
      <c r="F28" s="45">
        <v>100000</v>
      </c>
      <c r="G28" s="120">
        <f t="shared" si="3"/>
        <v>1</v>
      </c>
      <c r="H28" s="38"/>
    </row>
    <row r="29" spans="1:8" ht="15" customHeight="1" x14ac:dyDescent="0.25">
      <c r="A29" s="42" t="s">
        <v>64</v>
      </c>
      <c r="B29" s="445" t="s">
        <v>633</v>
      </c>
      <c r="C29" s="45">
        <v>50000</v>
      </c>
      <c r="D29" s="45">
        <v>50000</v>
      </c>
      <c r="E29" s="45">
        <v>50000</v>
      </c>
      <c r="F29" s="45">
        <v>0</v>
      </c>
      <c r="G29" s="120">
        <f t="shared" si="3"/>
        <v>0</v>
      </c>
      <c r="H29" s="38"/>
    </row>
    <row r="30" spans="1:8" ht="15" customHeight="1" x14ac:dyDescent="0.25">
      <c r="A30" s="42" t="s">
        <v>81</v>
      </c>
      <c r="B30" s="445" t="s">
        <v>635</v>
      </c>
      <c r="C30" s="45">
        <v>50000</v>
      </c>
      <c r="D30" s="45">
        <v>50000</v>
      </c>
      <c r="E30" s="45">
        <v>50000</v>
      </c>
      <c r="F30" s="45">
        <v>0</v>
      </c>
      <c r="G30" s="120"/>
      <c r="H30" s="38"/>
    </row>
    <row r="31" spans="1:8" ht="15" customHeight="1" x14ac:dyDescent="0.25">
      <c r="A31" s="42" t="s">
        <v>82</v>
      </c>
      <c r="B31" s="445" t="s">
        <v>636</v>
      </c>
      <c r="C31" s="45">
        <v>20000</v>
      </c>
      <c r="D31" s="45">
        <v>20000</v>
      </c>
      <c r="E31" s="45">
        <v>20000</v>
      </c>
      <c r="F31" s="45">
        <v>0</v>
      </c>
      <c r="G31" s="120"/>
      <c r="H31" s="38"/>
    </row>
    <row r="32" spans="1:8" ht="15" customHeight="1" x14ac:dyDescent="0.25">
      <c r="A32" s="42" t="s">
        <v>83</v>
      </c>
      <c r="B32" s="153" t="s">
        <v>151</v>
      </c>
      <c r="C32" s="354">
        <v>100000</v>
      </c>
      <c r="D32" s="662">
        <v>100000</v>
      </c>
      <c r="E32" s="662">
        <v>100000</v>
      </c>
      <c r="F32" s="662">
        <v>100000</v>
      </c>
      <c r="G32" s="663">
        <f t="shared" si="3"/>
        <v>1</v>
      </c>
      <c r="H32" s="38"/>
    </row>
    <row r="33" spans="1:8" ht="15" customHeight="1" x14ac:dyDescent="0.25">
      <c r="A33" s="42" t="s">
        <v>84</v>
      </c>
      <c r="B33" s="153" t="s">
        <v>705</v>
      </c>
      <c r="C33" s="45">
        <v>0</v>
      </c>
      <c r="D33" s="45">
        <v>100000</v>
      </c>
      <c r="E33" s="45">
        <v>100000</v>
      </c>
      <c r="F33" s="45">
        <v>100000</v>
      </c>
      <c r="G33" s="120"/>
      <c r="H33" s="38"/>
    </row>
    <row r="34" spans="1:8" ht="15" customHeight="1" x14ac:dyDescent="0.25">
      <c r="A34" s="42" t="s">
        <v>85</v>
      </c>
      <c r="B34" s="154" t="s">
        <v>706</v>
      </c>
      <c r="C34" s="602">
        <v>0</v>
      </c>
      <c r="D34" s="602">
        <v>100000</v>
      </c>
      <c r="E34" s="602">
        <v>100000</v>
      </c>
      <c r="F34" s="602">
        <v>100000</v>
      </c>
      <c r="G34" s="661"/>
      <c r="H34" s="38"/>
    </row>
    <row r="35" spans="1:8" ht="15" customHeight="1" x14ac:dyDescent="0.25">
      <c r="A35" s="42" t="s">
        <v>86</v>
      </c>
      <c r="B35" s="154" t="s">
        <v>707</v>
      </c>
      <c r="C35" s="602">
        <v>0</v>
      </c>
      <c r="D35" s="602">
        <v>10000</v>
      </c>
      <c r="E35" s="602">
        <v>10000</v>
      </c>
      <c r="F35" s="602">
        <v>25000</v>
      </c>
      <c r="G35" s="661"/>
      <c r="H35" s="38"/>
    </row>
    <row r="36" spans="1:8" ht="15" customHeight="1" thickBot="1" x14ac:dyDescent="0.3">
      <c r="A36" s="497" t="s">
        <v>87</v>
      </c>
      <c r="B36" s="498" t="s">
        <v>634</v>
      </c>
      <c r="C36" s="525">
        <v>121000</v>
      </c>
      <c r="D36" s="525">
        <v>121000</v>
      </c>
      <c r="E36" s="525">
        <v>106340</v>
      </c>
      <c r="F36" s="525">
        <v>125000</v>
      </c>
      <c r="G36" s="526"/>
      <c r="H36" s="38"/>
    </row>
    <row r="37" spans="1:8" ht="15" customHeight="1" thickTop="1" thickBot="1" x14ac:dyDescent="0.3">
      <c r="A37" s="818" t="s">
        <v>112</v>
      </c>
      <c r="B37" s="818"/>
      <c r="C37" s="155">
        <f>SUM(C22:C36)</f>
        <v>7275000</v>
      </c>
      <c r="D37" s="155">
        <f>SUM(D22:D36)</f>
        <v>8545000</v>
      </c>
      <c r="E37" s="155">
        <f>SUM(E22:E36)</f>
        <v>8230340</v>
      </c>
      <c r="F37" s="155">
        <f>SUM(F22:F36)</f>
        <v>9104000</v>
      </c>
      <c r="G37" s="156">
        <f t="shared" si="3"/>
        <v>1.2514089347079038</v>
      </c>
      <c r="H37" s="38"/>
    </row>
    <row r="38" spans="1:8" ht="6" customHeight="1" thickTop="1" x14ac:dyDescent="0.25">
      <c r="A38" s="38"/>
      <c r="B38" s="126"/>
      <c r="C38" s="41"/>
      <c r="D38" s="41"/>
      <c r="E38" s="41"/>
      <c r="F38" s="41"/>
      <c r="G38" s="298"/>
      <c r="H38" s="38"/>
    </row>
    <row r="39" spans="1:8" ht="15" customHeight="1" thickBot="1" x14ac:dyDescent="0.3">
      <c r="A39" s="819" t="s">
        <v>152</v>
      </c>
      <c r="B39" s="819"/>
      <c r="C39" s="400"/>
      <c r="D39" s="400"/>
      <c r="E39" s="400"/>
      <c r="F39" s="400"/>
      <c r="G39" s="580"/>
      <c r="H39" s="38"/>
    </row>
    <row r="40" spans="1:8" ht="15" customHeight="1" thickTop="1" thickBot="1" x14ac:dyDescent="0.3">
      <c r="A40" s="548" t="s">
        <v>13</v>
      </c>
      <c r="B40" s="157" t="s">
        <v>153</v>
      </c>
      <c r="C40" s="158">
        <v>0</v>
      </c>
      <c r="D40" s="158">
        <v>8977500</v>
      </c>
      <c r="E40" s="158">
        <v>8977500</v>
      </c>
      <c r="F40" s="158">
        <v>0</v>
      </c>
      <c r="G40" s="300"/>
      <c r="H40" s="38"/>
    </row>
    <row r="41" spans="1:8" ht="15" customHeight="1" thickTop="1" thickBot="1" x14ac:dyDescent="0.3">
      <c r="A41" s="818" t="s">
        <v>112</v>
      </c>
      <c r="B41" s="818"/>
      <c r="C41" s="155">
        <f>SUM(C40)</f>
        <v>0</v>
      </c>
      <c r="D41" s="155">
        <f t="shared" ref="D41:F41" si="4">SUM(D40)</f>
        <v>8977500</v>
      </c>
      <c r="E41" s="155">
        <f t="shared" si="4"/>
        <v>8977500</v>
      </c>
      <c r="F41" s="155">
        <f t="shared" si="4"/>
        <v>0</v>
      </c>
      <c r="G41" s="156">
        <f>SUM(G40)</f>
        <v>0</v>
      </c>
    </row>
    <row r="43" spans="1:8" ht="14.85" customHeight="1" x14ac:dyDescent="0.25">
      <c r="A43"/>
      <c r="B43"/>
    </row>
    <row r="44" spans="1:8" ht="14.85" customHeight="1" x14ac:dyDescent="0.25">
      <c r="A44"/>
      <c r="B44"/>
    </row>
    <row r="45" spans="1:8" ht="14.85" customHeight="1" x14ac:dyDescent="0.25">
      <c r="A45"/>
      <c r="B45"/>
    </row>
    <row r="46" spans="1:8" ht="14.85" customHeight="1" x14ac:dyDescent="0.25">
      <c r="A46"/>
      <c r="B46"/>
    </row>
  </sheetData>
  <sheetProtection selectLockedCells="1" selectUnlockedCells="1"/>
  <mergeCells count="4">
    <mergeCell ref="A41:B41"/>
    <mergeCell ref="A19:B19"/>
    <mergeCell ref="A37:B37"/>
    <mergeCell ref="A39:B3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/>
  </sheetViews>
  <sheetFormatPr defaultRowHeight="13.2" x14ac:dyDescent="0.25"/>
  <cols>
    <col min="1" max="1" width="11" customWidth="1"/>
    <col min="2" max="2" width="5.6640625" style="1" customWidth="1"/>
    <col min="3" max="3" width="40.6640625" style="1" customWidth="1"/>
    <col min="4" max="4" width="10.6640625" style="1" customWidth="1"/>
    <col min="5" max="5" width="11" style="1" customWidth="1"/>
  </cols>
  <sheetData>
    <row r="1" spans="1:6" s="38" customFormat="1" ht="15" customHeight="1" x14ac:dyDescent="0.25">
      <c r="C1" s="3"/>
      <c r="D1" s="3"/>
      <c r="E1" s="3" t="s">
        <v>559</v>
      </c>
    </row>
    <row r="2" spans="1:6" s="38" customFormat="1" ht="15" customHeight="1" x14ac:dyDescent="0.25">
      <c r="B2" s="3"/>
      <c r="C2" s="3"/>
      <c r="D2" s="3"/>
      <c r="E2" s="2" t="str">
        <f>'1.sz melléklet'!C2</f>
        <v>az  1 /2018. (II..) önkormányzati rendelethez</v>
      </c>
    </row>
    <row r="3" spans="1:6" s="38" customFormat="1" ht="15" customHeight="1" x14ac:dyDescent="0.25">
      <c r="B3" s="41"/>
      <c r="C3" s="41"/>
      <c r="D3" s="41"/>
      <c r="E3" s="41"/>
    </row>
    <row r="4" spans="1:6" s="38" customFormat="1" ht="15" customHeight="1" x14ac:dyDescent="0.25">
      <c r="A4" s="750" t="s">
        <v>154</v>
      </c>
      <c r="B4" s="750"/>
      <c r="C4" s="750"/>
      <c r="D4" s="750"/>
      <c r="E4" s="750"/>
      <c r="F4" s="55"/>
    </row>
    <row r="5" spans="1:6" s="38" customFormat="1" ht="15" customHeight="1" x14ac:dyDescent="0.25">
      <c r="A5" s="750" t="s">
        <v>155</v>
      </c>
      <c r="B5" s="750"/>
      <c r="C5" s="750"/>
      <c r="D5" s="750"/>
      <c r="E5" s="750"/>
      <c r="F5" s="55"/>
    </row>
    <row r="6" spans="1:6" ht="15" customHeight="1" x14ac:dyDescent="0.25"/>
    <row r="7" spans="1:6" s="38" customFormat="1" ht="15" customHeight="1" x14ac:dyDescent="0.2">
      <c r="B7" s="41" t="s">
        <v>156</v>
      </c>
      <c r="C7" s="6"/>
      <c r="D7" s="6" t="s">
        <v>313</v>
      </c>
    </row>
    <row r="8" spans="1:6" s="38" customFormat="1" ht="9" customHeight="1" thickBot="1" x14ac:dyDescent="0.3">
      <c r="B8" s="41"/>
      <c r="C8" s="41"/>
      <c r="D8" s="41"/>
      <c r="E8" s="41"/>
    </row>
    <row r="9" spans="1:6" s="38" customFormat="1" ht="24.6" thickTop="1" x14ac:dyDescent="0.25">
      <c r="B9" s="139" t="s">
        <v>133</v>
      </c>
      <c r="C9" s="9" t="s">
        <v>2</v>
      </c>
      <c r="D9" s="10" t="s">
        <v>647</v>
      </c>
    </row>
    <row r="10" spans="1:6" s="38" customFormat="1" ht="15" customHeight="1" thickBot="1" x14ac:dyDescent="0.3">
      <c r="B10" s="469" t="s">
        <v>3</v>
      </c>
      <c r="C10" s="470" t="s">
        <v>4</v>
      </c>
      <c r="D10" s="14" t="s">
        <v>5</v>
      </c>
    </row>
    <row r="11" spans="1:6" s="38" customFormat="1" ht="15" customHeight="1" thickTop="1" thickBot="1" x14ac:dyDescent="0.3">
      <c r="B11" s="471"/>
      <c r="C11" s="472" t="s">
        <v>157</v>
      </c>
      <c r="D11" s="510">
        <v>0</v>
      </c>
    </row>
    <row r="12" spans="1:6" s="38" customFormat="1" ht="15" customHeight="1" thickTop="1" thickBot="1" x14ac:dyDescent="0.3">
      <c r="B12" s="473"/>
      <c r="C12" s="474" t="s">
        <v>112</v>
      </c>
      <c r="D12" s="14">
        <v>0</v>
      </c>
    </row>
    <row r="13" spans="1:6" s="38" customFormat="1" ht="15" customHeight="1" thickTop="1" x14ac:dyDescent="0.25">
      <c r="B13" s="159"/>
      <c r="C13" s="41"/>
      <c r="D13" s="41"/>
    </row>
    <row r="14" spans="1:6" s="38" customFormat="1" ht="15" customHeight="1" x14ac:dyDescent="0.25">
      <c r="B14" s="41"/>
      <c r="C14" s="41"/>
      <c r="D14" s="41"/>
    </row>
    <row r="15" spans="1:6" s="38" customFormat="1" ht="15" customHeight="1" x14ac:dyDescent="0.25">
      <c r="B15" s="41" t="s">
        <v>158</v>
      </c>
      <c r="C15" s="41"/>
      <c r="D15" s="41"/>
    </row>
    <row r="16" spans="1:6" s="38" customFormat="1" ht="8.25" customHeight="1" thickBot="1" x14ac:dyDescent="0.3">
      <c r="C16" s="41"/>
      <c r="D16" s="41"/>
    </row>
    <row r="17" spans="2:4" s="38" customFormat="1" ht="24.6" thickTop="1" x14ac:dyDescent="0.25">
      <c r="B17" s="139" t="s">
        <v>133</v>
      </c>
      <c r="C17" s="9" t="s">
        <v>2</v>
      </c>
      <c r="D17" s="10" t="s">
        <v>647</v>
      </c>
    </row>
    <row r="18" spans="2:4" s="38" customFormat="1" ht="15" customHeight="1" thickBot="1" x14ac:dyDescent="0.3">
      <c r="B18" s="475" t="s">
        <v>3</v>
      </c>
      <c r="C18" s="470" t="s">
        <v>4</v>
      </c>
      <c r="D18" s="14" t="s">
        <v>5</v>
      </c>
    </row>
    <row r="19" spans="2:4" s="38" customFormat="1" ht="15" customHeight="1" thickTop="1" x14ac:dyDescent="0.25">
      <c r="B19" s="476"/>
      <c r="C19" s="445" t="s">
        <v>18</v>
      </c>
      <c r="D19" s="511">
        <f>'8.sz. melléklet'!G68+'8.sz. melléklet'!G69</f>
        <v>83600000</v>
      </c>
    </row>
    <row r="20" spans="2:4" s="38" customFormat="1" ht="24" x14ac:dyDescent="0.25">
      <c r="B20" s="477"/>
      <c r="C20" s="478" t="s">
        <v>159</v>
      </c>
      <c r="D20" s="512">
        <f>'8.sz. melléklet'!G85</f>
        <v>0</v>
      </c>
    </row>
    <row r="21" spans="2:4" s="38" customFormat="1" ht="15" customHeight="1" x14ac:dyDescent="0.25">
      <c r="B21" s="477"/>
      <c r="C21" s="478" t="s">
        <v>160</v>
      </c>
      <c r="D21" s="512"/>
    </row>
    <row r="22" spans="2:4" s="38" customFormat="1" ht="15" customHeight="1" x14ac:dyDescent="0.25">
      <c r="B22" s="477"/>
      <c r="C22" s="478" t="s">
        <v>161</v>
      </c>
      <c r="D22" s="512"/>
    </row>
    <row r="23" spans="2:4" s="38" customFormat="1" ht="15" customHeight="1" thickBot="1" x14ac:dyDescent="0.3">
      <c r="B23" s="479"/>
      <c r="C23" s="480" t="s">
        <v>162</v>
      </c>
      <c r="D23" s="513">
        <f>'8.sz. melléklet'!G73</f>
        <v>400000</v>
      </c>
    </row>
    <row r="24" spans="2:4" s="38" customFormat="1" ht="15" customHeight="1" thickTop="1" thickBot="1" x14ac:dyDescent="0.3">
      <c r="B24" s="481"/>
      <c r="C24" s="474" t="s">
        <v>112</v>
      </c>
      <c r="D24" s="514">
        <f>SUM(D19:D23)</f>
        <v>84000000</v>
      </c>
    </row>
    <row r="25" spans="2:4" s="38" customFormat="1" ht="15" customHeight="1" thickTop="1" x14ac:dyDescent="0.25">
      <c r="B25" s="126"/>
      <c r="C25" s="41"/>
      <c r="D25" s="41"/>
    </row>
    <row r="26" spans="2:4" s="38" customFormat="1" ht="15" customHeight="1" x14ac:dyDescent="0.25">
      <c r="B26" s="41" t="s">
        <v>163</v>
      </c>
      <c r="C26" s="41"/>
      <c r="D26" s="41"/>
    </row>
    <row r="27" spans="2:4" s="38" customFormat="1" ht="9" customHeight="1" thickBot="1" x14ac:dyDescent="0.3">
      <c r="C27" s="41"/>
      <c r="D27" s="41"/>
    </row>
    <row r="28" spans="2:4" s="38" customFormat="1" ht="24.6" thickTop="1" x14ac:dyDescent="0.25">
      <c r="B28" s="139" t="s">
        <v>133</v>
      </c>
      <c r="C28" s="9" t="s">
        <v>2</v>
      </c>
      <c r="D28" s="10" t="s">
        <v>647</v>
      </c>
    </row>
    <row r="29" spans="2:4" s="38" customFormat="1" ht="15" customHeight="1" thickBot="1" x14ac:dyDescent="0.3">
      <c r="B29" s="469" t="s">
        <v>3</v>
      </c>
      <c r="C29" s="470" t="s">
        <v>4</v>
      </c>
      <c r="D29" s="14" t="s">
        <v>5</v>
      </c>
    </row>
    <row r="30" spans="2:4" s="38" customFormat="1" ht="15" customHeight="1" thickTop="1" x14ac:dyDescent="0.25">
      <c r="B30" s="482"/>
      <c r="C30" s="445" t="s">
        <v>164</v>
      </c>
      <c r="D30" s="511">
        <f>D24*0.5</f>
        <v>42000000</v>
      </c>
    </row>
    <row r="31" spans="2:4" s="38" customFormat="1" ht="24.6" thickBot="1" x14ac:dyDescent="0.3">
      <c r="B31" s="483"/>
      <c r="C31" s="480" t="s">
        <v>165</v>
      </c>
      <c r="D31" s="513">
        <v>0</v>
      </c>
    </row>
    <row r="32" spans="2:4" s="38" customFormat="1" ht="25.2" thickTop="1" thickBot="1" x14ac:dyDescent="0.3">
      <c r="B32" s="473"/>
      <c r="C32" s="474" t="s">
        <v>166</v>
      </c>
      <c r="D32" s="514">
        <f>SUM(D30:D31)</f>
        <v>42000000</v>
      </c>
    </row>
    <row r="33" ht="13.8" thickTop="1" x14ac:dyDescent="0.25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I1"/>
    </sheetView>
  </sheetViews>
  <sheetFormatPr defaultColWidth="9.109375" defaultRowHeight="13.2" x14ac:dyDescent="0.25"/>
  <cols>
    <col min="1" max="16384" width="9.109375" style="192"/>
  </cols>
  <sheetData>
    <row r="1" spans="1:9" s="238" customFormat="1" ht="15" customHeight="1" x14ac:dyDescent="0.25">
      <c r="A1" s="723" t="s">
        <v>638</v>
      </c>
      <c r="B1" s="723"/>
      <c r="C1" s="723"/>
      <c r="D1" s="723"/>
      <c r="E1" s="723"/>
      <c r="F1" s="723"/>
      <c r="G1" s="723"/>
      <c r="H1" s="723"/>
      <c r="I1" s="723"/>
    </row>
    <row r="2" spans="1:9" s="238" customFormat="1" ht="15" customHeight="1" x14ac:dyDescent="0.25">
      <c r="A2" s="218"/>
      <c r="B2" s="218"/>
      <c r="C2" s="218"/>
      <c r="D2" s="218"/>
      <c r="E2" s="218"/>
      <c r="F2" s="218"/>
      <c r="G2" s="218"/>
      <c r="H2" s="218"/>
      <c r="I2" s="191" t="str">
        <f>'2.sz. melléklet'!G2</f>
        <v>az 1/2018. (II..) önkormányzati rendelethez</v>
      </c>
    </row>
    <row r="3" spans="1:9" s="238" customFormat="1" ht="15" customHeight="1" x14ac:dyDescent="0.25">
      <c r="A3" s="237"/>
      <c r="B3" s="237"/>
      <c r="C3" s="237"/>
      <c r="D3" s="237"/>
      <c r="E3" s="237"/>
      <c r="F3" s="237"/>
      <c r="G3" s="237"/>
      <c r="H3" s="237"/>
      <c r="I3" s="237"/>
    </row>
    <row r="4" spans="1:9" s="238" customFormat="1" ht="15" customHeight="1" x14ac:dyDescent="0.25">
      <c r="A4" s="237"/>
      <c r="B4" s="237"/>
      <c r="C4" s="237"/>
      <c r="D4" s="237"/>
      <c r="E4" s="237"/>
      <c r="F4" s="237"/>
      <c r="G4" s="237"/>
      <c r="H4" s="237"/>
      <c r="I4" s="237"/>
    </row>
    <row r="5" spans="1:9" s="238" customFormat="1" ht="15" customHeight="1" x14ac:dyDescent="0.25">
      <c r="A5" s="197"/>
    </row>
    <row r="6" spans="1:9" s="238" customFormat="1" ht="15" customHeight="1" x14ac:dyDescent="0.25">
      <c r="A6" s="197"/>
    </row>
    <row r="7" spans="1:9" s="238" customFormat="1" ht="15" customHeight="1" x14ac:dyDescent="0.25">
      <c r="A7" s="197"/>
    </row>
    <row r="8" spans="1:9" s="238" customFormat="1" ht="15" customHeight="1" x14ac:dyDescent="0.25">
      <c r="A8" s="724" t="s">
        <v>282</v>
      </c>
      <c r="B8" s="724"/>
      <c r="C8" s="724"/>
      <c r="D8" s="724"/>
      <c r="E8" s="724"/>
      <c r="F8" s="724"/>
      <c r="G8" s="724"/>
      <c r="H8" s="724"/>
      <c r="I8" s="724"/>
    </row>
    <row r="9" spans="1:9" s="238" customFormat="1" ht="15" customHeight="1" x14ac:dyDescent="0.25">
      <c r="A9" s="197"/>
    </row>
    <row r="10" spans="1:9" s="238" customFormat="1" ht="15" customHeight="1" x14ac:dyDescent="0.25">
      <c r="A10" s="197"/>
    </row>
    <row r="11" spans="1:9" s="238" customFormat="1" ht="15" customHeight="1" x14ac:dyDescent="0.25">
      <c r="A11" s="197"/>
    </row>
    <row r="12" spans="1:9" s="238" customFormat="1" ht="15" customHeight="1" x14ac:dyDescent="0.25">
      <c r="A12" s="197"/>
    </row>
    <row r="13" spans="1:9" s="238" customFormat="1" ht="15" customHeight="1" x14ac:dyDescent="0.25">
      <c r="A13" s="724" t="s">
        <v>283</v>
      </c>
      <c r="B13" s="724"/>
      <c r="C13" s="724"/>
      <c r="D13" s="724"/>
      <c r="E13" s="724"/>
      <c r="F13" s="724"/>
      <c r="G13" s="724"/>
      <c r="H13" s="724"/>
      <c r="I13" s="724"/>
    </row>
    <row r="14" spans="1:9" s="238" customFormat="1" ht="15" customHeight="1" x14ac:dyDescent="0.25"/>
    <row r="15" spans="1:9" s="238" customFormat="1" ht="15" customHeight="1" x14ac:dyDescent="0.25"/>
  </sheetData>
  <mergeCells count="3">
    <mergeCell ref="A1:I1"/>
    <mergeCell ref="A8:I8"/>
    <mergeCell ref="A13:I1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1"/>
    </sheetView>
  </sheetViews>
  <sheetFormatPr defaultColWidth="9.109375" defaultRowHeight="13.2" x14ac:dyDescent="0.25"/>
  <cols>
    <col min="1" max="9" width="9.109375" style="193"/>
    <col min="10" max="16384" width="9.109375" style="192"/>
  </cols>
  <sheetData>
    <row r="1" spans="1:9" s="195" customFormat="1" ht="15" customHeight="1" x14ac:dyDescent="0.25">
      <c r="A1" s="723" t="s">
        <v>560</v>
      </c>
      <c r="B1" s="723"/>
      <c r="C1" s="723"/>
      <c r="D1" s="723"/>
      <c r="E1" s="723"/>
      <c r="F1" s="723"/>
      <c r="G1" s="723"/>
      <c r="H1" s="723"/>
      <c r="I1" s="723"/>
    </row>
    <row r="2" spans="1:9" s="195" customFormat="1" ht="15" customHeight="1" x14ac:dyDescent="0.25">
      <c r="A2" s="218"/>
      <c r="B2" s="218"/>
      <c r="C2" s="218"/>
      <c r="D2" s="218"/>
      <c r="E2" s="218"/>
      <c r="F2" s="218"/>
      <c r="G2" s="218"/>
      <c r="H2" s="218"/>
      <c r="I2" s="191" t="str">
        <f>'2.sz. melléklet'!G2</f>
        <v>az 1/2018. (II..) önkormányzati rendelethez</v>
      </c>
    </row>
    <row r="3" spans="1:9" s="195" customFormat="1" ht="15" customHeight="1" x14ac:dyDescent="0.25">
      <c r="A3" s="197"/>
      <c r="B3" s="197"/>
      <c r="C3" s="197"/>
      <c r="D3" s="197"/>
      <c r="E3" s="197"/>
      <c r="F3" s="197"/>
      <c r="G3" s="197"/>
      <c r="H3" s="197"/>
      <c r="I3" s="197"/>
    </row>
    <row r="4" spans="1:9" s="195" customFormat="1" ht="15" customHeight="1" x14ac:dyDescent="0.25">
      <c r="A4" s="197"/>
      <c r="B4" s="197"/>
      <c r="C4" s="197"/>
      <c r="D4" s="197"/>
      <c r="E4" s="197"/>
      <c r="F4" s="197"/>
      <c r="G4" s="197"/>
      <c r="H4" s="197"/>
      <c r="I4" s="197"/>
    </row>
    <row r="5" spans="1:9" s="195" customFormat="1" ht="15" customHeight="1" x14ac:dyDescent="0.25">
      <c r="A5" s="724" t="s">
        <v>284</v>
      </c>
      <c r="B5" s="724"/>
      <c r="C5" s="724"/>
      <c r="D5" s="724"/>
      <c r="E5" s="724"/>
      <c r="F5" s="724"/>
      <c r="G5" s="724"/>
      <c r="H5" s="724"/>
      <c r="I5" s="724"/>
    </row>
    <row r="6" spans="1:9" s="195" customFormat="1" ht="15" customHeight="1" x14ac:dyDescent="0.25">
      <c r="A6" s="197"/>
      <c r="B6" s="197"/>
      <c r="C6" s="197"/>
      <c r="D6" s="197"/>
      <c r="E6" s="197"/>
      <c r="F6" s="197"/>
      <c r="G6" s="197"/>
      <c r="H6" s="197"/>
      <c r="I6" s="197"/>
    </row>
    <row r="7" spans="1:9" s="195" customFormat="1" ht="15" customHeight="1" x14ac:dyDescent="0.25">
      <c r="A7" s="197"/>
      <c r="B7" s="197"/>
      <c r="C7" s="197"/>
      <c r="D7" s="197"/>
      <c r="E7" s="197"/>
      <c r="F7" s="197"/>
      <c r="G7" s="197"/>
      <c r="H7" s="197"/>
      <c r="I7" s="197"/>
    </row>
    <row r="8" spans="1:9" s="195" customFormat="1" ht="15" customHeight="1" x14ac:dyDescent="0.25">
      <c r="A8" s="197" t="s">
        <v>285</v>
      </c>
      <c r="B8" s="197"/>
      <c r="C8" s="197"/>
      <c r="D8" s="197"/>
      <c r="E8" s="197"/>
      <c r="F8" s="197"/>
      <c r="G8" s="197"/>
      <c r="H8" s="197"/>
      <c r="I8" s="197"/>
    </row>
    <row r="9" spans="1:9" s="195" customFormat="1" ht="15" customHeight="1" x14ac:dyDescent="0.25">
      <c r="A9" s="197"/>
      <c r="B9" s="197"/>
      <c r="C9" s="197"/>
      <c r="D9" s="197"/>
      <c r="E9" s="197"/>
      <c r="F9" s="197"/>
      <c r="G9" s="197"/>
      <c r="H9" s="197"/>
      <c r="I9" s="197"/>
    </row>
    <row r="10" spans="1:9" s="195" customFormat="1" ht="15" customHeight="1" x14ac:dyDescent="0.25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s="195" customFormat="1" ht="15" customHeight="1" x14ac:dyDescent="0.25">
      <c r="A11" s="197"/>
      <c r="B11" s="197"/>
      <c r="C11" s="197"/>
      <c r="D11" s="197"/>
      <c r="E11" s="197"/>
      <c r="F11" s="197"/>
      <c r="G11" s="197"/>
      <c r="H11" s="197"/>
      <c r="I11" s="197"/>
    </row>
    <row r="12" spans="1:9" s="195" customFormat="1" ht="15" customHeight="1" x14ac:dyDescent="0.25">
      <c r="A12" s="197" t="s">
        <v>286</v>
      </c>
      <c r="B12" s="197"/>
      <c r="C12" s="197"/>
      <c r="D12" s="197"/>
      <c r="E12" s="197"/>
      <c r="F12" s="237" t="s">
        <v>287</v>
      </c>
      <c r="G12" s="197"/>
      <c r="H12" s="197"/>
      <c r="I12" s="197"/>
    </row>
    <row r="13" spans="1:9" s="195" customFormat="1" ht="15" customHeight="1" x14ac:dyDescent="0.25">
      <c r="A13" s="197"/>
      <c r="B13" s="197"/>
      <c r="C13" s="197"/>
      <c r="D13" s="197"/>
      <c r="E13" s="197"/>
      <c r="F13" s="237"/>
      <c r="G13" s="197"/>
      <c r="H13" s="197"/>
      <c r="I13" s="197"/>
    </row>
    <row r="14" spans="1:9" s="195" customFormat="1" ht="15" customHeight="1" x14ac:dyDescent="0.25">
      <c r="A14" s="197" t="s">
        <v>288</v>
      </c>
      <c r="B14" s="197"/>
      <c r="C14" s="197"/>
      <c r="D14" s="197"/>
      <c r="E14" s="197"/>
      <c r="F14" s="237" t="s">
        <v>289</v>
      </c>
      <c r="G14" s="197"/>
      <c r="H14" s="197"/>
      <c r="I14" s="197"/>
    </row>
    <row r="15" spans="1:9" s="195" customFormat="1" ht="15" customHeight="1" x14ac:dyDescent="0.25">
      <c r="A15" s="197" t="s">
        <v>290</v>
      </c>
      <c r="B15" s="197"/>
      <c r="C15" s="197"/>
      <c r="D15" s="197"/>
      <c r="E15" s="197"/>
      <c r="F15" s="237"/>
      <c r="G15" s="197"/>
      <c r="H15" s="197"/>
      <c r="I15" s="197"/>
    </row>
    <row r="16" spans="1:9" s="195" customFormat="1" ht="15" customHeight="1" x14ac:dyDescent="0.25">
      <c r="A16" s="197" t="s">
        <v>291</v>
      </c>
      <c r="B16" s="197"/>
      <c r="C16" s="197"/>
      <c r="D16" s="197"/>
      <c r="E16" s="197"/>
      <c r="F16" s="237" t="s">
        <v>289</v>
      </c>
      <c r="G16" s="197"/>
      <c r="H16" s="197"/>
      <c r="I16" s="197"/>
    </row>
    <row r="17" spans="1:9" s="195" customFormat="1" ht="15" customHeight="1" x14ac:dyDescent="0.25">
      <c r="A17" s="197"/>
      <c r="B17" s="197"/>
      <c r="C17" s="197"/>
      <c r="D17" s="197"/>
      <c r="E17" s="197"/>
      <c r="F17" s="237"/>
      <c r="G17" s="197"/>
      <c r="H17" s="197"/>
      <c r="I17" s="197"/>
    </row>
    <row r="18" spans="1:9" s="195" customFormat="1" ht="15" customHeight="1" x14ac:dyDescent="0.25">
      <c r="A18" s="197" t="s">
        <v>292</v>
      </c>
      <c r="B18" s="197"/>
      <c r="C18" s="197"/>
      <c r="D18" s="197"/>
      <c r="E18" s="197"/>
      <c r="F18" s="237" t="s">
        <v>293</v>
      </c>
      <c r="G18" s="197"/>
      <c r="H18" s="197"/>
      <c r="I18" s="197"/>
    </row>
    <row r="19" spans="1:9" s="195" customFormat="1" ht="15" customHeight="1" x14ac:dyDescent="0.25">
      <c r="A19" s="197"/>
      <c r="B19" s="197"/>
      <c r="C19" s="197"/>
      <c r="D19" s="197"/>
      <c r="E19" s="197"/>
      <c r="F19" s="197"/>
      <c r="G19" s="197"/>
      <c r="H19" s="197"/>
      <c r="I19" s="197"/>
    </row>
    <row r="20" spans="1:9" s="195" customFormat="1" ht="15" customHeight="1" x14ac:dyDescent="0.25">
      <c r="A20" s="197"/>
      <c r="B20" s="197"/>
      <c r="C20" s="197"/>
      <c r="D20" s="197"/>
      <c r="E20" s="197"/>
      <c r="F20" s="197"/>
      <c r="G20" s="197"/>
      <c r="H20" s="197"/>
      <c r="I20" s="197"/>
    </row>
    <row r="21" spans="1:9" s="195" customFormat="1" ht="15" customHeight="1" x14ac:dyDescent="0.25">
      <c r="A21" s="197" t="s">
        <v>294</v>
      </c>
      <c r="B21" s="197"/>
      <c r="C21" s="197"/>
      <c r="D21" s="197"/>
      <c r="E21" s="197"/>
      <c r="F21" s="197"/>
      <c r="G21" s="197"/>
      <c r="H21" s="197"/>
      <c r="I21" s="197"/>
    </row>
  </sheetData>
  <mergeCells count="2">
    <mergeCell ref="A1:I1"/>
    <mergeCell ref="A5:I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D1"/>
    </sheetView>
  </sheetViews>
  <sheetFormatPr defaultColWidth="9.109375" defaultRowHeight="13.2" x14ac:dyDescent="0.25"/>
  <cols>
    <col min="1" max="1" width="37.6640625" style="193" customWidth="1"/>
    <col min="2" max="3" width="15.6640625" style="193" customWidth="1"/>
    <col min="4" max="4" width="9.109375" style="193"/>
    <col min="5" max="5" width="9.5546875" style="193" bestFit="1" customWidth="1"/>
    <col min="6" max="16384" width="9.109375" style="192"/>
  </cols>
  <sheetData>
    <row r="1" spans="1:5" s="195" customFormat="1" ht="15" customHeight="1" x14ac:dyDescent="0.25">
      <c r="A1" s="723" t="s">
        <v>561</v>
      </c>
      <c r="B1" s="723"/>
      <c r="C1" s="723"/>
      <c r="D1" s="723"/>
      <c r="E1" s="197"/>
    </row>
    <row r="2" spans="1:5" s="195" customFormat="1" ht="15" customHeight="1" x14ac:dyDescent="0.25">
      <c r="A2" s="218"/>
      <c r="B2" s="218"/>
      <c r="C2" s="218"/>
      <c r="D2" s="191" t="str">
        <f>'2.sz. melléklet'!G2</f>
        <v>az 1/2018. (II..) önkormányzati rendelethez</v>
      </c>
      <c r="E2" s="197"/>
    </row>
    <row r="3" spans="1:5" s="195" customFormat="1" ht="15" customHeight="1" x14ac:dyDescent="0.25">
      <c r="A3" s="196"/>
      <c r="B3" s="197"/>
      <c r="C3" s="197"/>
      <c r="D3" s="197"/>
      <c r="E3" s="197"/>
    </row>
    <row r="4" spans="1:5" s="195" customFormat="1" ht="15" customHeight="1" x14ac:dyDescent="0.25">
      <c r="A4" s="196"/>
      <c r="B4" s="197"/>
      <c r="C4" s="197"/>
      <c r="D4" s="197"/>
      <c r="E4" s="197"/>
    </row>
    <row r="5" spans="1:5" s="195" customFormat="1" ht="15" customHeight="1" x14ac:dyDescent="0.25">
      <c r="A5" s="724" t="s">
        <v>663</v>
      </c>
      <c r="B5" s="724"/>
      <c r="C5" s="724"/>
      <c r="D5" s="724"/>
      <c r="E5" s="197"/>
    </row>
    <row r="6" spans="1:5" s="195" customFormat="1" ht="15" customHeight="1" x14ac:dyDescent="0.25">
      <c r="A6" s="196"/>
      <c r="B6" s="197"/>
      <c r="C6" s="197"/>
      <c r="D6" s="197"/>
      <c r="E6" s="197"/>
    </row>
    <row r="7" spans="1:5" s="195" customFormat="1" ht="15" customHeight="1" x14ac:dyDescent="0.25">
      <c r="A7" s="196" t="s">
        <v>594</v>
      </c>
      <c r="B7" s="581">
        <v>145181270</v>
      </c>
      <c r="C7" s="247"/>
      <c r="D7" s="197"/>
      <c r="E7" s="197"/>
    </row>
    <row r="8" spans="1:5" s="195" customFormat="1" ht="15" customHeight="1" x14ac:dyDescent="0.25">
      <c r="A8" s="196" t="s">
        <v>593</v>
      </c>
      <c r="B8" s="581">
        <v>75760</v>
      </c>
      <c r="C8" s="247"/>
      <c r="D8" s="197"/>
      <c r="E8" s="197"/>
    </row>
    <row r="9" spans="1:5" s="195" customFormat="1" ht="15" customHeight="1" x14ac:dyDescent="0.25">
      <c r="A9" s="197" t="s">
        <v>592</v>
      </c>
      <c r="B9" s="581">
        <v>28049</v>
      </c>
      <c r="C9" s="247"/>
      <c r="D9" s="197"/>
      <c r="E9" s="197"/>
    </row>
    <row r="10" spans="1:5" s="195" customFormat="1" ht="15" customHeight="1" x14ac:dyDescent="0.25">
      <c r="A10" s="197" t="s">
        <v>591</v>
      </c>
      <c r="B10" s="581">
        <v>26038623</v>
      </c>
      <c r="C10" s="247"/>
      <c r="D10" s="197"/>
      <c r="E10" s="247"/>
    </row>
    <row r="11" spans="1:5" s="195" customFormat="1" ht="15" customHeight="1" x14ac:dyDescent="0.25">
      <c r="A11" s="197" t="s">
        <v>760</v>
      </c>
      <c r="B11" s="581">
        <v>225488</v>
      </c>
      <c r="C11" s="247"/>
      <c r="D11" s="197"/>
      <c r="E11" s="247"/>
    </row>
    <row r="12" spans="1:5" s="195" customFormat="1" ht="15" customHeight="1" x14ac:dyDescent="0.25">
      <c r="A12" s="197" t="s">
        <v>590</v>
      </c>
      <c r="B12" s="581">
        <v>1258502</v>
      </c>
      <c r="C12" s="247"/>
      <c r="D12" s="197"/>
      <c r="E12" s="247"/>
    </row>
    <row r="13" spans="1:5" s="195" customFormat="1" ht="15" customHeight="1" x14ac:dyDescent="0.25">
      <c r="A13" s="197" t="s">
        <v>761</v>
      </c>
      <c r="B13" s="581">
        <v>2319697</v>
      </c>
      <c r="C13" s="247"/>
      <c r="D13" s="197"/>
      <c r="E13" s="247"/>
    </row>
    <row r="14" spans="1:5" s="195" customFormat="1" ht="15" customHeight="1" x14ac:dyDescent="0.25">
      <c r="A14" s="197" t="s">
        <v>762</v>
      </c>
      <c r="B14" s="581">
        <v>998999</v>
      </c>
      <c r="C14" s="247"/>
      <c r="D14" s="197"/>
      <c r="E14" s="247"/>
    </row>
    <row r="15" spans="1:5" s="195" customFormat="1" ht="15" customHeight="1" x14ac:dyDescent="0.25">
      <c r="A15" s="197" t="s">
        <v>341</v>
      </c>
      <c r="B15" s="581">
        <v>765121</v>
      </c>
      <c r="C15" s="247"/>
      <c r="D15" s="197"/>
      <c r="E15" s="197"/>
    </row>
    <row r="16" spans="1:5" s="195" customFormat="1" ht="15" customHeight="1" x14ac:dyDescent="0.25">
      <c r="A16" s="197" t="s">
        <v>342</v>
      </c>
      <c r="B16" s="581">
        <v>42845</v>
      </c>
      <c r="C16" s="247"/>
      <c r="D16" s="197"/>
      <c r="E16" s="197"/>
    </row>
    <row r="17" spans="1:5" s="195" customFormat="1" ht="15" customHeight="1" x14ac:dyDescent="0.25">
      <c r="A17" s="197"/>
      <c r="B17" s="581"/>
      <c r="C17" s="247"/>
      <c r="D17" s="197"/>
      <c r="E17" s="197"/>
    </row>
    <row r="18" spans="1:5" s="195" customFormat="1" ht="15" customHeight="1" x14ac:dyDescent="0.25">
      <c r="A18" s="248" t="s">
        <v>295</v>
      </c>
      <c r="B18" s="582">
        <f>SUM(B7:B17)</f>
        <v>176934354</v>
      </c>
      <c r="C18" s="249"/>
      <c r="D18" s="248"/>
      <c r="E18" s="197"/>
    </row>
    <row r="19" spans="1:5" s="195" customFormat="1" ht="15" customHeight="1" x14ac:dyDescent="0.25">
      <c r="A19" s="197"/>
      <c r="B19" s="247"/>
      <c r="C19" s="247"/>
      <c r="D19" s="197"/>
      <c r="E19" s="197"/>
    </row>
    <row r="20" spans="1:5" s="195" customFormat="1" ht="15" customHeight="1" x14ac:dyDescent="0.25">
      <c r="A20" s="197"/>
      <c r="B20" s="197"/>
      <c r="C20" s="197"/>
      <c r="D20" s="197"/>
      <c r="E20" s="197"/>
    </row>
    <row r="21" spans="1:5" s="195" customFormat="1" ht="15" customHeight="1" x14ac:dyDescent="0.25">
      <c r="A21" s="197"/>
      <c r="B21" s="197"/>
      <c r="C21" s="197"/>
      <c r="D21" s="197"/>
      <c r="E21" s="197"/>
    </row>
  </sheetData>
  <mergeCells count="2">
    <mergeCell ref="A1:D1"/>
    <mergeCell ref="A5:D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>
      <selection activeCell="J5" sqref="J5"/>
    </sheetView>
  </sheetViews>
  <sheetFormatPr defaultRowHeight="13.2" x14ac:dyDescent="0.25"/>
  <cols>
    <col min="1" max="1" width="5.6640625" style="1" customWidth="1"/>
    <col min="2" max="2" width="39.5546875" style="1" customWidth="1"/>
    <col min="3" max="7" width="9.6640625" style="1" customWidth="1"/>
  </cols>
  <sheetData>
    <row r="1" spans="1:8" s="1" customFormat="1" ht="15" customHeight="1" x14ac:dyDescent="0.25">
      <c r="B1" s="2"/>
      <c r="C1" s="2"/>
      <c r="D1" s="2"/>
      <c r="E1" s="2"/>
      <c r="F1" s="2"/>
      <c r="G1" s="2" t="s">
        <v>545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527" t="s">
        <v>768</v>
      </c>
    </row>
    <row r="3" spans="1:8" s="1" customFormat="1" ht="15" customHeight="1" x14ac:dyDescent="0.25">
      <c r="A3" s="4"/>
    </row>
    <row r="4" spans="1:8" s="1" customFormat="1" ht="15" customHeight="1" x14ac:dyDescent="0.25">
      <c r="A4" s="740" t="s">
        <v>644</v>
      </c>
      <c r="B4" s="740"/>
      <c r="C4" s="740"/>
      <c r="D4" s="740"/>
      <c r="E4" s="740"/>
      <c r="F4" s="740"/>
      <c r="G4" s="740"/>
    </row>
    <row r="5" spans="1:8" s="1" customFormat="1" ht="15" customHeight="1" thickBot="1" x14ac:dyDescent="0.3">
      <c r="A5" s="5"/>
      <c r="B5" s="5"/>
      <c r="C5" s="5"/>
      <c r="D5" s="5"/>
      <c r="E5" s="5"/>
      <c r="F5" s="5"/>
      <c r="G5" s="446" t="s">
        <v>313</v>
      </c>
    </row>
    <row r="6" spans="1:8" ht="51" customHeight="1" thickTop="1" x14ac:dyDescent="0.25">
      <c r="A6" s="7" t="s">
        <v>1</v>
      </c>
      <c r="B6" s="8" t="s">
        <v>2</v>
      </c>
      <c r="C6" s="9" t="s">
        <v>604</v>
      </c>
      <c r="D6" s="9" t="s">
        <v>645</v>
      </c>
      <c r="E6" s="9" t="s">
        <v>646</v>
      </c>
      <c r="F6" s="9" t="s">
        <v>647</v>
      </c>
      <c r="G6" s="503" t="s">
        <v>648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 s="15"/>
    </row>
    <row r="8" spans="1:8" ht="15" customHeight="1" thickTop="1" x14ac:dyDescent="0.25">
      <c r="A8" s="742" t="s">
        <v>10</v>
      </c>
      <c r="B8" s="743"/>
      <c r="C8" s="743"/>
      <c r="D8" s="743"/>
      <c r="E8" s="743"/>
      <c r="F8" s="743"/>
      <c r="G8" s="744"/>
      <c r="H8" s="15"/>
    </row>
    <row r="9" spans="1:8" ht="15" customHeight="1" x14ac:dyDescent="0.25">
      <c r="A9" s="24" t="s">
        <v>11</v>
      </c>
      <c r="B9" s="25" t="s">
        <v>728</v>
      </c>
      <c r="C9" s="26">
        <f>SUM(C10:C11)</f>
        <v>60653936</v>
      </c>
      <c r="D9" s="26">
        <f t="shared" ref="D9:F9" si="0">SUM(D10:D11)</f>
        <v>76013947</v>
      </c>
      <c r="E9" s="26">
        <f t="shared" si="0"/>
        <v>76013947</v>
      </c>
      <c r="F9" s="26">
        <f t="shared" si="0"/>
        <v>77936578</v>
      </c>
      <c r="G9" s="79">
        <f>F9/C9</f>
        <v>1.2849385075356032</v>
      </c>
      <c r="H9" s="15"/>
    </row>
    <row r="10" spans="1:8" ht="15" customHeight="1" x14ac:dyDescent="0.25">
      <c r="A10" s="17" t="s">
        <v>13</v>
      </c>
      <c r="B10" s="18" t="s">
        <v>417</v>
      </c>
      <c r="C10" s="19">
        <f>'8.sz. melléklet'!D62</f>
        <v>60001189</v>
      </c>
      <c r="D10" s="19">
        <f>'8.sz. melléklet'!E62</f>
        <v>73129648</v>
      </c>
      <c r="E10" s="19">
        <f>'8.sz. melléklet'!F62</f>
        <v>73129648</v>
      </c>
      <c r="F10" s="19">
        <f>'8.sz. melléklet'!G62</f>
        <v>62098492</v>
      </c>
      <c r="G10" s="120">
        <f>F10/C10</f>
        <v>1.0349543573211524</v>
      </c>
      <c r="H10" s="15"/>
    </row>
    <row r="11" spans="1:8" ht="24" x14ac:dyDescent="0.25">
      <c r="A11" s="17" t="s">
        <v>14</v>
      </c>
      <c r="B11" s="47" t="s">
        <v>730</v>
      </c>
      <c r="C11" s="19">
        <f>'8.sz. melléklet'!D63</f>
        <v>652747</v>
      </c>
      <c r="D11" s="19">
        <f>'8.sz. melléklet'!E63</f>
        <v>2884299</v>
      </c>
      <c r="E11" s="19">
        <f>'8.sz. melléklet'!F63</f>
        <v>2884299</v>
      </c>
      <c r="F11" s="19">
        <f>'8.sz. melléklet'!G63</f>
        <v>15838086</v>
      </c>
      <c r="G11" s="120">
        <f>F11/C11</f>
        <v>24.263743839496772</v>
      </c>
      <c r="H11" s="15"/>
    </row>
    <row r="12" spans="1:8" ht="24" x14ac:dyDescent="0.25">
      <c r="A12" s="24" t="s">
        <v>19</v>
      </c>
      <c r="B12" s="704" t="s">
        <v>729</v>
      </c>
      <c r="C12" s="26">
        <f>SUM(C13:C14)</f>
        <v>26600000</v>
      </c>
      <c r="D12" s="26">
        <f t="shared" ref="D12:F12" si="1">SUM(D13:D14)</f>
        <v>135611464</v>
      </c>
      <c r="E12" s="26">
        <f t="shared" si="1"/>
        <v>135611464</v>
      </c>
      <c r="F12" s="26">
        <f t="shared" si="1"/>
        <v>47307491</v>
      </c>
      <c r="G12" s="79">
        <f>F12/C12</f>
        <v>1.7784771052631578</v>
      </c>
      <c r="H12" s="15"/>
    </row>
    <row r="13" spans="1:8" ht="15" customHeight="1" x14ac:dyDescent="0.25">
      <c r="A13" s="17" t="s">
        <v>13</v>
      </c>
      <c r="B13" s="18" t="s">
        <v>677</v>
      </c>
      <c r="C13" s="19">
        <f>'8.sz. melléklet'!D65</f>
        <v>26600000</v>
      </c>
      <c r="D13" s="19">
        <f>'8.sz. melléklet'!E65</f>
        <v>26600000</v>
      </c>
      <c r="E13" s="19">
        <f>'8.sz. melléklet'!F65</f>
        <v>26600000</v>
      </c>
      <c r="F13" s="19">
        <f>'8.sz. melléklet'!G65</f>
        <v>14476490</v>
      </c>
      <c r="G13" s="79"/>
      <c r="H13" s="15"/>
    </row>
    <row r="14" spans="1:8" ht="24" x14ac:dyDescent="0.25">
      <c r="A14" s="17" t="s">
        <v>14</v>
      </c>
      <c r="B14" s="47" t="s">
        <v>731</v>
      </c>
      <c r="C14" s="19">
        <f>'8.sz. melléklet'!D66</f>
        <v>0</v>
      </c>
      <c r="D14" s="19">
        <f>'8.sz. melléklet'!E66</f>
        <v>109011464</v>
      </c>
      <c r="E14" s="19">
        <f>'8.sz. melléklet'!F66</f>
        <v>109011464</v>
      </c>
      <c r="F14" s="19">
        <f>'8.sz. melléklet'!G66</f>
        <v>32831001</v>
      </c>
      <c r="G14" s="120"/>
      <c r="H14" s="15"/>
    </row>
    <row r="15" spans="1:8" ht="15" customHeight="1" x14ac:dyDescent="0.25">
      <c r="A15" s="24" t="s">
        <v>20</v>
      </c>
      <c r="B15" s="67" t="s">
        <v>15</v>
      </c>
      <c r="C15" s="68">
        <f>SUM(C16:C18)</f>
        <v>78300000</v>
      </c>
      <c r="D15" s="68">
        <f>SUM(D16:D18)</f>
        <v>78300000</v>
      </c>
      <c r="E15" s="68">
        <f t="shared" ref="E15:F15" si="2">SUM(E16:E18)</f>
        <v>90457795</v>
      </c>
      <c r="F15" s="68">
        <f t="shared" si="2"/>
        <v>84000000</v>
      </c>
      <c r="G15" s="79">
        <f t="shared" ref="G15:G23" si="3">F15/C15</f>
        <v>1.0727969348659003</v>
      </c>
      <c r="H15" s="15"/>
    </row>
    <row r="16" spans="1:8" ht="15" customHeight="1" x14ac:dyDescent="0.25">
      <c r="A16" s="332" t="s">
        <v>13</v>
      </c>
      <c r="B16" s="333" t="s">
        <v>425</v>
      </c>
      <c r="C16" s="177">
        <f>'8.sz. melléklet'!D68</f>
        <v>49000000</v>
      </c>
      <c r="D16" s="177">
        <f>'8.sz. melléklet'!E68</f>
        <v>49000000</v>
      </c>
      <c r="E16" s="177">
        <f>'8.sz. melléklet'!F68</f>
        <v>51941524</v>
      </c>
      <c r="F16" s="177">
        <f>'8.sz. melléklet'!G68</f>
        <v>51000000</v>
      </c>
      <c r="G16" s="87">
        <f t="shared" si="3"/>
        <v>1.0408163265306123</v>
      </c>
      <c r="H16" s="15"/>
    </row>
    <row r="17" spans="1:8" ht="15" customHeight="1" x14ac:dyDescent="0.25">
      <c r="A17" s="332" t="s">
        <v>14</v>
      </c>
      <c r="B17" s="333" t="s">
        <v>426</v>
      </c>
      <c r="C17" s="177">
        <f>'8.sz. melléklet'!D69</f>
        <v>29100000</v>
      </c>
      <c r="D17" s="177">
        <f>'8.sz. melléklet'!E69</f>
        <v>29261000</v>
      </c>
      <c r="E17" s="177">
        <f>'8.sz. melléklet'!F69</f>
        <v>38477100</v>
      </c>
      <c r="F17" s="177">
        <f>'8.sz. melléklet'!G69</f>
        <v>32600000</v>
      </c>
      <c r="G17" s="87">
        <f t="shared" si="3"/>
        <v>1.1202749140893471</v>
      </c>
      <c r="H17" s="15"/>
    </row>
    <row r="18" spans="1:8" ht="15" customHeight="1" x14ac:dyDescent="0.25">
      <c r="A18" s="332" t="s">
        <v>42</v>
      </c>
      <c r="B18" s="333" t="s">
        <v>436</v>
      </c>
      <c r="C18" s="177">
        <f>'8.sz. melléklet'!D73</f>
        <v>200000</v>
      </c>
      <c r="D18" s="177">
        <f>'8.sz. melléklet'!E73</f>
        <v>39000</v>
      </c>
      <c r="E18" s="177">
        <f>'8.sz. melléklet'!F73</f>
        <v>39171</v>
      </c>
      <c r="F18" s="177">
        <f>'8.sz. melléklet'!G73</f>
        <v>400000</v>
      </c>
      <c r="G18" s="87">
        <f t="shared" si="3"/>
        <v>2</v>
      </c>
      <c r="H18" s="15"/>
    </row>
    <row r="19" spans="1:8" ht="15" customHeight="1" x14ac:dyDescent="0.25">
      <c r="A19" s="24" t="s">
        <v>21</v>
      </c>
      <c r="B19" s="16" t="s">
        <v>12</v>
      </c>
      <c r="C19" s="26">
        <f>'8.sz. melléklet'!D74+'9.sz. melléklet'!D35</f>
        <v>64409292</v>
      </c>
      <c r="D19" s="26">
        <f>'8.sz. melléklet'!E74+'9.sz. melléklet'!E35</f>
        <v>82562911</v>
      </c>
      <c r="E19" s="26">
        <f>'8.sz. melléklet'!F74+'9.sz. melléklet'!F35</f>
        <v>86578161</v>
      </c>
      <c r="F19" s="26">
        <f>'8.sz. melléklet'!G74+'9.sz. melléklet'!G35</f>
        <v>70729687</v>
      </c>
      <c r="G19" s="79">
        <f>F19/C19</f>
        <v>1.0981286209449406</v>
      </c>
      <c r="H19" s="15"/>
    </row>
    <row r="20" spans="1:8" ht="15" customHeight="1" x14ac:dyDescent="0.25">
      <c r="A20" s="24" t="s">
        <v>22</v>
      </c>
      <c r="B20" s="25" t="s">
        <v>526</v>
      </c>
      <c r="C20" s="26">
        <f>'8.sz. melléklet'!D84</f>
        <v>11529000</v>
      </c>
      <c r="D20" s="26">
        <f>'8.sz. melléklet'!E84</f>
        <v>11922000</v>
      </c>
      <c r="E20" s="26">
        <f>'8.sz. melléklet'!F84</f>
        <v>11922701</v>
      </c>
      <c r="F20" s="26">
        <f>'8.sz. melléklet'!G84</f>
        <v>0</v>
      </c>
      <c r="G20" s="79">
        <f t="shared" si="3"/>
        <v>0</v>
      </c>
      <c r="H20" s="15"/>
    </row>
    <row r="21" spans="1:8" ht="15" customHeight="1" x14ac:dyDescent="0.25">
      <c r="A21" s="664" t="s">
        <v>732</v>
      </c>
      <c r="B21" s="25" t="s">
        <v>23</v>
      </c>
      <c r="C21" s="26">
        <f>'8.sz. melléklet'!D87</f>
        <v>0</v>
      </c>
      <c r="D21" s="26">
        <f>'8.sz. melléklet'!E87</f>
        <v>4050400</v>
      </c>
      <c r="E21" s="26">
        <f>'8.sz. melléklet'!F87</f>
        <v>4070400</v>
      </c>
      <c r="F21" s="26">
        <f>'8.sz. melléklet'!G87</f>
        <v>0</v>
      </c>
      <c r="G21" s="79"/>
      <c r="H21" s="15"/>
    </row>
    <row r="22" spans="1:8" ht="15" customHeight="1" x14ac:dyDescent="0.25">
      <c r="A22" s="664" t="s">
        <v>27</v>
      </c>
      <c r="B22" s="25" t="s">
        <v>24</v>
      </c>
      <c r="C22" s="26">
        <f>'8.sz. melléklet'!D89</f>
        <v>132000</v>
      </c>
      <c r="D22" s="26">
        <f>'8.sz. melléklet'!E89</f>
        <v>115440</v>
      </c>
      <c r="E22" s="26">
        <f>'8.sz. melléklet'!F89</f>
        <v>115440</v>
      </c>
      <c r="F22" s="26">
        <f>'8.sz. melléklet'!G89</f>
        <v>132000</v>
      </c>
      <c r="G22" s="79">
        <f t="shared" si="3"/>
        <v>1</v>
      </c>
      <c r="H22" s="15"/>
    </row>
    <row r="23" spans="1:8" ht="15" customHeight="1" x14ac:dyDescent="0.25">
      <c r="A23" s="737" t="s">
        <v>26</v>
      </c>
      <c r="B23" s="737"/>
      <c r="C23" s="28">
        <f>C19+C15+C9+C20+C12+C21+C22</f>
        <v>241624228</v>
      </c>
      <c r="D23" s="28">
        <f t="shared" ref="D23:F23" si="4">D19+D15+D9+D20+D12+D21+D22</f>
        <v>388576162</v>
      </c>
      <c r="E23" s="28">
        <f t="shared" si="4"/>
        <v>404769908</v>
      </c>
      <c r="F23" s="28">
        <f t="shared" si="4"/>
        <v>280105756</v>
      </c>
      <c r="G23" s="119">
        <f t="shared" si="3"/>
        <v>1.1592618766690896</v>
      </c>
      <c r="H23" s="15"/>
    </row>
    <row r="24" spans="1:8" ht="15" customHeight="1" x14ac:dyDescent="0.25">
      <c r="A24" s="741" t="s">
        <v>27</v>
      </c>
      <c r="B24" s="25" t="s">
        <v>28</v>
      </c>
      <c r="C24" s="739">
        <f>'8.sz. melléklet'!D93+'9.sz. melléklet'!D40</f>
        <v>81473772</v>
      </c>
      <c r="D24" s="739">
        <f>'8.sz. melléklet'!E93+'9.sz. melléklet'!E40</f>
        <v>81516832</v>
      </c>
      <c r="E24" s="739">
        <f>'8.sz. melléklet'!F93+'9.sz. melléklet'!F40</f>
        <v>81516832</v>
      </c>
      <c r="F24" s="739">
        <f>'8.sz. melléklet'!G93+'9.sz. melléklet'!G40</f>
        <v>179039244</v>
      </c>
      <c r="G24" s="732">
        <f>F24/C24</f>
        <v>2.1975077329180244</v>
      </c>
      <c r="H24" s="731"/>
    </row>
    <row r="25" spans="1:8" ht="15" customHeight="1" x14ac:dyDescent="0.25">
      <c r="A25" s="741"/>
      <c r="B25" s="25" t="s">
        <v>29</v>
      </c>
      <c r="C25" s="739"/>
      <c r="D25" s="739"/>
      <c r="E25" s="739"/>
      <c r="F25" s="739"/>
      <c r="G25" s="732" t="e">
        <f t="shared" ref="G25" si="5">E25/C25</f>
        <v>#DIV/0!</v>
      </c>
      <c r="H25" s="731"/>
    </row>
    <row r="26" spans="1:8" ht="15" customHeight="1" x14ac:dyDescent="0.25">
      <c r="A26" s="394" t="s">
        <v>479</v>
      </c>
      <c r="B26" s="25" t="s">
        <v>541</v>
      </c>
      <c r="C26" s="178">
        <v>0</v>
      </c>
      <c r="D26" s="178">
        <f>'8.sz. melléklet'!E94</f>
        <v>2619509</v>
      </c>
      <c r="E26" s="178">
        <f>'8.sz. melléklet'!F94</f>
        <v>2619509</v>
      </c>
      <c r="F26" s="178">
        <v>0</v>
      </c>
      <c r="G26" s="395"/>
      <c r="H26" s="371"/>
    </row>
    <row r="27" spans="1:8" ht="15" customHeight="1" x14ac:dyDescent="0.25">
      <c r="A27" s="358" t="s">
        <v>30</v>
      </c>
      <c r="B27" s="25" t="s">
        <v>757</v>
      </c>
      <c r="C27" s="175">
        <f t="shared" ref="C27:E27" si="6">SUM(C28:C30)</f>
        <v>100000000</v>
      </c>
      <c r="D27" s="175">
        <f t="shared" si="6"/>
        <v>100000000</v>
      </c>
      <c r="E27" s="175">
        <f t="shared" si="6"/>
        <v>100000000</v>
      </c>
      <c r="F27" s="175">
        <f>SUM(F28:F30)</f>
        <v>100000000</v>
      </c>
      <c r="G27" s="359"/>
      <c r="H27" s="731"/>
    </row>
    <row r="28" spans="1:8" ht="15" customHeight="1" x14ac:dyDescent="0.25">
      <c r="A28" s="42" t="s">
        <v>13</v>
      </c>
      <c r="B28" s="18" t="s">
        <v>758</v>
      </c>
      <c r="C28" s="552"/>
      <c r="D28" s="553"/>
      <c r="E28" s="553"/>
      <c r="F28" s="553"/>
      <c r="G28" s="357"/>
      <c r="H28" s="731"/>
    </row>
    <row r="29" spans="1:8" ht="15" customHeight="1" x14ac:dyDescent="0.25">
      <c r="A29" s="17" t="s">
        <v>14</v>
      </c>
      <c r="B29" s="18" t="s">
        <v>480</v>
      </c>
      <c r="C29" s="176">
        <f>'8.sz. melléklet'!D92</f>
        <v>100000000</v>
      </c>
      <c r="D29" s="176">
        <f>'8.sz. melléklet'!E92</f>
        <v>100000000</v>
      </c>
      <c r="E29" s="176">
        <f>'8.sz. melléklet'!F92</f>
        <v>100000000</v>
      </c>
      <c r="F29" s="176">
        <f>'8.sz. melléklet'!G92</f>
        <v>100000000</v>
      </c>
      <c r="G29" s="46"/>
      <c r="H29" s="15"/>
    </row>
    <row r="30" spans="1:8" ht="15" customHeight="1" x14ac:dyDescent="0.25">
      <c r="A30" s="17" t="s">
        <v>42</v>
      </c>
      <c r="B30" s="18" t="s">
        <v>481</v>
      </c>
      <c r="C30" s="550"/>
      <c r="D30" s="551"/>
      <c r="E30" s="551"/>
      <c r="F30" s="551"/>
      <c r="G30" s="490"/>
      <c r="H30" s="15"/>
    </row>
    <row r="31" spans="1:8" ht="15" customHeight="1" x14ac:dyDescent="0.25">
      <c r="A31" s="737" t="s">
        <v>31</v>
      </c>
      <c r="B31" s="737"/>
      <c r="C31" s="28">
        <f>SUM(C24:C27)</f>
        <v>181473772</v>
      </c>
      <c r="D31" s="28">
        <f>SUM(D24:D27)</f>
        <v>184136341</v>
      </c>
      <c r="E31" s="28">
        <f t="shared" ref="E31:F31" si="7">SUM(E24:E27)</f>
        <v>184136341</v>
      </c>
      <c r="F31" s="28">
        <f t="shared" si="7"/>
        <v>279039244</v>
      </c>
      <c r="G31" s="83">
        <f>F31/C31</f>
        <v>1.5376285009384165</v>
      </c>
      <c r="H31" s="15"/>
    </row>
    <row r="32" spans="1:8" ht="15" customHeight="1" x14ac:dyDescent="0.25">
      <c r="A32" s="738" t="s">
        <v>32</v>
      </c>
      <c r="B32" s="738"/>
      <c r="C32" s="31">
        <f>C31+C23</f>
        <v>423098000</v>
      </c>
      <c r="D32" s="31">
        <f>D31+D23</f>
        <v>572712503</v>
      </c>
      <c r="E32" s="31">
        <f>E31+E23</f>
        <v>588906249</v>
      </c>
      <c r="F32" s="31">
        <f>F31+F23</f>
        <v>559145000</v>
      </c>
      <c r="G32" s="174">
        <f>F32/C32</f>
        <v>1.3215496173463359</v>
      </c>
      <c r="H32" s="15"/>
    </row>
    <row r="33" spans="1:9" ht="15" customHeight="1" x14ac:dyDescent="0.25">
      <c r="A33" s="32"/>
      <c r="B33" s="33"/>
      <c r="C33" s="50"/>
      <c r="D33" s="50"/>
      <c r="E33" s="50"/>
      <c r="F33" s="50"/>
      <c r="G33" s="34"/>
      <c r="H33" s="15"/>
    </row>
    <row r="34" spans="1:9" ht="15" customHeight="1" x14ac:dyDescent="0.25">
      <c r="A34" s="733" t="s">
        <v>33</v>
      </c>
      <c r="B34" s="734"/>
      <c r="C34" s="734"/>
      <c r="D34" s="734"/>
      <c r="E34" s="734"/>
      <c r="F34" s="734"/>
      <c r="G34" s="735"/>
      <c r="H34" s="15"/>
    </row>
    <row r="35" spans="1:9" ht="15" customHeight="1" x14ac:dyDescent="0.25">
      <c r="A35" s="35" t="s">
        <v>11</v>
      </c>
      <c r="B35" s="16" t="s">
        <v>34</v>
      </c>
      <c r="C35" s="444">
        <f>'5.sz. melléklet'!D18</f>
        <v>203194136</v>
      </c>
      <c r="D35" s="444">
        <f>'5.sz. melléklet'!E18</f>
        <v>230408536</v>
      </c>
      <c r="E35" s="444">
        <f>'5.sz. melléklet'!F18</f>
        <v>209775505</v>
      </c>
      <c r="F35" s="444">
        <f>'5.sz. melléklet'!G18</f>
        <v>232666265</v>
      </c>
      <c r="G35" s="79">
        <f>F35/C35</f>
        <v>1.1450441906453441</v>
      </c>
      <c r="H35" s="15"/>
      <c r="I35" s="188"/>
    </row>
    <row r="36" spans="1:9" ht="15" customHeight="1" x14ac:dyDescent="0.25">
      <c r="A36" s="24" t="s">
        <v>19</v>
      </c>
      <c r="B36" s="25" t="s">
        <v>35</v>
      </c>
      <c r="C36" s="26">
        <f>'8.sz. melléklet'!D38+'8.sz. melléklet'!D45+'8.sz. melléklet'!D48+'9.sz. melléklet'!D27</f>
        <v>125353000</v>
      </c>
      <c r="D36" s="26">
        <f>'8.sz. melléklet'!E38+'8.sz. melléklet'!E45+'8.sz. melléklet'!E48+'9.sz. melléklet'!E27</f>
        <v>117181148</v>
      </c>
      <c r="E36" s="26">
        <f>'8.sz. melléklet'!F38+'8.sz. melléklet'!F45+'8.sz. melléklet'!F48+'9.sz. melléklet'!F27</f>
        <v>97551122</v>
      </c>
      <c r="F36" s="26">
        <f>'8.sz. melléklet'!G38+'8.sz. melléklet'!G45+'8.sz. melléklet'!G48+'9.sz. melléklet'!G27</f>
        <v>249993529</v>
      </c>
      <c r="G36" s="79">
        <f t="shared" ref="G36:G40" si="8">F36/C36</f>
        <v>1.994316282817324</v>
      </c>
      <c r="H36" s="15"/>
    </row>
    <row r="37" spans="1:9" ht="15" customHeight="1" x14ac:dyDescent="0.25">
      <c r="A37" s="24" t="s">
        <v>20</v>
      </c>
      <c r="B37" s="25" t="s">
        <v>36</v>
      </c>
      <c r="C37" s="175">
        <f>SUM(C38:C38)</f>
        <v>92341818</v>
      </c>
      <c r="D37" s="175">
        <f>SUM(D38:D38)</f>
        <v>122582442</v>
      </c>
      <c r="E37" s="175">
        <f t="shared" ref="E37:F37" si="9">SUM(E38:E38)</f>
        <v>0</v>
      </c>
      <c r="F37" s="175">
        <f t="shared" si="9"/>
        <v>74197028</v>
      </c>
      <c r="G37" s="79">
        <f t="shared" si="8"/>
        <v>0.80350408522387984</v>
      </c>
      <c r="H37" s="15"/>
    </row>
    <row r="38" spans="1:9" ht="15" customHeight="1" x14ac:dyDescent="0.25">
      <c r="A38" s="17" t="s">
        <v>13</v>
      </c>
      <c r="B38" s="18" t="s">
        <v>37</v>
      </c>
      <c r="C38" s="19">
        <f>'8.sz. melléklet'!D37</f>
        <v>92341818</v>
      </c>
      <c r="D38" s="19">
        <f>'8.sz. melléklet'!E37</f>
        <v>122582442</v>
      </c>
      <c r="E38" s="19">
        <f>'8.sz. melléklet'!F37</f>
        <v>0</v>
      </c>
      <c r="F38" s="19">
        <f>'8.sz. melléklet'!G37</f>
        <v>74197028</v>
      </c>
      <c r="G38" s="120">
        <f t="shared" si="8"/>
        <v>0.80350408522387984</v>
      </c>
      <c r="H38" s="15"/>
    </row>
    <row r="39" spans="1:9" ht="15" customHeight="1" x14ac:dyDescent="0.25">
      <c r="A39" s="737" t="s">
        <v>38</v>
      </c>
      <c r="B39" s="737"/>
      <c r="C39" s="360">
        <f>C35+C36+C37</f>
        <v>420888954</v>
      </c>
      <c r="D39" s="360">
        <f>D35+D36+D37</f>
        <v>470172126</v>
      </c>
      <c r="E39" s="360">
        <f t="shared" ref="E39:F39" si="10">E35+E36+E37</f>
        <v>307326627</v>
      </c>
      <c r="F39" s="360">
        <f t="shared" si="10"/>
        <v>556856822</v>
      </c>
      <c r="G39" s="79">
        <f t="shared" si="8"/>
        <v>1.3230492668144482</v>
      </c>
      <c r="H39" s="15"/>
    </row>
    <row r="40" spans="1:9" ht="15" customHeight="1" x14ac:dyDescent="0.25">
      <c r="A40" s="394" t="s">
        <v>56</v>
      </c>
      <c r="B40" s="25" t="s">
        <v>39</v>
      </c>
      <c r="C40" s="465">
        <f>'8.sz. melléklet'!D52+'8.sz. melléklet'!D51</f>
        <v>2209046</v>
      </c>
      <c r="D40" s="465">
        <f>'8.sz. melléklet'!E52+'8.sz. melléklet'!E51</f>
        <v>102540377</v>
      </c>
      <c r="E40" s="465">
        <f>'8.sz. melléklet'!F52+'8.sz. melléklet'!F51</f>
        <v>102540377</v>
      </c>
      <c r="F40" s="465">
        <f>'8.sz. melléklet'!G52+'8.sz. melléklet'!G51</f>
        <v>2288178</v>
      </c>
      <c r="G40" s="79">
        <f t="shared" si="8"/>
        <v>1.035821798187996</v>
      </c>
      <c r="H40" s="371"/>
    </row>
    <row r="41" spans="1:9" s="38" customFormat="1" ht="15" customHeight="1" thickBot="1" x14ac:dyDescent="0.3">
      <c r="A41" s="736" t="s">
        <v>40</v>
      </c>
      <c r="B41" s="736"/>
      <c r="C41" s="301">
        <f>C39+C40</f>
        <v>423098000</v>
      </c>
      <c r="D41" s="301">
        <f>D39+D40</f>
        <v>572712503</v>
      </c>
      <c r="E41" s="301">
        <f t="shared" ref="E41:F41" si="11">E39+E40</f>
        <v>409867004</v>
      </c>
      <c r="F41" s="301">
        <f t="shared" si="11"/>
        <v>559145000</v>
      </c>
      <c r="G41" s="302">
        <f>F41/C41</f>
        <v>1.3215496173463359</v>
      </c>
      <c r="H41" s="37"/>
    </row>
    <row r="42" spans="1:9" ht="13.8" thickTop="1" x14ac:dyDescent="0.25"/>
  </sheetData>
  <sheetProtection selectLockedCells="1" selectUnlockedCells="1"/>
  <mergeCells count="16">
    <mergeCell ref="A4:G4"/>
    <mergeCell ref="A23:B23"/>
    <mergeCell ref="A24:A25"/>
    <mergeCell ref="D24:D25"/>
    <mergeCell ref="A8:G8"/>
    <mergeCell ref="C24:C25"/>
    <mergeCell ref="E24:E25"/>
    <mergeCell ref="H24:H25"/>
    <mergeCell ref="H27:H28"/>
    <mergeCell ref="G24:G25"/>
    <mergeCell ref="A34:G34"/>
    <mergeCell ref="A41:B41"/>
    <mergeCell ref="A31:B31"/>
    <mergeCell ref="A32:B32"/>
    <mergeCell ref="A39:B39"/>
    <mergeCell ref="F24:F25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3.2" x14ac:dyDescent="0.25"/>
  <cols>
    <col min="1" max="1" width="5" style="1" customWidth="1"/>
    <col min="2" max="2" width="23.5546875" style="1" customWidth="1"/>
    <col min="3" max="10" width="9.6640625" style="1" customWidth="1"/>
    <col min="11" max="14" width="9.1093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546" t="s">
        <v>562</v>
      </c>
      <c r="I1" s="3"/>
      <c r="N1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1/2018. (II..) önkormányzati rendelethez</v>
      </c>
      <c r="J2" s="147"/>
      <c r="K2" s="147"/>
      <c r="L2" s="147"/>
      <c r="M2" s="147"/>
      <c r="N2"/>
    </row>
    <row r="3" spans="1:14" ht="15" customHeight="1" x14ac:dyDescent="0.25">
      <c r="A3" s="64"/>
      <c r="N3"/>
    </row>
    <row r="4" spans="1:14" ht="15" customHeight="1" x14ac:dyDescent="0.25">
      <c r="A4" s="740" t="s">
        <v>167</v>
      </c>
      <c r="B4" s="740"/>
      <c r="C4" s="740"/>
      <c r="D4" s="740"/>
      <c r="E4" s="740"/>
      <c r="F4" s="740"/>
      <c r="G4" s="740"/>
      <c r="H4" s="740"/>
      <c r="I4" s="3"/>
      <c r="J4" s="3"/>
    </row>
    <row r="5" spans="1:14" ht="15" customHeight="1" x14ac:dyDescent="0.25"/>
    <row r="6" spans="1:14" ht="15" customHeight="1" thickBot="1" x14ac:dyDescent="0.3">
      <c r="A6" s="292"/>
      <c r="H6" s="6" t="s">
        <v>313</v>
      </c>
      <c r="M6"/>
      <c r="N6"/>
    </row>
    <row r="7" spans="1:14" s="38" customFormat="1" ht="36.6" thickTop="1" x14ac:dyDescent="0.25">
      <c r="A7" s="139" t="s">
        <v>133</v>
      </c>
      <c r="B7" s="9" t="s">
        <v>2</v>
      </c>
      <c r="C7" s="9" t="s">
        <v>609</v>
      </c>
      <c r="D7" s="9" t="s">
        <v>664</v>
      </c>
      <c r="E7" s="9" t="s">
        <v>665</v>
      </c>
      <c r="F7" s="127" t="s">
        <v>666</v>
      </c>
      <c r="G7" s="9" t="s">
        <v>643</v>
      </c>
      <c r="H7" s="592" t="s">
        <v>667</v>
      </c>
      <c r="I7" s="41"/>
      <c r="J7" s="41"/>
      <c r="K7" s="41"/>
      <c r="L7" s="41"/>
    </row>
    <row r="8" spans="1:14" s="38" customFormat="1" ht="15" customHeight="1" x14ac:dyDescent="0.25">
      <c r="A8" s="499" t="s">
        <v>3</v>
      </c>
      <c r="B8" s="160" t="s">
        <v>4</v>
      </c>
      <c r="C8" s="161" t="s">
        <v>5</v>
      </c>
      <c r="D8" s="161" t="s">
        <v>6</v>
      </c>
      <c r="E8" s="161" t="s">
        <v>7</v>
      </c>
      <c r="F8" s="161" t="s">
        <v>8</v>
      </c>
      <c r="G8" s="594" t="s">
        <v>9</v>
      </c>
      <c r="H8" s="593" t="s">
        <v>53</v>
      </c>
      <c r="I8" s="41"/>
      <c r="J8" s="41"/>
      <c r="K8" s="41"/>
      <c r="L8" s="41"/>
    </row>
    <row r="9" spans="1:14" s="38" customFormat="1" ht="15" customHeight="1" x14ac:dyDescent="0.25">
      <c r="A9" s="824" t="s">
        <v>10</v>
      </c>
      <c r="B9" s="825"/>
      <c r="C9" s="825"/>
      <c r="D9" s="825"/>
      <c r="E9" s="825"/>
      <c r="F9" s="825"/>
      <c r="G9" s="825"/>
      <c r="H9" s="826"/>
      <c r="I9" s="41"/>
      <c r="J9" s="41"/>
      <c r="K9" s="41"/>
      <c r="L9" s="41"/>
    </row>
    <row r="10" spans="1:14" s="38" customFormat="1" ht="24" x14ac:dyDescent="0.25">
      <c r="A10" s="500" t="s">
        <v>11</v>
      </c>
      <c r="B10" s="162" t="s">
        <v>473</v>
      </c>
      <c r="C10" s="102">
        <f>'8.sz. melléklet'!D62</f>
        <v>60001189</v>
      </c>
      <c r="D10" s="102">
        <f>'8.sz. melléklet'!E62</f>
        <v>73129648</v>
      </c>
      <c r="E10" s="102">
        <f>'8.sz. melléklet'!G62</f>
        <v>62098492</v>
      </c>
      <c r="F10" s="102">
        <v>60000000</v>
      </c>
      <c r="G10" s="102">
        <v>60000000</v>
      </c>
      <c r="H10" s="595">
        <v>60000000</v>
      </c>
      <c r="I10" s="41"/>
      <c r="J10" s="41"/>
      <c r="K10" s="41"/>
      <c r="L10" s="41"/>
    </row>
    <row r="11" spans="1:14" s="38" customFormat="1" ht="15" customHeight="1" x14ac:dyDescent="0.25">
      <c r="A11" s="500" t="s">
        <v>19</v>
      </c>
      <c r="B11" s="162" t="s">
        <v>471</v>
      </c>
      <c r="C11" s="102">
        <f>'8.sz. melléklet'!D63+'8.sz. melléklet'!D87</f>
        <v>652747</v>
      </c>
      <c r="D11" s="102">
        <f>'8.sz. melléklet'!E63+'8.sz. melléklet'!E87</f>
        <v>6934699</v>
      </c>
      <c r="E11" s="102">
        <f>'8.sz. melléklet'!G63+'8.sz. melléklet'!G87</f>
        <v>15838086</v>
      </c>
      <c r="F11" s="102">
        <v>2500000</v>
      </c>
      <c r="G11" s="102">
        <v>2500000</v>
      </c>
      <c r="H11" s="595">
        <v>2500000</v>
      </c>
      <c r="I11" s="41"/>
      <c r="J11" s="41"/>
      <c r="K11" s="41"/>
      <c r="L11" s="41"/>
    </row>
    <row r="12" spans="1:14" s="38" customFormat="1" ht="15" customHeight="1" x14ac:dyDescent="0.25">
      <c r="A12" s="500" t="s">
        <v>20</v>
      </c>
      <c r="B12" s="162" t="s">
        <v>15</v>
      </c>
      <c r="C12" s="102">
        <f>'8.sz. melléklet'!D67</f>
        <v>78300000</v>
      </c>
      <c r="D12" s="102">
        <f>'8.sz. melléklet'!E67</f>
        <v>78300000</v>
      </c>
      <c r="E12" s="102">
        <f>'8.sz. melléklet'!G67</f>
        <v>84000000</v>
      </c>
      <c r="F12" s="102">
        <v>84000000</v>
      </c>
      <c r="G12" s="102">
        <v>84000000</v>
      </c>
      <c r="H12" s="595">
        <v>84000000</v>
      </c>
      <c r="I12" s="41"/>
      <c r="J12" s="41"/>
      <c r="K12" s="41"/>
      <c r="L12" s="41"/>
    </row>
    <row r="13" spans="1:14" s="38" customFormat="1" ht="15" customHeight="1" x14ac:dyDescent="0.25">
      <c r="A13" s="500" t="s">
        <v>21</v>
      </c>
      <c r="B13" s="162" t="s">
        <v>12</v>
      </c>
      <c r="C13" s="102">
        <f>'8.sz. melléklet'!D74+'9.sz. melléklet'!D35</f>
        <v>64409292</v>
      </c>
      <c r="D13" s="102">
        <f>'8.sz. melléklet'!E74+'9.sz. melléklet'!E35</f>
        <v>82562911</v>
      </c>
      <c r="E13" s="102">
        <f>'8.sz. melléklet'!G74+'9.sz. melléklet'!G35</f>
        <v>70729687</v>
      </c>
      <c r="F13" s="102">
        <v>65000000</v>
      </c>
      <c r="G13" s="102">
        <v>66500000</v>
      </c>
      <c r="H13" s="595">
        <v>68000000</v>
      </c>
      <c r="I13" s="41"/>
      <c r="J13" s="41"/>
      <c r="K13" s="41"/>
      <c r="L13" s="41"/>
    </row>
    <row r="14" spans="1:14" s="38" customFormat="1" ht="15" customHeight="1" x14ac:dyDescent="0.25">
      <c r="A14" s="500" t="s">
        <v>22</v>
      </c>
      <c r="B14" s="162" t="s">
        <v>526</v>
      </c>
      <c r="C14" s="102">
        <f>'8.sz. melléklet'!D84</f>
        <v>11529000</v>
      </c>
      <c r="D14" s="102">
        <f>'8.sz. melléklet'!E84</f>
        <v>11922000</v>
      </c>
      <c r="E14" s="102">
        <f>'8.sz. melléklet'!G84</f>
        <v>0</v>
      </c>
      <c r="F14" s="102">
        <v>2500000</v>
      </c>
      <c r="G14" s="102">
        <v>3000000</v>
      </c>
      <c r="H14" s="595">
        <v>3500000</v>
      </c>
      <c r="I14" s="41"/>
      <c r="J14" s="41"/>
      <c r="K14" s="41"/>
      <c r="L14" s="41"/>
    </row>
    <row r="15" spans="1:14" s="38" customFormat="1" ht="15" customHeight="1" x14ac:dyDescent="0.25">
      <c r="A15" s="500" t="s">
        <v>25</v>
      </c>
      <c r="B15" s="162" t="s">
        <v>482</v>
      </c>
      <c r="C15" s="102">
        <f>'8.sz. melléklet'!D64+'8.sz. melléklet'!D89</f>
        <v>26732000</v>
      </c>
      <c r="D15" s="102">
        <f>'8.sz. melléklet'!E64+'8.sz. melléklet'!E89</f>
        <v>135726904</v>
      </c>
      <c r="E15" s="102">
        <f>'8.sz. melléklet'!G64+'8.sz. melléklet'!G89</f>
        <v>47439491</v>
      </c>
      <c r="F15" s="102">
        <v>0</v>
      </c>
      <c r="G15" s="102">
        <v>0</v>
      </c>
      <c r="H15" s="595">
        <v>0</v>
      </c>
      <c r="I15" s="41"/>
      <c r="J15" s="41"/>
      <c r="K15" s="41"/>
      <c r="L15" s="41"/>
    </row>
    <row r="16" spans="1:14" s="38" customFormat="1" ht="15" customHeight="1" x14ac:dyDescent="0.25">
      <c r="A16" s="500" t="s">
        <v>27</v>
      </c>
      <c r="B16" s="162" t="s">
        <v>539</v>
      </c>
      <c r="C16" s="102">
        <f>'8.sz. melléklet'!D94</f>
        <v>0</v>
      </c>
      <c r="D16" s="102">
        <f>'8.sz. melléklet'!E94</f>
        <v>2619509</v>
      </c>
      <c r="E16" s="102">
        <v>0</v>
      </c>
      <c r="F16" s="102">
        <v>0</v>
      </c>
      <c r="G16" s="102">
        <v>0</v>
      </c>
      <c r="H16" s="595">
        <v>0</v>
      </c>
      <c r="I16" s="41"/>
      <c r="J16" s="41"/>
      <c r="K16" s="41"/>
      <c r="L16" s="41"/>
    </row>
    <row r="17" spans="1:12" s="38" customFormat="1" ht="24" x14ac:dyDescent="0.25">
      <c r="A17" s="500" t="s">
        <v>479</v>
      </c>
      <c r="B17" s="162" t="s">
        <v>128</v>
      </c>
      <c r="C17" s="102">
        <f>'8.sz. melléklet'!D93+'9.sz. melléklet'!D40</f>
        <v>81473772</v>
      </c>
      <c r="D17" s="102">
        <f>'8.sz. melléklet'!E93+'9.sz. melléklet'!E40</f>
        <v>81516832</v>
      </c>
      <c r="E17" s="102">
        <f>'8.sz. melléklet'!G93+'9.sz. melléklet'!G40</f>
        <v>179039244</v>
      </c>
      <c r="F17" s="102">
        <v>90000000</v>
      </c>
      <c r="G17" s="102">
        <v>90000000</v>
      </c>
      <c r="H17" s="595">
        <v>90000000</v>
      </c>
      <c r="I17" s="41"/>
      <c r="J17" s="41"/>
      <c r="K17" s="41"/>
      <c r="L17" s="41"/>
    </row>
    <row r="18" spans="1:12" s="38" customFormat="1" ht="15" customHeight="1" x14ac:dyDescent="0.25">
      <c r="A18" s="500" t="s">
        <v>30</v>
      </c>
      <c r="B18" s="162" t="s">
        <v>480</v>
      </c>
      <c r="C18" s="102">
        <f>'8.sz. melléklet'!D92</f>
        <v>100000000</v>
      </c>
      <c r="D18" s="102">
        <f>'8.sz. melléklet'!E92</f>
        <v>100000000</v>
      </c>
      <c r="E18" s="102">
        <v>100000000</v>
      </c>
      <c r="F18" s="102">
        <v>0</v>
      </c>
      <c r="G18" s="102">
        <v>0</v>
      </c>
      <c r="H18" s="595">
        <v>0</v>
      </c>
      <c r="I18" s="41"/>
      <c r="J18" s="41"/>
      <c r="K18" s="41"/>
      <c r="L18" s="41"/>
    </row>
    <row r="19" spans="1:12" s="38" customFormat="1" ht="15" customHeight="1" x14ac:dyDescent="0.25">
      <c r="A19" s="820" t="s">
        <v>168</v>
      </c>
      <c r="B19" s="821"/>
      <c r="C19" s="163">
        <f>SUM(C10:C18)</f>
        <v>423098000</v>
      </c>
      <c r="D19" s="163">
        <f t="shared" ref="D19:F19" si="0">SUM(D10:D18)</f>
        <v>572712503</v>
      </c>
      <c r="E19" s="163">
        <f t="shared" si="0"/>
        <v>559145000</v>
      </c>
      <c r="F19" s="163">
        <f t="shared" si="0"/>
        <v>304000000</v>
      </c>
      <c r="G19" s="163">
        <f>SUM(G10:G18)</f>
        <v>306000000</v>
      </c>
      <c r="H19" s="596">
        <f>SUM(H10:H18)</f>
        <v>308000000</v>
      </c>
      <c r="I19" s="41"/>
      <c r="J19" s="41"/>
      <c r="K19" s="41"/>
      <c r="L19" s="41"/>
    </row>
    <row r="20" spans="1:12" s="38" customFormat="1" ht="15" customHeight="1" x14ac:dyDescent="0.25">
      <c r="A20" s="824" t="s">
        <v>33</v>
      </c>
      <c r="B20" s="825"/>
      <c r="C20" s="825"/>
      <c r="D20" s="825"/>
      <c r="E20" s="825"/>
      <c r="F20" s="825"/>
      <c r="G20" s="825"/>
      <c r="H20" s="826"/>
      <c r="I20" s="41"/>
      <c r="J20" s="41"/>
      <c r="K20" s="41"/>
      <c r="L20" s="41"/>
    </row>
    <row r="21" spans="1:12" s="38" customFormat="1" ht="15" customHeight="1" x14ac:dyDescent="0.25">
      <c r="A21" s="500" t="s">
        <v>11</v>
      </c>
      <c r="B21" s="162" t="s">
        <v>34</v>
      </c>
      <c r="C21" s="102">
        <f>'2.sz. melléklet'!C35</f>
        <v>203194136</v>
      </c>
      <c r="D21" s="102">
        <f>'2.sz. melléklet'!D35</f>
        <v>230408536</v>
      </c>
      <c r="E21" s="102">
        <f>'2.sz. melléklet'!F35</f>
        <v>232666265</v>
      </c>
      <c r="F21" s="102">
        <v>203500000</v>
      </c>
      <c r="G21" s="102">
        <v>205500000</v>
      </c>
      <c r="H21" s="595">
        <v>207500000</v>
      </c>
      <c r="I21" s="41"/>
      <c r="J21" s="41"/>
      <c r="K21" s="41"/>
      <c r="L21" s="41"/>
    </row>
    <row r="22" spans="1:12" s="38" customFormat="1" ht="15" customHeight="1" x14ac:dyDescent="0.25">
      <c r="A22" s="500" t="s">
        <v>19</v>
      </c>
      <c r="B22" s="162" t="s">
        <v>35</v>
      </c>
      <c r="C22" s="102">
        <f>'8.sz. melléklet'!D38+'8.sz. melléklet'!D45+'8.sz. melléklet'!D48+'9.sz. melléklet'!D27</f>
        <v>125353000</v>
      </c>
      <c r="D22" s="102">
        <f>'8.sz. melléklet'!E38+'8.sz. melléklet'!E45+'8.sz. melléklet'!E48+'9.sz. melléklet'!E27</f>
        <v>117181148</v>
      </c>
      <c r="E22" s="102">
        <f>'8.sz. melléklet'!G38+'8.sz. melléklet'!G45+'8.sz. melléklet'!G48+'9.sz. melléklet'!G27</f>
        <v>249993529</v>
      </c>
      <c r="F22" s="102">
        <v>65000000</v>
      </c>
      <c r="G22" s="102">
        <v>65000000</v>
      </c>
      <c r="H22" s="595">
        <v>65000000</v>
      </c>
      <c r="I22" s="41"/>
      <c r="J22" s="41"/>
      <c r="K22" s="41"/>
      <c r="L22" s="41"/>
    </row>
    <row r="23" spans="1:12" s="38" customFormat="1" ht="15" customHeight="1" x14ac:dyDescent="0.25">
      <c r="A23" s="500" t="s">
        <v>572</v>
      </c>
      <c r="B23" s="162" t="s">
        <v>39</v>
      </c>
      <c r="C23" s="102">
        <f>'8.sz. melléklet'!D52</f>
        <v>2209046</v>
      </c>
      <c r="D23" s="102">
        <f>'8.sz. melléklet'!F51+'8.sz. melléklet'!F52</f>
        <v>102540377</v>
      </c>
      <c r="E23" s="102">
        <f>'8.sz. melléklet'!G52</f>
        <v>2288178</v>
      </c>
      <c r="F23" s="102">
        <v>0</v>
      </c>
      <c r="G23" s="102">
        <v>0</v>
      </c>
      <c r="H23" s="595">
        <v>0</v>
      </c>
      <c r="I23" s="41"/>
      <c r="J23" s="41"/>
      <c r="K23" s="41"/>
      <c r="L23" s="41"/>
    </row>
    <row r="24" spans="1:12" s="38" customFormat="1" ht="15" customHeight="1" x14ac:dyDescent="0.25">
      <c r="A24" s="500" t="s">
        <v>21</v>
      </c>
      <c r="B24" s="162" t="s">
        <v>169</v>
      </c>
      <c r="C24" s="102">
        <f>'8.sz. melléklet'!D37</f>
        <v>92341818</v>
      </c>
      <c r="D24" s="102">
        <f>'8.sz. melléklet'!E37</f>
        <v>122582442</v>
      </c>
      <c r="E24" s="102">
        <f>'8.sz. melléklet'!G37</f>
        <v>74197028</v>
      </c>
      <c r="F24" s="102">
        <v>35500000</v>
      </c>
      <c r="G24" s="102">
        <v>35500000</v>
      </c>
      <c r="H24" s="595">
        <v>35500000</v>
      </c>
      <c r="I24" s="41"/>
      <c r="J24" s="41"/>
      <c r="K24" s="41"/>
      <c r="L24" s="41"/>
    </row>
    <row r="25" spans="1:12" s="38" customFormat="1" ht="15" customHeight="1" thickBot="1" x14ac:dyDescent="0.3">
      <c r="A25" s="822" t="s">
        <v>170</v>
      </c>
      <c r="B25" s="823"/>
      <c r="C25" s="501">
        <f t="shared" ref="C25:H25" si="1">SUM(C21:C24)</f>
        <v>423098000</v>
      </c>
      <c r="D25" s="501">
        <f t="shared" si="1"/>
        <v>572712503</v>
      </c>
      <c r="E25" s="501">
        <f t="shared" si="1"/>
        <v>559145000</v>
      </c>
      <c r="F25" s="501">
        <f t="shared" si="1"/>
        <v>304000000</v>
      </c>
      <c r="G25" s="501">
        <f t="shared" si="1"/>
        <v>306000000</v>
      </c>
      <c r="H25" s="597">
        <f t="shared" si="1"/>
        <v>308000000</v>
      </c>
      <c r="I25" s="41"/>
      <c r="J25" s="41"/>
      <c r="K25" s="41"/>
      <c r="L25" s="41"/>
    </row>
    <row r="26" spans="1:12" ht="13.8" thickTop="1" x14ac:dyDescent="0.25"/>
  </sheetData>
  <sheetProtection selectLockedCells="1" selectUnlockedCells="1"/>
  <mergeCells count="5">
    <mergeCell ref="A4:H4"/>
    <mergeCell ref="A19:B19"/>
    <mergeCell ref="A25:B25"/>
    <mergeCell ref="A9:H9"/>
    <mergeCell ref="A20:H20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829" t="s">
        <v>563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'2.sz. melléklet'!G2</f>
        <v>az 1/2018. (II..) önkormányzati rendelethez</v>
      </c>
      <c r="Q2" s="147"/>
      <c r="R2" s="147"/>
      <c r="S2" s="147"/>
      <c r="T2" s="147"/>
      <c r="U2" s="147"/>
      <c r="V2" s="147"/>
    </row>
    <row r="3" spans="1:22" ht="15" customHeight="1" x14ac:dyDescent="0.25">
      <c r="A3" s="4"/>
    </row>
    <row r="4" spans="1:22" ht="15" customHeight="1" x14ac:dyDescent="0.25">
      <c r="A4" s="740" t="s">
        <v>765</v>
      </c>
      <c r="B4" s="740"/>
      <c r="C4" s="740"/>
      <c r="D4" s="740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164"/>
    </row>
    <row r="5" spans="1:22" ht="15" customHeight="1" x14ac:dyDescent="0.25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5"/>
    </row>
    <row r="6" spans="1:22" ht="15" customHeight="1" x14ac:dyDescent="0.25">
      <c r="M6" s="830" t="s">
        <v>0</v>
      </c>
      <c r="N6" s="830"/>
      <c r="O6" s="830"/>
      <c r="P6" s="15"/>
    </row>
    <row r="7" spans="1:22" s="38" customFormat="1" ht="15" customHeight="1" x14ac:dyDescent="0.25">
      <c r="A7" s="93" t="s">
        <v>131</v>
      </c>
      <c r="B7" s="8" t="s">
        <v>2</v>
      </c>
      <c r="C7" s="8" t="s">
        <v>171</v>
      </c>
      <c r="D7" s="8" t="s">
        <v>172</v>
      </c>
      <c r="E7" s="8" t="s">
        <v>173</v>
      </c>
      <c r="F7" s="8" t="s">
        <v>174</v>
      </c>
      <c r="G7" s="8" t="s">
        <v>175</v>
      </c>
      <c r="H7" s="8" t="s">
        <v>176</v>
      </c>
      <c r="I7" s="8" t="s">
        <v>177</v>
      </c>
      <c r="J7" s="8" t="s">
        <v>178</v>
      </c>
      <c r="K7" s="8" t="s">
        <v>179</v>
      </c>
      <c r="L7" s="8" t="s">
        <v>180</v>
      </c>
      <c r="M7" s="8" t="s">
        <v>181</v>
      </c>
      <c r="N7" s="8" t="s">
        <v>182</v>
      </c>
      <c r="O7" s="166" t="s">
        <v>183</v>
      </c>
      <c r="P7" s="167"/>
    </row>
    <row r="8" spans="1:22" s="38" customFormat="1" ht="15" customHeight="1" x14ac:dyDescent="0.25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53</v>
      </c>
      <c r="I8" s="12" t="s">
        <v>11</v>
      </c>
      <c r="J8" s="12" t="s">
        <v>184</v>
      </c>
      <c r="K8" s="12" t="s">
        <v>185</v>
      </c>
      <c r="L8" s="12" t="s">
        <v>186</v>
      </c>
      <c r="M8" s="12" t="s">
        <v>187</v>
      </c>
      <c r="N8" s="12" t="s">
        <v>188</v>
      </c>
      <c r="O8" s="168" t="s">
        <v>189</v>
      </c>
      <c r="P8" s="167"/>
    </row>
    <row r="9" spans="1:22" s="38" customFormat="1" ht="15" customHeight="1" x14ac:dyDescent="0.25">
      <c r="A9" s="831" t="s">
        <v>190</v>
      </c>
      <c r="B9" s="831"/>
      <c r="C9" s="831"/>
      <c r="D9" s="831"/>
      <c r="E9" s="831"/>
      <c r="F9" s="831"/>
      <c r="G9" s="831"/>
      <c r="H9" s="831"/>
      <c r="I9" s="831"/>
      <c r="J9" s="831"/>
      <c r="K9" s="831"/>
      <c r="L9" s="831"/>
      <c r="M9" s="831"/>
      <c r="N9" s="831"/>
      <c r="O9" s="831"/>
      <c r="P9" s="37"/>
    </row>
    <row r="10" spans="1:22" s="38" customFormat="1" ht="15" customHeight="1" x14ac:dyDescent="0.25">
      <c r="A10" s="17" t="s">
        <v>13</v>
      </c>
      <c r="B10" s="18" t="s">
        <v>191</v>
      </c>
      <c r="C10" s="19">
        <v>2300</v>
      </c>
      <c r="D10" s="19">
        <v>2380</v>
      </c>
      <c r="E10" s="19">
        <v>17000</v>
      </c>
      <c r="F10" s="19">
        <v>16000</v>
      </c>
      <c r="G10" s="19">
        <v>15000</v>
      </c>
      <c r="H10" s="19">
        <v>18000</v>
      </c>
      <c r="I10" s="19">
        <v>20000</v>
      </c>
      <c r="J10" s="19">
        <v>22000</v>
      </c>
      <c r="K10" s="19">
        <v>10000</v>
      </c>
      <c r="L10" s="19">
        <v>15000</v>
      </c>
      <c r="M10" s="19">
        <v>8000</v>
      </c>
      <c r="N10" s="19">
        <v>8000</v>
      </c>
      <c r="O10" s="30">
        <f t="shared" ref="O10:O15" si="0">SUM(C10:N10)</f>
        <v>153680</v>
      </c>
      <c r="P10" s="37"/>
      <c r="Q10" s="169"/>
      <c r="R10" s="169"/>
      <c r="S10" s="169"/>
      <c r="T10" s="169"/>
      <c r="U10" s="169"/>
    </row>
    <row r="11" spans="1:22" s="38" customFormat="1" ht="15" customHeight="1" x14ac:dyDescent="0.25">
      <c r="A11" s="17" t="s">
        <v>14</v>
      </c>
      <c r="B11" s="18" t="s">
        <v>192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0">
        <f t="shared" si="0"/>
        <v>132</v>
      </c>
      <c r="P11" s="37"/>
      <c r="Q11" s="169"/>
      <c r="R11" s="169"/>
      <c r="S11" s="169"/>
      <c r="T11" s="169"/>
      <c r="U11" s="169"/>
    </row>
    <row r="12" spans="1:22" s="38" customFormat="1" ht="15" customHeight="1" x14ac:dyDescent="0.25">
      <c r="A12" s="17" t="s">
        <v>42</v>
      </c>
      <c r="B12" s="18" t="s">
        <v>193</v>
      </c>
      <c r="C12" s="19">
        <v>21013</v>
      </c>
      <c r="D12" s="19">
        <v>5175</v>
      </c>
      <c r="E12" s="19">
        <v>11845</v>
      </c>
      <c r="F12" s="19">
        <v>5175</v>
      </c>
      <c r="G12" s="19">
        <v>19651</v>
      </c>
      <c r="H12" s="19">
        <v>5174</v>
      </c>
      <c r="I12" s="19">
        <v>5175</v>
      </c>
      <c r="J12" s="19">
        <v>5175</v>
      </c>
      <c r="K12" s="19">
        <v>5175</v>
      </c>
      <c r="L12" s="19">
        <v>17209</v>
      </c>
      <c r="M12" s="19">
        <v>5175</v>
      </c>
      <c r="N12" s="19">
        <v>19302</v>
      </c>
      <c r="O12" s="30">
        <f t="shared" si="0"/>
        <v>125244</v>
      </c>
      <c r="P12" s="37"/>
      <c r="Q12" s="169"/>
      <c r="R12" s="169"/>
      <c r="S12" s="169"/>
      <c r="T12" s="169"/>
      <c r="U12" s="169"/>
    </row>
    <row r="13" spans="1:22" s="38" customFormat="1" ht="15" customHeight="1" x14ac:dyDescent="0.25">
      <c r="A13" s="17" t="s">
        <v>43</v>
      </c>
      <c r="B13" s="18" t="s">
        <v>194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69"/>
      <c r="R13" s="169"/>
      <c r="S13" s="169"/>
      <c r="T13" s="169"/>
      <c r="U13" s="169"/>
    </row>
    <row r="14" spans="1:22" s="38" customFormat="1" ht="15" customHeight="1" x14ac:dyDescent="0.25">
      <c r="A14" s="17" t="s">
        <v>44</v>
      </c>
      <c r="B14" s="18" t="s">
        <v>639</v>
      </c>
      <c r="C14" s="19"/>
      <c r="D14" s="19">
        <v>100000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 t="shared" si="0"/>
        <v>100000</v>
      </c>
      <c r="P14" s="37"/>
      <c r="Q14" s="169"/>
      <c r="R14" s="169"/>
      <c r="S14" s="169"/>
      <c r="T14" s="169"/>
      <c r="U14" s="169"/>
    </row>
    <row r="15" spans="1:22" s="38" customFormat="1" ht="15" customHeight="1" x14ac:dyDescent="0.25">
      <c r="A15" s="17" t="s">
        <v>45</v>
      </c>
      <c r="B15" s="18" t="s">
        <v>195</v>
      </c>
      <c r="C15" s="19">
        <v>178227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178227</v>
      </c>
      <c r="P15" s="37"/>
      <c r="Q15" s="169"/>
      <c r="R15" s="169"/>
      <c r="S15" s="169"/>
      <c r="T15" s="169"/>
      <c r="U15" s="169"/>
    </row>
    <row r="16" spans="1:22" s="38" customFormat="1" ht="15" customHeight="1" x14ac:dyDescent="0.25">
      <c r="A16" s="562" t="s">
        <v>46</v>
      </c>
      <c r="B16" s="170" t="s">
        <v>196</v>
      </c>
      <c r="C16" s="31">
        <f t="shared" ref="C16:N16" si="1">SUM(C10:C15)</f>
        <v>201551</v>
      </c>
      <c r="D16" s="31">
        <f t="shared" si="1"/>
        <v>107566</v>
      </c>
      <c r="E16" s="31">
        <f t="shared" si="1"/>
        <v>28856</v>
      </c>
      <c r="F16" s="31">
        <f t="shared" si="1"/>
        <v>21186</v>
      </c>
      <c r="G16" s="31">
        <f t="shared" si="1"/>
        <v>34662</v>
      </c>
      <c r="H16" s="31">
        <f t="shared" si="1"/>
        <v>23185</v>
      </c>
      <c r="I16" s="31">
        <f t="shared" si="1"/>
        <v>25186</v>
      </c>
      <c r="J16" s="31">
        <f t="shared" si="1"/>
        <v>27186</v>
      </c>
      <c r="K16" s="31">
        <f t="shared" si="1"/>
        <v>15186</v>
      </c>
      <c r="L16" s="31">
        <f t="shared" si="1"/>
        <v>32220</v>
      </c>
      <c r="M16" s="31">
        <f t="shared" si="1"/>
        <v>13186</v>
      </c>
      <c r="N16" s="31">
        <f t="shared" si="1"/>
        <v>27313</v>
      </c>
      <c r="O16" s="290">
        <f>SUM(O10:O15)</f>
        <v>557283</v>
      </c>
      <c r="P16" s="37"/>
      <c r="Q16" s="169"/>
      <c r="R16" s="169"/>
      <c r="S16" s="169"/>
      <c r="T16" s="169"/>
      <c r="U16" s="169"/>
    </row>
    <row r="17" spans="1:21" s="38" customFormat="1" ht="15" customHeight="1" x14ac:dyDescent="0.25">
      <c r="A17" s="827" t="s">
        <v>197</v>
      </c>
      <c r="B17" s="827"/>
      <c r="C17" s="828"/>
      <c r="D17" s="828"/>
      <c r="E17" s="828"/>
      <c r="F17" s="828"/>
      <c r="G17" s="828"/>
      <c r="H17" s="828"/>
      <c r="I17" s="828"/>
      <c r="J17" s="828"/>
      <c r="K17" s="828"/>
      <c r="L17" s="828"/>
      <c r="M17" s="828"/>
      <c r="N17" s="828"/>
      <c r="O17" s="827"/>
      <c r="P17" s="37"/>
      <c r="Q17" s="169"/>
      <c r="R17" s="169"/>
      <c r="S17" s="169"/>
      <c r="T17" s="169"/>
      <c r="U17" s="169"/>
    </row>
    <row r="18" spans="1:21" s="38" customFormat="1" ht="15" customHeight="1" x14ac:dyDescent="0.25">
      <c r="A18" s="17" t="s">
        <v>64</v>
      </c>
      <c r="B18" s="306" t="s">
        <v>34</v>
      </c>
      <c r="C18" s="585">
        <v>12850</v>
      </c>
      <c r="D18" s="585">
        <v>15850</v>
      </c>
      <c r="E18" s="585">
        <v>12850</v>
      </c>
      <c r="F18" s="585">
        <v>13850</v>
      </c>
      <c r="G18" s="585">
        <v>19750</v>
      </c>
      <c r="H18" s="585">
        <v>19750</v>
      </c>
      <c r="I18" s="585">
        <v>19750</v>
      </c>
      <c r="J18" s="585">
        <v>19750</v>
      </c>
      <c r="K18" s="585">
        <v>12850</v>
      </c>
      <c r="L18" s="585">
        <v>12850</v>
      </c>
      <c r="M18" s="585">
        <v>12850</v>
      </c>
      <c r="N18" s="585">
        <v>12926</v>
      </c>
      <c r="O18" s="46">
        <f>SUM(C18:N18)</f>
        <v>185876</v>
      </c>
      <c r="P18" s="37"/>
      <c r="Q18" s="169"/>
      <c r="R18" s="169"/>
      <c r="S18" s="169"/>
      <c r="T18" s="169"/>
      <c r="U18" s="169"/>
    </row>
    <row r="19" spans="1:21" s="38" customFormat="1" ht="15" customHeight="1" x14ac:dyDescent="0.25">
      <c r="A19" s="17" t="s">
        <v>81</v>
      </c>
      <c r="B19" s="18" t="s">
        <v>205</v>
      </c>
      <c r="C19" s="44">
        <v>1239</v>
      </c>
      <c r="D19" s="44">
        <v>5320</v>
      </c>
      <c r="E19" s="44">
        <v>1723</v>
      </c>
      <c r="F19" s="44">
        <v>3079</v>
      </c>
      <c r="G19" s="44">
        <v>1539</v>
      </c>
      <c r="H19" s="44">
        <v>2387</v>
      </c>
      <c r="I19" s="44">
        <v>2779</v>
      </c>
      <c r="J19" s="44">
        <v>1440</v>
      </c>
      <c r="K19" s="44">
        <v>1643</v>
      </c>
      <c r="L19" s="44">
        <v>2779</v>
      </c>
      <c r="M19" s="44">
        <v>1239</v>
      </c>
      <c r="N19" s="44">
        <v>1843</v>
      </c>
      <c r="O19" s="30">
        <f t="shared" ref="O19:O25" si="2">SUM(C19:N19)</f>
        <v>27010</v>
      </c>
      <c r="P19" s="37"/>
      <c r="Q19" s="169"/>
      <c r="R19" s="169"/>
      <c r="S19" s="169"/>
      <c r="T19" s="169"/>
      <c r="U19" s="169"/>
    </row>
    <row r="20" spans="1:21" s="38" customFormat="1" ht="15" customHeight="1" x14ac:dyDescent="0.25">
      <c r="A20" s="17" t="s">
        <v>82</v>
      </c>
      <c r="B20" s="18" t="s">
        <v>199</v>
      </c>
      <c r="C20" s="19"/>
      <c r="D20" s="19"/>
      <c r="E20" s="19"/>
      <c r="F20" s="19">
        <v>4272</v>
      </c>
      <c r="G20" s="19">
        <v>23592</v>
      </c>
      <c r="H20" s="19"/>
      <c r="I20" s="19"/>
      <c r="J20" s="19"/>
      <c r="K20" s="19"/>
      <c r="L20" s="19"/>
      <c r="M20" s="19"/>
      <c r="N20" s="19"/>
      <c r="O20" s="30">
        <f t="shared" si="2"/>
        <v>27864</v>
      </c>
      <c r="P20" s="37"/>
      <c r="Q20" s="169"/>
      <c r="R20" s="169"/>
      <c r="S20" s="169"/>
      <c r="T20" s="169"/>
      <c r="U20" s="169"/>
    </row>
    <row r="21" spans="1:21" s="38" customFormat="1" ht="15" customHeight="1" x14ac:dyDescent="0.25">
      <c r="A21" s="17" t="s">
        <v>83</v>
      </c>
      <c r="B21" s="18" t="s">
        <v>477</v>
      </c>
      <c r="C21" s="19">
        <v>1300</v>
      </c>
      <c r="D21" s="19">
        <v>5200</v>
      </c>
      <c r="E21" s="19">
        <v>28000</v>
      </c>
      <c r="F21" s="19">
        <v>15000</v>
      </c>
      <c r="G21" s="19">
        <v>25000</v>
      </c>
      <c r="H21" s="19">
        <v>44000</v>
      </c>
      <c r="I21" s="19">
        <v>14230</v>
      </c>
      <c r="J21" s="19">
        <v>20000</v>
      </c>
      <c r="K21" s="19">
        <v>8000</v>
      </c>
      <c r="L21" s="19">
        <v>30000</v>
      </c>
      <c r="M21" s="19">
        <v>1900</v>
      </c>
      <c r="N21" s="19">
        <v>28000</v>
      </c>
      <c r="O21" s="30">
        <f t="shared" si="2"/>
        <v>220630</v>
      </c>
      <c r="P21" s="37"/>
      <c r="Q21" s="169"/>
      <c r="R21" s="169"/>
      <c r="S21" s="169"/>
      <c r="T21" s="169"/>
      <c r="U21" s="169"/>
    </row>
    <row r="22" spans="1:21" s="38" customFormat="1" ht="15" customHeight="1" x14ac:dyDescent="0.25">
      <c r="A22" s="17" t="s">
        <v>84</v>
      </c>
      <c r="B22" s="18" t="s">
        <v>39</v>
      </c>
      <c r="C22" s="19">
        <v>3906</v>
      </c>
      <c r="D22" s="19">
        <v>1618</v>
      </c>
      <c r="E22" s="19">
        <v>1618</v>
      </c>
      <c r="F22" s="19">
        <v>1618</v>
      </c>
      <c r="G22" s="19">
        <v>1618</v>
      </c>
      <c r="H22" s="19">
        <v>1619</v>
      </c>
      <c r="I22" s="19">
        <v>1618</v>
      </c>
      <c r="J22" s="19">
        <v>1618</v>
      </c>
      <c r="K22" s="19">
        <v>1618</v>
      </c>
      <c r="L22" s="19">
        <v>1618</v>
      </c>
      <c r="M22" s="19">
        <v>1618</v>
      </c>
      <c r="N22" s="19">
        <v>1619</v>
      </c>
      <c r="O22" s="30">
        <f>SUM(C22:N22)</f>
        <v>21706</v>
      </c>
      <c r="P22" s="37"/>
      <c r="Q22" s="169"/>
      <c r="R22" s="169"/>
      <c r="S22" s="169"/>
      <c r="T22" s="169"/>
      <c r="U22" s="169"/>
    </row>
    <row r="23" spans="1:21" s="38" customFormat="1" ht="15" customHeight="1" x14ac:dyDescent="0.25">
      <c r="A23" s="17" t="s">
        <v>85</v>
      </c>
      <c r="B23" s="18" t="s">
        <v>201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69"/>
      <c r="R23" s="169"/>
      <c r="S23" s="169"/>
      <c r="T23" s="169"/>
      <c r="U23" s="169"/>
    </row>
    <row r="24" spans="1:21" s="38" customFormat="1" ht="15" customHeight="1" x14ac:dyDescent="0.25">
      <c r="A24" s="562" t="s">
        <v>86</v>
      </c>
      <c r="B24" s="170" t="s">
        <v>202</v>
      </c>
      <c r="C24" s="31">
        <f t="shared" ref="C24:N24" si="3">SUM(C18:C23)</f>
        <v>19295</v>
      </c>
      <c r="D24" s="31">
        <f t="shared" si="3"/>
        <v>27988</v>
      </c>
      <c r="E24" s="31">
        <f t="shared" si="3"/>
        <v>44191</v>
      </c>
      <c r="F24" s="31">
        <f t="shared" si="3"/>
        <v>37819</v>
      </c>
      <c r="G24" s="31">
        <f t="shared" si="3"/>
        <v>71499</v>
      </c>
      <c r="H24" s="31">
        <f t="shared" si="3"/>
        <v>67756</v>
      </c>
      <c r="I24" s="31">
        <f t="shared" si="3"/>
        <v>38377</v>
      </c>
      <c r="J24" s="31">
        <f t="shared" si="3"/>
        <v>42808</v>
      </c>
      <c r="K24" s="31">
        <f t="shared" si="3"/>
        <v>24111</v>
      </c>
      <c r="L24" s="31">
        <f t="shared" si="3"/>
        <v>47247</v>
      </c>
      <c r="M24" s="31">
        <f t="shared" si="3"/>
        <v>17607</v>
      </c>
      <c r="N24" s="31">
        <f t="shared" si="3"/>
        <v>44388</v>
      </c>
      <c r="O24" s="290">
        <f t="shared" si="2"/>
        <v>483086</v>
      </c>
      <c r="P24" s="37"/>
      <c r="Q24" s="169"/>
      <c r="R24" s="169"/>
      <c r="S24" s="169"/>
      <c r="T24" s="169"/>
      <c r="U24" s="169"/>
    </row>
    <row r="25" spans="1:21" s="38" customFormat="1" ht="15" customHeight="1" x14ac:dyDescent="0.25">
      <c r="A25" s="17" t="s">
        <v>87</v>
      </c>
      <c r="B25" s="18" t="s">
        <v>203</v>
      </c>
      <c r="C25" s="19">
        <f t="shared" ref="C25:N25" si="4">C16-C24</f>
        <v>182256</v>
      </c>
      <c r="D25" s="19">
        <f t="shared" si="4"/>
        <v>79578</v>
      </c>
      <c r="E25" s="19">
        <f t="shared" si="4"/>
        <v>-15335</v>
      </c>
      <c r="F25" s="19">
        <f t="shared" si="4"/>
        <v>-16633</v>
      </c>
      <c r="G25" s="19">
        <f t="shared" si="4"/>
        <v>-36837</v>
      </c>
      <c r="H25" s="19">
        <f t="shared" si="4"/>
        <v>-44571</v>
      </c>
      <c r="I25" s="19">
        <f t="shared" si="4"/>
        <v>-13191</v>
      </c>
      <c r="J25" s="19">
        <f t="shared" si="4"/>
        <v>-15622</v>
      </c>
      <c r="K25" s="19">
        <f t="shared" si="4"/>
        <v>-8925</v>
      </c>
      <c r="L25" s="19">
        <f t="shared" si="4"/>
        <v>-15027</v>
      </c>
      <c r="M25" s="19">
        <f t="shared" si="4"/>
        <v>-4421</v>
      </c>
      <c r="N25" s="19">
        <f t="shared" si="4"/>
        <v>-17075</v>
      </c>
      <c r="O25" s="30">
        <f t="shared" si="2"/>
        <v>74197</v>
      </c>
      <c r="P25" s="37"/>
      <c r="Q25" s="169"/>
      <c r="R25" s="169"/>
      <c r="S25" s="169"/>
      <c r="T25" s="169"/>
      <c r="U25" s="169"/>
    </row>
    <row r="26" spans="1:21" s="38" customFormat="1" ht="15" customHeight="1" x14ac:dyDescent="0.25">
      <c r="A26" s="171"/>
      <c r="B26" s="54" t="s">
        <v>573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72"/>
      <c r="P26" s="37"/>
    </row>
    <row r="28" spans="1:21" x14ac:dyDescent="0.25">
      <c r="N28" s="173"/>
    </row>
    <row r="29" spans="1:21" x14ac:dyDescent="0.25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</row>
    <row r="30" spans="1:21" x14ac:dyDescent="0.25">
      <c r="D30" s="173"/>
      <c r="F30" s="173"/>
      <c r="I30" s="173"/>
      <c r="L30" s="173"/>
    </row>
    <row r="32" spans="1:21" x14ac:dyDescent="0.25"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sqref="A1:O1"/>
    </sheetView>
  </sheetViews>
  <sheetFormatPr defaultColWidth="9.109375" defaultRowHeight="13.2" x14ac:dyDescent="0.25"/>
  <cols>
    <col min="1" max="1" width="5.33203125" style="193" customWidth="1"/>
    <col min="2" max="2" width="24.6640625" style="193" customWidth="1"/>
    <col min="3" max="15" width="7.6640625" style="193" customWidth="1"/>
    <col min="16" max="16384" width="9.109375" style="192"/>
  </cols>
  <sheetData>
    <row r="1" spans="1:15" s="195" customFormat="1" ht="15" customHeight="1" x14ac:dyDescent="0.25">
      <c r="A1" s="723" t="s">
        <v>564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</row>
    <row r="2" spans="1:15" s="195" customFormat="1" ht="15" customHeight="1" x14ac:dyDescent="0.2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191" t="str">
        <f>'2.sz. melléklet'!G2</f>
        <v>az 1/2018. (II..) önkormányzati rendelethez</v>
      </c>
    </row>
    <row r="3" spans="1:15" s="195" customFormat="1" ht="15" customHeight="1" x14ac:dyDescent="0.25">
      <c r="A3" s="194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15" s="195" customFormat="1" ht="15" customHeight="1" x14ac:dyDescent="0.25">
      <c r="A4" s="194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</row>
    <row r="5" spans="1:15" s="195" customFormat="1" ht="15" customHeight="1" x14ac:dyDescent="0.25">
      <c r="A5" s="724" t="s">
        <v>766</v>
      </c>
      <c r="B5" s="724"/>
      <c r="C5" s="724"/>
      <c r="D5" s="724"/>
      <c r="E5" s="724"/>
      <c r="F5" s="724"/>
      <c r="G5" s="724"/>
      <c r="H5" s="724"/>
      <c r="I5" s="724"/>
      <c r="J5" s="724"/>
      <c r="K5" s="724"/>
      <c r="L5" s="724"/>
      <c r="M5" s="724"/>
      <c r="N5" s="724"/>
      <c r="O5" s="724"/>
    </row>
    <row r="6" spans="1:15" s="195" customFormat="1" ht="15" customHeight="1" x14ac:dyDescent="0.25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</row>
    <row r="7" spans="1:15" s="195" customFormat="1" ht="15" customHeight="1" thickBot="1" x14ac:dyDescent="0.25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835" t="s">
        <v>0</v>
      </c>
      <c r="N7" s="835"/>
      <c r="O7" s="835"/>
    </row>
    <row r="8" spans="1:15" s="195" customFormat="1" ht="15" customHeight="1" thickTop="1" x14ac:dyDescent="0.25">
      <c r="A8" s="251" t="s">
        <v>131</v>
      </c>
      <c r="B8" s="252" t="s">
        <v>2</v>
      </c>
      <c r="C8" s="252" t="s">
        <v>171</v>
      </c>
      <c r="D8" s="252" t="s">
        <v>172</v>
      </c>
      <c r="E8" s="252" t="s">
        <v>173</v>
      </c>
      <c r="F8" s="252" t="s">
        <v>174</v>
      </c>
      <c r="G8" s="252" t="s">
        <v>175</v>
      </c>
      <c r="H8" s="252" t="s">
        <v>176</v>
      </c>
      <c r="I8" s="252" t="s">
        <v>177</v>
      </c>
      <c r="J8" s="252" t="s">
        <v>178</v>
      </c>
      <c r="K8" s="252" t="s">
        <v>179</v>
      </c>
      <c r="L8" s="252" t="s">
        <v>180</v>
      </c>
      <c r="M8" s="252" t="s">
        <v>181</v>
      </c>
      <c r="N8" s="252" t="s">
        <v>182</v>
      </c>
      <c r="O8" s="253" t="s">
        <v>206</v>
      </c>
    </row>
    <row r="9" spans="1:15" s="195" customFormat="1" ht="15" customHeight="1" thickBot="1" x14ac:dyDescent="0.3">
      <c r="A9" s="202" t="s">
        <v>3</v>
      </c>
      <c r="B9" s="254" t="s">
        <v>4</v>
      </c>
      <c r="C9" s="254" t="s">
        <v>5</v>
      </c>
      <c r="D9" s="254" t="s">
        <v>6</v>
      </c>
      <c r="E9" s="254" t="s">
        <v>7</v>
      </c>
      <c r="F9" s="254" t="s">
        <v>8</v>
      </c>
      <c r="G9" s="254" t="s">
        <v>9</v>
      </c>
      <c r="H9" s="254" t="s">
        <v>53</v>
      </c>
      <c r="I9" s="254" t="s">
        <v>11</v>
      </c>
      <c r="J9" s="254" t="s">
        <v>184</v>
      </c>
      <c r="K9" s="254" t="s">
        <v>185</v>
      </c>
      <c r="L9" s="254" t="s">
        <v>186</v>
      </c>
      <c r="M9" s="254" t="s">
        <v>187</v>
      </c>
      <c r="N9" s="254" t="s">
        <v>188</v>
      </c>
      <c r="O9" s="255" t="s">
        <v>189</v>
      </c>
    </row>
    <row r="10" spans="1:15" s="195" customFormat="1" ht="15" customHeight="1" thickTop="1" x14ac:dyDescent="0.25">
      <c r="A10" s="832" t="s">
        <v>190</v>
      </c>
      <c r="B10" s="833"/>
      <c r="C10" s="833"/>
      <c r="D10" s="833"/>
      <c r="E10" s="833"/>
      <c r="F10" s="833"/>
      <c r="G10" s="833"/>
      <c r="H10" s="833"/>
      <c r="I10" s="833"/>
      <c r="J10" s="833"/>
      <c r="K10" s="833"/>
      <c r="L10" s="833"/>
      <c r="M10" s="833"/>
      <c r="N10" s="833"/>
      <c r="O10" s="834"/>
    </row>
    <row r="11" spans="1:15" s="195" customFormat="1" ht="15" customHeight="1" x14ac:dyDescent="0.25">
      <c r="A11" s="256" t="s">
        <v>13</v>
      </c>
      <c r="B11" s="257" t="s">
        <v>191</v>
      </c>
      <c r="C11" s="258">
        <v>87</v>
      </c>
      <c r="D11" s="258">
        <v>88</v>
      </c>
      <c r="E11" s="258">
        <v>87</v>
      </c>
      <c r="F11" s="258">
        <v>88</v>
      </c>
      <c r="G11" s="258">
        <v>87</v>
      </c>
      <c r="H11" s="258">
        <v>88</v>
      </c>
      <c r="I11" s="258">
        <v>87</v>
      </c>
      <c r="J11" s="258">
        <v>88</v>
      </c>
      <c r="K11" s="258">
        <v>87</v>
      </c>
      <c r="L11" s="258">
        <v>88</v>
      </c>
      <c r="M11" s="258">
        <v>87</v>
      </c>
      <c r="N11" s="258">
        <v>88</v>
      </c>
      <c r="O11" s="259">
        <f>SUM(C11:N11)</f>
        <v>1050</v>
      </c>
    </row>
    <row r="12" spans="1:15" s="195" customFormat="1" ht="15" customHeight="1" x14ac:dyDescent="0.25">
      <c r="A12" s="256" t="s">
        <v>14</v>
      </c>
      <c r="B12" s="257" t="s">
        <v>192</v>
      </c>
      <c r="C12" s="258">
        <v>1618</v>
      </c>
      <c r="D12" s="258">
        <v>1618</v>
      </c>
      <c r="E12" s="258">
        <v>1618</v>
      </c>
      <c r="F12" s="258">
        <v>1618</v>
      </c>
      <c r="G12" s="258">
        <v>1618</v>
      </c>
      <c r="H12" s="258">
        <v>1619</v>
      </c>
      <c r="I12" s="258">
        <v>1618</v>
      </c>
      <c r="J12" s="258">
        <v>1618</v>
      </c>
      <c r="K12" s="258">
        <v>1618</v>
      </c>
      <c r="L12" s="258">
        <v>1618</v>
      </c>
      <c r="M12" s="258">
        <v>1618</v>
      </c>
      <c r="N12" s="258">
        <v>1619</v>
      </c>
      <c r="O12" s="259">
        <f>SUM(C12:N12)</f>
        <v>19418</v>
      </c>
    </row>
    <row r="13" spans="1:15" s="195" customFormat="1" ht="15" customHeight="1" x14ac:dyDescent="0.25">
      <c r="A13" s="256" t="s">
        <v>42</v>
      </c>
      <c r="B13" s="257" t="s">
        <v>193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9"/>
    </row>
    <row r="14" spans="1:15" s="195" customFormat="1" ht="15" customHeight="1" x14ac:dyDescent="0.25">
      <c r="A14" s="256" t="s">
        <v>43</v>
      </c>
      <c r="B14" s="257" t="s">
        <v>194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9"/>
    </row>
    <row r="15" spans="1:15" s="195" customFormat="1" ht="15" customHeight="1" x14ac:dyDescent="0.25">
      <c r="A15" s="256" t="s">
        <v>44</v>
      </c>
      <c r="B15" s="257" t="s">
        <v>195</v>
      </c>
      <c r="C15" s="258">
        <v>812</v>
      </c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9">
        <f>SUM(C15:N15)</f>
        <v>812</v>
      </c>
    </row>
    <row r="16" spans="1:15" s="195" customFormat="1" ht="15" customHeight="1" x14ac:dyDescent="0.25">
      <c r="A16" s="260" t="s">
        <v>45</v>
      </c>
      <c r="B16" s="261" t="s">
        <v>196</v>
      </c>
      <c r="C16" s="262">
        <f>SUM(C11:C15)</f>
        <v>2517</v>
      </c>
      <c r="D16" s="262">
        <f t="shared" ref="D16:O16" si="0">SUM(D11:D15)</f>
        <v>1706</v>
      </c>
      <c r="E16" s="262">
        <f t="shared" si="0"/>
        <v>1705</v>
      </c>
      <c r="F16" s="262">
        <f t="shared" si="0"/>
        <v>1706</v>
      </c>
      <c r="G16" s="262">
        <f t="shared" si="0"/>
        <v>1705</v>
      </c>
      <c r="H16" s="262">
        <f t="shared" si="0"/>
        <v>1707</v>
      </c>
      <c r="I16" s="262">
        <f t="shared" si="0"/>
        <v>1705</v>
      </c>
      <c r="J16" s="262">
        <f t="shared" si="0"/>
        <v>1706</v>
      </c>
      <c r="K16" s="262">
        <f t="shared" si="0"/>
        <v>1705</v>
      </c>
      <c r="L16" s="262">
        <f t="shared" si="0"/>
        <v>1706</v>
      </c>
      <c r="M16" s="262">
        <f t="shared" si="0"/>
        <v>1705</v>
      </c>
      <c r="N16" s="262">
        <f t="shared" si="0"/>
        <v>1707</v>
      </c>
      <c r="O16" s="263">
        <f t="shared" si="0"/>
        <v>21280</v>
      </c>
    </row>
    <row r="17" spans="1:15" s="195" customFormat="1" ht="15" customHeight="1" x14ac:dyDescent="0.25">
      <c r="A17" s="832" t="s">
        <v>197</v>
      </c>
      <c r="B17" s="833"/>
      <c r="C17" s="833"/>
      <c r="D17" s="833"/>
      <c r="E17" s="833"/>
      <c r="F17" s="833"/>
      <c r="G17" s="833"/>
      <c r="H17" s="833"/>
      <c r="I17" s="833"/>
      <c r="J17" s="833"/>
      <c r="K17" s="833"/>
      <c r="L17" s="833"/>
      <c r="M17" s="833"/>
      <c r="N17" s="833"/>
      <c r="O17" s="834"/>
    </row>
    <row r="18" spans="1:15" s="195" customFormat="1" ht="15" customHeight="1" x14ac:dyDescent="0.25">
      <c r="A18" s="256" t="s">
        <v>46</v>
      </c>
      <c r="B18" s="257" t="s">
        <v>34</v>
      </c>
      <c r="C18" s="258">
        <v>1773</v>
      </c>
      <c r="D18" s="258">
        <v>1773</v>
      </c>
      <c r="E18" s="258">
        <v>1774</v>
      </c>
      <c r="F18" s="258">
        <v>1773</v>
      </c>
      <c r="G18" s="258">
        <v>1773</v>
      </c>
      <c r="H18" s="258">
        <v>1774</v>
      </c>
      <c r="I18" s="258">
        <v>1773</v>
      </c>
      <c r="J18" s="258">
        <v>1773</v>
      </c>
      <c r="K18" s="258">
        <v>1774</v>
      </c>
      <c r="L18" s="258">
        <v>1773</v>
      </c>
      <c r="M18" s="258">
        <v>1773</v>
      </c>
      <c r="N18" s="258">
        <v>1774</v>
      </c>
      <c r="O18" s="259">
        <f>SUM(C18:N18)</f>
        <v>21280</v>
      </c>
    </row>
    <row r="19" spans="1:15" s="195" customFormat="1" ht="15" customHeight="1" x14ac:dyDescent="0.25">
      <c r="A19" s="256" t="s">
        <v>64</v>
      </c>
      <c r="B19" s="257" t="s">
        <v>198</v>
      </c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9"/>
    </row>
    <row r="20" spans="1:15" s="195" customFormat="1" ht="15" customHeight="1" x14ac:dyDescent="0.25">
      <c r="A20" s="256" t="s">
        <v>81</v>
      </c>
      <c r="B20" s="257" t="s">
        <v>199</v>
      </c>
      <c r="C20" s="258"/>
      <c r="D20" s="258"/>
      <c r="E20" s="258"/>
      <c r="F20" s="258"/>
      <c r="G20" s="258"/>
      <c r="H20" s="264"/>
      <c r="I20" s="258"/>
      <c r="J20" s="258"/>
      <c r="K20" s="258"/>
      <c r="L20" s="258"/>
      <c r="M20" s="258"/>
      <c r="N20" s="258"/>
      <c r="O20" s="259"/>
    </row>
    <row r="21" spans="1:15" s="195" customFormat="1" ht="15" customHeight="1" x14ac:dyDescent="0.25">
      <c r="A21" s="256" t="s">
        <v>82</v>
      </c>
      <c r="B21" s="257" t="s">
        <v>200</v>
      </c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9"/>
    </row>
    <row r="22" spans="1:15" s="195" customFormat="1" ht="15" customHeight="1" x14ac:dyDescent="0.25">
      <c r="A22" s="256" t="s">
        <v>83</v>
      </c>
      <c r="B22" s="257" t="s">
        <v>201</v>
      </c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9"/>
    </row>
    <row r="23" spans="1:15" s="195" customFormat="1" ht="15" customHeight="1" x14ac:dyDescent="0.25">
      <c r="A23" s="260" t="s">
        <v>84</v>
      </c>
      <c r="B23" s="261" t="s">
        <v>202</v>
      </c>
      <c r="C23" s="262">
        <f>SUM(C18:C22)</f>
        <v>1773</v>
      </c>
      <c r="D23" s="262">
        <f t="shared" ref="D23:N23" si="1">SUM(D18:D22)</f>
        <v>1773</v>
      </c>
      <c r="E23" s="262">
        <f t="shared" si="1"/>
        <v>1774</v>
      </c>
      <c r="F23" s="262">
        <f t="shared" si="1"/>
        <v>1773</v>
      </c>
      <c r="G23" s="262">
        <f t="shared" si="1"/>
        <v>1773</v>
      </c>
      <c r="H23" s="262">
        <f t="shared" si="1"/>
        <v>1774</v>
      </c>
      <c r="I23" s="262">
        <f t="shared" si="1"/>
        <v>1773</v>
      </c>
      <c r="J23" s="262">
        <f t="shared" si="1"/>
        <v>1773</v>
      </c>
      <c r="K23" s="262">
        <f t="shared" si="1"/>
        <v>1774</v>
      </c>
      <c r="L23" s="262">
        <f t="shared" si="1"/>
        <v>1773</v>
      </c>
      <c r="M23" s="262">
        <f t="shared" si="1"/>
        <v>1773</v>
      </c>
      <c r="N23" s="262">
        <f t="shared" si="1"/>
        <v>1774</v>
      </c>
      <c r="O23" s="263">
        <f>SUM(C23:N23)</f>
        <v>21280</v>
      </c>
    </row>
    <row r="24" spans="1:15" s="195" customFormat="1" ht="15" customHeight="1" x14ac:dyDescent="0.25">
      <c r="A24" s="265" t="s">
        <v>85</v>
      </c>
      <c r="B24" s="266" t="s">
        <v>203</v>
      </c>
      <c r="C24" s="267">
        <f>C16-C23</f>
        <v>744</v>
      </c>
      <c r="D24" s="267">
        <f t="shared" ref="D24:N24" si="2">D16-D23</f>
        <v>-67</v>
      </c>
      <c r="E24" s="267">
        <f t="shared" si="2"/>
        <v>-69</v>
      </c>
      <c r="F24" s="267">
        <f t="shared" si="2"/>
        <v>-67</v>
      </c>
      <c r="G24" s="267">
        <f t="shared" si="2"/>
        <v>-68</v>
      </c>
      <c r="H24" s="267">
        <f t="shared" si="2"/>
        <v>-67</v>
      </c>
      <c r="I24" s="267">
        <f t="shared" si="2"/>
        <v>-68</v>
      </c>
      <c r="J24" s="267">
        <f t="shared" si="2"/>
        <v>-67</v>
      </c>
      <c r="K24" s="267">
        <f t="shared" si="2"/>
        <v>-69</v>
      </c>
      <c r="L24" s="267">
        <f t="shared" si="2"/>
        <v>-67</v>
      </c>
      <c r="M24" s="267">
        <f t="shared" si="2"/>
        <v>-68</v>
      </c>
      <c r="N24" s="267">
        <f t="shared" si="2"/>
        <v>-67</v>
      </c>
      <c r="O24" s="268">
        <f>SUM(C24:N24)</f>
        <v>0</v>
      </c>
    </row>
    <row r="25" spans="1:15" s="195" customFormat="1" ht="15" customHeight="1" thickBot="1" x14ac:dyDescent="0.3">
      <c r="A25" s="269"/>
      <c r="B25" s="270" t="s">
        <v>204</v>
      </c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2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sqref="A1:L1"/>
    </sheetView>
  </sheetViews>
  <sheetFormatPr defaultColWidth="9.109375" defaultRowHeight="13.2" x14ac:dyDescent="0.25"/>
  <cols>
    <col min="1" max="1" width="6.6640625" style="193" customWidth="1"/>
    <col min="2" max="2" width="25.6640625" style="193" customWidth="1"/>
    <col min="3" max="12" width="8.6640625" style="193" customWidth="1"/>
    <col min="13" max="16384" width="9.109375" style="192"/>
  </cols>
  <sheetData>
    <row r="1" spans="1:13" s="195" customFormat="1" ht="15" customHeight="1" x14ac:dyDescent="0.25">
      <c r="A1" s="723" t="s">
        <v>565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</row>
    <row r="2" spans="1:13" s="195" customFormat="1" ht="15" customHeight="1" x14ac:dyDescent="0.2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191" t="str">
        <f>'2.sz. melléklet'!G2</f>
        <v>az 1/2018. (II..) önkormányzati rendelethez</v>
      </c>
    </row>
    <row r="3" spans="1:13" s="195" customFormat="1" ht="15" customHeight="1" x14ac:dyDescent="0.25">
      <c r="A3" s="194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3" s="195" customFormat="1" ht="15" customHeight="1" x14ac:dyDescent="0.25">
      <c r="A4" s="724" t="s">
        <v>668</v>
      </c>
      <c r="B4" s="724"/>
      <c r="C4" s="724"/>
      <c r="D4" s="724"/>
      <c r="E4" s="724"/>
      <c r="F4" s="724"/>
      <c r="G4" s="724"/>
      <c r="H4" s="724"/>
      <c r="I4" s="724"/>
      <c r="J4" s="724"/>
      <c r="K4" s="724"/>
      <c r="L4" s="724"/>
      <c r="M4" s="273"/>
    </row>
    <row r="5" spans="1:13" s="195" customFormat="1" ht="15" customHeight="1" x14ac:dyDescent="0.25">
      <c r="A5" s="197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73"/>
    </row>
    <row r="6" spans="1:13" s="195" customFormat="1" ht="15" customHeight="1" x14ac:dyDescent="0.25">
      <c r="A6" s="197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73"/>
    </row>
    <row r="7" spans="1:13" s="195" customFormat="1" ht="15" customHeight="1" x14ac:dyDescent="0.25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273"/>
    </row>
    <row r="8" spans="1:13" s="195" customFormat="1" ht="15" customHeight="1" thickBot="1" x14ac:dyDescent="0.25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835" t="s">
        <v>0</v>
      </c>
      <c r="L8" s="835"/>
      <c r="M8" s="273"/>
    </row>
    <row r="9" spans="1:13" s="195" customFormat="1" ht="15" customHeight="1" thickTop="1" x14ac:dyDescent="0.25">
      <c r="A9" s="725" t="s">
        <v>131</v>
      </c>
      <c r="B9" s="727" t="s">
        <v>296</v>
      </c>
      <c r="C9" s="837" t="s">
        <v>297</v>
      </c>
      <c r="D9" s="837"/>
      <c r="E9" s="837"/>
      <c r="F9" s="837" t="s">
        <v>298</v>
      </c>
      <c r="G9" s="837"/>
      <c r="H9" s="837"/>
      <c r="I9" s="837" t="s">
        <v>299</v>
      </c>
      <c r="J9" s="837"/>
      <c r="K9" s="837"/>
      <c r="L9" s="274" t="s">
        <v>206</v>
      </c>
      <c r="M9" s="273"/>
    </row>
    <row r="10" spans="1:13" s="195" customFormat="1" ht="24" x14ac:dyDescent="0.25">
      <c r="A10" s="836"/>
      <c r="B10" s="788"/>
      <c r="C10" s="200" t="s">
        <v>300</v>
      </c>
      <c r="D10" s="275" t="s">
        <v>301</v>
      </c>
      <c r="E10" s="200" t="s">
        <v>302</v>
      </c>
      <c r="F10" s="200" t="s">
        <v>303</v>
      </c>
      <c r="G10" s="200" t="s">
        <v>301</v>
      </c>
      <c r="H10" s="200" t="s">
        <v>304</v>
      </c>
      <c r="I10" s="200" t="s">
        <v>303</v>
      </c>
      <c r="J10" s="200" t="s">
        <v>301</v>
      </c>
      <c r="K10" s="200" t="s">
        <v>304</v>
      </c>
      <c r="L10" s="276" t="s">
        <v>305</v>
      </c>
      <c r="M10" s="273"/>
    </row>
    <row r="11" spans="1:13" s="195" customFormat="1" ht="15" customHeight="1" thickBot="1" x14ac:dyDescent="0.3">
      <c r="A11" s="202" t="s">
        <v>71</v>
      </c>
      <c r="B11" s="203" t="s">
        <v>72</v>
      </c>
      <c r="C11" s="203" t="s">
        <v>73</v>
      </c>
      <c r="D11" s="254" t="s">
        <v>74</v>
      </c>
      <c r="E11" s="203" t="s">
        <v>75</v>
      </c>
      <c r="F11" s="203" t="s">
        <v>76</v>
      </c>
      <c r="G11" s="203" t="s">
        <v>77</v>
      </c>
      <c r="H11" s="203" t="s">
        <v>78</v>
      </c>
      <c r="I11" s="203" t="s">
        <v>306</v>
      </c>
      <c r="J11" s="203" t="s">
        <v>79</v>
      </c>
      <c r="K11" s="203" t="s">
        <v>80</v>
      </c>
      <c r="L11" s="255" t="s">
        <v>307</v>
      </c>
      <c r="M11" s="273"/>
    </row>
    <row r="12" spans="1:13" s="195" customFormat="1" ht="15" customHeight="1" thickTop="1" x14ac:dyDescent="0.25">
      <c r="A12" s="277" t="s">
        <v>13</v>
      </c>
      <c r="B12" s="244" t="s">
        <v>308</v>
      </c>
      <c r="C12" s="278" t="s">
        <v>309</v>
      </c>
      <c r="D12" s="279">
        <v>0.3</v>
      </c>
      <c r="E12" s="280">
        <v>60</v>
      </c>
      <c r="F12" s="278"/>
      <c r="G12" s="278"/>
      <c r="H12" s="281"/>
      <c r="I12" s="278"/>
      <c r="J12" s="282"/>
      <c r="K12" s="282"/>
      <c r="L12" s="283">
        <v>60</v>
      </c>
      <c r="M12" s="273"/>
    </row>
    <row r="13" spans="1:13" s="195" customFormat="1" ht="15" customHeight="1" thickBot="1" x14ac:dyDescent="0.3">
      <c r="A13" s="284" t="s">
        <v>14</v>
      </c>
      <c r="B13" s="528" t="s">
        <v>310</v>
      </c>
      <c r="C13" s="285"/>
      <c r="D13" s="285"/>
      <c r="E13" s="286"/>
      <c r="F13" s="285"/>
      <c r="G13" s="285"/>
      <c r="H13" s="287"/>
      <c r="I13" s="285" t="s">
        <v>311</v>
      </c>
      <c r="J13" s="286" t="s">
        <v>312</v>
      </c>
      <c r="K13" s="288">
        <v>1100</v>
      </c>
      <c r="L13" s="289">
        <v>1100</v>
      </c>
      <c r="M13" s="273"/>
    </row>
    <row r="14" spans="1:13" ht="13.8" thickTop="1" x14ac:dyDescent="0.25"/>
  </sheetData>
  <mergeCells count="8"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6" width="10.5546875" style="1" bestFit="1" customWidth="1"/>
    <col min="7" max="7" width="4.6640625" style="1" customWidth="1"/>
    <col min="8" max="8" width="30.6640625" style="1" customWidth="1"/>
    <col min="9" max="10" width="10.5546875" style="1" bestFit="1" customWidth="1"/>
    <col min="11" max="11" width="10.5546875" bestFit="1" customWidth="1"/>
    <col min="12" max="12" width="9.5546875" customWidth="1"/>
    <col min="13" max="252" width="9.109375" customWidth="1"/>
  </cols>
  <sheetData>
    <row r="1" spans="1:12" s="38" customFormat="1" ht="15" customHeight="1" x14ac:dyDescent="0.25">
      <c r="B1" s="55"/>
      <c r="C1" s="55"/>
      <c r="D1" s="55"/>
      <c r="E1" s="55"/>
      <c r="F1" s="55"/>
      <c r="G1" s="55"/>
      <c r="H1" s="55"/>
      <c r="L1" s="2" t="s">
        <v>546</v>
      </c>
    </row>
    <row r="2" spans="1:12" s="38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1/2018. (II..) önkormányzati rendelethez</v>
      </c>
    </row>
    <row r="3" spans="1:12" s="38" customFormat="1" ht="6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12" s="38" customFormat="1" ht="15" customHeight="1" x14ac:dyDescent="0.25">
      <c r="A4" s="750" t="s">
        <v>628</v>
      </c>
      <c r="B4" s="750"/>
      <c r="C4" s="750"/>
      <c r="D4" s="750"/>
      <c r="E4" s="750"/>
      <c r="F4" s="750"/>
      <c r="G4" s="750"/>
      <c r="H4" s="750"/>
      <c r="I4" s="750"/>
      <c r="J4" s="750"/>
      <c r="K4" s="750"/>
      <c r="L4" s="750"/>
    </row>
    <row r="5" spans="1:12" s="38" customFormat="1" ht="6" customHeight="1" x14ac:dyDescent="0.25">
      <c r="A5" s="40"/>
      <c r="B5" s="41"/>
      <c r="C5" s="41"/>
      <c r="D5" s="41"/>
      <c r="E5" s="41"/>
      <c r="F5" s="41"/>
      <c r="G5" s="40"/>
      <c r="H5" s="40"/>
      <c r="I5" s="41"/>
      <c r="J5" s="41"/>
    </row>
    <row r="6" spans="1:12" s="38" customFormat="1" ht="15" customHeight="1" thickBot="1" x14ac:dyDescent="0.25">
      <c r="A6" s="40"/>
      <c r="B6" s="41"/>
      <c r="C6" s="41"/>
      <c r="D6" s="41"/>
      <c r="E6" s="41"/>
      <c r="F6" s="41"/>
      <c r="G6" s="40"/>
      <c r="H6" s="219"/>
      <c r="L6" s="446" t="s">
        <v>313</v>
      </c>
    </row>
    <row r="7" spans="1:12" s="38" customFormat="1" ht="58.5" customHeight="1" thickTop="1" thickBot="1" x14ac:dyDescent="0.3">
      <c r="A7" s="745" t="s">
        <v>12</v>
      </c>
      <c r="B7" s="745"/>
      <c r="C7" s="504" t="s">
        <v>604</v>
      </c>
      <c r="D7" s="504" t="s">
        <v>645</v>
      </c>
      <c r="E7" s="504" t="s">
        <v>646</v>
      </c>
      <c r="F7" s="504" t="s">
        <v>647</v>
      </c>
      <c r="G7" s="746" t="s">
        <v>34</v>
      </c>
      <c r="H7" s="747"/>
      <c r="I7" s="504" t="s">
        <v>604</v>
      </c>
      <c r="J7" s="504" t="s">
        <v>645</v>
      </c>
      <c r="K7" s="504" t="s">
        <v>646</v>
      </c>
      <c r="L7" s="583" t="s">
        <v>647</v>
      </c>
    </row>
    <row r="8" spans="1:12" s="38" customFormat="1" ht="15" customHeight="1" thickTop="1" thickBot="1" x14ac:dyDescent="0.3">
      <c r="A8" s="11" t="s">
        <v>3</v>
      </c>
      <c r="B8" s="460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461" t="s">
        <v>9</v>
      </c>
      <c r="H8" s="461" t="s">
        <v>53</v>
      </c>
      <c r="I8" s="13" t="s">
        <v>11</v>
      </c>
      <c r="J8" s="13" t="s">
        <v>184</v>
      </c>
      <c r="K8" s="13" t="s">
        <v>185</v>
      </c>
      <c r="L8" s="523" t="s">
        <v>186</v>
      </c>
    </row>
    <row r="9" spans="1:12" s="38" customFormat="1" ht="15" customHeight="1" thickTop="1" x14ac:dyDescent="0.25">
      <c r="A9" s="42" t="s">
        <v>13</v>
      </c>
      <c r="B9" s="43" t="s">
        <v>12</v>
      </c>
      <c r="C9" s="448">
        <f>'8.sz. melléklet'!D74+'9.sz. melléklet'!D35</f>
        <v>64409292</v>
      </c>
      <c r="D9" s="448">
        <f>'8.sz. melléklet'!E74+'9.sz. melléklet'!E35</f>
        <v>82562911</v>
      </c>
      <c r="E9" s="448">
        <f>'8.sz. melléklet'!F74+'9.sz. melléklet'!F35</f>
        <v>86578161</v>
      </c>
      <c r="F9" s="351">
        <f>'8.sz. melléklet'!G74+'9.sz. melléklet'!G35</f>
        <v>70729687</v>
      </c>
      <c r="G9" s="51" t="s">
        <v>13</v>
      </c>
      <c r="H9" s="43" t="s">
        <v>117</v>
      </c>
      <c r="I9" s="453">
        <f>'8.sz. melléklet'!D7+'9.sz. melléklet'!D8</f>
        <v>50203332</v>
      </c>
      <c r="J9" s="453">
        <f>'8.sz. melléklet'!E7+'9.sz. melléklet'!E8</f>
        <v>51965064</v>
      </c>
      <c r="K9" s="453">
        <f>'8.sz. melléklet'!F7+'9.sz. melléklet'!F8</f>
        <v>51945411</v>
      </c>
      <c r="L9" s="493">
        <f>'8.sz. melléklet'!G7+'9.sz. melléklet'!G8</f>
        <v>60542285</v>
      </c>
    </row>
    <row r="10" spans="1:12" s="38" customFormat="1" ht="15" customHeight="1" x14ac:dyDescent="0.25">
      <c r="A10" s="17" t="s">
        <v>14</v>
      </c>
      <c r="B10" s="348" t="s">
        <v>425</v>
      </c>
      <c r="C10" s="185">
        <f>'8.sz. melléklet'!D68</f>
        <v>49000000</v>
      </c>
      <c r="D10" s="185">
        <f>'8.sz. melléklet'!E68</f>
        <v>49000000</v>
      </c>
      <c r="E10" s="185">
        <f>'8.sz. melléklet'!F68</f>
        <v>51941524</v>
      </c>
      <c r="F10" s="30">
        <f>'8.sz. melléklet'!G68</f>
        <v>51000000</v>
      </c>
      <c r="G10" s="183" t="s">
        <v>14</v>
      </c>
      <c r="H10" s="18" t="s">
        <v>41</v>
      </c>
      <c r="I10" s="185">
        <f>'8.sz. melléklet'!D21+'9.sz. melléklet'!D18</f>
        <v>11907363</v>
      </c>
      <c r="J10" s="185">
        <f>'8.sz. melléklet'!E21+'9.sz. melléklet'!E18</f>
        <v>12174050</v>
      </c>
      <c r="K10" s="185">
        <f>'8.sz. melléklet'!F21+'9.sz. melléklet'!F18</f>
        <v>12174050</v>
      </c>
      <c r="L10" s="30">
        <f>'8.sz. melléklet'!G21+'9.sz. melléklet'!G18</f>
        <v>12797496</v>
      </c>
    </row>
    <row r="11" spans="1:12" s="38" customFormat="1" ht="15" customHeight="1" x14ac:dyDescent="0.25">
      <c r="A11" s="17" t="s">
        <v>42</v>
      </c>
      <c r="B11" s="348" t="s">
        <v>426</v>
      </c>
      <c r="C11" s="185">
        <f>'8.sz. melléklet'!D69</f>
        <v>29100000</v>
      </c>
      <c r="D11" s="185">
        <f>'8.sz. melléklet'!E69</f>
        <v>29261000</v>
      </c>
      <c r="E11" s="185">
        <f>'8.sz. melléklet'!F69</f>
        <v>38477100</v>
      </c>
      <c r="F11" s="30">
        <f>'8.sz. melléklet'!G69</f>
        <v>32600000</v>
      </c>
      <c r="G11" s="183" t="s">
        <v>42</v>
      </c>
      <c r="H11" s="18" t="s">
        <v>123</v>
      </c>
      <c r="I11" s="185">
        <f>'8.sz. melléklet'!D22+'9.sz. melléklet'!D19</f>
        <v>113724009</v>
      </c>
      <c r="J11" s="185">
        <f>'8.sz. melléklet'!E22+'9.sz. melléklet'!E19</f>
        <v>121669148</v>
      </c>
      <c r="K11" s="185">
        <f>'8.sz. melléklet'!F22+'9.sz. melléklet'!F19</f>
        <v>103946935</v>
      </c>
      <c r="L11" s="30">
        <f>'8.sz. melléklet'!G22+'9.sz. melléklet'!G19</f>
        <v>128026584</v>
      </c>
    </row>
    <row r="12" spans="1:12" s="38" customFormat="1" ht="15" customHeight="1" x14ac:dyDescent="0.25">
      <c r="A12" s="17" t="s">
        <v>43</v>
      </c>
      <c r="B12" s="348" t="s">
        <v>436</v>
      </c>
      <c r="C12" s="185">
        <f>'8.sz. melléklet'!D73</f>
        <v>200000</v>
      </c>
      <c r="D12" s="185">
        <f>'8.sz. melléklet'!E73</f>
        <v>39000</v>
      </c>
      <c r="E12" s="185">
        <f>'8.sz. melléklet'!F73</f>
        <v>39171</v>
      </c>
      <c r="F12" s="30">
        <f>'8.sz. melléklet'!G73</f>
        <v>400000</v>
      </c>
      <c r="G12" s="183" t="s">
        <v>43</v>
      </c>
      <c r="H12" s="18" t="s">
        <v>377</v>
      </c>
      <c r="I12" s="185">
        <f>'8.sz. melléklet'!D32</f>
        <v>3700000</v>
      </c>
      <c r="J12" s="185">
        <f>'8.sz. melléklet'!E32</f>
        <v>3700000</v>
      </c>
      <c r="K12" s="185">
        <f>'8.sz. melléklet'!F32</f>
        <v>3029085</v>
      </c>
      <c r="L12" s="30">
        <f>'8.sz. melléklet'!G32</f>
        <v>4990000</v>
      </c>
    </row>
    <row r="13" spans="1:12" s="38" customFormat="1" ht="15" customHeight="1" x14ac:dyDescent="0.25">
      <c r="A13" s="17" t="s">
        <v>44</v>
      </c>
      <c r="B13" s="47" t="s">
        <v>417</v>
      </c>
      <c r="C13" s="185">
        <f>'8.sz. melléklet'!D62</f>
        <v>60001189</v>
      </c>
      <c r="D13" s="185">
        <f>'8.sz. melléklet'!E62</f>
        <v>73129648</v>
      </c>
      <c r="E13" s="185">
        <f>'8.sz. melléklet'!F62</f>
        <v>73129648</v>
      </c>
      <c r="F13" s="30">
        <f>'8.sz. melléklet'!G62</f>
        <v>62098492</v>
      </c>
      <c r="G13" s="183" t="s">
        <v>44</v>
      </c>
      <c r="H13" s="18" t="s">
        <v>532</v>
      </c>
      <c r="I13" s="185">
        <f>'8.sz. melléklet'!D34</f>
        <v>880000</v>
      </c>
      <c r="J13" s="185">
        <f>'8.sz. melléklet'!E34</f>
        <v>4548774</v>
      </c>
      <c r="K13" s="185">
        <f>'8.sz. melléklet'!F34</f>
        <v>4548774</v>
      </c>
      <c r="L13" s="30">
        <f>'8.sz. melléklet'!G34</f>
        <v>800000</v>
      </c>
    </row>
    <row r="14" spans="1:12" s="38" customFormat="1" ht="24" x14ac:dyDescent="0.25">
      <c r="A14" s="17" t="s">
        <v>45</v>
      </c>
      <c r="B14" s="47" t="s">
        <v>730</v>
      </c>
      <c r="C14" s="185">
        <f>'8.sz. melléklet'!D63</f>
        <v>652747</v>
      </c>
      <c r="D14" s="185">
        <f>'8.sz. melléklet'!E63</f>
        <v>2884299</v>
      </c>
      <c r="E14" s="185">
        <f>'8.sz. melléklet'!F63</f>
        <v>2884299</v>
      </c>
      <c r="F14" s="30">
        <f>'8.sz. melléklet'!G63</f>
        <v>15838086</v>
      </c>
      <c r="G14" s="183" t="s">
        <v>45</v>
      </c>
      <c r="H14" s="47" t="s">
        <v>724</v>
      </c>
      <c r="I14" s="185">
        <f>'8.sz. melléklet'!D35</f>
        <v>15804432</v>
      </c>
      <c r="J14" s="185">
        <f>'8.sz. melléklet'!E35</f>
        <v>19129000</v>
      </c>
      <c r="K14" s="185">
        <f>'8.sz. melléklet'!F35</f>
        <v>16923410</v>
      </c>
      <c r="L14" s="30">
        <f>'8.sz. melléklet'!G35</f>
        <v>17905900</v>
      </c>
    </row>
    <row r="15" spans="1:12" s="38" customFormat="1" ht="24" x14ac:dyDescent="0.25">
      <c r="A15" s="17" t="s">
        <v>46</v>
      </c>
      <c r="B15" s="47" t="s">
        <v>460</v>
      </c>
      <c r="C15" s="449">
        <f>'8.sz. melléklet'!D87</f>
        <v>0</v>
      </c>
      <c r="D15" s="449">
        <f>'8.sz. melléklet'!E87</f>
        <v>4050400</v>
      </c>
      <c r="E15" s="449">
        <f>'8.sz. melléklet'!F87</f>
        <v>4070400</v>
      </c>
      <c r="F15" s="376">
        <f>'8.sz. melléklet'!G87</f>
        <v>0</v>
      </c>
      <c r="G15" s="183" t="s">
        <v>46</v>
      </c>
      <c r="H15" s="47" t="s">
        <v>725</v>
      </c>
      <c r="I15" s="185">
        <f>'8.sz. melléklet'!D36</f>
        <v>6975000</v>
      </c>
      <c r="J15" s="185">
        <f>'8.sz. melléklet'!E36</f>
        <v>17222500</v>
      </c>
      <c r="K15" s="185">
        <f>'8.sz. melléklet'!F36</f>
        <v>17207840</v>
      </c>
      <c r="L15" s="30">
        <f>'8.sz. melléklet'!G36</f>
        <v>7604000</v>
      </c>
    </row>
    <row r="16" spans="1:12" s="38" customFormat="1" ht="15" customHeight="1" x14ac:dyDescent="0.25">
      <c r="A16" s="73"/>
      <c r="B16" s="667"/>
      <c r="C16" s="455"/>
      <c r="D16" s="455"/>
      <c r="E16" s="467"/>
      <c r="F16" s="393"/>
      <c r="G16" s="183" t="s">
        <v>64</v>
      </c>
      <c r="H16" s="18" t="s">
        <v>36</v>
      </c>
      <c r="I16" s="185">
        <f>'8.sz. melléklet'!D37</f>
        <v>92341818</v>
      </c>
      <c r="J16" s="185">
        <f>'8.sz. melléklet'!E37</f>
        <v>122582442</v>
      </c>
      <c r="K16" s="185">
        <f>'8.sz. melléklet'!F37</f>
        <v>0</v>
      </c>
      <c r="L16" s="30">
        <f>'8.sz. melléklet'!G37</f>
        <v>74197028</v>
      </c>
    </row>
    <row r="17" spans="1:12" s="38" customFormat="1" ht="15" customHeight="1" x14ac:dyDescent="0.25">
      <c r="A17" s="748" t="s">
        <v>47</v>
      </c>
      <c r="B17" s="748"/>
      <c r="C17" s="185">
        <f>SUM(C9:C16)</f>
        <v>203363228</v>
      </c>
      <c r="D17" s="485">
        <f>SUM(D9:D16)</f>
        <v>240927258</v>
      </c>
      <c r="E17" s="485">
        <f>SUM(E9:E16)</f>
        <v>257120303</v>
      </c>
      <c r="F17" s="46">
        <f>SUM(F9:F16)</f>
        <v>232666265</v>
      </c>
      <c r="G17" s="749"/>
      <c r="H17" s="749"/>
      <c r="I17" s="344"/>
      <c r="J17" s="344"/>
      <c r="K17" s="344"/>
      <c r="L17" s="484"/>
    </row>
    <row r="18" spans="1:12" s="38" customFormat="1" ht="15" customHeight="1" thickBot="1" x14ac:dyDescent="0.3">
      <c r="A18" s="755" t="s">
        <v>28</v>
      </c>
      <c r="B18" s="755"/>
      <c r="C18" s="450">
        <f>I19-C17</f>
        <v>92172726</v>
      </c>
      <c r="D18" s="450">
        <v>81516832</v>
      </c>
      <c r="E18" s="450">
        <v>81516832</v>
      </c>
      <c r="F18" s="484">
        <v>74197028</v>
      </c>
      <c r="G18" s="61"/>
      <c r="H18" s="61"/>
      <c r="I18" s="61"/>
      <c r="J18" s="61"/>
      <c r="K18" s="61"/>
      <c r="L18" s="62"/>
    </row>
    <row r="19" spans="1:12" s="38" customFormat="1" ht="15" customHeight="1" thickTop="1" thickBot="1" x14ac:dyDescent="0.3">
      <c r="A19" s="751" t="s">
        <v>49</v>
      </c>
      <c r="B19" s="751"/>
      <c r="C19" s="451">
        <f>SUM(C17:C18)</f>
        <v>295535954</v>
      </c>
      <c r="D19" s="451">
        <f t="shared" ref="D19:E19" si="0">SUM(D17:D18)</f>
        <v>322444090</v>
      </c>
      <c r="E19" s="451">
        <f t="shared" si="0"/>
        <v>338637135</v>
      </c>
      <c r="F19" s="447">
        <f>SUM(F17:F18)</f>
        <v>306863293</v>
      </c>
      <c r="G19" s="753" t="s">
        <v>48</v>
      </c>
      <c r="H19" s="756"/>
      <c r="I19" s="451">
        <f>SUM(I9:I18)</f>
        <v>295535954</v>
      </c>
      <c r="J19" s="451">
        <f>SUM(J9:J18)</f>
        <v>352990978</v>
      </c>
      <c r="K19" s="451">
        <f>SUM(K9:K18)</f>
        <v>209775505</v>
      </c>
      <c r="L19" s="182">
        <f>SUM(L9:L18)</f>
        <v>306863293</v>
      </c>
    </row>
    <row r="20" spans="1:12" s="38" customFormat="1" ht="24.6" thickTop="1" x14ac:dyDescent="0.25">
      <c r="A20" s="42" t="s">
        <v>13</v>
      </c>
      <c r="B20" s="47" t="s">
        <v>677</v>
      </c>
      <c r="C20" s="185">
        <f>'8.sz. melléklet'!D65</f>
        <v>26600000</v>
      </c>
      <c r="D20" s="485">
        <f>'8.sz. melléklet'!E65</f>
        <v>26600000</v>
      </c>
      <c r="E20" s="485">
        <f>'8.sz. melléklet'!F65</f>
        <v>26600000</v>
      </c>
      <c r="F20" s="490">
        <f>'8.sz. melléklet'!G65</f>
        <v>14476490</v>
      </c>
      <c r="G20" s="457" t="s">
        <v>13</v>
      </c>
      <c r="H20" s="377" t="s">
        <v>208</v>
      </c>
      <c r="I20" s="190">
        <f>'8.sz. melléklet'!D38+'9.sz. melléklet'!D27</f>
        <v>117503000</v>
      </c>
      <c r="J20" s="190">
        <f>'8.sz. melléklet'!E38+'9.sz. melléklet'!E27</f>
        <v>104984645</v>
      </c>
      <c r="K20" s="190">
        <f>'8.sz. melléklet'!F38+'9.sz. melléklet'!F27</f>
        <v>90030550</v>
      </c>
      <c r="L20" s="494">
        <f>'8.sz. melléklet'!G38+'9.sz. melléklet'!G27</f>
        <v>220629529</v>
      </c>
    </row>
    <row r="21" spans="1:12" s="38" customFormat="1" ht="24" x14ac:dyDescent="0.25">
      <c r="A21" s="42" t="s">
        <v>14</v>
      </c>
      <c r="B21" s="47" t="s">
        <v>726</v>
      </c>
      <c r="C21" s="185">
        <f>'8.sz. melléklet'!D66</f>
        <v>0</v>
      </c>
      <c r="D21" s="485">
        <f>'8.sz. melléklet'!E66</f>
        <v>109011464</v>
      </c>
      <c r="E21" s="485">
        <f>'8.sz. melléklet'!F66</f>
        <v>109011464</v>
      </c>
      <c r="F21" s="490">
        <f>'8.sz. melléklet'!G66</f>
        <v>32831001</v>
      </c>
      <c r="G21" s="458" t="s">
        <v>14</v>
      </c>
      <c r="H21" s="378" t="s">
        <v>402</v>
      </c>
      <c r="I21" s="176">
        <f>'8.sz. melléklet'!D45</f>
        <v>7550000</v>
      </c>
      <c r="J21" s="176">
        <f>'8.sz. melléklet'!E45</f>
        <v>11896503</v>
      </c>
      <c r="K21" s="176">
        <f>'8.sz. melléklet'!F45</f>
        <v>7520572</v>
      </c>
      <c r="L21" s="495">
        <f>'8.sz. melléklet'!G45</f>
        <v>27864000</v>
      </c>
    </row>
    <row r="22" spans="1:12" s="38" customFormat="1" ht="15" customHeight="1" x14ac:dyDescent="0.25">
      <c r="A22" s="42" t="s">
        <v>42</v>
      </c>
      <c r="B22" s="43" t="s">
        <v>526</v>
      </c>
      <c r="C22" s="346">
        <f>'8.sz. melléklet'!D84</f>
        <v>11529000</v>
      </c>
      <c r="D22" s="454">
        <f>'8.sz. melléklet'!E84</f>
        <v>11922000</v>
      </c>
      <c r="E22" s="454">
        <f>'8.sz. melléklet'!F84</f>
        <v>11922701</v>
      </c>
      <c r="F22" s="489">
        <f>'8.sz. melléklet'!G84</f>
        <v>0</v>
      </c>
      <c r="G22" s="459" t="s">
        <v>42</v>
      </c>
      <c r="H22" s="74" t="s">
        <v>759</v>
      </c>
      <c r="I22" s="189">
        <f>'8.sz. melléklet'!D48</f>
        <v>300000</v>
      </c>
      <c r="J22" s="189">
        <f>'8.sz. melléklet'!E48</f>
        <v>300000</v>
      </c>
      <c r="K22" s="189">
        <f>'8.sz. melléklet'!F48</f>
        <v>0</v>
      </c>
      <c r="L22" s="713">
        <f>'8.sz. melléklet'!G48</f>
        <v>1500000</v>
      </c>
    </row>
    <row r="23" spans="1:12" s="38" customFormat="1" ht="15" customHeight="1" x14ac:dyDescent="0.25">
      <c r="A23" s="42" t="s">
        <v>43</v>
      </c>
      <c r="B23" s="18" t="s">
        <v>478</v>
      </c>
      <c r="C23" s="185">
        <f>'8.sz. melléklet'!D89</f>
        <v>132000</v>
      </c>
      <c r="D23" s="485">
        <f>'8.sz. melléklet'!E89</f>
        <v>115440</v>
      </c>
      <c r="E23" s="485">
        <f>'8.sz. melléklet'!F89</f>
        <v>115440</v>
      </c>
      <c r="F23" s="490">
        <f>'8.sz. melléklet'!G89</f>
        <v>132000</v>
      </c>
      <c r="G23" s="70"/>
      <c r="H23" s="487"/>
      <c r="I23" s="344"/>
      <c r="J23" s="344"/>
      <c r="K23" s="344"/>
      <c r="L23" s="484"/>
    </row>
    <row r="24" spans="1:12" s="38" customFormat="1" ht="15" customHeight="1" x14ac:dyDescent="0.25">
      <c r="A24" s="59" t="s">
        <v>50</v>
      </c>
      <c r="B24" s="48"/>
      <c r="C24" s="185">
        <f>SUM(C20:C23)</f>
        <v>38261000</v>
      </c>
      <c r="D24" s="185">
        <f t="shared" ref="D24:E24" si="1">SUM(D20:D23)</f>
        <v>147648904</v>
      </c>
      <c r="E24" s="185">
        <f t="shared" si="1"/>
        <v>147649605</v>
      </c>
      <c r="F24" s="490">
        <f>SUM(F20:F23)</f>
        <v>47439491</v>
      </c>
      <c r="G24" s="667"/>
      <c r="H24" s="667"/>
      <c r="I24" s="667"/>
      <c r="J24" s="667"/>
      <c r="K24" s="667"/>
      <c r="L24" s="58"/>
    </row>
    <row r="25" spans="1:12" s="38" customFormat="1" ht="15" customHeight="1" thickBot="1" x14ac:dyDescent="0.3">
      <c r="A25" s="60" t="s">
        <v>28</v>
      </c>
      <c r="B25" s="53"/>
      <c r="C25" s="452">
        <f>I26-C24</f>
        <v>87092000</v>
      </c>
      <c r="D25" s="452">
        <v>0</v>
      </c>
      <c r="E25" s="452">
        <v>0</v>
      </c>
      <c r="F25" s="491">
        <v>104842216</v>
      </c>
      <c r="G25" s="61"/>
      <c r="H25" s="61"/>
      <c r="I25" s="61"/>
      <c r="J25" s="61"/>
      <c r="K25" s="61"/>
      <c r="L25" s="62"/>
    </row>
    <row r="26" spans="1:12" s="38" customFormat="1" ht="15" customHeight="1" thickTop="1" thickBot="1" x14ac:dyDescent="0.3">
      <c r="A26" s="751" t="s">
        <v>51</v>
      </c>
      <c r="B26" s="751"/>
      <c r="C26" s="451">
        <f>SUM(C24:C25)</f>
        <v>125353000</v>
      </c>
      <c r="D26" s="486">
        <f>SUM(D24:D25)</f>
        <v>147648904</v>
      </c>
      <c r="E26" s="486">
        <f>SUM(E24:E25)</f>
        <v>147649605</v>
      </c>
      <c r="F26" s="492">
        <f>SUM(F24:F25)</f>
        <v>152281707</v>
      </c>
      <c r="G26" s="753" t="s">
        <v>52</v>
      </c>
      <c r="H26" s="756"/>
      <c r="I26" s="451">
        <f>SUM(I20:I24)</f>
        <v>125353000</v>
      </c>
      <c r="J26" s="451">
        <f>SUM(J20:J24)</f>
        <v>117181148</v>
      </c>
      <c r="K26" s="451">
        <f>SUM(K20:K24)</f>
        <v>97551122</v>
      </c>
      <c r="L26" s="447">
        <f>SUM(L20:L24)</f>
        <v>249993529</v>
      </c>
    </row>
    <row r="27" spans="1:12" s="38" customFormat="1" ht="15" customHeight="1" thickTop="1" x14ac:dyDescent="0.25">
      <c r="A27" s="665" t="s">
        <v>13</v>
      </c>
      <c r="B27" s="529" t="s">
        <v>605</v>
      </c>
      <c r="C27" s="558">
        <f>'8.sz. melléklet'!D92+'8.sz. melléklet'!D94</f>
        <v>100000000</v>
      </c>
      <c r="D27" s="558">
        <f>'8.sz. melléklet'!E92+'8.sz. melléklet'!E94</f>
        <v>102619509</v>
      </c>
      <c r="E27" s="558">
        <f>'8.sz. melléklet'!F92+'8.sz. melléklet'!F94</f>
        <v>102619509</v>
      </c>
      <c r="F27" s="558">
        <f>'8.sz. melléklet'!G92+'8.sz. melléklet'!G94</f>
        <v>100000000</v>
      </c>
      <c r="G27" s="530" t="s">
        <v>13</v>
      </c>
      <c r="H27" s="529" t="s">
        <v>39</v>
      </c>
      <c r="I27" s="537">
        <f>'8.sz. melléklet'!D51+'8.sz. melléklet'!D52</f>
        <v>2209046</v>
      </c>
      <c r="J27" s="559">
        <f>'8.sz. melléklet'!E51+'8.sz. melléklet'!E52</f>
        <v>102540377</v>
      </c>
      <c r="K27" s="559">
        <f>'8.sz. melléklet'!F51+'8.sz. melléklet'!F52</f>
        <v>102540377</v>
      </c>
      <c r="L27" s="560">
        <f>'8.sz. melléklet'!G51+'8.sz. melléklet'!G52</f>
        <v>2288178</v>
      </c>
    </row>
    <row r="28" spans="1:12" s="38" customFormat="1" ht="15" customHeight="1" thickBot="1" x14ac:dyDescent="0.3">
      <c r="A28" s="49" t="s">
        <v>13</v>
      </c>
      <c r="B28" s="524" t="s">
        <v>28</v>
      </c>
      <c r="C28" s="536">
        <f>I27-C27</f>
        <v>-97790954</v>
      </c>
      <c r="D28" s="536">
        <v>0</v>
      </c>
      <c r="E28" s="536">
        <v>0</v>
      </c>
      <c r="F28" s="554"/>
      <c r="G28" s="666"/>
      <c r="H28" s="364"/>
      <c r="I28" s="667"/>
      <c r="J28" s="561"/>
      <c r="K28" s="372"/>
      <c r="L28" s="56"/>
    </row>
    <row r="29" spans="1:12" ht="14.4" thickTop="1" thickBot="1" x14ac:dyDescent="0.3">
      <c r="A29" s="751" t="s">
        <v>606</v>
      </c>
      <c r="B29" s="751"/>
      <c r="C29" s="531">
        <f>SUM(C27:C28)</f>
        <v>2209046</v>
      </c>
      <c r="D29" s="486">
        <f t="shared" ref="D29:F29" si="2">SUM(D27:D28)</f>
        <v>102619509</v>
      </c>
      <c r="E29" s="486">
        <f t="shared" si="2"/>
        <v>102619509</v>
      </c>
      <c r="F29" s="531">
        <f t="shared" si="2"/>
        <v>100000000</v>
      </c>
      <c r="G29" s="752" t="s">
        <v>607</v>
      </c>
      <c r="H29" s="753"/>
      <c r="I29" s="531">
        <f>SUM(I27:I28)</f>
        <v>2209046</v>
      </c>
      <c r="J29" s="451">
        <f>SUM(J27:J28)</f>
        <v>102540377</v>
      </c>
      <c r="K29" s="531">
        <f>SUM(K27:K28)</f>
        <v>102540377</v>
      </c>
      <c r="L29" s="182">
        <f>SUM(L27:L28)</f>
        <v>2288178</v>
      </c>
    </row>
    <row r="30" spans="1:12" ht="14.4" thickTop="1" thickBot="1" x14ac:dyDescent="0.3">
      <c r="A30" s="754" t="s">
        <v>112</v>
      </c>
      <c r="B30" s="754"/>
      <c r="C30" s="535">
        <f>C19+C26+C29</f>
        <v>423098000</v>
      </c>
      <c r="D30" s="555">
        <f>D19+D26+D29</f>
        <v>572712503</v>
      </c>
      <c r="E30" s="535">
        <f>E19+E26+E29</f>
        <v>588906249</v>
      </c>
      <c r="F30" s="532">
        <f>F19+F26+F29</f>
        <v>559145000</v>
      </c>
      <c r="G30" s="533" t="s">
        <v>112</v>
      </c>
      <c r="H30" s="534"/>
      <c r="I30" s="556">
        <f>I19+I26+I29</f>
        <v>423098000</v>
      </c>
      <c r="J30" s="556">
        <f>J19+J26+J29</f>
        <v>572712503</v>
      </c>
      <c r="K30" s="556">
        <f>K19+K26+K29</f>
        <v>409867004</v>
      </c>
      <c r="L30" s="557">
        <f>L19+L26+L29</f>
        <v>559145000</v>
      </c>
    </row>
    <row r="31" spans="1:12" ht="13.8" thickTop="1" x14ac:dyDescent="0.25">
      <c r="G31"/>
      <c r="H31"/>
      <c r="I31"/>
      <c r="J31"/>
    </row>
    <row r="32" spans="1:12" x14ac:dyDescent="0.25">
      <c r="G32"/>
      <c r="H32"/>
      <c r="I32"/>
      <c r="J32"/>
    </row>
    <row r="33" spans="7:10" x14ac:dyDescent="0.25">
      <c r="G33"/>
      <c r="H33"/>
      <c r="I33"/>
      <c r="J33"/>
    </row>
    <row r="34" spans="7:10" x14ac:dyDescent="0.25">
      <c r="G34"/>
      <c r="H34"/>
      <c r="I34"/>
      <c r="J34"/>
    </row>
    <row r="35" spans="7:10" x14ac:dyDescent="0.25">
      <c r="G35"/>
      <c r="H35"/>
      <c r="I35"/>
      <c r="J35"/>
    </row>
    <row r="36" spans="7:10" x14ac:dyDescent="0.25">
      <c r="G36"/>
      <c r="H36"/>
      <c r="I36"/>
      <c r="J36"/>
    </row>
    <row r="37" spans="7:10" x14ac:dyDescent="0.25">
      <c r="G37"/>
      <c r="H37"/>
      <c r="I37"/>
      <c r="J37"/>
    </row>
    <row r="38" spans="7:10" x14ac:dyDescent="0.25">
      <c r="G38"/>
      <c r="H38"/>
      <c r="I38"/>
      <c r="J38"/>
    </row>
  </sheetData>
  <sheetProtection selectLockedCells="1" selectUnlockedCells="1"/>
  <mergeCells count="13">
    <mergeCell ref="A29:B29"/>
    <mergeCell ref="G29:H29"/>
    <mergeCell ref="A30:B30"/>
    <mergeCell ref="A18:B18"/>
    <mergeCell ref="A19:B19"/>
    <mergeCell ref="G19:H19"/>
    <mergeCell ref="A26:B26"/>
    <mergeCell ref="G26:H26"/>
    <mergeCell ref="A7:B7"/>
    <mergeCell ref="G7:H7"/>
    <mergeCell ref="A17:B17"/>
    <mergeCell ref="G17:H17"/>
    <mergeCell ref="A4:L4"/>
  </mergeCells>
  <phoneticPr fontId="17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/>
  </sheetViews>
  <sheetFormatPr defaultRowHeight="13.2" x14ac:dyDescent="0.25"/>
  <cols>
    <col min="1" max="1" width="5.6640625" style="1" customWidth="1"/>
    <col min="2" max="2" width="40.6640625" style="1" customWidth="1"/>
    <col min="3" max="7" width="9.6640625" style="1" customWidth="1"/>
    <col min="9" max="9" width="10.109375" bestFit="1" customWidth="1"/>
  </cols>
  <sheetData>
    <row r="1" spans="1:9" s="38" customFormat="1" ht="15" customHeight="1" x14ac:dyDescent="0.25">
      <c r="B1" s="3"/>
      <c r="C1" s="3"/>
      <c r="D1" s="3"/>
      <c r="E1" s="3"/>
      <c r="F1" s="3"/>
      <c r="G1" s="3" t="s">
        <v>547</v>
      </c>
    </row>
    <row r="2" spans="1:9" s="38" customFormat="1" ht="15" customHeight="1" x14ac:dyDescent="0.25">
      <c r="B2" s="3"/>
      <c r="C2" s="2"/>
      <c r="D2" s="2"/>
      <c r="E2" s="2"/>
      <c r="F2" s="2"/>
      <c r="G2" s="2" t="str">
        <f>'2.sz. melléklet'!G2</f>
        <v>az 1/2018. (II..) önkormányzati rendelethez</v>
      </c>
    </row>
    <row r="3" spans="1:9" s="38" customFormat="1" ht="15" customHeight="1" x14ac:dyDescent="0.25">
      <c r="A3" s="40"/>
      <c r="B3" s="41"/>
      <c r="C3" s="41"/>
      <c r="D3" s="41"/>
      <c r="E3" s="41"/>
      <c r="F3" s="41"/>
    </row>
    <row r="4" spans="1:9" s="38" customFormat="1" ht="15" customHeight="1" x14ac:dyDescent="0.25">
      <c r="A4" s="758" t="s">
        <v>653</v>
      </c>
      <c r="B4" s="758"/>
      <c r="C4" s="758"/>
      <c r="D4" s="758"/>
      <c r="E4" s="758"/>
      <c r="F4" s="758"/>
      <c r="G4" s="758"/>
      <c r="H4" s="37"/>
    </row>
    <row r="5" spans="1:9" s="38" customFormat="1" ht="15" customHeight="1" x14ac:dyDescent="0.25">
      <c r="A5" s="65"/>
      <c r="B5" s="65"/>
      <c r="C5" s="65"/>
      <c r="D5" s="65"/>
      <c r="E5" s="65"/>
      <c r="F5" s="65"/>
      <c r="G5" s="65"/>
      <c r="H5" s="37"/>
    </row>
    <row r="6" spans="1:9" s="38" customFormat="1" ht="15" customHeight="1" thickBot="1" x14ac:dyDescent="0.25">
      <c r="A6" s="66"/>
      <c r="B6" s="66"/>
      <c r="C6" s="466"/>
      <c r="D6" s="466"/>
      <c r="E6" s="488"/>
      <c r="F6" s="488"/>
      <c r="G6" s="446" t="s">
        <v>313</v>
      </c>
      <c r="H6" s="37"/>
    </row>
    <row r="7" spans="1:9" s="38" customFormat="1" ht="31.2" thickTop="1" x14ac:dyDescent="0.25">
      <c r="A7" s="7" t="s">
        <v>1</v>
      </c>
      <c r="B7" s="8" t="s">
        <v>2</v>
      </c>
      <c r="C7" s="9" t="s">
        <v>604</v>
      </c>
      <c r="D7" s="9" t="s">
        <v>645</v>
      </c>
      <c r="E7" s="9" t="s">
        <v>646</v>
      </c>
      <c r="F7" s="9" t="s">
        <v>647</v>
      </c>
      <c r="G7" s="503" t="s">
        <v>648</v>
      </c>
      <c r="H7" s="37"/>
    </row>
    <row r="8" spans="1:9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  <c r="H8" s="37"/>
    </row>
    <row r="9" spans="1:9" s="38" customFormat="1" ht="15" customHeight="1" thickTop="1" x14ac:dyDescent="0.25">
      <c r="A9" s="759" t="s">
        <v>10</v>
      </c>
      <c r="B9" s="759"/>
      <c r="C9" s="759"/>
      <c r="D9" s="759"/>
      <c r="E9" s="759"/>
      <c r="F9" s="759"/>
      <c r="G9" s="759"/>
      <c r="H9" s="37"/>
    </row>
    <row r="10" spans="1:9" s="38" customFormat="1" ht="15" customHeight="1" x14ac:dyDescent="0.25">
      <c r="A10" s="76" t="s">
        <v>54</v>
      </c>
      <c r="B10" s="77" t="s">
        <v>728</v>
      </c>
      <c r="C10" s="78">
        <f>C11+C28</f>
        <v>60653936</v>
      </c>
      <c r="D10" s="78">
        <f>D11+D28</f>
        <v>76013947</v>
      </c>
      <c r="E10" s="78">
        <f>E11+E28</f>
        <v>76013947</v>
      </c>
      <c r="F10" s="78">
        <f>F11+F28</f>
        <v>77936578</v>
      </c>
      <c r="G10" s="69">
        <f>F10/C10</f>
        <v>1.2849385075356032</v>
      </c>
      <c r="H10" s="37"/>
    </row>
    <row r="11" spans="1:9" s="38" customFormat="1" ht="15" customHeight="1" x14ac:dyDescent="0.25">
      <c r="A11" s="70"/>
      <c r="B11" s="71" t="s">
        <v>733</v>
      </c>
      <c r="C11" s="52">
        <f>SUM(C12:C27)</f>
        <v>60001189</v>
      </c>
      <c r="D11" s="52">
        <f>SUM(D12:D27)</f>
        <v>73129648</v>
      </c>
      <c r="E11" s="52">
        <f>SUM(E12:E27)</f>
        <v>73129648</v>
      </c>
      <c r="F11" s="52">
        <f>SUM(F12:F27)</f>
        <v>62098492</v>
      </c>
      <c r="G11" s="72">
        <f>F11/C11</f>
        <v>1.0349543573211524</v>
      </c>
      <c r="H11" s="37"/>
    </row>
    <row r="12" spans="1:9" s="38" customFormat="1" ht="15" customHeight="1" x14ac:dyDescent="0.25">
      <c r="A12" s="73"/>
      <c r="B12" s="80" t="s">
        <v>735</v>
      </c>
      <c r="C12" s="328"/>
      <c r="D12" s="328"/>
      <c r="E12" s="328"/>
      <c r="F12" s="328"/>
      <c r="G12" s="325"/>
      <c r="H12" s="37"/>
    </row>
    <row r="13" spans="1:9" s="38" customFormat="1" ht="15" customHeight="1" x14ac:dyDescent="0.25">
      <c r="A13" s="73"/>
      <c r="B13" s="80" t="s">
        <v>736</v>
      </c>
      <c r="C13" s="329">
        <v>16218665</v>
      </c>
      <c r="D13" s="329">
        <v>16218665</v>
      </c>
      <c r="E13" s="329">
        <v>16218665</v>
      </c>
      <c r="F13" s="329">
        <v>16207515</v>
      </c>
      <c r="G13" s="325"/>
      <c r="H13" s="37"/>
    </row>
    <row r="14" spans="1:9" s="38" customFormat="1" ht="15" customHeight="1" x14ac:dyDescent="0.25">
      <c r="A14" s="73"/>
      <c r="B14" s="80" t="s">
        <v>737</v>
      </c>
      <c r="C14" s="329">
        <v>4222236</v>
      </c>
      <c r="D14" s="329">
        <v>4222236</v>
      </c>
      <c r="E14" s="329">
        <v>4222236</v>
      </c>
      <c r="F14" s="329">
        <v>3234837</v>
      </c>
      <c r="G14" s="325"/>
      <c r="H14" s="37"/>
    </row>
    <row r="15" spans="1:9" s="38" customFormat="1" ht="15" customHeight="1" x14ac:dyDescent="0.25">
      <c r="A15" s="73"/>
      <c r="B15" s="80" t="s">
        <v>738</v>
      </c>
      <c r="C15" s="329">
        <v>19046000</v>
      </c>
      <c r="D15" s="329">
        <v>19046000</v>
      </c>
      <c r="E15" s="329">
        <v>19046000</v>
      </c>
      <c r="F15" s="329">
        <v>19468580</v>
      </c>
      <c r="G15" s="325"/>
      <c r="H15" s="496"/>
    </row>
    <row r="16" spans="1:9" s="38" customFormat="1" ht="15" customHeight="1" x14ac:dyDescent="0.25">
      <c r="A16" s="73"/>
      <c r="B16" s="331" t="s">
        <v>739</v>
      </c>
      <c r="C16" s="329">
        <v>135150</v>
      </c>
      <c r="D16" s="329">
        <v>135150</v>
      </c>
      <c r="E16" s="329">
        <v>135150</v>
      </c>
      <c r="F16" s="329">
        <v>137700</v>
      </c>
      <c r="G16" s="325"/>
      <c r="H16" s="496"/>
      <c r="I16" s="169"/>
    </row>
    <row r="17" spans="1:9" s="38" customFormat="1" ht="15" customHeight="1" x14ac:dyDescent="0.25">
      <c r="A17" s="73"/>
      <c r="B17" s="331" t="s">
        <v>740</v>
      </c>
      <c r="C17" s="329"/>
      <c r="D17" s="329"/>
      <c r="E17" s="329"/>
      <c r="F17" s="329">
        <v>1170400</v>
      </c>
      <c r="G17" s="325"/>
      <c r="H17" s="496"/>
      <c r="I17" s="169"/>
    </row>
    <row r="18" spans="1:9" s="38" customFormat="1" ht="15" customHeight="1" x14ac:dyDescent="0.25">
      <c r="A18" s="73"/>
      <c r="B18" s="331" t="s">
        <v>741</v>
      </c>
      <c r="C18" s="329">
        <v>56769</v>
      </c>
      <c r="D18" s="329">
        <v>56769</v>
      </c>
      <c r="E18" s="329">
        <v>56769</v>
      </c>
      <c r="F18" s="329">
        <v>0</v>
      </c>
      <c r="G18" s="325"/>
      <c r="H18" s="496"/>
      <c r="I18" s="169"/>
    </row>
    <row r="19" spans="1:9" s="38" customFormat="1" ht="15" customHeight="1" x14ac:dyDescent="0.25">
      <c r="A19" s="73"/>
      <c r="B19" s="331" t="s">
        <v>742</v>
      </c>
      <c r="C19" s="329"/>
      <c r="D19" s="329">
        <v>1000000</v>
      </c>
      <c r="E19" s="329">
        <v>1000000</v>
      </c>
      <c r="F19" s="329">
        <v>0</v>
      </c>
      <c r="G19" s="325"/>
      <c r="H19" s="496"/>
      <c r="I19" s="169"/>
    </row>
    <row r="20" spans="1:9" s="38" customFormat="1" ht="24" x14ac:dyDescent="0.25">
      <c r="A20" s="73"/>
      <c r="B20" s="330" t="s">
        <v>743</v>
      </c>
      <c r="C20" s="329">
        <v>11685910</v>
      </c>
      <c r="D20" s="329">
        <v>12052910</v>
      </c>
      <c r="E20" s="329">
        <v>12052910</v>
      </c>
      <c r="F20" s="329">
        <v>12327800</v>
      </c>
      <c r="G20" s="325"/>
      <c r="H20" s="37"/>
    </row>
    <row r="21" spans="1:9" s="38" customFormat="1" ht="24" x14ac:dyDescent="0.25">
      <c r="A21" s="73"/>
      <c r="B21" s="330" t="s">
        <v>744</v>
      </c>
      <c r="C21" s="329">
        <v>1470600</v>
      </c>
      <c r="D21" s="329">
        <v>1470600</v>
      </c>
      <c r="E21" s="329">
        <v>1470600</v>
      </c>
      <c r="F21" s="329">
        <v>1552300</v>
      </c>
      <c r="G21" s="325"/>
      <c r="H21" s="37"/>
    </row>
    <row r="22" spans="1:9" s="38" customFormat="1" ht="15" customHeight="1" x14ac:dyDescent="0.25">
      <c r="A22" s="73"/>
      <c r="B22" s="330" t="s">
        <v>745</v>
      </c>
      <c r="C22" s="329">
        <v>55360</v>
      </c>
      <c r="D22" s="329">
        <v>55360</v>
      </c>
      <c r="E22" s="329">
        <v>55360</v>
      </c>
      <c r="F22" s="329">
        <v>55360</v>
      </c>
      <c r="G22" s="325"/>
      <c r="H22" s="37"/>
    </row>
    <row r="23" spans="1:9" s="38" customFormat="1" ht="15" customHeight="1" x14ac:dyDescent="0.25">
      <c r="A23" s="73"/>
      <c r="B23" s="80" t="s">
        <v>746</v>
      </c>
      <c r="C23" s="329">
        <v>1014499</v>
      </c>
      <c r="D23" s="329">
        <v>1083511</v>
      </c>
      <c r="E23" s="329">
        <v>1083511</v>
      </c>
      <c r="F23" s="329">
        <v>1140000</v>
      </c>
      <c r="G23" s="325"/>
      <c r="H23" s="37"/>
    </row>
    <row r="24" spans="1:9" s="38" customFormat="1" ht="15" customHeight="1" x14ac:dyDescent="0.25">
      <c r="A24" s="73"/>
      <c r="B24" s="80" t="s">
        <v>747</v>
      </c>
      <c r="C24" s="329">
        <v>4896000</v>
      </c>
      <c r="D24" s="329">
        <v>4896000</v>
      </c>
      <c r="E24" s="329">
        <v>4896000</v>
      </c>
      <c r="F24" s="329">
        <v>5004000</v>
      </c>
      <c r="G24" s="325"/>
      <c r="H24" s="37"/>
    </row>
    <row r="25" spans="1:9" s="38" customFormat="1" ht="15" customHeight="1" x14ac:dyDescent="0.25">
      <c r="A25" s="73"/>
      <c r="B25" s="80" t="s">
        <v>748</v>
      </c>
      <c r="C25" s="329">
        <v>1200000</v>
      </c>
      <c r="D25" s="329">
        <v>1340910</v>
      </c>
      <c r="E25" s="329">
        <v>1340910</v>
      </c>
      <c r="F25" s="329">
        <v>1800000</v>
      </c>
      <c r="G25" s="325"/>
      <c r="H25" s="37"/>
      <c r="I25" s="169"/>
    </row>
    <row r="26" spans="1:9" s="38" customFormat="1" ht="15" customHeight="1" x14ac:dyDescent="0.25">
      <c r="A26" s="73"/>
      <c r="B26" s="331" t="s">
        <v>749</v>
      </c>
      <c r="C26" s="507">
        <v>0</v>
      </c>
      <c r="D26" s="508">
        <v>2574037</v>
      </c>
      <c r="E26" s="508">
        <v>2574037</v>
      </c>
      <c r="F26" s="507">
        <v>0</v>
      </c>
      <c r="G26" s="325"/>
      <c r="H26" s="37"/>
    </row>
    <row r="27" spans="1:9" s="38" customFormat="1" ht="15" customHeight="1" x14ac:dyDescent="0.25">
      <c r="A27" s="73"/>
      <c r="B27" s="331" t="s">
        <v>750</v>
      </c>
      <c r="C27" s="508">
        <v>0</v>
      </c>
      <c r="D27" s="508">
        <v>8977500</v>
      </c>
      <c r="E27" s="508">
        <v>8977500</v>
      </c>
      <c r="F27" s="508">
        <v>0</v>
      </c>
      <c r="G27" s="506"/>
      <c r="H27" s="37"/>
      <c r="I27" s="169"/>
    </row>
    <row r="28" spans="1:9" s="38" customFormat="1" ht="24" x14ac:dyDescent="0.25">
      <c r="A28" s="49"/>
      <c r="B28" s="705" t="s">
        <v>734</v>
      </c>
      <c r="C28" s="706">
        <f>'8.sz. melléklet'!D63</f>
        <v>652747</v>
      </c>
      <c r="D28" s="706">
        <f>'8.sz. melléklet'!E63</f>
        <v>2884299</v>
      </c>
      <c r="E28" s="706">
        <f>'8.sz. melléklet'!F63</f>
        <v>2884299</v>
      </c>
      <c r="F28" s="706">
        <f>'8.sz. melléklet'!G63</f>
        <v>15838086</v>
      </c>
      <c r="G28" s="120">
        <f t="shared" ref="G28:G38" si="0">F28/C28</f>
        <v>24.263743839496772</v>
      </c>
      <c r="H28" s="37"/>
    </row>
    <row r="29" spans="1:9" s="38" customFormat="1" ht="15" customHeight="1" x14ac:dyDescent="0.25">
      <c r="A29" s="336" t="s">
        <v>19</v>
      </c>
      <c r="B29" s="337" t="s">
        <v>15</v>
      </c>
      <c r="C29" s="338">
        <f>SUM(C30:C32)</f>
        <v>78300000</v>
      </c>
      <c r="D29" s="338">
        <f>SUM(D30:D32)</f>
        <v>78300000</v>
      </c>
      <c r="E29" s="338">
        <f>SUM(E30:E32)</f>
        <v>90457795</v>
      </c>
      <c r="F29" s="338">
        <f>SUM(F30:F32)</f>
        <v>84000000</v>
      </c>
      <c r="G29" s="69">
        <f>F29/C29</f>
        <v>1.0727969348659003</v>
      </c>
      <c r="H29" s="37"/>
    </row>
    <row r="30" spans="1:9" s="38" customFormat="1" ht="15" customHeight="1" x14ac:dyDescent="0.25">
      <c r="A30" s="73"/>
      <c r="B30" s="80" t="s">
        <v>470</v>
      </c>
      <c r="C30" s="326">
        <f>'8.sz. melléklet'!D68</f>
        <v>49000000</v>
      </c>
      <c r="D30" s="326">
        <f>'8.sz. melléklet'!E68</f>
        <v>49000000</v>
      </c>
      <c r="E30" s="326">
        <f>'8.sz. melléklet'!F68</f>
        <v>51941524</v>
      </c>
      <c r="F30" s="326">
        <f>'8.sz. melléklet'!G68</f>
        <v>51000000</v>
      </c>
      <c r="G30" s="325"/>
      <c r="H30" s="37"/>
    </row>
    <row r="31" spans="1:9" s="38" customFormat="1" ht="15" customHeight="1" x14ac:dyDescent="0.25">
      <c r="A31" s="73"/>
      <c r="B31" s="80" t="s">
        <v>469</v>
      </c>
      <c r="C31" s="326">
        <f>'8.sz. melléklet'!D69</f>
        <v>29100000</v>
      </c>
      <c r="D31" s="326">
        <f>'8.sz. melléklet'!E69</f>
        <v>29261000</v>
      </c>
      <c r="E31" s="326">
        <f>'8.sz. melléklet'!F69</f>
        <v>38477100</v>
      </c>
      <c r="F31" s="326">
        <f>'8.sz. melléklet'!G69</f>
        <v>32600000</v>
      </c>
      <c r="G31" s="325"/>
      <c r="H31" s="37"/>
    </row>
    <row r="32" spans="1:9" s="38" customFormat="1" ht="15" customHeight="1" x14ac:dyDescent="0.25">
      <c r="A32" s="49"/>
      <c r="B32" s="85" t="s">
        <v>468</v>
      </c>
      <c r="C32" s="86">
        <f>'8.sz. melléklet'!D73</f>
        <v>200000</v>
      </c>
      <c r="D32" s="86">
        <f>'8.sz. melléklet'!E73</f>
        <v>39000</v>
      </c>
      <c r="E32" s="86">
        <f>'8.sz. melléklet'!F73</f>
        <v>39171</v>
      </c>
      <c r="F32" s="86">
        <f>'8.sz. melléklet'!G73</f>
        <v>400000</v>
      </c>
      <c r="G32" s="325"/>
      <c r="H32" s="37"/>
    </row>
    <row r="33" spans="1:8" s="335" customFormat="1" ht="15" customHeight="1" x14ac:dyDescent="0.25">
      <c r="A33" s="322" t="s">
        <v>55</v>
      </c>
      <c r="B33" s="323" t="s">
        <v>12</v>
      </c>
      <c r="C33" s="324">
        <f>'8.sz. melléklet'!D74+'9.sz. melléklet'!D35</f>
        <v>64409292</v>
      </c>
      <c r="D33" s="324">
        <f>'8.sz. melléklet'!E74+'9.sz. melléklet'!E35</f>
        <v>82562911</v>
      </c>
      <c r="E33" s="324">
        <f>'8.sz. melléklet'!F74+'9.sz. melléklet'!F35</f>
        <v>86578161</v>
      </c>
      <c r="F33" s="324">
        <f>'8.sz. melléklet'!G74+'9.sz. melléklet'!G35</f>
        <v>70729687</v>
      </c>
      <c r="G33" s="69">
        <f>F33/C33</f>
        <v>1.0981286209449406</v>
      </c>
      <c r="H33" s="334"/>
    </row>
    <row r="34" spans="1:8" s="327" customFormat="1" ht="15" customHeight="1" x14ac:dyDescent="0.25">
      <c r="A34" s="81" t="s">
        <v>21</v>
      </c>
      <c r="B34" s="25" t="s">
        <v>460</v>
      </c>
      <c r="C34" s="26">
        <f>'8.sz. melléklet'!D87</f>
        <v>0</v>
      </c>
      <c r="D34" s="26">
        <f>'8.sz. melléklet'!E87</f>
        <v>4050400</v>
      </c>
      <c r="E34" s="26">
        <f>'8.sz. melléklet'!F87</f>
        <v>4070400</v>
      </c>
      <c r="F34" s="26">
        <f>'8.sz. melléklet'!G87</f>
        <v>0</v>
      </c>
      <c r="G34" s="82"/>
      <c r="H34" s="37"/>
    </row>
    <row r="35" spans="1:8" s="38" customFormat="1" ht="15" customHeight="1" x14ac:dyDescent="0.25">
      <c r="A35" s="737" t="s">
        <v>57</v>
      </c>
      <c r="B35" s="737"/>
      <c r="C35" s="28">
        <f>C33+C29+C10+C34</f>
        <v>203363228</v>
      </c>
      <c r="D35" s="28">
        <f>D33+D29+D10+D34</f>
        <v>240927258</v>
      </c>
      <c r="E35" s="28">
        <f>E33+E29+E10+E34</f>
        <v>257120303</v>
      </c>
      <c r="F35" s="28">
        <f>F33+F29+F10+F34</f>
        <v>232666265</v>
      </c>
      <c r="G35" s="83">
        <f t="shared" si="0"/>
        <v>1.1440921118738339</v>
      </c>
      <c r="H35" s="37"/>
    </row>
    <row r="36" spans="1:8" s="38" customFormat="1" ht="15" customHeight="1" x14ac:dyDescent="0.25">
      <c r="A36" s="70" t="s">
        <v>22</v>
      </c>
      <c r="B36" s="71" t="s">
        <v>58</v>
      </c>
      <c r="C36" s="52">
        <f>SUM(C37)</f>
        <v>92172726</v>
      </c>
      <c r="D36" s="52">
        <f>SUM(D37)</f>
        <v>81516832</v>
      </c>
      <c r="E36" s="52">
        <f>SUM(E37)</f>
        <v>81516832</v>
      </c>
      <c r="F36" s="52">
        <f>SUM(F37)</f>
        <v>74197028</v>
      </c>
      <c r="G36" s="84">
        <f t="shared" si="0"/>
        <v>0.80497812335505836</v>
      </c>
      <c r="H36" s="37"/>
    </row>
    <row r="37" spans="1:8" s="38" customFormat="1" ht="15" customHeight="1" thickBot="1" x14ac:dyDescent="0.3">
      <c r="A37" s="339"/>
      <c r="B37" s="340" t="s">
        <v>59</v>
      </c>
      <c r="C37" s="341">
        <f>'3.sz. melléklet'!C18</f>
        <v>92172726</v>
      </c>
      <c r="D37" s="341">
        <f>'3.sz. melléklet'!D18</f>
        <v>81516832</v>
      </c>
      <c r="E37" s="341">
        <f>'3.sz. melléklet'!E18</f>
        <v>81516832</v>
      </c>
      <c r="F37" s="341">
        <f>'3.sz. melléklet'!F18</f>
        <v>74197028</v>
      </c>
      <c r="G37" s="515">
        <f t="shared" si="0"/>
        <v>0.80497812335505836</v>
      </c>
      <c r="H37" s="37"/>
    </row>
    <row r="38" spans="1:8" s="38" customFormat="1" ht="15" customHeight="1" thickTop="1" thickBot="1" x14ac:dyDescent="0.3">
      <c r="A38" s="757" t="s">
        <v>60</v>
      </c>
      <c r="B38" s="757"/>
      <c r="C38" s="63">
        <f>C36+C35</f>
        <v>295535954</v>
      </c>
      <c r="D38" s="63">
        <f>D36+D35</f>
        <v>322444090</v>
      </c>
      <c r="E38" s="63">
        <f>E36+E35</f>
        <v>338637135</v>
      </c>
      <c r="F38" s="63">
        <f>F36+F35</f>
        <v>306863293</v>
      </c>
      <c r="G38" s="89">
        <f t="shared" si="0"/>
        <v>1.0383281250443051</v>
      </c>
      <c r="H38" s="37"/>
    </row>
    <row r="39" spans="1:8" ht="13.8" thickTop="1" x14ac:dyDescent="0.25"/>
  </sheetData>
  <sheetProtection selectLockedCells="1" selectUnlockedCells="1"/>
  <mergeCells count="4">
    <mergeCell ref="A35:B35"/>
    <mergeCell ref="A38:B38"/>
    <mergeCell ref="A4:G4"/>
    <mergeCell ref="A9:G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4" zoomScaleNormal="100"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8" width="9.6640625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/>
      <c r="H1" s="598" t="s">
        <v>548</v>
      </c>
    </row>
    <row r="2" spans="1:8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1/2018. (II..)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758" t="s">
        <v>654</v>
      </c>
      <c r="B4" s="758"/>
      <c r="C4" s="758"/>
      <c r="D4" s="758"/>
      <c r="E4" s="758"/>
      <c r="F4" s="758"/>
      <c r="G4" s="758"/>
      <c r="H4" s="758"/>
    </row>
    <row r="5" spans="1:8" s="38" customFormat="1" ht="15" customHeight="1" x14ac:dyDescent="0.25">
      <c r="A5" s="758" t="s">
        <v>61</v>
      </c>
      <c r="B5" s="758"/>
      <c r="C5" s="758"/>
      <c r="D5" s="758"/>
      <c r="E5" s="758"/>
      <c r="F5" s="758"/>
      <c r="G5" s="758"/>
      <c r="H5" s="758"/>
    </row>
    <row r="6" spans="1:8" s="38" customFormat="1" ht="15" customHeight="1" x14ac:dyDescent="0.25">
      <c r="A6" s="41"/>
      <c r="B6" s="66"/>
      <c r="C6" s="66"/>
      <c r="D6" s="66"/>
      <c r="E6" s="66"/>
      <c r="F6" s="66"/>
      <c r="G6" s="66"/>
      <c r="H6" s="66"/>
    </row>
    <row r="7" spans="1:8" s="38" customFormat="1" ht="15" customHeight="1" thickBot="1" x14ac:dyDescent="0.25">
      <c r="A7" s="41"/>
      <c r="B7" s="41"/>
      <c r="C7" s="41"/>
      <c r="D7" s="41"/>
      <c r="E7" s="41"/>
      <c r="F7" s="41"/>
      <c r="G7" s="41"/>
      <c r="H7" s="446" t="s">
        <v>313</v>
      </c>
    </row>
    <row r="8" spans="1:8" s="38" customFormat="1" ht="31.2" thickTop="1" x14ac:dyDescent="0.25">
      <c r="A8" s="7" t="s">
        <v>1</v>
      </c>
      <c r="B8" s="8" t="s">
        <v>2</v>
      </c>
      <c r="C8" s="9" t="s">
        <v>343</v>
      </c>
      <c r="D8" s="9" t="s">
        <v>604</v>
      </c>
      <c r="E8" s="9" t="s">
        <v>645</v>
      </c>
      <c r="F8" s="9" t="s">
        <v>646</v>
      </c>
      <c r="G8" s="9" t="s">
        <v>647</v>
      </c>
      <c r="H8" s="503" t="s">
        <v>648</v>
      </c>
    </row>
    <row r="9" spans="1:8" s="38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96" t="s">
        <v>53</v>
      </c>
    </row>
    <row r="10" spans="1:8" s="38" customFormat="1" ht="15" customHeight="1" thickTop="1" x14ac:dyDescent="0.25">
      <c r="A10" s="761" t="s">
        <v>33</v>
      </c>
      <c r="B10" s="761"/>
      <c r="C10" s="761"/>
      <c r="D10" s="761"/>
      <c r="E10" s="761"/>
      <c r="F10" s="761"/>
      <c r="G10" s="761"/>
      <c r="H10" s="761"/>
    </row>
    <row r="11" spans="1:8" s="38" customFormat="1" ht="15" customHeight="1" x14ac:dyDescent="0.25">
      <c r="A11" s="73" t="s">
        <v>13</v>
      </c>
      <c r="B11" s="57" t="s">
        <v>117</v>
      </c>
      <c r="C11" s="57" t="s">
        <v>344</v>
      </c>
      <c r="D11" s="75">
        <f>'8.sz. melléklet'!D7+'9.sz. melléklet'!D8</f>
        <v>50203332</v>
      </c>
      <c r="E11" s="75">
        <f>'8.sz. melléklet'!E7+'9.sz. melléklet'!E8</f>
        <v>51965064</v>
      </c>
      <c r="F11" s="75">
        <f>'8.sz. melléklet'!F7+'9.sz. melléklet'!F8</f>
        <v>51945411</v>
      </c>
      <c r="G11" s="75">
        <f>'8.sz. melléklet'!G7+'9.sz. melléklet'!G8</f>
        <v>60542285</v>
      </c>
      <c r="H11" s="72">
        <f>G11/D11</f>
        <v>1.2059415697746914</v>
      </c>
    </row>
    <row r="12" spans="1:8" s="38" customFormat="1" ht="15" customHeight="1" x14ac:dyDescent="0.25">
      <c r="A12" s="73" t="s">
        <v>14</v>
      </c>
      <c r="B12" s="57" t="s">
        <v>751</v>
      </c>
      <c r="C12" s="57" t="s">
        <v>354</v>
      </c>
      <c r="D12" s="75">
        <f>'8.sz. melléklet'!D21+'9.sz. melléklet'!D18</f>
        <v>11907363</v>
      </c>
      <c r="E12" s="75">
        <f>'8.sz. melléklet'!E21+'9.sz. melléklet'!E18</f>
        <v>12174050</v>
      </c>
      <c r="F12" s="75">
        <f>'8.sz. melléklet'!F21+'9.sz. melléklet'!F18</f>
        <v>12174050</v>
      </c>
      <c r="G12" s="75">
        <f>'8.sz. melléklet'!G21+'9.sz. melléklet'!G18</f>
        <v>12797496</v>
      </c>
      <c r="H12" s="72">
        <f>G12/D12</f>
        <v>1.0747548386657901</v>
      </c>
    </row>
    <row r="13" spans="1:8" s="38" customFormat="1" ht="15" customHeight="1" x14ac:dyDescent="0.25">
      <c r="A13" s="73" t="s">
        <v>42</v>
      </c>
      <c r="B13" s="57" t="s">
        <v>123</v>
      </c>
      <c r="C13" s="57" t="s">
        <v>355</v>
      </c>
      <c r="D13" s="75">
        <f>'8.sz. melléklet'!D22+'9.sz. melléklet'!D19</f>
        <v>113724009</v>
      </c>
      <c r="E13" s="75">
        <f>'8.sz. melléklet'!E22+'9.sz. melléklet'!E19</f>
        <v>121669148</v>
      </c>
      <c r="F13" s="75">
        <f>'8.sz. melléklet'!F22+'9.sz. melléklet'!F19</f>
        <v>103946935</v>
      </c>
      <c r="G13" s="75">
        <f>'8.sz. melléklet'!G22+'9.sz. melléklet'!G19</f>
        <v>128026584</v>
      </c>
      <c r="H13" s="72">
        <f t="shared" ref="H13:H16" si="0">G13/D13</f>
        <v>1.125765659562705</v>
      </c>
    </row>
    <row r="14" spans="1:8" s="38" customFormat="1" ht="15" customHeight="1" x14ac:dyDescent="0.25">
      <c r="A14" s="73" t="s">
        <v>43</v>
      </c>
      <c r="B14" s="57" t="s">
        <v>752</v>
      </c>
      <c r="C14" s="57" t="s">
        <v>378</v>
      </c>
      <c r="D14" s="75">
        <f>'8.sz. melléklet'!D32</f>
        <v>3700000</v>
      </c>
      <c r="E14" s="75">
        <f>'8.sz. melléklet'!E32</f>
        <v>3700000</v>
      </c>
      <c r="F14" s="75">
        <f>'8.sz. melléklet'!F32</f>
        <v>3029085</v>
      </c>
      <c r="G14" s="75">
        <f>'8.sz. melléklet'!G32</f>
        <v>4990000</v>
      </c>
      <c r="H14" s="72">
        <f t="shared" si="0"/>
        <v>1.3486486486486486</v>
      </c>
    </row>
    <row r="15" spans="1:8" s="38" customFormat="1" ht="15" customHeight="1" x14ac:dyDescent="0.25">
      <c r="A15" s="73" t="s">
        <v>44</v>
      </c>
      <c r="B15" s="74" t="s">
        <v>532</v>
      </c>
      <c r="C15" s="375" t="s">
        <v>523</v>
      </c>
      <c r="D15" s="75">
        <f>'8.sz. melléklet'!D34</f>
        <v>880000</v>
      </c>
      <c r="E15" s="75">
        <f>'8.sz. melléklet'!E34</f>
        <v>4548774</v>
      </c>
      <c r="F15" s="75">
        <f>'8.sz. melléklet'!F34</f>
        <v>4548774</v>
      </c>
      <c r="G15" s="75">
        <f>'8.sz. melléklet'!G34</f>
        <v>800000</v>
      </c>
      <c r="H15" s="72">
        <f t="shared" si="0"/>
        <v>0.90909090909090906</v>
      </c>
    </row>
    <row r="16" spans="1:8" s="38" customFormat="1" ht="24" x14ac:dyDescent="0.25">
      <c r="A16" s="73" t="s">
        <v>45</v>
      </c>
      <c r="B16" s="707" t="s">
        <v>724</v>
      </c>
      <c r="C16" s="57" t="s">
        <v>383</v>
      </c>
      <c r="D16" s="75">
        <f>'8.sz. melléklet'!D35</f>
        <v>15804432</v>
      </c>
      <c r="E16" s="75">
        <f>'8.sz. melléklet'!E35</f>
        <v>19129000</v>
      </c>
      <c r="F16" s="75">
        <f>'8.sz. melléklet'!F35</f>
        <v>16923410</v>
      </c>
      <c r="G16" s="75">
        <f>'8.sz. melléklet'!G35</f>
        <v>17905900</v>
      </c>
      <c r="H16" s="72">
        <f t="shared" si="0"/>
        <v>1.1329670057108032</v>
      </c>
    </row>
    <row r="17" spans="1:8" s="38" customFormat="1" ht="24" x14ac:dyDescent="0.25">
      <c r="A17" s="73" t="s">
        <v>46</v>
      </c>
      <c r="B17" s="707" t="s">
        <v>725</v>
      </c>
      <c r="C17" s="57" t="s">
        <v>384</v>
      </c>
      <c r="D17" s="75">
        <f>'8.sz. melléklet'!D36</f>
        <v>6975000</v>
      </c>
      <c r="E17" s="75">
        <f>'8.sz. melléklet'!E36</f>
        <v>17222500</v>
      </c>
      <c r="F17" s="75">
        <f>'8.sz. melléklet'!F36</f>
        <v>17207840</v>
      </c>
      <c r="G17" s="75">
        <f>'8.sz. melléklet'!G36</f>
        <v>7604000</v>
      </c>
      <c r="H17" s="72">
        <f>G17/D17</f>
        <v>1.0901792114695341</v>
      </c>
    </row>
    <row r="18" spans="1:8" s="38" customFormat="1" ht="15" customHeight="1" x14ac:dyDescent="0.25">
      <c r="A18" s="741" t="s">
        <v>63</v>
      </c>
      <c r="B18" s="741"/>
      <c r="C18" s="352"/>
      <c r="D18" s="181">
        <f>SUM(D11:D17)</f>
        <v>203194136</v>
      </c>
      <c r="E18" s="181">
        <f>SUM(E11:E17)</f>
        <v>230408536</v>
      </c>
      <c r="F18" s="181">
        <f>SUM(F11:F17)</f>
        <v>209775505</v>
      </c>
      <c r="G18" s="181">
        <f>SUM(G11:G17)</f>
        <v>232666265</v>
      </c>
      <c r="H18" s="297">
        <f>G18/D18</f>
        <v>1.1450441906453441</v>
      </c>
    </row>
    <row r="19" spans="1:8" s="38" customFormat="1" ht="15" customHeight="1" x14ac:dyDescent="0.25">
      <c r="A19" s="73" t="s">
        <v>64</v>
      </c>
      <c r="B19" s="57" t="s">
        <v>36</v>
      </c>
      <c r="C19" s="57" t="s">
        <v>543</v>
      </c>
      <c r="D19" s="75">
        <f>'8.sz. melléklet'!D37</f>
        <v>92341818</v>
      </c>
      <c r="E19" s="75">
        <f>'8.sz. melléklet'!E37</f>
        <v>122582442</v>
      </c>
      <c r="F19" s="75">
        <f>'8.sz. melléklet'!F37</f>
        <v>0</v>
      </c>
      <c r="G19" s="75">
        <f>'8.sz. melléklet'!G37</f>
        <v>74197028</v>
      </c>
      <c r="H19" s="72">
        <f>G19/D19</f>
        <v>0.80350408522387984</v>
      </c>
    </row>
    <row r="20" spans="1:8" s="38" customFormat="1" ht="15" customHeight="1" thickBot="1" x14ac:dyDescent="0.3">
      <c r="A20" s="90" t="s">
        <v>81</v>
      </c>
      <c r="B20" s="708" t="s">
        <v>753</v>
      </c>
      <c r="C20" s="709"/>
      <c r="D20" s="584">
        <v>22</v>
      </c>
      <c r="E20" s="584">
        <v>22</v>
      </c>
      <c r="F20" s="584">
        <v>17</v>
      </c>
      <c r="G20" s="703">
        <v>24</v>
      </c>
      <c r="H20" s="62"/>
    </row>
    <row r="21" spans="1:8" ht="15" customHeight="1" thickTop="1" thickBot="1" x14ac:dyDescent="0.3">
      <c r="A21" s="760" t="s">
        <v>65</v>
      </c>
      <c r="B21" s="760"/>
      <c r="C21" s="320"/>
      <c r="D21" s="349">
        <f>SUM(D18:D19)</f>
        <v>295535954</v>
      </c>
      <c r="E21" s="349">
        <f>SUM(E18:E19)</f>
        <v>352990978</v>
      </c>
      <c r="F21" s="349">
        <f>SUM(F18:F19)</f>
        <v>209775505</v>
      </c>
      <c r="G21" s="349">
        <f>SUM(G18:G19)</f>
        <v>306863293</v>
      </c>
      <c r="H21" s="350">
        <f>G21/D21</f>
        <v>1.0383281250443051</v>
      </c>
    </row>
    <row r="22" spans="1:8" ht="15" customHeight="1" thickTop="1" x14ac:dyDescent="0.25"/>
  </sheetData>
  <sheetProtection selectLockedCells="1" selectUnlockedCells="1"/>
  <mergeCells count="5">
    <mergeCell ref="A18:B18"/>
    <mergeCell ref="A21:B21"/>
    <mergeCell ref="A4:H4"/>
    <mergeCell ref="A5:H5"/>
    <mergeCell ref="A10:H1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7" width="9.6640625" customWidth="1"/>
    <col min="8" max="8" width="9.109375" customWidth="1"/>
  </cols>
  <sheetData>
    <row r="1" spans="1:10" s="38" customFormat="1" ht="15" customHeight="1" x14ac:dyDescent="0.25">
      <c r="B1" s="3"/>
      <c r="C1" s="3"/>
      <c r="D1" s="3"/>
      <c r="E1" s="3"/>
      <c r="F1" s="3"/>
      <c r="H1" s="598" t="s">
        <v>549</v>
      </c>
    </row>
    <row r="2" spans="1:10" s="38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1/2018. (II..) önkormányzati rendelethez</v>
      </c>
    </row>
    <row r="3" spans="1:10" s="38" customFormat="1" ht="15" customHeight="1" x14ac:dyDescent="0.25">
      <c r="A3" s="40"/>
      <c r="B3" s="41"/>
      <c r="C3" s="41"/>
      <c r="D3" s="41"/>
      <c r="E3" s="41"/>
      <c r="F3" s="41"/>
    </row>
    <row r="4" spans="1:10" s="38" customFormat="1" ht="15" customHeight="1" x14ac:dyDescent="0.25">
      <c r="A4" s="750" t="s">
        <v>608</v>
      </c>
      <c r="B4" s="750"/>
      <c r="C4" s="750"/>
      <c r="D4" s="750"/>
      <c r="E4" s="750"/>
      <c r="F4" s="750"/>
      <c r="G4" s="750"/>
      <c r="H4" s="750"/>
    </row>
    <row r="5" spans="1:10" s="38" customFormat="1" ht="15" customHeight="1" x14ac:dyDescent="0.25">
      <c r="A5" s="41"/>
      <c r="B5" s="41"/>
      <c r="C5" s="41"/>
      <c r="D5" s="41"/>
      <c r="E5" s="41"/>
      <c r="F5" s="41"/>
      <c r="G5" s="41"/>
    </row>
    <row r="6" spans="1:10" s="38" customFormat="1" ht="15" customHeight="1" thickBot="1" x14ac:dyDescent="0.25">
      <c r="A6" s="40"/>
      <c r="B6" s="40"/>
      <c r="C6" s="40"/>
      <c r="D6" s="91"/>
      <c r="E6" s="91"/>
      <c r="F6" s="91"/>
      <c r="G6" s="91"/>
      <c r="H6" s="6" t="s">
        <v>313</v>
      </c>
    </row>
    <row r="7" spans="1:10" s="38" customFormat="1" ht="41.4" thickTop="1" x14ac:dyDescent="0.25">
      <c r="A7" s="7" t="s">
        <v>1</v>
      </c>
      <c r="B7" s="8" t="s">
        <v>2</v>
      </c>
      <c r="C7" s="9" t="s">
        <v>343</v>
      </c>
      <c r="D7" s="9" t="s">
        <v>604</v>
      </c>
      <c r="E7" s="9" t="s">
        <v>645</v>
      </c>
      <c r="F7" s="9" t="s">
        <v>646</v>
      </c>
      <c r="G7" s="9" t="s">
        <v>647</v>
      </c>
      <c r="H7" s="503" t="s">
        <v>648</v>
      </c>
    </row>
    <row r="8" spans="1:10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96" t="s">
        <v>53</v>
      </c>
    </row>
    <row r="9" spans="1:10" s="38" customFormat="1" ht="15" customHeight="1" thickTop="1" x14ac:dyDescent="0.25">
      <c r="A9" s="49" t="s">
        <v>13</v>
      </c>
      <c r="B9" s="43" t="s">
        <v>402</v>
      </c>
      <c r="C9" s="43" t="s">
        <v>403</v>
      </c>
      <c r="D9" s="44">
        <f>'8.sz. melléklet'!D45</f>
        <v>7550000</v>
      </c>
      <c r="E9" s="44">
        <f>'8.sz. melléklet'!E45</f>
        <v>11896503</v>
      </c>
      <c r="F9" s="44">
        <f>'8.sz. melléklet'!F45</f>
        <v>7520572</v>
      </c>
      <c r="G9" s="44">
        <f>'8.sz. melléklet'!G45</f>
        <v>27864000</v>
      </c>
      <c r="H9" s="20"/>
    </row>
    <row r="10" spans="1:10" s="38" customFormat="1" ht="15" customHeight="1" x14ac:dyDescent="0.25">
      <c r="A10" s="303" t="s">
        <v>14</v>
      </c>
      <c r="B10" s="353" t="s">
        <v>208</v>
      </c>
      <c r="C10" s="353" t="s">
        <v>386</v>
      </c>
      <c r="D10" s="354">
        <f>'8.sz. melléklet'!D38+'9.sz. melléklet'!D27</f>
        <v>117503000</v>
      </c>
      <c r="E10" s="354">
        <f>'8.sz. melléklet'!E38+'9.sz. melléklet'!E27</f>
        <v>104984645</v>
      </c>
      <c r="F10" s="354">
        <f>'8.sz. melléklet'!F38+'9.sz. melléklet'!F27</f>
        <v>90030550</v>
      </c>
      <c r="G10" s="354">
        <f>'8.sz. melléklet'!G38+'9.sz. melléklet'!G27</f>
        <v>220629529</v>
      </c>
      <c r="H10" s="20">
        <f>G10/D10</f>
        <v>1.8776501791443623</v>
      </c>
      <c r="J10" s="169"/>
    </row>
    <row r="11" spans="1:10" s="38" customFormat="1" ht="15" customHeight="1" thickBot="1" x14ac:dyDescent="0.3">
      <c r="A11" s="73" t="s">
        <v>42</v>
      </c>
      <c r="B11" s="355" t="s">
        <v>135</v>
      </c>
      <c r="C11" s="355" t="s">
        <v>410</v>
      </c>
      <c r="D11" s="710">
        <f>'8.sz. melléklet'!D48</f>
        <v>300000</v>
      </c>
      <c r="E11" s="710">
        <f>'8.sz. melléklet'!E48</f>
        <v>300000</v>
      </c>
      <c r="F11" s="710">
        <f>'8.sz. melléklet'!F48</f>
        <v>0</v>
      </c>
      <c r="G11" s="710">
        <f>'8.sz. melléklet'!G48</f>
        <v>1500000</v>
      </c>
      <c r="H11" s="711">
        <f>G11/D11</f>
        <v>5</v>
      </c>
      <c r="I11" s="169"/>
    </row>
    <row r="12" spans="1:10" s="38" customFormat="1" ht="15" customHeight="1" thickTop="1" thickBot="1" x14ac:dyDescent="0.3">
      <c r="A12" s="760" t="s">
        <v>68</v>
      </c>
      <c r="B12" s="760"/>
      <c r="C12" s="304"/>
      <c r="D12" s="63">
        <f>SUM(D9:D11)</f>
        <v>125353000</v>
      </c>
      <c r="E12" s="63">
        <f>SUM(E9:E11)</f>
        <v>117181148</v>
      </c>
      <c r="F12" s="63">
        <f>SUM(F9:F11)</f>
        <v>97551122</v>
      </c>
      <c r="G12" s="63">
        <f>SUM(G9:G11)</f>
        <v>249993529</v>
      </c>
      <c r="H12" s="89">
        <f>G12/D12</f>
        <v>1.994316282817324</v>
      </c>
    </row>
    <row r="13" spans="1:10" ht="13.8" thickTop="1" x14ac:dyDescent="0.25"/>
  </sheetData>
  <sheetProtection selectLockedCells="1" selectUnlockedCells="1"/>
  <mergeCells count="2">
    <mergeCell ref="A12:B12"/>
    <mergeCell ref="A4:H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4" width="9.5546875" customWidth="1"/>
    <col min="5" max="5" width="9.5546875" style="313" customWidth="1"/>
    <col min="6" max="8" width="9.5546875" customWidth="1"/>
    <col min="9" max="9" width="9.5546875" style="313" customWidth="1"/>
    <col min="10" max="10" width="9.5546875" customWidth="1"/>
    <col min="11" max="12" width="8.33203125" customWidth="1"/>
    <col min="13" max="14" width="7.6640625" customWidth="1"/>
  </cols>
  <sheetData>
    <row r="1" spans="1:14" s="41" customFormat="1" ht="12" x14ac:dyDescent="0.25">
      <c r="B1" s="55"/>
      <c r="C1" s="55"/>
      <c r="D1" s="55"/>
      <c r="E1" s="667"/>
      <c r="F1" s="55"/>
      <c r="G1" s="55"/>
      <c r="H1" s="55"/>
      <c r="L1" s="39" t="s">
        <v>550</v>
      </c>
    </row>
    <row r="2" spans="1:14" s="41" customFormat="1" ht="12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1/2018. (II..) önkormányzati rendelethez</v>
      </c>
    </row>
    <row r="3" spans="1:14" s="41" customFormat="1" ht="6.75" customHeight="1" x14ac:dyDescent="0.25">
      <c r="A3" s="40"/>
    </row>
    <row r="4" spans="1:14" s="41" customFormat="1" ht="12" x14ac:dyDescent="0.25">
      <c r="A4" s="750" t="s">
        <v>655</v>
      </c>
      <c r="B4" s="750"/>
      <c r="C4" s="750"/>
      <c r="D4" s="750"/>
      <c r="E4" s="750"/>
      <c r="F4" s="750"/>
      <c r="G4" s="750"/>
      <c r="H4" s="750"/>
      <c r="I4" s="750"/>
      <c r="J4" s="750"/>
      <c r="K4" s="750"/>
      <c r="L4" s="750"/>
    </row>
    <row r="5" spans="1:14" s="41" customFormat="1" ht="12.6" thickBot="1" x14ac:dyDescent="0.25">
      <c r="L5" s="6" t="s">
        <v>313</v>
      </c>
      <c r="N5" s="6"/>
    </row>
    <row r="6" spans="1:14" s="41" customFormat="1" ht="41.4" thickTop="1" x14ac:dyDescent="0.25">
      <c r="A6" s="404" t="s">
        <v>69</v>
      </c>
      <c r="B6" s="405" t="s">
        <v>70</v>
      </c>
      <c r="C6" s="505" t="s">
        <v>656</v>
      </c>
      <c r="D6" s="406" t="s">
        <v>657</v>
      </c>
      <c r="E6" s="712" t="s">
        <v>658</v>
      </c>
      <c r="F6" s="503" t="s">
        <v>648</v>
      </c>
      <c r="G6" s="408" t="s">
        <v>659</v>
      </c>
      <c r="H6" s="408" t="s">
        <v>660</v>
      </c>
      <c r="I6" s="408" t="s">
        <v>756</v>
      </c>
      <c r="J6" s="503" t="s">
        <v>648</v>
      </c>
      <c r="K6" s="409" t="s">
        <v>219</v>
      </c>
      <c r="L6" s="407" t="s">
        <v>220</v>
      </c>
    </row>
    <row r="7" spans="1:14" s="41" customFormat="1" ht="12.6" thickBot="1" x14ac:dyDescent="0.3">
      <c r="A7" s="410" t="s">
        <v>3</v>
      </c>
      <c r="B7" s="411" t="s">
        <v>4</v>
      </c>
      <c r="C7" s="412" t="s">
        <v>5</v>
      </c>
      <c r="D7" s="412" t="s">
        <v>6</v>
      </c>
      <c r="E7" s="412" t="s">
        <v>7</v>
      </c>
      <c r="F7" s="413" t="s">
        <v>8</v>
      </c>
      <c r="G7" s="414" t="s">
        <v>9</v>
      </c>
      <c r="H7" s="414" t="s">
        <v>53</v>
      </c>
      <c r="I7" s="414" t="s">
        <v>11</v>
      </c>
      <c r="J7" s="415" t="s">
        <v>184</v>
      </c>
      <c r="K7" s="416" t="s">
        <v>185</v>
      </c>
      <c r="L7" s="417" t="s">
        <v>186</v>
      </c>
    </row>
    <row r="8" spans="1:14" s="41" customFormat="1" ht="21" thickTop="1" x14ac:dyDescent="0.25">
      <c r="A8" s="97" t="s">
        <v>13</v>
      </c>
      <c r="B8" s="98" t="s">
        <v>491</v>
      </c>
      <c r="C8" s="107">
        <v>2212815</v>
      </c>
      <c r="D8" s="107">
        <v>6447216</v>
      </c>
      <c r="E8" s="107">
        <v>2052985</v>
      </c>
      <c r="F8" s="419">
        <f>E8/C8</f>
        <v>0.92777073546591105</v>
      </c>
      <c r="G8" s="99">
        <v>48483617</v>
      </c>
      <c r="H8" s="99">
        <v>36197613</v>
      </c>
      <c r="I8" s="99">
        <v>43746320</v>
      </c>
      <c r="J8" s="418">
        <f>I8/G8</f>
        <v>0.9022907676215659</v>
      </c>
      <c r="K8" s="222" t="s">
        <v>221</v>
      </c>
      <c r="L8" s="223"/>
    </row>
    <row r="9" spans="1:14" s="41" customFormat="1" ht="12" x14ac:dyDescent="0.25">
      <c r="A9" s="100" t="s">
        <v>14</v>
      </c>
      <c r="B9" s="108" t="s">
        <v>514</v>
      </c>
      <c r="C9" s="102">
        <v>127000</v>
      </c>
      <c r="D9" s="102">
        <v>127000</v>
      </c>
      <c r="E9" s="102">
        <v>127000</v>
      </c>
      <c r="F9" s="419">
        <f>E9/C9</f>
        <v>1</v>
      </c>
      <c r="G9" s="102">
        <v>3023783</v>
      </c>
      <c r="H9" s="102">
        <v>3133386</v>
      </c>
      <c r="I9" s="102">
        <v>2829169</v>
      </c>
      <c r="J9" s="420">
        <f t="shared" ref="J9:J15" si="0">I9/G9</f>
        <v>0.93563890001365835</v>
      </c>
      <c r="K9" s="224" t="s">
        <v>221</v>
      </c>
      <c r="L9" s="225"/>
    </row>
    <row r="10" spans="1:14" s="41" customFormat="1" ht="20.399999999999999" x14ac:dyDescent="0.25">
      <c r="A10" s="100" t="s">
        <v>42</v>
      </c>
      <c r="B10" s="361" t="s">
        <v>489</v>
      </c>
      <c r="C10" s="102">
        <v>18421000</v>
      </c>
      <c r="D10" s="102">
        <v>18421000</v>
      </c>
      <c r="E10" s="102">
        <v>3846000</v>
      </c>
      <c r="F10" s="419">
        <f>E10/C10</f>
        <v>0.20878345366701048</v>
      </c>
      <c r="G10" s="102">
        <v>58328000</v>
      </c>
      <c r="H10" s="102">
        <v>12832836</v>
      </c>
      <c r="I10" s="102">
        <v>28594000</v>
      </c>
      <c r="J10" s="420">
        <f t="shared" si="0"/>
        <v>0.49022767795912769</v>
      </c>
      <c r="K10" s="224" t="s">
        <v>221</v>
      </c>
      <c r="L10" s="225"/>
    </row>
    <row r="11" spans="1:14" s="41" customFormat="1" ht="12" x14ac:dyDescent="0.25">
      <c r="A11" s="100" t="s">
        <v>43</v>
      </c>
      <c r="B11" s="361" t="s">
        <v>492</v>
      </c>
      <c r="C11" s="102">
        <v>1905000</v>
      </c>
      <c r="D11" s="102">
        <v>5095652</v>
      </c>
      <c r="E11" s="102">
        <v>3810000</v>
      </c>
      <c r="F11" s="419">
        <f>E11/C11</f>
        <v>2</v>
      </c>
      <c r="G11" s="102">
        <v>11638749</v>
      </c>
      <c r="H11" s="102">
        <v>12086338</v>
      </c>
      <c r="I11" s="102">
        <v>13264340</v>
      </c>
      <c r="J11" s="420">
        <f t="shared" si="0"/>
        <v>1.1396705951816644</v>
      </c>
      <c r="K11" s="224" t="s">
        <v>221</v>
      </c>
      <c r="L11" s="225"/>
    </row>
    <row r="12" spans="1:14" s="41" customFormat="1" ht="20.399999999999999" x14ac:dyDescent="0.25">
      <c r="A12" s="100" t="s">
        <v>44</v>
      </c>
      <c r="B12" s="101" t="s">
        <v>494</v>
      </c>
      <c r="C12" s="102">
        <v>86601189</v>
      </c>
      <c r="D12" s="102">
        <v>102349157</v>
      </c>
      <c r="E12" s="102">
        <v>76574982</v>
      </c>
      <c r="F12" s="419">
        <f>E12/C12</f>
        <v>0.88422552720378933</v>
      </c>
      <c r="G12" s="102">
        <v>3109046</v>
      </c>
      <c r="H12" s="102">
        <v>7128986</v>
      </c>
      <c r="I12" s="102">
        <v>3128178</v>
      </c>
      <c r="J12" s="420">
        <f t="shared" si="0"/>
        <v>1.0061536561376061</v>
      </c>
      <c r="K12" s="224" t="s">
        <v>221</v>
      </c>
      <c r="L12" s="225"/>
    </row>
    <row r="13" spans="1:14" s="41" customFormat="1" ht="12" x14ac:dyDescent="0.25">
      <c r="A13" s="100" t="s">
        <v>45</v>
      </c>
      <c r="B13" s="101" t="s">
        <v>495</v>
      </c>
      <c r="C13" s="563"/>
      <c r="D13" s="563"/>
      <c r="E13" s="563"/>
      <c r="F13" s="564"/>
      <c r="G13" s="102">
        <v>13068432</v>
      </c>
      <c r="H13" s="102">
        <v>15600000</v>
      </c>
      <c r="I13" s="102">
        <v>13668900</v>
      </c>
      <c r="J13" s="420">
        <f t="shared" si="0"/>
        <v>1.0459479760081394</v>
      </c>
      <c r="K13" s="224" t="s">
        <v>221</v>
      </c>
      <c r="L13" s="225"/>
    </row>
    <row r="14" spans="1:14" s="41" customFormat="1" ht="12.75" customHeight="1" x14ac:dyDescent="0.25">
      <c r="A14" s="100" t="s">
        <v>46</v>
      </c>
      <c r="B14" s="101" t="s">
        <v>497</v>
      </c>
      <c r="C14" s="563"/>
      <c r="D14" s="563"/>
      <c r="E14" s="563"/>
      <c r="F14" s="565"/>
      <c r="G14" s="102">
        <v>270000</v>
      </c>
      <c r="H14" s="102">
        <v>241910</v>
      </c>
      <c r="I14" s="102">
        <v>258000</v>
      </c>
      <c r="J14" s="420">
        <f t="shared" si="0"/>
        <v>0.9555555555555556</v>
      </c>
      <c r="K14" s="224" t="s">
        <v>221</v>
      </c>
      <c r="L14" s="225"/>
    </row>
    <row r="15" spans="1:14" s="41" customFormat="1" ht="12.75" customHeight="1" x14ac:dyDescent="0.25">
      <c r="A15" s="100" t="s">
        <v>64</v>
      </c>
      <c r="B15" s="101" t="s">
        <v>498</v>
      </c>
      <c r="C15" s="563"/>
      <c r="D15" s="563"/>
      <c r="E15" s="563"/>
      <c r="F15" s="565"/>
      <c r="G15" s="102">
        <v>978000</v>
      </c>
      <c r="H15" s="102">
        <v>1048000</v>
      </c>
      <c r="I15" s="102">
        <v>1070000</v>
      </c>
      <c r="J15" s="420">
        <f t="shared" si="0"/>
        <v>1.0940695296523517</v>
      </c>
      <c r="K15" s="224" t="s">
        <v>221</v>
      </c>
      <c r="L15" s="225"/>
    </row>
    <row r="16" spans="1:14" s="41" customFormat="1" ht="12.75" customHeight="1" x14ac:dyDescent="0.25">
      <c r="A16" s="100" t="s">
        <v>81</v>
      </c>
      <c r="B16" s="101" t="s">
        <v>709</v>
      </c>
      <c r="C16" s="102">
        <v>0</v>
      </c>
      <c r="D16" s="102">
        <v>81871187</v>
      </c>
      <c r="E16" s="102">
        <v>26161035</v>
      </c>
      <c r="F16" s="565"/>
      <c r="G16" s="102">
        <v>0</v>
      </c>
      <c r="H16" s="102">
        <v>29683985</v>
      </c>
      <c r="I16" s="102">
        <v>149438902</v>
      </c>
      <c r="J16" s="565"/>
      <c r="K16" s="224"/>
      <c r="L16" s="225" t="s">
        <v>221</v>
      </c>
    </row>
    <row r="17" spans="1:12" s="41" customFormat="1" ht="12" x14ac:dyDescent="0.25">
      <c r="A17" s="100" t="s">
        <v>82</v>
      </c>
      <c r="B17" s="108" t="s">
        <v>542</v>
      </c>
      <c r="C17" s="102">
        <v>91156</v>
      </c>
      <c r="D17" s="102">
        <v>643801</v>
      </c>
      <c r="E17" s="102">
        <v>270475</v>
      </c>
      <c r="F17" s="565"/>
      <c r="G17" s="102">
        <v>270838</v>
      </c>
      <c r="H17" s="102">
        <v>823491</v>
      </c>
      <c r="I17" s="102">
        <v>269457</v>
      </c>
      <c r="J17" s="420">
        <f>I17/G17</f>
        <v>0.99490101093642691</v>
      </c>
      <c r="K17" s="224" t="s">
        <v>221</v>
      </c>
      <c r="L17" s="225"/>
    </row>
    <row r="18" spans="1:12" s="41" customFormat="1" ht="20.399999999999999" x14ac:dyDescent="0.25">
      <c r="A18" s="100" t="s">
        <v>83</v>
      </c>
      <c r="B18" s="361" t="s">
        <v>485</v>
      </c>
      <c r="C18" s="563"/>
      <c r="D18" s="563"/>
      <c r="E18" s="563"/>
      <c r="F18" s="565"/>
      <c r="G18" s="102">
        <v>38500000</v>
      </c>
      <c r="H18" s="102">
        <v>18500000</v>
      </c>
      <c r="I18" s="102">
        <v>74591000</v>
      </c>
      <c r="J18" s="420">
        <f>I18/G18</f>
        <v>1.9374285714285715</v>
      </c>
      <c r="K18" s="224" t="s">
        <v>221</v>
      </c>
      <c r="L18" s="225"/>
    </row>
    <row r="19" spans="1:12" s="41" customFormat="1" ht="20.399999999999999" x14ac:dyDescent="0.25">
      <c r="A19" s="100" t="s">
        <v>84</v>
      </c>
      <c r="B19" s="361" t="s">
        <v>710</v>
      </c>
      <c r="C19" s="102">
        <v>0</v>
      </c>
      <c r="D19" s="102">
        <v>27140277</v>
      </c>
      <c r="E19" s="102">
        <v>6669966</v>
      </c>
      <c r="F19" s="565"/>
      <c r="G19" s="102">
        <v>0</v>
      </c>
      <c r="H19" s="102">
        <v>47114119</v>
      </c>
      <c r="I19" s="102">
        <v>0</v>
      </c>
      <c r="J19" s="565"/>
      <c r="K19" s="224"/>
      <c r="L19" s="225" t="s">
        <v>221</v>
      </c>
    </row>
    <row r="20" spans="1:12" s="41" customFormat="1" ht="20.399999999999999" x14ac:dyDescent="0.25">
      <c r="A20" s="100" t="s">
        <v>85</v>
      </c>
      <c r="B20" s="361" t="s">
        <v>484</v>
      </c>
      <c r="C20" s="563"/>
      <c r="D20" s="563"/>
      <c r="E20" s="563"/>
      <c r="F20" s="566"/>
      <c r="G20" s="102">
        <v>2540000</v>
      </c>
      <c r="H20" s="102">
        <v>2540000</v>
      </c>
      <c r="I20" s="102">
        <v>2540000</v>
      </c>
      <c r="J20" s="420">
        <f t="shared" ref="J20:J26" si="1">I20/G20</f>
        <v>1</v>
      </c>
      <c r="K20" s="224" t="s">
        <v>221</v>
      </c>
      <c r="L20" s="225"/>
    </row>
    <row r="21" spans="1:12" s="41" customFormat="1" ht="12.75" customHeight="1" x14ac:dyDescent="0.25">
      <c r="A21" s="100" t="s">
        <v>86</v>
      </c>
      <c r="B21" s="361" t="s">
        <v>483</v>
      </c>
      <c r="C21" s="421">
        <v>7620000</v>
      </c>
      <c r="D21" s="421">
        <v>11620400</v>
      </c>
      <c r="E21" s="421">
        <v>8890000</v>
      </c>
      <c r="F21" s="419">
        <f>E21/C21</f>
        <v>1.1666666666666667</v>
      </c>
      <c r="G21" s="102">
        <v>0</v>
      </c>
      <c r="H21" s="102">
        <v>8977500</v>
      </c>
      <c r="I21" s="102">
        <v>0</v>
      </c>
      <c r="J21" s="420"/>
      <c r="K21" s="224" t="s">
        <v>221</v>
      </c>
      <c r="L21" s="225"/>
    </row>
    <row r="22" spans="1:12" s="41" customFormat="1" ht="12.75" customHeight="1" x14ac:dyDescent="0.25">
      <c r="A22" s="100" t="s">
        <v>87</v>
      </c>
      <c r="B22" s="101" t="s">
        <v>493</v>
      </c>
      <c r="C22" s="563"/>
      <c r="D22" s="563"/>
      <c r="E22" s="563"/>
      <c r="F22" s="565"/>
      <c r="G22" s="102">
        <v>4890000</v>
      </c>
      <c r="H22" s="102">
        <v>4576293</v>
      </c>
      <c r="I22" s="102">
        <v>4750000</v>
      </c>
      <c r="J22" s="420">
        <f t="shared" si="1"/>
        <v>0.97137014314928427</v>
      </c>
      <c r="K22" s="224" t="s">
        <v>221</v>
      </c>
      <c r="L22" s="225"/>
    </row>
    <row r="23" spans="1:12" s="41" customFormat="1" ht="12.75" customHeight="1" x14ac:dyDescent="0.25">
      <c r="A23" s="100" t="s">
        <v>88</v>
      </c>
      <c r="B23" s="361" t="s">
        <v>490</v>
      </c>
      <c r="C23" s="102">
        <v>0</v>
      </c>
      <c r="D23" s="102">
        <v>500000</v>
      </c>
      <c r="E23" s="102">
        <v>0</v>
      </c>
      <c r="F23" s="565"/>
      <c r="G23" s="102">
        <v>26611217</v>
      </c>
      <c r="H23" s="102">
        <v>28172117</v>
      </c>
      <c r="I23" s="102">
        <v>28160115</v>
      </c>
      <c r="J23" s="420">
        <f t="shared" si="1"/>
        <v>1.0582047036781519</v>
      </c>
      <c r="K23" s="224" t="s">
        <v>221</v>
      </c>
      <c r="L23" s="225"/>
    </row>
    <row r="24" spans="1:12" s="41" customFormat="1" ht="12.75" customHeight="1" x14ac:dyDescent="0.25">
      <c r="A24" s="100" t="s">
        <v>89</v>
      </c>
      <c r="B24" s="361" t="s">
        <v>629</v>
      </c>
      <c r="C24" s="563"/>
      <c r="D24" s="563"/>
      <c r="E24" s="563"/>
      <c r="F24" s="565"/>
      <c r="G24" s="102">
        <v>9372240</v>
      </c>
      <c r="H24" s="102">
        <v>9654503</v>
      </c>
      <c r="I24" s="102">
        <v>11281682</v>
      </c>
      <c r="J24" s="420">
        <f t="shared" si="1"/>
        <v>1.2037337925618636</v>
      </c>
      <c r="K24" s="224" t="s">
        <v>221</v>
      </c>
      <c r="L24" s="225"/>
    </row>
    <row r="25" spans="1:12" s="41" customFormat="1" ht="12.75" customHeight="1" x14ac:dyDescent="0.25">
      <c r="A25" s="100" t="s">
        <v>90</v>
      </c>
      <c r="B25" s="101" t="s">
        <v>501</v>
      </c>
      <c r="C25" s="563"/>
      <c r="D25" s="563"/>
      <c r="E25" s="563"/>
      <c r="F25" s="565"/>
      <c r="G25" s="102">
        <v>730000</v>
      </c>
      <c r="H25" s="102">
        <v>699170</v>
      </c>
      <c r="I25" s="102">
        <v>700000</v>
      </c>
      <c r="J25" s="420">
        <f t="shared" si="1"/>
        <v>0.95890410958904104</v>
      </c>
      <c r="K25" s="224" t="s">
        <v>221</v>
      </c>
      <c r="L25" s="225"/>
    </row>
    <row r="26" spans="1:12" s="41" customFormat="1" ht="12.75" customHeight="1" thickBot="1" x14ac:dyDescent="0.3">
      <c r="A26" s="422" t="s">
        <v>91</v>
      </c>
      <c r="B26" s="423" t="s">
        <v>502</v>
      </c>
      <c r="C26" s="567"/>
      <c r="D26" s="567"/>
      <c r="E26" s="567"/>
      <c r="F26" s="568"/>
      <c r="G26" s="110">
        <v>900000</v>
      </c>
      <c r="H26" s="110">
        <v>900000</v>
      </c>
      <c r="I26" s="110">
        <v>900000</v>
      </c>
      <c r="J26" s="424">
        <f t="shared" si="1"/>
        <v>1</v>
      </c>
      <c r="K26" s="401" t="s">
        <v>221</v>
      </c>
      <c r="L26" s="425"/>
    </row>
    <row r="27" spans="1:12" s="41" customFormat="1" ht="6.75" customHeight="1" thickTop="1" x14ac:dyDescent="0.25">
      <c r="A27" s="94"/>
      <c r="B27" s="426"/>
      <c r="C27" s="427"/>
      <c r="D27" s="427"/>
      <c r="E27" s="427"/>
      <c r="F27" s="428"/>
      <c r="G27" s="427"/>
      <c r="H27" s="427"/>
      <c r="I27" s="427"/>
      <c r="J27" s="429"/>
      <c r="K27" s="430"/>
      <c r="L27" s="430"/>
    </row>
    <row r="28" spans="1:12" s="41" customFormat="1" ht="6.75" customHeight="1" thickBot="1" x14ac:dyDescent="0.3">
      <c r="A28" s="382"/>
      <c r="B28" s="431"/>
      <c r="C28" s="432"/>
      <c r="D28" s="432"/>
      <c r="E28" s="432"/>
      <c r="F28" s="104"/>
      <c r="G28" s="432"/>
      <c r="H28" s="432"/>
      <c r="I28" s="432"/>
      <c r="J28" s="433"/>
      <c r="K28" s="434"/>
      <c r="L28" s="434"/>
    </row>
    <row r="29" spans="1:12" s="41" customFormat="1" ht="12.6" thickTop="1" x14ac:dyDescent="0.25">
      <c r="A29" s="105" t="s">
        <v>92</v>
      </c>
      <c r="B29" s="106" t="s">
        <v>504</v>
      </c>
      <c r="C29" s="569"/>
      <c r="D29" s="569"/>
      <c r="E29" s="569"/>
      <c r="F29" s="570"/>
      <c r="G29" s="107">
        <v>874000</v>
      </c>
      <c r="H29" s="107">
        <v>838171</v>
      </c>
      <c r="I29" s="107">
        <v>850000</v>
      </c>
      <c r="J29" s="436">
        <f>I29/G29</f>
        <v>0.97254004576659037</v>
      </c>
      <c r="K29" s="228" t="s">
        <v>221</v>
      </c>
      <c r="L29" s="229"/>
    </row>
    <row r="30" spans="1:12" s="41" customFormat="1" ht="12.75" customHeight="1" x14ac:dyDescent="0.25">
      <c r="A30" s="100" t="s">
        <v>93</v>
      </c>
      <c r="B30" s="101" t="s">
        <v>505</v>
      </c>
      <c r="C30" s="102">
        <v>561591</v>
      </c>
      <c r="D30" s="102">
        <v>0</v>
      </c>
      <c r="E30" s="102">
        <v>0</v>
      </c>
      <c r="F30" s="419">
        <f>E30/C30</f>
        <v>0</v>
      </c>
      <c r="G30" s="102">
        <v>2552000</v>
      </c>
      <c r="H30" s="102">
        <v>2552000</v>
      </c>
      <c r="I30" s="102">
        <v>2621000</v>
      </c>
      <c r="J30" s="420">
        <f>I30/G30</f>
        <v>1.027037617554859</v>
      </c>
      <c r="K30" s="224" t="s">
        <v>221</v>
      </c>
      <c r="L30" s="225"/>
    </row>
    <row r="31" spans="1:12" s="41" customFormat="1" ht="12.75" customHeight="1" x14ac:dyDescent="0.25">
      <c r="A31" s="100" t="s">
        <v>94</v>
      </c>
      <c r="B31" s="101" t="s">
        <v>503</v>
      </c>
      <c r="C31" s="563"/>
      <c r="D31" s="563"/>
      <c r="E31" s="563"/>
      <c r="F31" s="565"/>
      <c r="G31" s="102">
        <v>150000</v>
      </c>
      <c r="H31" s="102">
        <v>150000</v>
      </c>
      <c r="I31" s="102">
        <v>150000</v>
      </c>
      <c r="J31" s="420">
        <f>I31/G31</f>
        <v>1</v>
      </c>
      <c r="K31" s="224" t="s">
        <v>221</v>
      </c>
      <c r="L31" s="225"/>
    </row>
    <row r="32" spans="1:12" s="41" customFormat="1" ht="12.75" customHeight="1" x14ac:dyDescent="0.25">
      <c r="A32" s="100" t="s">
        <v>95</v>
      </c>
      <c r="B32" s="108" t="s">
        <v>512</v>
      </c>
      <c r="C32" s="563"/>
      <c r="D32" s="563"/>
      <c r="E32" s="563"/>
      <c r="F32" s="565"/>
      <c r="G32" s="102">
        <v>1327000</v>
      </c>
      <c r="H32" s="102">
        <v>1404865</v>
      </c>
      <c r="I32" s="102">
        <v>1283000</v>
      </c>
      <c r="J32" s="420">
        <f t="shared" ref="J32:J43" si="2">I32/G32</f>
        <v>0.96684250188394871</v>
      </c>
      <c r="K32" s="224" t="s">
        <v>221</v>
      </c>
      <c r="L32" s="225"/>
    </row>
    <row r="33" spans="1:15" s="41" customFormat="1" ht="12.75" customHeight="1" x14ac:dyDescent="0.25">
      <c r="A33" s="100" t="s">
        <v>96</v>
      </c>
      <c r="B33" s="437" t="s">
        <v>513</v>
      </c>
      <c r="C33" s="363">
        <v>43120000</v>
      </c>
      <c r="D33" s="363">
        <v>55720000</v>
      </c>
      <c r="E33" s="363">
        <v>49653000</v>
      </c>
      <c r="F33" s="435">
        <f>E33/C33</f>
        <v>1.1515074211502783</v>
      </c>
      <c r="G33" s="363">
        <v>48075894</v>
      </c>
      <c r="H33" s="363">
        <v>55081069</v>
      </c>
      <c r="I33" s="363">
        <v>42019973</v>
      </c>
      <c r="J33" s="420">
        <f t="shared" si="2"/>
        <v>0.87403414692610815</v>
      </c>
      <c r="K33" s="224"/>
      <c r="L33" s="225" t="s">
        <v>221</v>
      </c>
    </row>
    <row r="34" spans="1:15" s="41" customFormat="1" ht="12.75" customHeight="1" x14ac:dyDescent="0.25">
      <c r="A34" s="100" t="s">
        <v>97</v>
      </c>
      <c r="B34" s="362" t="s">
        <v>486</v>
      </c>
      <c r="C34" s="107">
        <v>889000</v>
      </c>
      <c r="D34" s="107">
        <v>1122000</v>
      </c>
      <c r="E34" s="107">
        <v>889000</v>
      </c>
      <c r="F34" s="435">
        <f>E34/C34</f>
        <v>1</v>
      </c>
      <c r="G34" s="107">
        <v>500000</v>
      </c>
      <c r="H34" s="107">
        <v>500000</v>
      </c>
      <c r="I34" s="107">
        <v>450000</v>
      </c>
      <c r="J34" s="420">
        <f t="shared" si="2"/>
        <v>0.9</v>
      </c>
      <c r="K34" s="228"/>
      <c r="L34" s="229" t="s">
        <v>221</v>
      </c>
    </row>
    <row r="35" spans="1:15" s="41" customFormat="1" ht="12.75" customHeight="1" x14ac:dyDescent="0.25">
      <c r="A35" s="100" t="s">
        <v>98</v>
      </c>
      <c r="B35" s="98" t="s">
        <v>755</v>
      </c>
      <c r="C35" s="99">
        <v>0</v>
      </c>
      <c r="D35" s="99">
        <v>0</v>
      </c>
      <c r="E35" s="99">
        <v>15095079</v>
      </c>
      <c r="F35" s="572"/>
      <c r="G35" s="99">
        <v>0</v>
      </c>
      <c r="H35" s="99">
        <v>0</v>
      </c>
      <c r="I35" s="99">
        <v>9197326</v>
      </c>
      <c r="J35" s="572"/>
      <c r="K35" s="668"/>
      <c r="L35" s="229" t="s">
        <v>221</v>
      </c>
    </row>
    <row r="36" spans="1:15" s="41" customFormat="1" ht="12.75" customHeight="1" x14ac:dyDescent="0.25">
      <c r="A36" s="100" t="s">
        <v>99</v>
      </c>
      <c r="B36" s="437" t="s">
        <v>510</v>
      </c>
      <c r="C36" s="571"/>
      <c r="D36" s="571"/>
      <c r="E36" s="571"/>
      <c r="F36" s="572"/>
      <c r="G36" s="363">
        <v>810240</v>
      </c>
      <c r="H36" s="363">
        <v>802490</v>
      </c>
      <c r="I36" s="363">
        <v>839808</v>
      </c>
      <c r="J36" s="420">
        <f t="shared" si="2"/>
        <v>1.0364928909952607</v>
      </c>
      <c r="K36" s="224" t="s">
        <v>221</v>
      </c>
      <c r="L36" s="225"/>
    </row>
    <row r="37" spans="1:15" s="41" customFormat="1" ht="20.399999999999999" x14ac:dyDescent="0.25">
      <c r="A37" s="100" t="s">
        <v>100</v>
      </c>
      <c r="B37" s="109" t="s">
        <v>511</v>
      </c>
      <c r="C37" s="107">
        <v>140000</v>
      </c>
      <c r="D37" s="107">
        <v>140000</v>
      </c>
      <c r="E37" s="107">
        <v>381000</v>
      </c>
      <c r="F37" s="438">
        <f>E37/C37</f>
        <v>2.7214285714285715</v>
      </c>
      <c r="G37" s="107">
        <v>18280789</v>
      </c>
      <c r="H37" s="107">
        <v>12465916</v>
      </c>
      <c r="I37" s="107">
        <v>10053797</v>
      </c>
      <c r="J37" s="420">
        <f t="shared" si="2"/>
        <v>0.5499651574119695</v>
      </c>
      <c r="K37" s="224" t="s">
        <v>221</v>
      </c>
      <c r="L37" s="229"/>
    </row>
    <row r="38" spans="1:15" s="41" customFormat="1" ht="12" x14ac:dyDescent="0.25">
      <c r="A38" s="100" t="s">
        <v>101</v>
      </c>
      <c r="B38" s="106" t="s">
        <v>488</v>
      </c>
      <c r="C38" s="107">
        <v>635000</v>
      </c>
      <c r="D38" s="107">
        <v>635000</v>
      </c>
      <c r="E38" s="107">
        <v>635000</v>
      </c>
      <c r="F38" s="438">
        <f>E38/C38</f>
        <v>1</v>
      </c>
      <c r="G38" s="107">
        <v>1270000</v>
      </c>
      <c r="H38" s="107">
        <v>1270000</v>
      </c>
      <c r="I38" s="107">
        <v>1270000</v>
      </c>
      <c r="J38" s="420">
        <f t="shared" si="2"/>
        <v>1</v>
      </c>
      <c r="K38" s="224"/>
      <c r="L38" s="229" t="s">
        <v>221</v>
      </c>
    </row>
    <row r="39" spans="1:15" s="41" customFormat="1" ht="12" x14ac:dyDescent="0.25">
      <c r="A39" s="100" t="s">
        <v>102</v>
      </c>
      <c r="B39" s="108" t="s">
        <v>509</v>
      </c>
      <c r="C39" s="573"/>
      <c r="D39" s="670"/>
      <c r="E39" s="573"/>
      <c r="F39" s="565"/>
      <c r="G39" s="102">
        <v>7195000</v>
      </c>
      <c r="H39" s="102">
        <v>8445000</v>
      </c>
      <c r="I39" s="102">
        <v>9004000</v>
      </c>
      <c r="J39" s="420">
        <f t="shared" si="2"/>
        <v>1.2514246004169562</v>
      </c>
      <c r="K39" s="224"/>
      <c r="L39" s="229" t="s">
        <v>221</v>
      </c>
    </row>
    <row r="40" spans="1:15" s="41" customFormat="1" ht="12.75" customHeight="1" x14ac:dyDescent="0.25">
      <c r="A40" s="100" t="s">
        <v>103</v>
      </c>
      <c r="B40" s="101" t="s">
        <v>496</v>
      </c>
      <c r="C40" s="563"/>
      <c r="D40" s="563"/>
      <c r="E40" s="563"/>
      <c r="F40" s="565"/>
      <c r="G40" s="102">
        <v>1174517</v>
      </c>
      <c r="H40" s="102">
        <v>553951</v>
      </c>
      <c r="I40" s="102">
        <v>885005</v>
      </c>
      <c r="J40" s="420">
        <f t="shared" si="2"/>
        <v>0.75350548353067681</v>
      </c>
      <c r="K40" s="224"/>
      <c r="L40" s="225" t="s">
        <v>221</v>
      </c>
    </row>
    <row r="41" spans="1:15" s="41" customFormat="1" ht="12.75" customHeight="1" x14ac:dyDescent="0.25">
      <c r="A41" s="100" t="s">
        <v>104</v>
      </c>
      <c r="B41" s="101" t="s">
        <v>499</v>
      </c>
      <c r="C41" s="563"/>
      <c r="D41" s="563"/>
      <c r="E41" s="563"/>
      <c r="F41" s="565"/>
      <c r="G41" s="102">
        <v>14432491</v>
      </c>
      <c r="H41" s="102">
        <v>15323225</v>
      </c>
      <c r="I41" s="102">
        <v>14773619</v>
      </c>
      <c r="J41" s="420">
        <f t="shared" si="2"/>
        <v>1.0236361138212384</v>
      </c>
      <c r="K41" s="224" t="s">
        <v>221</v>
      </c>
      <c r="L41" s="225"/>
    </row>
    <row r="42" spans="1:15" s="41" customFormat="1" ht="12" x14ac:dyDescent="0.25">
      <c r="A42" s="100" t="s">
        <v>105</v>
      </c>
      <c r="B42" s="361" t="s">
        <v>500</v>
      </c>
      <c r="C42" s="102">
        <v>1000477</v>
      </c>
      <c r="D42" s="102">
        <v>1053741</v>
      </c>
      <c r="E42" s="102">
        <v>1050234</v>
      </c>
      <c r="F42" s="419">
        <f>E42/C42</f>
        <v>1.0497332772267629</v>
      </c>
      <c r="G42" s="102">
        <v>5495509</v>
      </c>
      <c r="H42" s="102">
        <v>4282275</v>
      </c>
      <c r="I42" s="102">
        <v>5406381</v>
      </c>
      <c r="J42" s="420">
        <f t="shared" si="2"/>
        <v>0.98378166608406969</v>
      </c>
      <c r="K42" s="224" t="s">
        <v>221</v>
      </c>
      <c r="L42" s="225"/>
    </row>
    <row r="43" spans="1:15" s="41" customFormat="1" ht="12.75" customHeight="1" x14ac:dyDescent="0.25">
      <c r="A43" s="100" t="s">
        <v>106</v>
      </c>
      <c r="B43" s="101" t="s">
        <v>487</v>
      </c>
      <c r="C43" s="102">
        <v>0</v>
      </c>
      <c r="D43" s="102">
        <v>9240</v>
      </c>
      <c r="E43" s="102">
        <v>0</v>
      </c>
      <c r="F43" s="565"/>
      <c r="G43" s="102">
        <v>1094000</v>
      </c>
      <c r="H43" s="102">
        <v>1100000</v>
      </c>
      <c r="I43" s="102">
        <v>1100000</v>
      </c>
      <c r="J43" s="420">
        <f t="shared" si="2"/>
        <v>1.0054844606946984</v>
      </c>
      <c r="K43" s="224" t="s">
        <v>221</v>
      </c>
      <c r="L43" s="225"/>
      <c r="O43" s="671"/>
    </row>
    <row r="44" spans="1:15" s="41" customFormat="1" ht="12.75" customHeight="1" x14ac:dyDescent="0.25">
      <c r="A44" s="100" t="s">
        <v>107</v>
      </c>
      <c r="B44" s="101" t="s">
        <v>506</v>
      </c>
      <c r="C44" s="573"/>
      <c r="D44" s="573"/>
      <c r="E44" s="573"/>
      <c r="F44" s="565"/>
      <c r="G44" s="102">
        <v>178000</v>
      </c>
      <c r="H44" s="102">
        <v>397000</v>
      </c>
      <c r="I44" s="102">
        <v>397000</v>
      </c>
      <c r="J44" s="420">
        <f t="shared" ref="J44:J53" si="3">I44/G44</f>
        <v>2.2303370786516852</v>
      </c>
      <c r="K44" s="224" t="s">
        <v>221</v>
      </c>
      <c r="L44" s="225"/>
    </row>
    <row r="45" spans="1:15" s="41" customFormat="1" ht="12.75" customHeight="1" x14ac:dyDescent="0.25">
      <c r="A45" s="100" t="s">
        <v>108</v>
      </c>
      <c r="B45" s="101" t="s">
        <v>597</v>
      </c>
      <c r="C45" s="573"/>
      <c r="D45" s="573"/>
      <c r="E45" s="573"/>
      <c r="F45" s="572"/>
      <c r="G45" s="102">
        <v>150000</v>
      </c>
      <c r="H45" s="102">
        <v>0</v>
      </c>
      <c r="I45" s="102">
        <v>0</v>
      </c>
      <c r="J45" s="420">
        <f t="shared" si="3"/>
        <v>0</v>
      </c>
      <c r="K45" s="224" t="s">
        <v>221</v>
      </c>
      <c r="L45" s="225"/>
    </row>
    <row r="46" spans="1:15" s="41" customFormat="1" ht="12.75" customHeight="1" x14ac:dyDescent="0.25">
      <c r="A46" s="100" t="s">
        <v>109</v>
      </c>
      <c r="B46" s="106" t="s">
        <v>507</v>
      </c>
      <c r="C46" s="573"/>
      <c r="D46" s="573"/>
      <c r="E46" s="573"/>
      <c r="F46" s="565"/>
      <c r="G46" s="107">
        <v>242000</v>
      </c>
      <c r="H46" s="107">
        <v>304000</v>
      </c>
      <c r="I46" s="107">
        <v>304000</v>
      </c>
      <c r="J46" s="420">
        <f t="shared" si="3"/>
        <v>1.2561983471074381</v>
      </c>
      <c r="K46" s="224" t="s">
        <v>221</v>
      </c>
      <c r="L46" s="225"/>
    </row>
    <row r="47" spans="1:15" s="41" customFormat="1" ht="12.75" customHeight="1" x14ac:dyDescent="0.25">
      <c r="A47" s="100" t="s">
        <v>110</v>
      </c>
      <c r="B47" s="574" t="s">
        <v>630</v>
      </c>
      <c r="C47" s="573"/>
      <c r="D47" s="573"/>
      <c r="E47" s="573"/>
      <c r="F47" s="565"/>
      <c r="G47" s="99">
        <v>340000</v>
      </c>
      <c r="H47" s="99">
        <v>340000</v>
      </c>
      <c r="I47" s="99">
        <v>340000</v>
      </c>
      <c r="J47" s="420"/>
      <c r="K47" s="224" t="s">
        <v>221</v>
      </c>
      <c r="L47" s="425"/>
    </row>
    <row r="48" spans="1:15" s="41" customFormat="1" ht="20.399999999999999" x14ac:dyDescent="0.25">
      <c r="A48" s="100" t="s">
        <v>111</v>
      </c>
      <c r="B48" s="576" t="s">
        <v>508</v>
      </c>
      <c r="C48" s="573"/>
      <c r="D48" s="573"/>
      <c r="E48" s="573"/>
      <c r="F48" s="565"/>
      <c r="G48" s="363">
        <v>3900820</v>
      </c>
      <c r="H48" s="363">
        <v>4409852</v>
      </c>
      <c r="I48" s="363">
        <v>4813000</v>
      </c>
      <c r="J48" s="420">
        <f t="shared" si="3"/>
        <v>1.2338431406729866</v>
      </c>
      <c r="K48" s="224" t="s">
        <v>221</v>
      </c>
      <c r="L48" s="225"/>
    </row>
    <row r="49" spans="1:12" s="41" customFormat="1" ht="20.399999999999999" x14ac:dyDescent="0.25">
      <c r="A49" s="100" t="s">
        <v>711</v>
      </c>
      <c r="B49" s="574" t="s">
        <v>631</v>
      </c>
      <c r="C49" s="549">
        <v>78300000</v>
      </c>
      <c r="D49" s="549">
        <v>78300000</v>
      </c>
      <c r="E49" s="549">
        <v>84000000</v>
      </c>
      <c r="F49" s="419">
        <f>E49/C49</f>
        <v>1.0727969348659003</v>
      </c>
      <c r="G49" s="578"/>
      <c r="H49" s="578"/>
      <c r="I49" s="578"/>
      <c r="J49" s="579"/>
      <c r="K49" s="547" t="s">
        <v>221</v>
      </c>
      <c r="L49" s="575"/>
    </row>
    <row r="50" spans="1:12" s="41" customFormat="1" ht="21" thickBot="1" x14ac:dyDescent="0.3">
      <c r="A50" s="100" t="s">
        <v>754</v>
      </c>
      <c r="B50" s="439" t="s">
        <v>632</v>
      </c>
      <c r="C50" s="577">
        <v>100000000</v>
      </c>
      <c r="D50" s="577">
        <v>100000000</v>
      </c>
      <c r="E50" s="577">
        <v>100000000</v>
      </c>
      <c r="F50" s="419">
        <f>E50/C50</f>
        <v>1</v>
      </c>
      <c r="G50" s="103">
        <v>0</v>
      </c>
      <c r="H50" s="103">
        <v>100000000</v>
      </c>
      <c r="I50" s="103">
        <v>0</v>
      </c>
      <c r="J50" s="579"/>
      <c r="K50" s="226"/>
      <c r="L50" s="227" t="s">
        <v>221</v>
      </c>
    </row>
    <row r="51" spans="1:12" s="41" customFormat="1" ht="12.75" customHeight="1" thickTop="1" x14ac:dyDescent="0.25">
      <c r="A51" s="762" t="s">
        <v>112</v>
      </c>
      <c r="B51" s="762"/>
      <c r="C51" s="111">
        <f>SUM(C8:C50)</f>
        <v>341624228</v>
      </c>
      <c r="D51" s="111">
        <f t="shared" ref="D51:E51" si="4">SUM(D8:D50)</f>
        <v>491195671</v>
      </c>
      <c r="E51" s="111">
        <f t="shared" si="4"/>
        <v>380105756</v>
      </c>
      <c r="F51" s="440">
        <f>E51/C51</f>
        <v>1.1126428538903277</v>
      </c>
      <c r="G51" s="111">
        <f>SUM(G8:G50)</f>
        <v>330756182</v>
      </c>
      <c r="H51" s="111">
        <f>SUM(H8:H50)</f>
        <v>450130061</v>
      </c>
      <c r="I51" s="111">
        <f>SUM(I8:I50)</f>
        <v>484947972</v>
      </c>
      <c r="J51" s="112">
        <f t="shared" si="3"/>
        <v>1.466179616258843</v>
      </c>
      <c r="K51" s="228"/>
      <c r="L51" s="229"/>
    </row>
    <row r="52" spans="1:12" s="41" customFormat="1" ht="12.75" customHeight="1" thickBot="1" x14ac:dyDescent="0.3">
      <c r="A52" s="763" t="s">
        <v>113</v>
      </c>
      <c r="B52" s="763"/>
      <c r="C52" s="113">
        <f>'8.sz. melléklet'!D93+'9.sz. melléklet'!D40</f>
        <v>81473772</v>
      </c>
      <c r="D52" s="113">
        <f>'8.sz. melléklet'!E93+'9.sz. melléklet'!E40</f>
        <v>81516832</v>
      </c>
      <c r="E52" s="113">
        <f>'8.sz. melléklet'!G93+'9.sz. melléklet'!G40</f>
        <v>179039244</v>
      </c>
      <c r="F52" s="441">
        <f>E52/C52</f>
        <v>2.1975077329180244</v>
      </c>
      <c r="G52" s="442">
        <f>'8.sz. melléklet'!D37</f>
        <v>92341818</v>
      </c>
      <c r="H52" s="442">
        <f>'8.sz. melléklet'!E37</f>
        <v>122582442</v>
      </c>
      <c r="I52" s="442">
        <f>'8.sz. melléklet'!G37</f>
        <v>74197028</v>
      </c>
      <c r="J52" s="456">
        <f t="shared" si="3"/>
        <v>0.80350408522387984</v>
      </c>
      <c r="K52" s="226"/>
      <c r="L52" s="227"/>
    </row>
    <row r="53" spans="1:12" s="41" customFormat="1" ht="12.75" customHeight="1" thickTop="1" thickBot="1" x14ac:dyDescent="0.3">
      <c r="A53" s="764" t="s">
        <v>114</v>
      </c>
      <c r="B53" s="764"/>
      <c r="C53" s="114">
        <f>SUM(C51:C52)</f>
        <v>423098000</v>
      </c>
      <c r="D53" s="114">
        <f>SUM(D51:D52)</f>
        <v>572712503</v>
      </c>
      <c r="E53" s="114">
        <f>SUM(E51:E52)</f>
        <v>559145000</v>
      </c>
      <c r="F53" s="443">
        <f>E53/C53</f>
        <v>1.3215496173463359</v>
      </c>
      <c r="G53" s="114">
        <f>SUM(G51:G52)</f>
        <v>423098000</v>
      </c>
      <c r="H53" s="114">
        <f>SUM(H51:H52)</f>
        <v>572712503</v>
      </c>
      <c r="I53" s="114">
        <f>SUM(I51:I52)</f>
        <v>559145000</v>
      </c>
      <c r="J53" s="115">
        <f t="shared" si="3"/>
        <v>1.3215496173463359</v>
      </c>
      <c r="K53" s="220"/>
      <c r="L53" s="221"/>
    </row>
    <row r="54" spans="1:12" s="38" customFormat="1" ht="13.8" thickTop="1" x14ac:dyDescent="0.25">
      <c r="E54" s="694"/>
      <c r="I54" s="694"/>
    </row>
    <row r="55" spans="1:12" s="38" customFormat="1" x14ac:dyDescent="0.25">
      <c r="E55" s="694"/>
      <c r="I55" s="694"/>
    </row>
    <row r="56" spans="1:12" s="38" customFormat="1" x14ac:dyDescent="0.25">
      <c r="E56" s="694"/>
      <c r="I56" s="694"/>
    </row>
    <row r="57" spans="1:12" s="38" customFormat="1" x14ac:dyDescent="0.25">
      <c r="E57" s="694"/>
      <c r="I57" s="694"/>
    </row>
    <row r="58" spans="1:12" s="38" customFormat="1" x14ac:dyDescent="0.25">
      <c r="E58" s="694"/>
      <c r="I58" s="694"/>
    </row>
    <row r="59" spans="1:12" s="38" customFormat="1" x14ac:dyDescent="0.25">
      <c r="E59" s="694"/>
      <c r="I59" s="694"/>
    </row>
    <row r="60" spans="1:12" s="38" customFormat="1" x14ac:dyDescent="0.25">
      <c r="E60" s="694"/>
      <c r="I60" s="694"/>
    </row>
    <row r="61" spans="1:12" s="38" customFormat="1" x14ac:dyDescent="0.25">
      <c r="E61" s="694"/>
      <c r="I61" s="694"/>
    </row>
    <row r="62" spans="1:12" s="38" customFormat="1" x14ac:dyDescent="0.25">
      <c r="E62" s="694"/>
      <c r="I62" s="694"/>
    </row>
    <row r="63" spans="1:12" s="38" customFormat="1" x14ac:dyDescent="0.25">
      <c r="E63" s="694"/>
      <c r="I63" s="694"/>
    </row>
    <row r="64" spans="1:12" s="38" customFormat="1" x14ac:dyDescent="0.25">
      <c r="E64" s="694"/>
      <c r="I64" s="694"/>
    </row>
    <row r="65" spans="5:9" s="38" customFormat="1" x14ac:dyDescent="0.25">
      <c r="E65" s="694"/>
      <c r="I65" s="694"/>
    </row>
    <row r="66" spans="5:9" s="38" customFormat="1" x14ac:dyDescent="0.25">
      <c r="E66" s="694"/>
      <c r="I66" s="694"/>
    </row>
    <row r="67" spans="5:9" s="38" customFormat="1" x14ac:dyDescent="0.25">
      <c r="E67" s="694"/>
      <c r="I67" s="694"/>
    </row>
    <row r="68" spans="5:9" s="38" customFormat="1" x14ac:dyDescent="0.25">
      <c r="E68" s="694"/>
      <c r="I68" s="694"/>
    </row>
    <row r="69" spans="5:9" s="38" customFormat="1" x14ac:dyDescent="0.25">
      <c r="E69" s="694"/>
      <c r="I69" s="694"/>
    </row>
    <row r="70" spans="5:9" s="38" customFormat="1" x14ac:dyDescent="0.25">
      <c r="E70" s="694"/>
      <c r="I70" s="694"/>
    </row>
    <row r="71" spans="5:9" s="38" customFormat="1" x14ac:dyDescent="0.25">
      <c r="E71" s="694"/>
      <c r="I71" s="694"/>
    </row>
    <row r="72" spans="5:9" s="38" customFormat="1" x14ac:dyDescent="0.25">
      <c r="E72" s="694"/>
      <c r="I72" s="694"/>
    </row>
    <row r="73" spans="5:9" s="38" customFormat="1" x14ac:dyDescent="0.25">
      <c r="E73" s="694"/>
      <c r="I73" s="694"/>
    </row>
    <row r="74" spans="5:9" s="38" customFormat="1" x14ac:dyDescent="0.25">
      <c r="E74" s="694"/>
      <c r="I74" s="694"/>
    </row>
    <row r="75" spans="5:9" s="38" customFormat="1" x14ac:dyDescent="0.25">
      <c r="E75" s="694"/>
      <c r="I75" s="694"/>
    </row>
    <row r="76" spans="5:9" s="38" customFormat="1" x14ac:dyDescent="0.25">
      <c r="E76" s="694"/>
      <c r="I76" s="694"/>
    </row>
    <row r="77" spans="5:9" s="38" customFormat="1" x14ac:dyDescent="0.25">
      <c r="E77" s="694"/>
      <c r="I77" s="694"/>
    </row>
    <row r="78" spans="5:9" s="38" customFormat="1" x14ac:dyDescent="0.25">
      <c r="E78" s="694"/>
      <c r="I78" s="694"/>
    </row>
    <row r="79" spans="5:9" s="38" customFormat="1" x14ac:dyDescent="0.25">
      <c r="E79" s="694"/>
      <c r="I79" s="694"/>
    </row>
    <row r="80" spans="5:9" s="38" customFormat="1" x14ac:dyDescent="0.25">
      <c r="E80" s="694"/>
      <c r="I80" s="694"/>
    </row>
    <row r="81" spans="5:9" s="38" customFormat="1" x14ac:dyDescent="0.25">
      <c r="E81" s="694"/>
      <c r="I81" s="694"/>
    </row>
    <row r="82" spans="5:9" s="38" customFormat="1" x14ac:dyDescent="0.25">
      <c r="E82" s="694"/>
      <c r="I82" s="694"/>
    </row>
    <row r="83" spans="5:9" s="38" customFormat="1" x14ac:dyDescent="0.25">
      <c r="E83" s="694"/>
      <c r="I83" s="694"/>
    </row>
    <row r="84" spans="5:9" s="38" customFormat="1" x14ac:dyDescent="0.25">
      <c r="E84" s="694"/>
      <c r="I84" s="694"/>
    </row>
    <row r="85" spans="5:9" s="38" customFormat="1" x14ac:dyDescent="0.25">
      <c r="E85" s="694"/>
      <c r="I85" s="694"/>
    </row>
    <row r="86" spans="5:9" s="38" customFormat="1" x14ac:dyDescent="0.25">
      <c r="E86" s="694"/>
      <c r="I86" s="694"/>
    </row>
    <row r="87" spans="5:9" s="38" customFormat="1" x14ac:dyDescent="0.25">
      <c r="E87" s="694"/>
      <c r="I87" s="694"/>
    </row>
    <row r="88" spans="5:9" s="38" customFormat="1" x14ac:dyDescent="0.25">
      <c r="E88" s="694"/>
      <c r="I88" s="694"/>
    </row>
    <row r="89" spans="5:9" s="38" customFormat="1" x14ac:dyDescent="0.25">
      <c r="E89" s="694"/>
      <c r="I89" s="694"/>
    </row>
    <row r="90" spans="5:9" s="38" customFormat="1" x14ac:dyDescent="0.25">
      <c r="E90" s="694"/>
      <c r="I90" s="694"/>
    </row>
    <row r="91" spans="5:9" s="38" customFormat="1" x14ac:dyDescent="0.25">
      <c r="E91" s="694"/>
      <c r="I91" s="694"/>
    </row>
    <row r="92" spans="5:9" s="38" customFormat="1" x14ac:dyDescent="0.25">
      <c r="E92" s="694"/>
      <c r="I92" s="694"/>
    </row>
    <row r="93" spans="5:9" s="38" customFormat="1" x14ac:dyDescent="0.25">
      <c r="E93" s="694"/>
      <c r="I93" s="694"/>
    </row>
    <row r="94" spans="5:9" s="38" customFormat="1" x14ac:dyDescent="0.25">
      <c r="E94" s="694"/>
      <c r="I94" s="694"/>
    </row>
    <row r="95" spans="5:9" s="38" customFormat="1" x14ac:dyDescent="0.25">
      <c r="E95" s="694"/>
      <c r="I95" s="694"/>
    </row>
    <row r="96" spans="5:9" s="38" customFormat="1" x14ac:dyDescent="0.25">
      <c r="E96" s="694"/>
      <c r="I96" s="694"/>
    </row>
    <row r="97" spans="5:9" s="38" customFormat="1" x14ac:dyDescent="0.25">
      <c r="E97" s="694"/>
      <c r="I97" s="694"/>
    </row>
    <row r="98" spans="5:9" s="38" customFormat="1" x14ac:dyDescent="0.25">
      <c r="E98" s="694"/>
      <c r="I98" s="694"/>
    </row>
    <row r="99" spans="5:9" s="38" customFormat="1" x14ac:dyDescent="0.25">
      <c r="E99" s="694"/>
      <c r="I99" s="694"/>
    </row>
    <row r="100" spans="5:9" s="38" customFormat="1" x14ac:dyDescent="0.25">
      <c r="E100" s="694"/>
      <c r="I100" s="694"/>
    </row>
    <row r="101" spans="5:9" s="38" customFormat="1" x14ac:dyDescent="0.25">
      <c r="E101" s="694"/>
      <c r="I101" s="694"/>
    </row>
    <row r="102" spans="5:9" s="38" customFormat="1" x14ac:dyDescent="0.25">
      <c r="E102" s="694"/>
      <c r="I102" s="694"/>
    </row>
    <row r="103" spans="5:9" s="38" customFormat="1" x14ac:dyDescent="0.25">
      <c r="E103" s="694"/>
      <c r="I103" s="694"/>
    </row>
  </sheetData>
  <sheetProtection selectLockedCells="1" selectUnlockedCells="1"/>
  <mergeCells count="4">
    <mergeCell ref="A4:L4"/>
    <mergeCell ref="A51:B51"/>
    <mergeCell ref="A52:B52"/>
    <mergeCell ref="A53:B53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6" width="9.6640625" style="1" customWidth="1"/>
    <col min="7" max="7" width="9.6640625" style="608" customWidth="1"/>
  </cols>
  <sheetData>
    <row r="1" spans="1:8" ht="15" customHeight="1" x14ac:dyDescent="0.25">
      <c r="B1" s="3"/>
      <c r="C1" s="3"/>
      <c r="D1" s="3"/>
      <c r="E1" s="3"/>
      <c r="F1" s="3"/>
      <c r="G1" s="607"/>
      <c r="H1" s="2" t="s">
        <v>551</v>
      </c>
    </row>
    <row r="2" spans="1:8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1/2018. (II..) önkormányzati rendelethez</v>
      </c>
    </row>
    <row r="3" spans="1:8" ht="15" customHeight="1" x14ac:dyDescent="0.25">
      <c r="A3" s="750" t="s">
        <v>115</v>
      </c>
      <c r="B3" s="750"/>
      <c r="C3" s="750"/>
      <c r="D3" s="750"/>
      <c r="E3" s="750"/>
      <c r="F3" s="750"/>
      <c r="G3" s="750"/>
      <c r="H3" s="750"/>
    </row>
    <row r="4" spans="1:8" ht="12.75" customHeight="1" thickBot="1" x14ac:dyDescent="0.3">
      <c r="A4" s="40"/>
      <c r="B4" s="91"/>
      <c r="C4" s="91"/>
      <c r="D4" s="39"/>
      <c r="E4" s="39"/>
      <c r="F4" s="39"/>
      <c r="G4" s="609"/>
      <c r="H4" s="6" t="s">
        <v>313</v>
      </c>
    </row>
    <row r="5" spans="1:8" ht="41.4" thickTop="1" x14ac:dyDescent="0.25">
      <c r="A5" s="7" t="s">
        <v>1</v>
      </c>
      <c r="B5" s="8" t="s">
        <v>2</v>
      </c>
      <c r="C5" s="9" t="s">
        <v>343</v>
      </c>
      <c r="D5" s="9" t="s">
        <v>604</v>
      </c>
      <c r="E5" s="9" t="s">
        <v>645</v>
      </c>
      <c r="F5" s="9" t="s">
        <v>646</v>
      </c>
      <c r="G5" s="9" t="s">
        <v>647</v>
      </c>
      <c r="H5" s="503" t="s">
        <v>648</v>
      </c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96" t="s">
        <v>53</v>
      </c>
    </row>
    <row r="7" spans="1:8" ht="15" customHeight="1" thickTop="1" x14ac:dyDescent="0.25">
      <c r="A7" s="116" t="s">
        <v>13</v>
      </c>
      <c r="B7" s="117" t="s">
        <v>117</v>
      </c>
      <c r="C7" s="117" t="s">
        <v>344</v>
      </c>
      <c r="D7" s="118">
        <f>D8+D17</f>
        <v>38158551</v>
      </c>
      <c r="E7" s="118">
        <f>E8+E17</f>
        <v>39434694</v>
      </c>
      <c r="F7" s="118">
        <f>F8+F17</f>
        <v>39434694</v>
      </c>
      <c r="G7" s="118">
        <f>G8+G17</f>
        <v>48217569</v>
      </c>
      <c r="H7" s="119">
        <f>G7/D7</f>
        <v>1.2636111103904339</v>
      </c>
    </row>
    <row r="8" spans="1:8" ht="15" customHeight="1" x14ac:dyDescent="0.25">
      <c r="A8" s="21" t="s">
        <v>118</v>
      </c>
      <c r="B8" s="18" t="s">
        <v>345</v>
      </c>
      <c r="C8" s="18" t="s">
        <v>346</v>
      </c>
      <c r="D8" s="19">
        <f>SUM(D9:D16)</f>
        <v>25620810</v>
      </c>
      <c r="E8" s="19">
        <f>SUM(E9:E16)</f>
        <v>26241136</v>
      </c>
      <c r="F8" s="19">
        <f>SUM(F9:F16)</f>
        <v>26241136</v>
      </c>
      <c r="G8" s="52">
        <f>SUM(G9:G16)</f>
        <v>32558468</v>
      </c>
      <c r="H8" s="120">
        <f t="shared" ref="H8:H30" si="0">G8/D8</f>
        <v>1.2707821493543725</v>
      </c>
    </row>
    <row r="9" spans="1:8" ht="15" customHeight="1" x14ac:dyDescent="0.25">
      <c r="A9" s="121"/>
      <c r="B9" s="22" t="s">
        <v>347</v>
      </c>
      <c r="C9" s="22" t="s">
        <v>348</v>
      </c>
      <c r="D9" s="599">
        <v>22270340</v>
      </c>
      <c r="E9" s="599">
        <v>21371385</v>
      </c>
      <c r="F9" s="599">
        <v>21371385</v>
      </c>
      <c r="G9" s="695">
        <v>29698452</v>
      </c>
      <c r="H9" s="87">
        <f t="shared" si="0"/>
        <v>1.3335428197324333</v>
      </c>
    </row>
    <row r="10" spans="1:8" ht="15" customHeight="1" x14ac:dyDescent="0.25">
      <c r="A10" s="121"/>
      <c r="B10" s="22" t="s">
        <v>649</v>
      </c>
      <c r="C10" s="22" t="s">
        <v>650</v>
      </c>
      <c r="D10" s="599">
        <v>0</v>
      </c>
      <c r="E10" s="599">
        <v>1750000</v>
      </c>
      <c r="F10" s="599">
        <v>1750000</v>
      </c>
      <c r="G10" s="86">
        <v>163000</v>
      </c>
      <c r="H10" s="87"/>
    </row>
    <row r="11" spans="1:8" ht="15" customHeight="1" x14ac:dyDescent="0.25">
      <c r="A11" s="121"/>
      <c r="B11" s="22" t="s">
        <v>651</v>
      </c>
      <c r="C11" s="22" t="s">
        <v>595</v>
      </c>
      <c r="D11" s="599">
        <v>873400</v>
      </c>
      <c r="E11" s="599">
        <v>873400</v>
      </c>
      <c r="F11" s="599">
        <v>873400</v>
      </c>
      <c r="G11" s="669">
        <v>0</v>
      </c>
      <c r="H11" s="87">
        <f t="shared" si="0"/>
        <v>0</v>
      </c>
    </row>
    <row r="12" spans="1:8" ht="15" customHeight="1" x14ac:dyDescent="0.25">
      <c r="A12" s="121"/>
      <c r="B12" s="22" t="s">
        <v>669</v>
      </c>
      <c r="C12" s="22" t="s">
        <v>520</v>
      </c>
      <c r="D12" s="599">
        <v>62000</v>
      </c>
      <c r="E12" s="599">
        <v>62000</v>
      </c>
      <c r="F12" s="599">
        <v>62000</v>
      </c>
      <c r="G12" s="669">
        <v>62000</v>
      </c>
      <c r="H12" s="87">
        <f t="shared" si="0"/>
        <v>1</v>
      </c>
    </row>
    <row r="13" spans="1:8" ht="15" customHeight="1" x14ac:dyDescent="0.25">
      <c r="A13" s="121"/>
      <c r="B13" s="22" t="s">
        <v>670</v>
      </c>
      <c r="C13" s="22" t="s">
        <v>349</v>
      </c>
      <c r="D13" s="599">
        <v>1764630</v>
      </c>
      <c r="E13" s="599">
        <v>1581800</v>
      </c>
      <c r="F13" s="599">
        <v>1581800</v>
      </c>
      <c r="G13" s="695">
        <v>2020176</v>
      </c>
      <c r="H13" s="87">
        <f t="shared" si="0"/>
        <v>1.144815627071964</v>
      </c>
    </row>
    <row r="14" spans="1:8" ht="15" customHeight="1" x14ac:dyDescent="0.25">
      <c r="A14" s="121"/>
      <c r="B14" s="22" t="s">
        <v>671</v>
      </c>
      <c r="C14" s="22" t="s">
        <v>515</v>
      </c>
      <c r="D14" s="599">
        <v>93240</v>
      </c>
      <c r="E14" s="599">
        <v>85428</v>
      </c>
      <c r="F14" s="599">
        <v>85428</v>
      </c>
      <c r="G14" s="695">
        <v>93240</v>
      </c>
      <c r="H14" s="87">
        <f t="shared" si="0"/>
        <v>1</v>
      </c>
    </row>
    <row r="15" spans="1:8" ht="15" customHeight="1" x14ac:dyDescent="0.25">
      <c r="A15" s="121"/>
      <c r="B15" s="22" t="s">
        <v>673</v>
      </c>
      <c r="C15" s="22" t="s">
        <v>624</v>
      </c>
      <c r="D15" s="599">
        <v>100000</v>
      </c>
      <c r="E15" s="599">
        <v>0</v>
      </c>
      <c r="F15" s="599">
        <v>0</v>
      </c>
      <c r="G15" s="695">
        <v>100000</v>
      </c>
      <c r="H15" s="87">
        <f t="shared" si="0"/>
        <v>1</v>
      </c>
    </row>
    <row r="16" spans="1:8" ht="15" customHeight="1" x14ac:dyDescent="0.25">
      <c r="A16" s="121"/>
      <c r="B16" s="22" t="s">
        <v>672</v>
      </c>
      <c r="C16" s="22" t="s">
        <v>521</v>
      </c>
      <c r="D16" s="599">
        <v>457200</v>
      </c>
      <c r="E16" s="599">
        <v>517123</v>
      </c>
      <c r="F16" s="599">
        <v>517123</v>
      </c>
      <c r="G16" s="695">
        <v>421600</v>
      </c>
      <c r="H16" s="87">
        <f t="shared" si="0"/>
        <v>0.92213473315835526</v>
      </c>
    </row>
    <row r="17" spans="1:8" ht="15" customHeight="1" x14ac:dyDescent="0.25">
      <c r="A17" s="21" t="s">
        <v>119</v>
      </c>
      <c r="B17" s="18" t="s">
        <v>121</v>
      </c>
      <c r="C17" s="18" t="s">
        <v>350</v>
      </c>
      <c r="D17" s="19">
        <f>SUM(D18:D20)</f>
        <v>12537741</v>
      </c>
      <c r="E17" s="19">
        <f>SUM(E18:E20)</f>
        <v>13193558</v>
      </c>
      <c r="F17" s="19">
        <f>SUM(F18:F20)</f>
        <v>13193558</v>
      </c>
      <c r="G17" s="19">
        <f>SUM(G18:G20)</f>
        <v>15659101</v>
      </c>
      <c r="H17" s="120">
        <f t="shared" si="0"/>
        <v>1.2489571287203971</v>
      </c>
    </row>
    <row r="18" spans="1:8" ht="15" customHeight="1" x14ac:dyDescent="0.25">
      <c r="A18" s="121"/>
      <c r="B18" s="22" t="s">
        <v>371</v>
      </c>
      <c r="C18" s="22" t="s">
        <v>351</v>
      </c>
      <c r="D18" s="599">
        <v>8239978</v>
      </c>
      <c r="E18" s="599">
        <v>8695293</v>
      </c>
      <c r="F18" s="599">
        <v>8695293</v>
      </c>
      <c r="G18" s="695">
        <v>8216720</v>
      </c>
      <c r="H18" s="87">
        <f t="shared" si="0"/>
        <v>0.99717741964845052</v>
      </c>
    </row>
    <row r="19" spans="1:8" ht="15" customHeight="1" x14ac:dyDescent="0.25">
      <c r="A19" s="121"/>
      <c r="B19" s="22" t="s">
        <v>372</v>
      </c>
      <c r="C19" s="22" t="s">
        <v>352</v>
      </c>
      <c r="D19" s="599">
        <v>1993763</v>
      </c>
      <c r="E19" s="599">
        <v>2756069</v>
      </c>
      <c r="F19" s="599">
        <v>2756069</v>
      </c>
      <c r="G19" s="695">
        <v>5807381</v>
      </c>
      <c r="H19" s="79">
        <f t="shared" si="0"/>
        <v>2.9127739856743253</v>
      </c>
    </row>
    <row r="20" spans="1:8" ht="15" customHeight="1" x14ac:dyDescent="0.25">
      <c r="A20" s="121"/>
      <c r="B20" s="22" t="s">
        <v>373</v>
      </c>
      <c r="C20" s="22" t="s">
        <v>353</v>
      </c>
      <c r="D20" s="599">
        <v>2304000</v>
      </c>
      <c r="E20" s="599">
        <v>1742196</v>
      </c>
      <c r="F20" s="599">
        <v>1742196</v>
      </c>
      <c r="G20" s="695">
        <v>1635000</v>
      </c>
      <c r="H20" s="79">
        <f t="shared" si="0"/>
        <v>0.70963541666666663</v>
      </c>
    </row>
    <row r="21" spans="1:8" ht="15" customHeight="1" x14ac:dyDescent="0.25">
      <c r="A21" s="27" t="s">
        <v>14</v>
      </c>
      <c r="B21" s="122" t="s">
        <v>207</v>
      </c>
      <c r="C21" s="122" t="s">
        <v>354</v>
      </c>
      <c r="D21" s="601">
        <v>9519653</v>
      </c>
      <c r="E21" s="601">
        <v>9381195</v>
      </c>
      <c r="F21" s="601">
        <v>9381195</v>
      </c>
      <c r="G21" s="696">
        <v>10362093</v>
      </c>
      <c r="H21" s="119">
        <f t="shared" si="0"/>
        <v>1.0884948222377433</v>
      </c>
    </row>
    <row r="22" spans="1:8" ht="15" customHeight="1" x14ac:dyDescent="0.25">
      <c r="A22" s="27" t="s">
        <v>42</v>
      </c>
      <c r="B22" s="122" t="s">
        <v>123</v>
      </c>
      <c r="C22" s="122" t="s">
        <v>355</v>
      </c>
      <c r="D22" s="28">
        <f>SUM(D23:D27)</f>
        <v>107134500</v>
      </c>
      <c r="E22" s="28">
        <f>SUM(E23:E27)</f>
        <v>116286873</v>
      </c>
      <c r="F22" s="28">
        <f>SUM(F23:F27)</f>
        <v>99356635</v>
      </c>
      <c r="G22" s="28">
        <f>SUM(G23:G27)</f>
        <v>121506703</v>
      </c>
      <c r="H22" s="119">
        <f t="shared" si="0"/>
        <v>1.1341510251132922</v>
      </c>
    </row>
    <row r="23" spans="1:8" ht="15" customHeight="1" x14ac:dyDescent="0.25">
      <c r="A23" s="21" t="s">
        <v>122</v>
      </c>
      <c r="B23" s="18" t="s">
        <v>356</v>
      </c>
      <c r="C23" s="18" t="s">
        <v>362</v>
      </c>
      <c r="D23" s="604">
        <v>13770000</v>
      </c>
      <c r="E23" s="604">
        <v>13375000</v>
      </c>
      <c r="F23" s="604">
        <v>10384267</v>
      </c>
      <c r="G23" s="585">
        <v>12249000</v>
      </c>
      <c r="H23" s="120">
        <f t="shared" si="0"/>
        <v>0.88954248366013067</v>
      </c>
    </row>
    <row r="24" spans="1:8" ht="15" customHeight="1" x14ac:dyDescent="0.25">
      <c r="A24" s="21" t="s">
        <v>124</v>
      </c>
      <c r="B24" s="18" t="s">
        <v>357</v>
      </c>
      <c r="C24" s="18" t="s">
        <v>363</v>
      </c>
      <c r="D24" s="604">
        <v>2700000</v>
      </c>
      <c r="E24" s="604">
        <v>2700000</v>
      </c>
      <c r="F24" s="604">
        <v>2376289</v>
      </c>
      <c r="G24" s="585">
        <v>2923000</v>
      </c>
      <c r="H24" s="120">
        <f t="shared" si="0"/>
        <v>1.0825925925925926</v>
      </c>
    </row>
    <row r="25" spans="1:8" ht="15" customHeight="1" x14ac:dyDescent="0.25">
      <c r="A25" s="21" t="s">
        <v>358</v>
      </c>
      <c r="B25" s="18" t="s">
        <v>359</v>
      </c>
      <c r="C25" s="18" t="s">
        <v>364</v>
      </c>
      <c r="D25" s="604">
        <v>62412000</v>
      </c>
      <c r="E25" s="604">
        <v>61218873</v>
      </c>
      <c r="F25" s="604">
        <v>54153366</v>
      </c>
      <c r="G25" s="585">
        <v>63889000</v>
      </c>
      <c r="H25" s="120">
        <f t="shared" si="0"/>
        <v>1.0236653207716464</v>
      </c>
    </row>
    <row r="26" spans="1:8" ht="15" customHeight="1" x14ac:dyDescent="0.25">
      <c r="A26" s="21" t="s">
        <v>360</v>
      </c>
      <c r="B26" s="18" t="s">
        <v>361</v>
      </c>
      <c r="C26" s="18" t="s">
        <v>365</v>
      </c>
      <c r="D26" s="604">
        <v>365000</v>
      </c>
      <c r="E26" s="604">
        <v>365000</v>
      </c>
      <c r="F26" s="604">
        <v>193836</v>
      </c>
      <c r="G26" s="585">
        <v>395000</v>
      </c>
      <c r="H26" s="120">
        <f t="shared" si="0"/>
        <v>1.0821917808219179</v>
      </c>
    </row>
    <row r="27" spans="1:8" ht="15" customHeight="1" x14ac:dyDescent="0.25">
      <c r="A27" s="21" t="s">
        <v>366</v>
      </c>
      <c r="B27" s="18" t="s">
        <v>367</v>
      </c>
      <c r="C27" s="18" t="s">
        <v>368</v>
      </c>
      <c r="D27" s="19">
        <f>SUM(D28:D31)</f>
        <v>27887500</v>
      </c>
      <c r="E27" s="19">
        <f>SUM(E28:E31)</f>
        <v>38628000</v>
      </c>
      <c r="F27" s="19">
        <f>SUM(F28:F31)</f>
        <v>32248877</v>
      </c>
      <c r="G27" s="19">
        <f>SUM(G28:G31)</f>
        <v>42050703</v>
      </c>
      <c r="H27" s="120">
        <f t="shared" si="0"/>
        <v>1.5078692245629763</v>
      </c>
    </row>
    <row r="28" spans="1:8" ht="15" customHeight="1" x14ac:dyDescent="0.25">
      <c r="A28" s="121"/>
      <c r="B28" s="22" t="s">
        <v>369</v>
      </c>
      <c r="C28" s="22" t="s">
        <v>370</v>
      </c>
      <c r="D28" s="599">
        <v>17207500</v>
      </c>
      <c r="E28" s="599">
        <v>17113000</v>
      </c>
      <c r="F28" s="599">
        <v>11980122</v>
      </c>
      <c r="G28" s="695">
        <v>14576000</v>
      </c>
      <c r="H28" s="87">
        <f t="shared" si="0"/>
        <v>0.84707249745750401</v>
      </c>
    </row>
    <row r="29" spans="1:8" ht="15" customHeight="1" x14ac:dyDescent="0.25">
      <c r="A29" s="121"/>
      <c r="B29" s="312" t="s">
        <v>374</v>
      </c>
      <c r="C29" s="22" t="s">
        <v>375</v>
      </c>
      <c r="D29" s="599">
        <v>10000000</v>
      </c>
      <c r="E29" s="599">
        <v>20500000</v>
      </c>
      <c r="F29" s="599">
        <v>19256000</v>
      </c>
      <c r="G29" s="695">
        <v>25965703</v>
      </c>
      <c r="H29" s="87">
        <f t="shared" si="0"/>
        <v>2.5965703000000002</v>
      </c>
    </row>
    <row r="30" spans="1:8" ht="15" customHeight="1" x14ac:dyDescent="0.25">
      <c r="A30" s="121"/>
      <c r="B30" s="312" t="s">
        <v>583</v>
      </c>
      <c r="C30" s="22" t="s">
        <v>584</v>
      </c>
      <c r="D30" s="599">
        <v>20000</v>
      </c>
      <c r="E30" s="599">
        <v>40000</v>
      </c>
      <c r="F30" s="599">
        <v>39838</v>
      </c>
      <c r="G30" s="695">
        <v>40000</v>
      </c>
      <c r="H30" s="87">
        <f t="shared" si="0"/>
        <v>2</v>
      </c>
    </row>
    <row r="31" spans="1:8" ht="15" customHeight="1" x14ac:dyDescent="0.25">
      <c r="A31" s="121"/>
      <c r="B31" s="312" t="s">
        <v>582</v>
      </c>
      <c r="C31" s="22" t="s">
        <v>376</v>
      </c>
      <c r="D31" s="599">
        <v>660000</v>
      </c>
      <c r="E31" s="599">
        <v>975000</v>
      </c>
      <c r="F31" s="599">
        <v>972917</v>
      </c>
      <c r="G31" s="695">
        <v>1469000</v>
      </c>
      <c r="H31" s="87">
        <f t="shared" ref="H31:H38" si="1">G31/D31</f>
        <v>2.2257575757575756</v>
      </c>
    </row>
    <row r="32" spans="1:8" s="313" customFormat="1" ht="15" customHeight="1" x14ac:dyDescent="0.25">
      <c r="A32" s="27" t="s">
        <v>43</v>
      </c>
      <c r="B32" s="122" t="s">
        <v>377</v>
      </c>
      <c r="C32" s="122" t="s">
        <v>378</v>
      </c>
      <c r="D32" s="601">
        <v>3700000</v>
      </c>
      <c r="E32" s="601">
        <v>3700000</v>
      </c>
      <c r="F32" s="601">
        <v>3029085</v>
      </c>
      <c r="G32" s="28">
        <v>4990000</v>
      </c>
      <c r="H32" s="119">
        <f t="shared" si="1"/>
        <v>1.3486486486486486</v>
      </c>
    </row>
    <row r="33" spans="1:8" s="313" customFormat="1" ht="15" customHeight="1" x14ac:dyDescent="0.25">
      <c r="A33" s="27" t="s">
        <v>44</v>
      </c>
      <c r="B33" s="122" t="s">
        <v>379</v>
      </c>
      <c r="C33" s="122" t="s">
        <v>380</v>
      </c>
      <c r="D33" s="28">
        <f>SUM(D34:D37)</f>
        <v>116001250</v>
      </c>
      <c r="E33" s="28">
        <f>SUM(E34:E37)</f>
        <v>163482716</v>
      </c>
      <c r="F33" s="28">
        <f>SUM(F34:F37)</f>
        <v>38680024</v>
      </c>
      <c r="G33" s="28">
        <f>SUM(G34:G37)</f>
        <v>100506928</v>
      </c>
      <c r="H33" s="119">
        <f t="shared" si="1"/>
        <v>0.86642969795584102</v>
      </c>
    </row>
    <row r="34" spans="1:8" s="313" customFormat="1" ht="15" customHeight="1" x14ac:dyDescent="0.25">
      <c r="A34" s="21" t="s">
        <v>336</v>
      </c>
      <c r="B34" s="18" t="s">
        <v>522</v>
      </c>
      <c r="C34" s="18" t="s">
        <v>523</v>
      </c>
      <c r="D34" s="604">
        <v>880000</v>
      </c>
      <c r="E34" s="604">
        <v>4548774</v>
      </c>
      <c r="F34" s="604">
        <v>4548774</v>
      </c>
      <c r="G34" s="585">
        <v>800000</v>
      </c>
      <c r="H34" s="119">
        <f t="shared" si="1"/>
        <v>0.90909090909090906</v>
      </c>
    </row>
    <row r="35" spans="1:8" s="313" customFormat="1" ht="15" customHeight="1" x14ac:dyDescent="0.25">
      <c r="A35" s="21" t="s">
        <v>338</v>
      </c>
      <c r="B35" s="18" t="s">
        <v>381</v>
      </c>
      <c r="C35" s="18" t="s">
        <v>383</v>
      </c>
      <c r="D35" s="604">
        <v>15804432</v>
      </c>
      <c r="E35" s="604">
        <v>19129000</v>
      </c>
      <c r="F35" s="604">
        <v>16923410</v>
      </c>
      <c r="G35" s="585">
        <v>17905900</v>
      </c>
      <c r="H35" s="120">
        <f t="shared" si="1"/>
        <v>1.1329670057108032</v>
      </c>
    </row>
    <row r="36" spans="1:8" s="313" customFormat="1" ht="15" customHeight="1" x14ac:dyDescent="0.25">
      <c r="A36" s="21" t="s">
        <v>385</v>
      </c>
      <c r="B36" s="18" t="s">
        <v>382</v>
      </c>
      <c r="C36" s="18" t="s">
        <v>384</v>
      </c>
      <c r="D36" s="604">
        <v>6975000</v>
      </c>
      <c r="E36" s="604">
        <v>17222500</v>
      </c>
      <c r="F36" s="604">
        <v>17207840</v>
      </c>
      <c r="G36" s="585">
        <v>7604000</v>
      </c>
      <c r="H36" s="120">
        <f t="shared" si="1"/>
        <v>1.0901792114695341</v>
      </c>
    </row>
    <row r="37" spans="1:8" s="313" customFormat="1" ht="15" customHeight="1" x14ac:dyDescent="0.25">
      <c r="A37" s="21" t="s">
        <v>524</v>
      </c>
      <c r="B37" s="18" t="s">
        <v>36</v>
      </c>
      <c r="C37" s="18" t="s">
        <v>543</v>
      </c>
      <c r="D37" s="604">
        <v>92341818</v>
      </c>
      <c r="E37" s="604">
        <v>122582442</v>
      </c>
      <c r="F37" s="604">
        <v>0</v>
      </c>
      <c r="G37" s="585">
        <v>74197028</v>
      </c>
      <c r="H37" s="120">
        <f t="shared" si="1"/>
        <v>0.80350408522387984</v>
      </c>
    </row>
    <row r="38" spans="1:8" s="313" customFormat="1" ht="15" customHeight="1" x14ac:dyDescent="0.25">
      <c r="A38" s="27" t="s">
        <v>45</v>
      </c>
      <c r="B38" s="122" t="s">
        <v>208</v>
      </c>
      <c r="C38" s="122" t="s">
        <v>386</v>
      </c>
      <c r="D38" s="28">
        <f>SUM(D39:D44)</f>
        <v>117503000</v>
      </c>
      <c r="E38" s="28">
        <f t="shared" ref="E38:G38" si="2">SUM(E39:E44)</f>
        <v>104984645</v>
      </c>
      <c r="F38" s="28">
        <f t="shared" si="2"/>
        <v>90030550</v>
      </c>
      <c r="G38" s="28">
        <f t="shared" si="2"/>
        <v>220629529</v>
      </c>
      <c r="H38" s="119">
        <f t="shared" si="1"/>
        <v>1.8776501791443623</v>
      </c>
    </row>
    <row r="39" spans="1:8" s="313" customFormat="1" ht="15" customHeight="1" x14ac:dyDescent="0.25">
      <c r="A39" s="317" t="s">
        <v>387</v>
      </c>
      <c r="B39" s="71" t="s">
        <v>674</v>
      </c>
      <c r="C39" s="71" t="s">
        <v>675</v>
      </c>
      <c r="D39" s="604">
        <v>0</v>
      </c>
      <c r="E39" s="604">
        <v>1900000</v>
      </c>
      <c r="F39" s="604">
        <v>1200000</v>
      </c>
      <c r="G39" s="52">
        <v>0</v>
      </c>
      <c r="H39" s="120"/>
    </row>
    <row r="40" spans="1:8" s="319" customFormat="1" ht="15" customHeight="1" x14ac:dyDescent="0.25">
      <c r="A40" s="317" t="s">
        <v>388</v>
      </c>
      <c r="B40" s="71" t="s">
        <v>389</v>
      </c>
      <c r="C40" s="71" t="s">
        <v>390</v>
      </c>
      <c r="D40" s="604">
        <v>72542000</v>
      </c>
      <c r="E40" s="604">
        <v>66713102</v>
      </c>
      <c r="F40" s="604">
        <v>57140672</v>
      </c>
      <c r="G40" s="585">
        <v>159058209</v>
      </c>
      <c r="H40" s="120">
        <f t="shared" ref="H40:H48" si="3">G40/D40</f>
        <v>2.1926361142510546</v>
      </c>
    </row>
    <row r="41" spans="1:8" s="313" customFormat="1" ht="15" customHeight="1" x14ac:dyDescent="0.25">
      <c r="A41" s="317" t="s">
        <v>391</v>
      </c>
      <c r="B41" s="71" t="s">
        <v>392</v>
      </c>
      <c r="C41" s="71" t="s">
        <v>393</v>
      </c>
      <c r="D41" s="604">
        <v>247000</v>
      </c>
      <c r="E41" s="604">
        <v>427000</v>
      </c>
      <c r="F41" s="604">
        <v>256847</v>
      </c>
      <c r="G41" s="585">
        <v>1230000</v>
      </c>
      <c r="H41" s="120">
        <f t="shared" si="3"/>
        <v>4.9797570850202426</v>
      </c>
    </row>
    <row r="42" spans="1:8" s="313" customFormat="1" ht="15" customHeight="1" x14ac:dyDescent="0.25">
      <c r="A42" s="317" t="s">
        <v>394</v>
      </c>
      <c r="B42" s="71" t="s">
        <v>395</v>
      </c>
      <c r="C42" s="71" t="s">
        <v>396</v>
      </c>
      <c r="D42" s="604">
        <v>8809000</v>
      </c>
      <c r="E42" s="604">
        <v>20099156</v>
      </c>
      <c r="F42" s="604">
        <v>18160703</v>
      </c>
      <c r="G42" s="585">
        <v>22952500</v>
      </c>
      <c r="H42" s="120">
        <f t="shared" si="3"/>
        <v>2.6055738449313202</v>
      </c>
    </row>
    <row r="43" spans="1:8" s="319" customFormat="1" ht="15" customHeight="1" x14ac:dyDescent="0.25">
      <c r="A43" s="317" t="s">
        <v>397</v>
      </c>
      <c r="B43" s="71" t="s">
        <v>398</v>
      </c>
      <c r="C43" s="71" t="s">
        <v>399</v>
      </c>
      <c r="D43" s="604">
        <v>14220000</v>
      </c>
      <c r="E43" s="604">
        <v>0</v>
      </c>
      <c r="F43" s="604">
        <v>0</v>
      </c>
      <c r="G43" s="585">
        <v>14220000</v>
      </c>
      <c r="H43" s="120">
        <f t="shared" si="3"/>
        <v>1</v>
      </c>
    </row>
    <row r="44" spans="1:8" s="313" customFormat="1" ht="15" customHeight="1" x14ac:dyDescent="0.25">
      <c r="A44" s="317" t="s">
        <v>676</v>
      </c>
      <c r="B44" s="71" t="s">
        <v>400</v>
      </c>
      <c r="C44" s="71" t="s">
        <v>401</v>
      </c>
      <c r="D44" s="604">
        <v>21685000</v>
      </c>
      <c r="E44" s="604">
        <v>15845387</v>
      </c>
      <c r="F44" s="604">
        <v>13272328</v>
      </c>
      <c r="G44" s="585">
        <v>23168820</v>
      </c>
      <c r="H44" s="120">
        <f t="shared" si="3"/>
        <v>1.0684261009914688</v>
      </c>
    </row>
    <row r="45" spans="1:8" s="313" customFormat="1" ht="15" customHeight="1" x14ac:dyDescent="0.25">
      <c r="A45" s="318" t="s">
        <v>46</v>
      </c>
      <c r="B45" s="315" t="s">
        <v>402</v>
      </c>
      <c r="C45" s="315" t="s">
        <v>403</v>
      </c>
      <c r="D45" s="316">
        <f>SUM(D46:D47)</f>
        <v>7550000</v>
      </c>
      <c r="E45" s="316">
        <f>SUM(E46:E47)</f>
        <v>11896503</v>
      </c>
      <c r="F45" s="316">
        <f>SUM(F46:F47)</f>
        <v>7520572</v>
      </c>
      <c r="G45" s="316">
        <f>SUM(G46:G47)</f>
        <v>27864000</v>
      </c>
      <c r="H45" s="119">
        <f t="shared" si="3"/>
        <v>3.6905960264900664</v>
      </c>
    </row>
    <row r="46" spans="1:8" s="313" customFormat="1" ht="15" customHeight="1" x14ac:dyDescent="0.25">
      <c r="A46" s="317" t="s">
        <v>404</v>
      </c>
      <c r="B46" s="71" t="s">
        <v>405</v>
      </c>
      <c r="C46" s="71" t="s">
        <v>406</v>
      </c>
      <c r="D46" s="604">
        <v>5945000</v>
      </c>
      <c r="E46" s="604">
        <v>9366186</v>
      </c>
      <c r="F46" s="604">
        <v>5921710</v>
      </c>
      <c r="G46" s="585">
        <v>21941000</v>
      </c>
      <c r="H46" s="120">
        <f t="shared" si="3"/>
        <v>3.6906644238856181</v>
      </c>
    </row>
    <row r="47" spans="1:8" s="313" customFormat="1" ht="15" customHeight="1" x14ac:dyDescent="0.25">
      <c r="A47" s="317" t="s">
        <v>407</v>
      </c>
      <c r="B47" s="71" t="s">
        <v>408</v>
      </c>
      <c r="C47" s="71" t="s">
        <v>409</v>
      </c>
      <c r="D47" s="604">
        <v>1605000</v>
      </c>
      <c r="E47" s="604">
        <v>2530317</v>
      </c>
      <c r="F47" s="604">
        <v>1598862</v>
      </c>
      <c r="G47" s="585">
        <v>5923000</v>
      </c>
      <c r="H47" s="120">
        <f t="shared" si="3"/>
        <v>3.6903426791277258</v>
      </c>
    </row>
    <row r="48" spans="1:8" s="313" customFormat="1" ht="15" customHeight="1" x14ac:dyDescent="0.25">
      <c r="A48" s="314" t="s">
        <v>64</v>
      </c>
      <c r="B48" s="315" t="s">
        <v>135</v>
      </c>
      <c r="C48" s="315" t="s">
        <v>410</v>
      </c>
      <c r="D48" s="316">
        <f>SUM(D49:D49)</f>
        <v>300000</v>
      </c>
      <c r="E48" s="316">
        <f>SUM(E49:E49)</f>
        <v>300000</v>
      </c>
      <c r="F48" s="316">
        <f>SUM(F49:F49)</f>
        <v>0</v>
      </c>
      <c r="G48" s="316">
        <f>SUM(G49:G49)</f>
        <v>1500000</v>
      </c>
      <c r="H48" s="119">
        <f t="shared" si="3"/>
        <v>5</v>
      </c>
    </row>
    <row r="49" spans="1:8" s="313" customFormat="1" ht="15" customHeight="1" x14ac:dyDescent="0.25">
      <c r="A49" s="369" t="s">
        <v>411</v>
      </c>
      <c r="B49" s="353" t="s">
        <v>412</v>
      </c>
      <c r="C49" s="353" t="s">
        <v>413</v>
      </c>
      <c r="D49" s="354">
        <v>300000</v>
      </c>
      <c r="E49" s="354">
        <v>300000</v>
      </c>
      <c r="F49" s="354">
        <v>0</v>
      </c>
      <c r="G49" s="354">
        <v>1500000</v>
      </c>
      <c r="H49" s="120">
        <f>G49/D49</f>
        <v>5</v>
      </c>
    </row>
    <row r="50" spans="1:8" s="313" customFormat="1" ht="15" customHeight="1" x14ac:dyDescent="0.25">
      <c r="A50" s="540" t="s">
        <v>81</v>
      </c>
      <c r="B50" s="541" t="s">
        <v>39</v>
      </c>
      <c r="C50" s="541" t="s">
        <v>571</v>
      </c>
      <c r="D50" s="542">
        <f>SUM(D51:D53)</f>
        <v>21281046</v>
      </c>
      <c r="E50" s="542">
        <f t="shared" ref="E50:G50" si="4">SUM(E51:E53)</f>
        <v>121233374</v>
      </c>
      <c r="F50" s="542">
        <f t="shared" si="4"/>
        <v>121233374</v>
      </c>
      <c r="G50" s="542">
        <f t="shared" si="4"/>
        <v>21706178</v>
      </c>
      <c r="H50" s="119">
        <f>G50/D50</f>
        <v>1.0199770255653786</v>
      </c>
    </row>
    <row r="51" spans="1:8" ht="15" customHeight="1" x14ac:dyDescent="0.25">
      <c r="A51" s="296" t="s">
        <v>567</v>
      </c>
      <c r="B51" s="364" t="s">
        <v>614</v>
      </c>
      <c r="C51" s="364" t="s">
        <v>615</v>
      </c>
      <c r="D51" s="75">
        <v>0</v>
      </c>
      <c r="E51" s="75">
        <v>100000000</v>
      </c>
      <c r="F51" s="75">
        <v>100000000</v>
      </c>
      <c r="G51" s="75">
        <v>0</v>
      </c>
      <c r="H51" s="120"/>
    </row>
    <row r="52" spans="1:8" ht="15" customHeight="1" x14ac:dyDescent="0.25">
      <c r="A52" s="463" t="s">
        <v>569</v>
      </c>
      <c r="B52" s="464" t="s">
        <v>568</v>
      </c>
      <c r="C52" s="611" t="s">
        <v>570</v>
      </c>
      <c r="D52" s="604">
        <v>2209046</v>
      </c>
      <c r="E52" s="604">
        <v>2540377</v>
      </c>
      <c r="F52" s="604">
        <v>2540377</v>
      </c>
      <c r="G52" s="697">
        <v>2288178</v>
      </c>
      <c r="H52" s="120">
        <f>G52/D52</f>
        <v>1.035821798187996</v>
      </c>
    </row>
    <row r="53" spans="1:8" ht="15" customHeight="1" thickBot="1" x14ac:dyDescent="0.3">
      <c r="A53" s="296" t="s">
        <v>613</v>
      </c>
      <c r="B53" s="462" t="s">
        <v>517</v>
      </c>
      <c r="C53" s="61" t="s">
        <v>518</v>
      </c>
      <c r="D53" s="612">
        <v>19072000</v>
      </c>
      <c r="E53" s="612">
        <v>18692997</v>
      </c>
      <c r="F53" s="612">
        <v>18692997</v>
      </c>
      <c r="G53" s="158">
        <v>19418000</v>
      </c>
      <c r="H53" s="120">
        <f>G53/D53</f>
        <v>1.0181417785234899</v>
      </c>
    </row>
    <row r="54" spans="1:8" ht="15" customHeight="1" thickTop="1" thickBot="1" x14ac:dyDescent="0.3">
      <c r="A54" s="765" t="s">
        <v>125</v>
      </c>
      <c r="B54" s="766"/>
      <c r="C54" s="304"/>
      <c r="D54" s="63">
        <f>D7+D21+D22+D32+D33+D38+D45+D48+D50</f>
        <v>421148000</v>
      </c>
      <c r="E54" s="63">
        <f>E7+E21+E22+E32+E33+E38+E45+E48+E50</f>
        <v>570700000</v>
      </c>
      <c r="F54" s="63">
        <f>F7+F21+F22+F32+F33+F38+F45+F48+F50</f>
        <v>408666129</v>
      </c>
      <c r="G54" s="698">
        <f>G7+G21+G22+G32+G33+G38+G45+G48+G50</f>
        <v>557283000</v>
      </c>
      <c r="H54" s="125">
        <f>G54/D54</f>
        <v>1.323247409461757</v>
      </c>
    </row>
    <row r="55" spans="1:8" ht="15" customHeight="1" thickTop="1" x14ac:dyDescent="0.25">
      <c r="A55" s="41"/>
      <c r="B55" s="41"/>
      <c r="C55" s="41"/>
      <c r="D55" s="41"/>
      <c r="E55" s="41"/>
      <c r="F55" s="41"/>
      <c r="G55" s="610"/>
      <c r="H55" s="2" t="s">
        <v>566</v>
      </c>
    </row>
    <row r="56" spans="1:8" ht="13.2" x14ac:dyDescent="0.25">
      <c r="B56" s="39"/>
      <c r="C56" s="39"/>
      <c r="D56" s="39"/>
      <c r="E56" s="39"/>
      <c r="F56" s="39"/>
      <c r="H56" s="2" t="str">
        <f>'2.sz. melléklet'!G2</f>
        <v>az 1/2018. (II..) önkormányzati rendelethez</v>
      </c>
    </row>
    <row r="57" spans="1:8" ht="13.2" x14ac:dyDescent="0.25">
      <c r="A57" s="750" t="s">
        <v>126</v>
      </c>
      <c r="B57" s="750"/>
      <c r="C57" s="750"/>
      <c r="D57" s="750"/>
      <c r="E57" s="750"/>
      <c r="F57" s="750"/>
      <c r="G57" s="750"/>
      <c r="H57" s="750"/>
    </row>
    <row r="58" spans="1:8" ht="15" customHeight="1" thickBot="1" x14ac:dyDescent="0.3">
      <c r="A58" s="41"/>
      <c r="B58" s="126"/>
      <c r="C58" s="126"/>
      <c r="D58" s="39"/>
      <c r="E58" s="39"/>
      <c r="F58" s="39"/>
      <c r="G58" s="609"/>
      <c r="H58" s="6" t="s">
        <v>313</v>
      </c>
    </row>
    <row r="59" spans="1:8" ht="41.4" thickTop="1" x14ac:dyDescent="0.25">
      <c r="A59" s="7" t="s">
        <v>1</v>
      </c>
      <c r="B59" s="8" t="s">
        <v>2</v>
      </c>
      <c r="C59" s="9" t="s">
        <v>343</v>
      </c>
      <c r="D59" s="9" t="s">
        <v>604</v>
      </c>
      <c r="E59" s="9" t="s">
        <v>645</v>
      </c>
      <c r="F59" s="9" t="s">
        <v>646</v>
      </c>
      <c r="G59" s="9" t="s">
        <v>647</v>
      </c>
      <c r="H59" s="503" t="s">
        <v>648</v>
      </c>
    </row>
    <row r="60" spans="1:8" ht="15" customHeight="1" thickBot="1" x14ac:dyDescent="0.3">
      <c r="A60" s="11" t="s">
        <v>3</v>
      </c>
      <c r="B60" s="12" t="s">
        <v>4</v>
      </c>
      <c r="C60" s="13" t="s">
        <v>5</v>
      </c>
      <c r="D60" s="13" t="s">
        <v>6</v>
      </c>
      <c r="E60" s="13" t="s">
        <v>7</v>
      </c>
      <c r="F60" s="13" t="s">
        <v>8</v>
      </c>
      <c r="G60" s="13" t="s">
        <v>9</v>
      </c>
      <c r="H60" s="96" t="s">
        <v>53</v>
      </c>
    </row>
    <row r="61" spans="1:8" ht="15" customHeight="1" thickTop="1" x14ac:dyDescent="0.25">
      <c r="A61" s="116" t="s">
        <v>414</v>
      </c>
      <c r="B61" s="117" t="s">
        <v>415</v>
      </c>
      <c r="C61" s="305" t="s">
        <v>416</v>
      </c>
      <c r="D61" s="184">
        <f>SUM(D62:D63)</f>
        <v>60653936</v>
      </c>
      <c r="E61" s="184">
        <f>SUM(E62:E63)</f>
        <v>76013947</v>
      </c>
      <c r="F61" s="184">
        <f>SUM(F62:F63)</f>
        <v>76013947</v>
      </c>
      <c r="G61" s="184">
        <f>SUM(G62:G63)</f>
        <v>77936578</v>
      </c>
      <c r="H61" s="29">
        <f t="shared" ref="H61:H95" si="5">G61/D61</f>
        <v>1.2849385075356032</v>
      </c>
    </row>
    <row r="62" spans="1:8" ht="15" customHeight="1" x14ac:dyDescent="0.25">
      <c r="A62" s="21" t="s">
        <v>118</v>
      </c>
      <c r="B62" s="18" t="s">
        <v>417</v>
      </c>
      <c r="C62" s="306" t="s">
        <v>418</v>
      </c>
      <c r="D62" s="604">
        <v>60001189</v>
      </c>
      <c r="E62" s="604">
        <v>73129648</v>
      </c>
      <c r="F62" s="604">
        <v>73129648</v>
      </c>
      <c r="G62" s="52">
        <v>62098492</v>
      </c>
      <c r="H62" s="20">
        <f t="shared" si="5"/>
        <v>1.0349543573211524</v>
      </c>
    </row>
    <row r="63" spans="1:8" s="342" customFormat="1" ht="15" customHeight="1" x14ac:dyDescent="0.25">
      <c r="A63" s="21" t="s">
        <v>119</v>
      </c>
      <c r="B63" s="18" t="s">
        <v>420</v>
      </c>
      <c r="C63" s="343" t="s">
        <v>419</v>
      </c>
      <c r="D63" s="604">
        <v>652747</v>
      </c>
      <c r="E63" s="604">
        <v>2884299</v>
      </c>
      <c r="F63" s="604">
        <v>2884299</v>
      </c>
      <c r="G63" s="176">
        <v>15838086</v>
      </c>
      <c r="H63" s="20">
        <f t="shared" si="5"/>
        <v>24.263743839496772</v>
      </c>
    </row>
    <row r="64" spans="1:8" ht="15" customHeight="1" x14ac:dyDescent="0.25">
      <c r="A64" s="27" t="s">
        <v>14</v>
      </c>
      <c r="B64" s="307" t="s">
        <v>421</v>
      </c>
      <c r="C64" s="347" t="s">
        <v>422</v>
      </c>
      <c r="D64" s="179">
        <f>SUM(D65:D66)</f>
        <v>26600000</v>
      </c>
      <c r="E64" s="179">
        <f>SUM(E65:E66)</f>
        <v>135611464</v>
      </c>
      <c r="F64" s="179">
        <f>SUM(F65:F66)</f>
        <v>135611464</v>
      </c>
      <c r="G64" s="179">
        <f>SUM(G65:G66)</f>
        <v>47307491</v>
      </c>
      <c r="H64" s="29">
        <f t="shared" si="5"/>
        <v>1.7784771052631578</v>
      </c>
    </row>
    <row r="65" spans="1:8" ht="15" customHeight="1" x14ac:dyDescent="0.25">
      <c r="A65" s="21" t="s">
        <v>16</v>
      </c>
      <c r="B65" s="18" t="s">
        <v>677</v>
      </c>
      <c r="C65" s="345" t="s">
        <v>472</v>
      </c>
      <c r="D65" s="604">
        <v>26600000</v>
      </c>
      <c r="E65" s="604">
        <v>26600000</v>
      </c>
      <c r="F65" s="604">
        <v>26600000</v>
      </c>
      <c r="G65" s="44">
        <v>14476490</v>
      </c>
      <c r="H65" s="20">
        <f t="shared" si="5"/>
        <v>0.54422894736842109</v>
      </c>
    </row>
    <row r="66" spans="1:8" ht="15" customHeight="1" x14ac:dyDescent="0.25">
      <c r="A66" s="21" t="s">
        <v>17</v>
      </c>
      <c r="B66" s="18" t="s">
        <v>423</v>
      </c>
      <c r="C66" s="306" t="s">
        <v>424</v>
      </c>
      <c r="D66" s="604">
        <v>0</v>
      </c>
      <c r="E66" s="604">
        <v>109011464</v>
      </c>
      <c r="F66" s="604">
        <v>109011464</v>
      </c>
      <c r="G66" s="19">
        <v>32831001</v>
      </c>
      <c r="H66" s="20"/>
    </row>
    <row r="67" spans="1:8" ht="15" customHeight="1" x14ac:dyDescent="0.25">
      <c r="A67" s="27" t="s">
        <v>42</v>
      </c>
      <c r="B67" s="122" t="s">
        <v>15</v>
      </c>
      <c r="C67" s="307" t="s">
        <v>427</v>
      </c>
      <c r="D67" s="186">
        <f>D68+D69+D73</f>
        <v>78300000</v>
      </c>
      <c r="E67" s="186">
        <f>E68+E69+E73</f>
        <v>78300000</v>
      </c>
      <c r="F67" s="186">
        <f>F68+F69+F73</f>
        <v>90457795</v>
      </c>
      <c r="G67" s="186">
        <f>G68+G69+G73</f>
        <v>84000000</v>
      </c>
      <c r="H67" s="29">
        <f t="shared" si="5"/>
        <v>1.0727969348659003</v>
      </c>
    </row>
    <row r="68" spans="1:8" ht="15" customHeight="1" x14ac:dyDescent="0.25">
      <c r="A68" s="21" t="s">
        <v>122</v>
      </c>
      <c r="B68" s="18" t="s">
        <v>425</v>
      </c>
      <c r="C68" s="306" t="s">
        <v>428</v>
      </c>
      <c r="D68" s="604">
        <v>49000000</v>
      </c>
      <c r="E68" s="604">
        <v>49000000</v>
      </c>
      <c r="F68" s="604">
        <v>51941524</v>
      </c>
      <c r="G68" s="19">
        <v>51000000</v>
      </c>
      <c r="H68" s="20">
        <f t="shared" si="5"/>
        <v>1.0408163265306123</v>
      </c>
    </row>
    <row r="69" spans="1:8" ht="15" customHeight="1" x14ac:dyDescent="0.25">
      <c r="A69" s="21" t="s">
        <v>124</v>
      </c>
      <c r="B69" s="18" t="s">
        <v>426</v>
      </c>
      <c r="C69" s="306" t="s">
        <v>429</v>
      </c>
      <c r="D69" s="185">
        <f>SUM(D70:D72)</f>
        <v>29100000</v>
      </c>
      <c r="E69" s="185">
        <f t="shared" ref="E69:G69" si="6">SUM(E70:E72)</f>
        <v>29261000</v>
      </c>
      <c r="F69" s="185">
        <f t="shared" si="6"/>
        <v>38477100</v>
      </c>
      <c r="G69" s="185">
        <f t="shared" si="6"/>
        <v>32600000</v>
      </c>
      <c r="H69" s="20">
        <f t="shared" si="5"/>
        <v>1.1202749140893471</v>
      </c>
    </row>
    <row r="70" spans="1:8" ht="15" customHeight="1" x14ac:dyDescent="0.25">
      <c r="A70" s="36"/>
      <c r="B70" s="22" t="s">
        <v>430</v>
      </c>
      <c r="C70" s="308" t="s">
        <v>431</v>
      </c>
      <c r="D70" s="599">
        <v>13000000</v>
      </c>
      <c r="E70" s="599">
        <v>13000000</v>
      </c>
      <c r="F70" s="599">
        <v>16006924</v>
      </c>
      <c r="G70" s="669">
        <v>14000000</v>
      </c>
      <c r="H70" s="23">
        <f t="shared" si="5"/>
        <v>1.0769230769230769</v>
      </c>
    </row>
    <row r="71" spans="1:8" s="313" customFormat="1" ht="15" customHeight="1" x14ac:dyDescent="0.25">
      <c r="A71" s="36"/>
      <c r="B71" s="22" t="s">
        <v>432</v>
      </c>
      <c r="C71" s="308" t="s">
        <v>433</v>
      </c>
      <c r="D71" s="599">
        <v>1600000</v>
      </c>
      <c r="E71" s="599">
        <v>1761000</v>
      </c>
      <c r="F71" s="599">
        <v>1792336</v>
      </c>
      <c r="G71" s="669">
        <v>1600000</v>
      </c>
      <c r="H71" s="23">
        <f t="shared" si="5"/>
        <v>1</v>
      </c>
    </row>
    <row r="72" spans="1:8" ht="15" customHeight="1" x14ac:dyDescent="0.25">
      <c r="A72" s="36"/>
      <c r="B72" s="22" t="s">
        <v>434</v>
      </c>
      <c r="C72" s="308" t="s">
        <v>435</v>
      </c>
      <c r="D72" s="599">
        <v>14500000</v>
      </c>
      <c r="E72" s="599">
        <v>14500000</v>
      </c>
      <c r="F72" s="599">
        <v>20677840</v>
      </c>
      <c r="G72" s="669">
        <v>17000000</v>
      </c>
      <c r="H72" s="23">
        <f t="shared" si="5"/>
        <v>1.1724137931034482</v>
      </c>
    </row>
    <row r="73" spans="1:8" s="313" customFormat="1" ht="15" customHeight="1" x14ac:dyDescent="0.25">
      <c r="A73" s="21" t="s">
        <v>358</v>
      </c>
      <c r="B73" s="18" t="s">
        <v>436</v>
      </c>
      <c r="C73" s="306" t="s">
        <v>437</v>
      </c>
      <c r="D73" s="604">
        <v>200000</v>
      </c>
      <c r="E73" s="604">
        <v>39000</v>
      </c>
      <c r="F73" s="604">
        <v>39171</v>
      </c>
      <c r="G73" s="19">
        <v>400000</v>
      </c>
      <c r="H73" s="20">
        <f t="shared" si="5"/>
        <v>2</v>
      </c>
    </row>
    <row r="74" spans="1:8" s="313" customFormat="1" ht="15" customHeight="1" x14ac:dyDescent="0.25">
      <c r="A74" s="27" t="s">
        <v>43</v>
      </c>
      <c r="B74" s="122" t="s">
        <v>12</v>
      </c>
      <c r="C74" s="307" t="s">
        <v>439</v>
      </c>
      <c r="D74" s="186">
        <f>SUM(D75:D83)</f>
        <v>63408815</v>
      </c>
      <c r="E74" s="186">
        <f>SUM(E75:E83)</f>
        <v>81499930</v>
      </c>
      <c r="F74" s="186">
        <f>SUM(F75:F83)</f>
        <v>85515043</v>
      </c>
      <c r="G74" s="186">
        <f>SUM(G75:G83)</f>
        <v>69679453</v>
      </c>
      <c r="H74" s="29">
        <f t="shared" si="5"/>
        <v>1.0988922123840352</v>
      </c>
    </row>
    <row r="75" spans="1:8" s="313" customFormat="1" ht="15" customHeight="1" x14ac:dyDescent="0.25">
      <c r="A75" s="21" t="s">
        <v>332</v>
      </c>
      <c r="B75" s="18" t="s">
        <v>438</v>
      </c>
      <c r="C75" s="306" t="s">
        <v>440</v>
      </c>
      <c r="D75" s="604">
        <v>300000</v>
      </c>
      <c r="E75" s="604">
        <v>300000</v>
      </c>
      <c r="F75" s="604">
        <v>443128</v>
      </c>
      <c r="G75" s="699">
        <v>300000</v>
      </c>
      <c r="H75" s="20">
        <f t="shared" si="5"/>
        <v>1</v>
      </c>
    </row>
    <row r="76" spans="1:8" s="313" customFormat="1" ht="15" customHeight="1" x14ac:dyDescent="0.25">
      <c r="A76" s="21" t="s">
        <v>333</v>
      </c>
      <c r="B76" s="18" t="s">
        <v>441</v>
      </c>
      <c r="C76" s="306" t="s">
        <v>442</v>
      </c>
      <c r="D76" s="604">
        <v>35586000</v>
      </c>
      <c r="E76" s="604">
        <v>49142000</v>
      </c>
      <c r="F76" s="604">
        <v>50016470</v>
      </c>
      <c r="G76" s="699">
        <v>40028000</v>
      </c>
      <c r="H76" s="20">
        <f t="shared" si="5"/>
        <v>1.124824369133929</v>
      </c>
    </row>
    <row r="77" spans="1:8" s="313" customFormat="1" ht="15" customHeight="1" x14ac:dyDescent="0.25">
      <c r="A77" s="21" t="s">
        <v>334</v>
      </c>
      <c r="B77" s="18" t="s">
        <v>444</v>
      </c>
      <c r="C77" s="306" t="s">
        <v>443</v>
      </c>
      <c r="D77" s="604">
        <v>4800000</v>
      </c>
      <c r="E77" s="604">
        <v>4800000</v>
      </c>
      <c r="F77" s="604">
        <v>4858802</v>
      </c>
      <c r="G77" s="699">
        <v>4800000</v>
      </c>
      <c r="H77" s="20">
        <f t="shared" si="5"/>
        <v>1</v>
      </c>
    </row>
    <row r="78" spans="1:8" s="313" customFormat="1" ht="15" customHeight="1" x14ac:dyDescent="0.25">
      <c r="A78" s="21" t="s">
        <v>446</v>
      </c>
      <c r="B78" s="18" t="s">
        <v>445</v>
      </c>
      <c r="C78" s="306" t="s">
        <v>459</v>
      </c>
      <c r="D78" s="604">
        <v>6000000</v>
      </c>
      <c r="E78" s="604">
        <v>6299000</v>
      </c>
      <c r="F78" s="604">
        <v>7531472</v>
      </c>
      <c r="G78" s="699">
        <v>7000000</v>
      </c>
      <c r="H78" s="20">
        <f t="shared" si="5"/>
        <v>1.1666666666666667</v>
      </c>
    </row>
    <row r="79" spans="1:8" s="313" customFormat="1" ht="15" customHeight="1" x14ac:dyDescent="0.25">
      <c r="A79" s="21" t="s">
        <v>447</v>
      </c>
      <c r="B79" s="18" t="s">
        <v>450</v>
      </c>
      <c r="C79" s="306" t="s">
        <v>457</v>
      </c>
      <c r="D79" s="604">
        <v>15722000</v>
      </c>
      <c r="E79" s="604">
        <v>19308000</v>
      </c>
      <c r="F79" s="604">
        <v>20037773</v>
      </c>
      <c r="G79" s="699">
        <v>14073000</v>
      </c>
      <c r="H79" s="20">
        <f t="shared" si="5"/>
        <v>0.89511512530212445</v>
      </c>
    </row>
    <row r="80" spans="1:8" s="313" customFormat="1" ht="15" customHeight="1" x14ac:dyDescent="0.25">
      <c r="A80" s="21" t="s">
        <v>449</v>
      </c>
      <c r="B80" s="606" t="s">
        <v>679</v>
      </c>
      <c r="C80" s="306" t="s">
        <v>680</v>
      </c>
      <c r="D80" s="604">
        <v>0</v>
      </c>
      <c r="E80" s="604">
        <v>0</v>
      </c>
      <c r="F80" s="604">
        <v>696000</v>
      </c>
      <c r="G80" s="19">
        <v>2728000</v>
      </c>
      <c r="H80" s="20"/>
    </row>
    <row r="81" spans="1:8" ht="15" customHeight="1" x14ac:dyDescent="0.25">
      <c r="A81" s="21" t="s">
        <v>451</v>
      </c>
      <c r="B81" s="18" t="s">
        <v>452</v>
      </c>
      <c r="C81" s="306" t="s">
        <v>456</v>
      </c>
      <c r="D81" s="604">
        <v>1000000</v>
      </c>
      <c r="E81" s="604">
        <v>1000000</v>
      </c>
      <c r="F81" s="604">
        <v>1038952</v>
      </c>
      <c r="G81" s="19">
        <v>750000</v>
      </c>
      <c r="H81" s="20">
        <f t="shared" si="5"/>
        <v>0.75</v>
      </c>
    </row>
    <row r="82" spans="1:8" ht="15" customHeight="1" x14ac:dyDescent="0.25">
      <c r="A82" s="21" t="s">
        <v>453</v>
      </c>
      <c r="B82" s="18" t="s">
        <v>618</v>
      </c>
      <c r="C82" s="306" t="s">
        <v>455</v>
      </c>
      <c r="D82" s="604">
        <v>0</v>
      </c>
      <c r="E82" s="604">
        <v>650115</v>
      </c>
      <c r="F82" s="604">
        <v>738931</v>
      </c>
      <c r="G82" s="19">
        <v>0</v>
      </c>
      <c r="H82" s="20"/>
    </row>
    <row r="83" spans="1:8" ht="15" customHeight="1" x14ac:dyDescent="0.25">
      <c r="A83" s="21" t="s">
        <v>678</v>
      </c>
      <c r="B83" s="18" t="s">
        <v>454</v>
      </c>
      <c r="C83" s="306" t="s">
        <v>611</v>
      </c>
      <c r="D83" s="604">
        <v>815</v>
      </c>
      <c r="E83" s="604">
        <v>815</v>
      </c>
      <c r="F83" s="604">
        <v>153515</v>
      </c>
      <c r="G83" s="19">
        <v>453</v>
      </c>
      <c r="H83" s="20">
        <f t="shared" si="5"/>
        <v>0.55582822085889572</v>
      </c>
    </row>
    <row r="84" spans="1:8" s="319" customFormat="1" ht="15" customHeight="1" x14ac:dyDescent="0.25">
      <c r="A84" s="27" t="s">
        <v>44</v>
      </c>
      <c r="B84" s="122" t="s">
        <v>526</v>
      </c>
      <c r="C84" s="307" t="s">
        <v>527</v>
      </c>
      <c r="D84" s="373">
        <f>SUM(D85:D86)</f>
        <v>11529000</v>
      </c>
      <c r="E84" s="373">
        <f t="shared" ref="E84:G84" si="7">SUM(E85:E86)</f>
        <v>11922000</v>
      </c>
      <c r="F84" s="373">
        <f t="shared" si="7"/>
        <v>11922701</v>
      </c>
      <c r="G84" s="373">
        <f t="shared" si="7"/>
        <v>0</v>
      </c>
      <c r="H84" s="20">
        <f t="shared" si="5"/>
        <v>0</v>
      </c>
    </row>
    <row r="85" spans="1:8" ht="15" customHeight="1" x14ac:dyDescent="0.25">
      <c r="A85" s="21" t="s">
        <v>336</v>
      </c>
      <c r="B85" s="41" t="s">
        <v>528</v>
      </c>
      <c r="C85" s="306" t="s">
        <v>529</v>
      </c>
      <c r="D85" s="604">
        <v>11529000</v>
      </c>
      <c r="E85" s="604">
        <v>11529000</v>
      </c>
      <c r="F85" s="604">
        <v>11529000</v>
      </c>
      <c r="G85" s="700">
        <v>0</v>
      </c>
      <c r="H85" s="20"/>
    </row>
    <row r="86" spans="1:8" ht="15" customHeight="1" x14ac:dyDescent="0.25">
      <c r="A86" s="21" t="s">
        <v>338</v>
      </c>
      <c r="B86" s="18" t="s">
        <v>617</v>
      </c>
      <c r="C86" s="306" t="s">
        <v>616</v>
      </c>
      <c r="D86" s="604">
        <v>0</v>
      </c>
      <c r="E86" s="604">
        <v>393000</v>
      </c>
      <c r="F86" s="604">
        <v>393701</v>
      </c>
      <c r="G86" s="700">
        <v>0</v>
      </c>
      <c r="H86" s="20"/>
    </row>
    <row r="87" spans="1:8" ht="13.2" x14ac:dyDescent="0.25">
      <c r="A87" s="27" t="s">
        <v>45</v>
      </c>
      <c r="B87" s="128" t="s">
        <v>460</v>
      </c>
      <c r="C87" s="309" t="s">
        <v>461</v>
      </c>
      <c r="D87" s="186">
        <f>SUM(D88:D88)</f>
        <v>0</v>
      </c>
      <c r="E87" s="186">
        <f>SUM(E88:E88)</f>
        <v>4050400</v>
      </c>
      <c r="F87" s="186">
        <f>SUM(F88:F88)</f>
        <v>4070400</v>
      </c>
      <c r="G87" s="186">
        <f>SUM(G88:G88)</f>
        <v>0</v>
      </c>
      <c r="H87" s="20"/>
    </row>
    <row r="88" spans="1:8" ht="15" customHeight="1" x14ac:dyDescent="0.25">
      <c r="A88" s="21" t="s">
        <v>387</v>
      </c>
      <c r="B88" s="47" t="s">
        <v>462</v>
      </c>
      <c r="C88" s="310" t="s">
        <v>463</v>
      </c>
      <c r="D88" s="604">
        <v>0</v>
      </c>
      <c r="E88" s="604">
        <v>4050400</v>
      </c>
      <c r="F88" s="604">
        <v>4070400</v>
      </c>
      <c r="G88" s="19">
        <v>0</v>
      </c>
      <c r="H88" s="20"/>
    </row>
    <row r="89" spans="1:8" ht="15" customHeight="1" x14ac:dyDescent="0.25">
      <c r="A89" s="27" t="s">
        <v>46</v>
      </c>
      <c r="B89" s="128" t="s">
        <v>464</v>
      </c>
      <c r="C89" s="309" t="s">
        <v>466</v>
      </c>
      <c r="D89" s="186">
        <f>SUM(D90:D90)</f>
        <v>132000</v>
      </c>
      <c r="E89" s="186">
        <f>SUM(E90:E90)</f>
        <v>115440</v>
      </c>
      <c r="F89" s="186">
        <f>SUM(F90:F90)</f>
        <v>115440</v>
      </c>
      <c r="G89" s="186">
        <f>SUM(G90:G90)</f>
        <v>132000</v>
      </c>
      <c r="H89" s="29">
        <f t="shared" si="5"/>
        <v>1</v>
      </c>
    </row>
    <row r="90" spans="1:8" ht="15" customHeight="1" x14ac:dyDescent="0.25">
      <c r="A90" s="21" t="s">
        <v>404</v>
      </c>
      <c r="B90" s="47" t="s">
        <v>465</v>
      </c>
      <c r="C90" s="310" t="s">
        <v>467</v>
      </c>
      <c r="D90" s="604">
        <v>132000</v>
      </c>
      <c r="E90" s="604">
        <v>115440</v>
      </c>
      <c r="F90" s="604">
        <v>115440</v>
      </c>
      <c r="G90" s="19">
        <v>132000</v>
      </c>
      <c r="H90" s="20">
        <f t="shared" si="5"/>
        <v>1</v>
      </c>
    </row>
    <row r="91" spans="1:8" ht="15" customHeight="1" x14ac:dyDescent="0.25">
      <c r="A91" s="383" t="s">
        <v>64</v>
      </c>
      <c r="B91" s="384" t="s">
        <v>536</v>
      </c>
      <c r="C91" s="385" t="s">
        <v>537</v>
      </c>
      <c r="D91" s="386">
        <f>SUM(D92:D94)</f>
        <v>180524249</v>
      </c>
      <c r="E91" s="386">
        <f t="shared" ref="E91:G91" si="8">SUM(E92:E94)</f>
        <v>183186819</v>
      </c>
      <c r="F91" s="386">
        <f t="shared" si="8"/>
        <v>183186819</v>
      </c>
      <c r="G91" s="386">
        <f t="shared" si="8"/>
        <v>278227478</v>
      </c>
      <c r="H91" s="387">
        <f t="shared" si="5"/>
        <v>1.541219418118172</v>
      </c>
    </row>
    <row r="92" spans="1:8" ht="15" customHeight="1" x14ac:dyDescent="0.25">
      <c r="A92" s="21" t="s">
        <v>411</v>
      </c>
      <c r="B92" s="543" t="s">
        <v>625</v>
      </c>
      <c r="C92" s="544" t="s">
        <v>627</v>
      </c>
      <c r="D92" s="545">
        <v>100000000</v>
      </c>
      <c r="E92" s="545">
        <v>100000000</v>
      </c>
      <c r="F92" s="545">
        <v>100000000</v>
      </c>
      <c r="G92" s="545">
        <v>100000000</v>
      </c>
      <c r="H92" s="396">
        <f t="shared" si="5"/>
        <v>1</v>
      </c>
    </row>
    <row r="93" spans="1:8" ht="15" customHeight="1" x14ac:dyDescent="0.25">
      <c r="A93" s="21" t="s">
        <v>525</v>
      </c>
      <c r="B93" s="391" t="s">
        <v>538</v>
      </c>
      <c r="C93" s="392" t="s">
        <v>476</v>
      </c>
      <c r="D93" s="604">
        <v>80524249</v>
      </c>
      <c r="E93" s="604">
        <v>80567310</v>
      </c>
      <c r="F93" s="604">
        <v>80567310</v>
      </c>
      <c r="G93" s="701">
        <v>178227478</v>
      </c>
      <c r="H93" s="396">
        <f t="shared" si="5"/>
        <v>2.2133392141291499</v>
      </c>
    </row>
    <row r="94" spans="1:8" ht="15" customHeight="1" thickBot="1" x14ac:dyDescent="0.3">
      <c r="A94" s="21" t="s">
        <v>626</v>
      </c>
      <c r="B94" s="389" t="s">
        <v>539</v>
      </c>
      <c r="C94" s="390" t="s">
        <v>540</v>
      </c>
      <c r="D94" s="612">
        <v>0</v>
      </c>
      <c r="E94" s="612">
        <v>2619509</v>
      </c>
      <c r="F94" s="612">
        <v>2619509</v>
      </c>
      <c r="G94" s="702">
        <v>0</v>
      </c>
      <c r="H94" s="388"/>
    </row>
    <row r="95" spans="1:8" ht="15" customHeight="1" thickTop="1" thickBot="1" x14ac:dyDescent="0.3">
      <c r="A95" s="765" t="s">
        <v>129</v>
      </c>
      <c r="B95" s="766"/>
      <c r="C95" s="311"/>
      <c r="D95" s="187">
        <f>D61+D64+D67+D74+D87+D89+D91+D84</f>
        <v>421148000</v>
      </c>
      <c r="E95" s="187">
        <f>E61+E64+E67+E74+E87+E89+E91+E84</f>
        <v>570700000</v>
      </c>
      <c r="F95" s="187">
        <f>F61+F64+F67+F74+F87+F89+F91+F84</f>
        <v>586893609</v>
      </c>
      <c r="G95" s="187">
        <f>G61+G64+G67+G74+G87+G89+G91+G84</f>
        <v>557283000</v>
      </c>
      <c r="H95" s="125">
        <f t="shared" si="5"/>
        <v>1.323247409461757</v>
      </c>
    </row>
    <row r="96" spans="1:8" ht="15" customHeight="1" thickTop="1" x14ac:dyDescent="0.25"/>
  </sheetData>
  <sheetProtection selectLockedCells="1" selectUnlockedCells="1"/>
  <mergeCells count="4">
    <mergeCell ref="A95:B95"/>
    <mergeCell ref="A54:B54"/>
    <mergeCell ref="A3:H3"/>
    <mergeCell ref="A57:H57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6" width="9.6640625" customWidth="1"/>
    <col min="7" max="7" width="9.6640625" style="313" customWidth="1"/>
  </cols>
  <sheetData>
    <row r="1" spans="1:8" s="130" customFormat="1" ht="15" customHeight="1" x14ac:dyDescent="0.25">
      <c r="A1" s="3"/>
      <c r="B1" s="3"/>
      <c r="C1" s="3"/>
      <c r="D1" s="3"/>
      <c r="E1" s="3"/>
      <c r="F1" s="3"/>
      <c r="G1" s="164"/>
      <c r="H1" s="2" t="s">
        <v>552</v>
      </c>
    </row>
    <row r="2" spans="1:8" s="130" customFormat="1" ht="15" customHeight="1" x14ac:dyDescent="0.25">
      <c r="A2" s="3"/>
      <c r="B2" s="3"/>
      <c r="C2" s="3"/>
      <c r="D2" s="3"/>
      <c r="E2" s="3"/>
      <c r="F2" s="3"/>
      <c r="G2" s="164"/>
      <c r="H2" s="2" t="str">
        <f>'2.sz. melléklet'!G2</f>
        <v>az 1/2018. (II..)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750" t="s">
        <v>130</v>
      </c>
      <c r="B4" s="750"/>
      <c r="C4" s="750"/>
      <c r="D4" s="750"/>
      <c r="E4" s="750"/>
      <c r="F4" s="750"/>
      <c r="G4" s="750"/>
      <c r="H4" s="750"/>
    </row>
    <row r="5" spans="1:8" ht="15" customHeight="1" thickBot="1" x14ac:dyDescent="0.3">
      <c r="A5" s="131"/>
      <c r="B5" s="132"/>
      <c r="C5" s="132"/>
      <c r="H5" s="6" t="s">
        <v>313</v>
      </c>
    </row>
    <row r="6" spans="1:8" ht="41.4" thickTop="1" x14ac:dyDescent="0.25">
      <c r="A6" s="7" t="s">
        <v>1</v>
      </c>
      <c r="B6" s="8" t="s">
        <v>2</v>
      </c>
      <c r="C6" s="9" t="s">
        <v>343</v>
      </c>
      <c r="D6" s="9" t="s">
        <v>604</v>
      </c>
      <c r="E6" s="9" t="s">
        <v>645</v>
      </c>
      <c r="F6" s="9" t="s">
        <v>646</v>
      </c>
      <c r="G6" s="9" t="s">
        <v>647</v>
      </c>
      <c r="H6" s="503" t="s">
        <v>648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96" t="s">
        <v>53</v>
      </c>
    </row>
    <row r="8" spans="1:8" s="38" customFormat="1" ht="15" customHeight="1" thickTop="1" x14ac:dyDescent="0.25">
      <c r="A8" s="116" t="s">
        <v>13</v>
      </c>
      <c r="B8" s="117" t="s">
        <v>117</v>
      </c>
      <c r="C8" s="117" t="s">
        <v>344</v>
      </c>
      <c r="D8" s="28">
        <f>D9+D15</f>
        <v>12044781</v>
      </c>
      <c r="E8" s="28">
        <f>E9+E15</f>
        <v>12530370</v>
      </c>
      <c r="F8" s="28">
        <f>F9+F15</f>
        <v>12510717</v>
      </c>
      <c r="G8" s="28">
        <f>G9+G15</f>
        <v>12324716</v>
      </c>
      <c r="H8" s="119">
        <f>G8/D8</f>
        <v>1.0232411863694326</v>
      </c>
    </row>
    <row r="9" spans="1:8" s="38" customFormat="1" ht="15" customHeight="1" x14ac:dyDescent="0.25">
      <c r="A9" s="21" t="s">
        <v>118</v>
      </c>
      <c r="B9" s="18" t="s">
        <v>345</v>
      </c>
      <c r="C9" s="18" t="s">
        <v>346</v>
      </c>
      <c r="D9" s="52">
        <f>SUM(D10:D14)</f>
        <v>11640181</v>
      </c>
      <c r="E9" s="52">
        <f>SUM(E10:E14)</f>
        <v>12115125</v>
      </c>
      <c r="F9" s="52">
        <f>SUM(F10:F14)</f>
        <v>12115125</v>
      </c>
      <c r="G9" s="19">
        <f>SUM(G10:G14)</f>
        <v>11878516</v>
      </c>
      <c r="H9" s="120">
        <f t="shared" ref="H9:H28" si="0">G9/D9</f>
        <v>1.020475197078121</v>
      </c>
    </row>
    <row r="10" spans="1:8" s="38" customFormat="1" ht="15" customHeight="1" x14ac:dyDescent="0.25">
      <c r="A10" s="121"/>
      <c r="B10" s="22" t="s">
        <v>347</v>
      </c>
      <c r="C10" s="308" t="s">
        <v>348</v>
      </c>
      <c r="D10" s="599">
        <v>10536800</v>
      </c>
      <c r="E10" s="599">
        <v>10604026</v>
      </c>
      <c r="F10" s="599">
        <v>10604026</v>
      </c>
      <c r="G10" s="692">
        <v>11073920</v>
      </c>
      <c r="H10" s="87">
        <f t="shared" si="0"/>
        <v>1.0509756282742388</v>
      </c>
    </row>
    <row r="11" spans="1:8" s="38" customFormat="1" ht="15" customHeight="1" x14ac:dyDescent="0.25">
      <c r="A11" s="121"/>
      <c r="B11" s="22" t="s">
        <v>649</v>
      </c>
      <c r="C11" s="308" t="s">
        <v>650</v>
      </c>
      <c r="D11" s="599">
        <v>0</v>
      </c>
      <c r="E11" s="599">
        <v>450000</v>
      </c>
      <c r="F11" s="599">
        <v>450000</v>
      </c>
      <c r="G11" s="692">
        <v>0</v>
      </c>
      <c r="H11" s="87"/>
    </row>
    <row r="12" spans="1:8" s="38" customFormat="1" ht="15" customHeight="1" x14ac:dyDescent="0.25">
      <c r="A12" s="121"/>
      <c r="B12" s="22" t="s">
        <v>651</v>
      </c>
      <c r="C12" s="308" t="s">
        <v>595</v>
      </c>
      <c r="D12" s="599">
        <v>300000</v>
      </c>
      <c r="E12" s="599">
        <v>300000</v>
      </c>
      <c r="F12" s="599">
        <v>300000</v>
      </c>
      <c r="G12" s="692">
        <v>0</v>
      </c>
      <c r="H12" s="87"/>
    </row>
    <row r="13" spans="1:8" s="38" customFormat="1" ht="15" customHeight="1" x14ac:dyDescent="0.25">
      <c r="A13" s="121"/>
      <c r="B13" s="22" t="s">
        <v>596</v>
      </c>
      <c r="C13" s="308" t="s">
        <v>349</v>
      </c>
      <c r="D13" s="599">
        <v>443381</v>
      </c>
      <c r="E13" s="599">
        <v>443381</v>
      </c>
      <c r="F13" s="599">
        <v>443381</v>
      </c>
      <c r="G13" s="692">
        <v>444596</v>
      </c>
      <c r="H13" s="87">
        <f t="shared" si="0"/>
        <v>1.0027403068692615</v>
      </c>
    </row>
    <row r="14" spans="1:8" s="38" customFormat="1" ht="15" customHeight="1" x14ac:dyDescent="0.25">
      <c r="A14" s="121"/>
      <c r="B14" s="22" t="s">
        <v>612</v>
      </c>
      <c r="C14" s="308" t="s">
        <v>515</v>
      </c>
      <c r="D14" s="599">
        <v>360000</v>
      </c>
      <c r="E14" s="599">
        <v>317718</v>
      </c>
      <c r="F14" s="599">
        <v>317718</v>
      </c>
      <c r="G14" s="692">
        <v>360000</v>
      </c>
      <c r="H14" s="87">
        <f t="shared" si="0"/>
        <v>1</v>
      </c>
    </row>
    <row r="15" spans="1:8" s="38" customFormat="1" x14ac:dyDescent="0.25">
      <c r="A15" s="21" t="s">
        <v>119</v>
      </c>
      <c r="B15" s="18" t="s">
        <v>121</v>
      </c>
      <c r="C15" s="18" t="s">
        <v>350</v>
      </c>
      <c r="D15" s="44">
        <f>SUM(D16:D17)</f>
        <v>404600</v>
      </c>
      <c r="E15" s="44">
        <f>SUM(E16:E17)</f>
        <v>415245</v>
      </c>
      <c r="F15" s="44">
        <f>SUM(F16:F17)</f>
        <v>395592</v>
      </c>
      <c r="G15" s="19">
        <f>SUM(G16:G17)</f>
        <v>446200</v>
      </c>
      <c r="H15" s="87">
        <f t="shared" si="0"/>
        <v>1.1028175976272863</v>
      </c>
    </row>
    <row r="16" spans="1:8" s="38" customFormat="1" ht="36" x14ac:dyDescent="0.25">
      <c r="A16" s="121"/>
      <c r="B16" s="374" t="s">
        <v>530</v>
      </c>
      <c r="C16" s="22" t="s">
        <v>352</v>
      </c>
      <c r="D16" s="599">
        <v>344600</v>
      </c>
      <c r="E16" s="599">
        <v>387675</v>
      </c>
      <c r="F16" s="599">
        <v>387675</v>
      </c>
      <c r="G16" s="669">
        <v>386200</v>
      </c>
      <c r="H16" s="87">
        <f t="shared" si="0"/>
        <v>1.1207196749854904</v>
      </c>
    </row>
    <row r="17" spans="1:9" s="38" customFormat="1" ht="15" customHeight="1" x14ac:dyDescent="0.25">
      <c r="A17" s="121"/>
      <c r="B17" s="22" t="s">
        <v>531</v>
      </c>
      <c r="C17" s="22" t="s">
        <v>353</v>
      </c>
      <c r="D17" s="599">
        <v>60000</v>
      </c>
      <c r="E17" s="599">
        <v>27570</v>
      </c>
      <c r="F17" s="599">
        <v>7917</v>
      </c>
      <c r="G17" s="669">
        <v>60000</v>
      </c>
      <c r="H17" s="87">
        <f t="shared" si="0"/>
        <v>1</v>
      </c>
    </row>
    <row r="18" spans="1:9" s="38" customFormat="1" ht="15" customHeight="1" x14ac:dyDescent="0.25">
      <c r="A18" s="27" t="s">
        <v>14</v>
      </c>
      <c r="B18" s="122" t="s">
        <v>207</v>
      </c>
      <c r="C18" s="307" t="s">
        <v>354</v>
      </c>
      <c r="D18" s="601">
        <v>2387710</v>
      </c>
      <c r="E18" s="601">
        <v>2792855</v>
      </c>
      <c r="F18" s="601">
        <v>2792855</v>
      </c>
      <c r="G18" s="600">
        <v>2435403</v>
      </c>
      <c r="H18" s="119">
        <f t="shared" si="0"/>
        <v>1.0199743687466234</v>
      </c>
    </row>
    <row r="19" spans="1:9" s="38" customFormat="1" ht="15" customHeight="1" x14ac:dyDescent="0.25">
      <c r="A19" s="27" t="s">
        <v>42</v>
      </c>
      <c r="B19" s="122" t="s">
        <v>123</v>
      </c>
      <c r="C19" s="122" t="s">
        <v>355</v>
      </c>
      <c r="D19" s="603">
        <f>SUM(D20:D24)</f>
        <v>6589509</v>
      </c>
      <c r="E19" s="603">
        <f>SUM(E20:E24)</f>
        <v>5382275</v>
      </c>
      <c r="F19" s="603">
        <f>SUM(F20:F24)</f>
        <v>4590300</v>
      </c>
      <c r="G19" s="28">
        <f>SUM(G20:G24)</f>
        <v>6519881</v>
      </c>
      <c r="H19" s="119">
        <f t="shared" si="0"/>
        <v>0.98943350710955857</v>
      </c>
    </row>
    <row r="20" spans="1:9" s="38" customFormat="1" ht="15" customHeight="1" x14ac:dyDescent="0.25">
      <c r="A20" s="21" t="s">
        <v>122</v>
      </c>
      <c r="B20" s="18" t="s">
        <v>356</v>
      </c>
      <c r="C20" s="306" t="s">
        <v>362</v>
      </c>
      <c r="D20" s="604">
        <v>735000</v>
      </c>
      <c r="E20" s="604">
        <v>535000</v>
      </c>
      <c r="F20" s="604">
        <v>383470</v>
      </c>
      <c r="G20" s="602">
        <v>735000</v>
      </c>
      <c r="H20" s="120">
        <f t="shared" si="0"/>
        <v>1</v>
      </c>
    </row>
    <row r="21" spans="1:9" s="38" customFormat="1" ht="15" customHeight="1" x14ac:dyDescent="0.25">
      <c r="A21" s="21" t="s">
        <v>124</v>
      </c>
      <c r="B21" s="18" t="s">
        <v>357</v>
      </c>
      <c r="C21" s="306" t="s">
        <v>363</v>
      </c>
      <c r="D21" s="604">
        <v>150000</v>
      </c>
      <c r="E21" s="604">
        <v>150000</v>
      </c>
      <c r="F21" s="604">
        <v>143188</v>
      </c>
      <c r="G21" s="602">
        <v>150000</v>
      </c>
      <c r="H21" s="120">
        <f t="shared" si="0"/>
        <v>1</v>
      </c>
    </row>
    <row r="22" spans="1:9" s="38" customFormat="1" ht="15" customHeight="1" x14ac:dyDescent="0.25">
      <c r="A22" s="21" t="s">
        <v>358</v>
      </c>
      <c r="B22" s="18" t="s">
        <v>359</v>
      </c>
      <c r="C22" s="306" t="s">
        <v>364</v>
      </c>
      <c r="D22" s="604">
        <v>4694000</v>
      </c>
      <c r="E22" s="604">
        <v>3923737</v>
      </c>
      <c r="F22" s="604">
        <v>3437549</v>
      </c>
      <c r="G22" s="602">
        <v>4700000</v>
      </c>
      <c r="H22" s="120">
        <f t="shared" si="0"/>
        <v>1.0012782275244994</v>
      </c>
    </row>
    <row r="23" spans="1:9" s="41" customFormat="1" ht="15" customHeight="1" x14ac:dyDescent="0.25">
      <c r="A23" s="21" t="s">
        <v>360</v>
      </c>
      <c r="B23" s="18" t="s">
        <v>361</v>
      </c>
      <c r="C23" s="306" t="s">
        <v>365</v>
      </c>
      <c r="D23" s="604">
        <v>10000</v>
      </c>
      <c r="E23" s="604">
        <v>20000</v>
      </c>
      <c r="F23" s="604">
        <v>14538</v>
      </c>
      <c r="G23" s="602">
        <v>20000</v>
      </c>
      <c r="H23" s="120">
        <f t="shared" si="0"/>
        <v>2</v>
      </c>
    </row>
    <row r="24" spans="1:9" s="38" customFormat="1" ht="15" customHeight="1" x14ac:dyDescent="0.25">
      <c r="A24" s="21" t="s">
        <v>366</v>
      </c>
      <c r="B24" s="18" t="s">
        <v>367</v>
      </c>
      <c r="C24" s="18" t="s">
        <v>368</v>
      </c>
      <c r="D24" s="44">
        <f>SUM(D25:D26)</f>
        <v>1000509</v>
      </c>
      <c r="E24" s="44">
        <f t="shared" ref="E24:G24" si="1">SUM(E25:E26)</f>
        <v>753538</v>
      </c>
      <c r="F24" s="44">
        <f t="shared" si="1"/>
        <v>611555</v>
      </c>
      <c r="G24" s="19">
        <f t="shared" si="1"/>
        <v>914881</v>
      </c>
      <c r="H24" s="120">
        <f t="shared" si="0"/>
        <v>0.91441556247869837</v>
      </c>
    </row>
    <row r="25" spans="1:9" s="38" customFormat="1" ht="15" customHeight="1" x14ac:dyDescent="0.25">
      <c r="A25" s="121"/>
      <c r="B25" s="22" t="s">
        <v>369</v>
      </c>
      <c r="C25" s="22" t="s">
        <v>370</v>
      </c>
      <c r="D25" s="599">
        <v>1000000</v>
      </c>
      <c r="E25" s="599">
        <v>752650</v>
      </c>
      <c r="F25" s="599">
        <v>610682</v>
      </c>
      <c r="G25" s="669">
        <v>913500</v>
      </c>
      <c r="H25" s="87">
        <f t="shared" si="0"/>
        <v>0.91349999999999998</v>
      </c>
    </row>
    <row r="26" spans="1:9" ht="15" customHeight="1" x14ac:dyDescent="0.25">
      <c r="A26" s="538"/>
      <c r="B26" s="539" t="s">
        <v>610</v>
      </c>
      <c r="C26" s="539" t="s">
        <v>376</v>
      </c>
      <c r="D26" s="599">
        <v>509</v>
      </c>
      <c r="E26" s="599">
        <v>888</v>
      </c>
      <c r="F26" s="599">
        <v>873</v>
      </c>
      <c r="G26" s="693">
        <v>1381</v>
      </c>
      <c r="H26" s="325"/>
      <c r="I26" s="135"/>
    </row>
    <row r="27" spans="1:9" ht="15" customHeight="1" thickBot="1" x14ac:dyDescent="0.3">
      <c r="A27" s="123" t="s">
        <v>43</v>
      </c>
      <c r="B27" s="321" t="s">
        <v>208</v>
      </c>
      <c r="C27" s="321" t="s">
        <v>386</v>
      </c>
      <c r="D27" s="180">
        <v>0</v>
      </c>
      <c r="E27" s="180">
        <v>0</v>
      </c>
      <c r="F27" s="180">
        <v>0</v>
      </c>
      <c r="G27" s="180">
        <v>0</v>
      </c>
      <c r="H27" s="133"/>
      <c r="I27" s="135"/>
    </row>
    <row r="28" spans="1:9" s="38" customFormat="1" ht="15" customHeight="1" thickTop="1" thickBot="1" x14ac:dyDescent="0.3">
      <c r="A28" s="757" t="s">
        <v>125</v>
      </c>
      <c r="B28" s="757"/>
      <c r="C28" s="320"/>
      <c r="D28" s="63">
        <f>D8+D18+D19+D27</f>
        <v>21022000</v>
      </c>
      <c r="E28" s="63">
        <f>E8+E18+E19+E27</f>
        <v>20705500</v>
      </c>
      <c r="F28" s="63">
        <f>F8+F18+F19+F27</f>
        <v>19893872</v>
      </c>
      <c r="G28" s="63">
        <f>G8+G18+G19+G27</f>
        <v>21280000</v>
      </c>
      <c r="H28" s="134">
        <f t="shared" si="0"/>
        <v>1.012272857006945</v>
      </c>
    </row>
    <row r="29" spans="1:9" s="38" customFormat="1" ht="15" customHeight="1" thickTop="1" x14ac:dyDescent="0.25">
      <c r="A29" s="1"/>
      <c r="B29" s="1"/>
      <c r="C29" s="1"/>
      <c r="D29" s="135"/>
      <c r="E29" s="135"/>
      <c r="F29" s="135"/>
      <c r="G29" s="135"/>
    </row>
    <row r="30" spans="1:9" s="38" customFormat="1" ht="15" customHeight="1" x14ac:dyDescent="0.25">
      <c r="A30" s="1"/>
      <c r="B30" s="1"/>
      <c r="C30" s="1"/>
      <c r="D30" s="135"/>
      <c r="E30" s="135"/>
      <c r="F30" s="135"/>
      <c r="G30" s="135"/>
      <c r="H30" s="136"/>
    </row>
    <row r="31" spans="1:9" s="38" customFormat="1" ht="15" customHeight="1" x14ac:dyDescent="0.25">
      <c r="A31" s="750" t="s">
        <v>132</v>
      </c>
      <c r="B31" s="750"/>
      <c r="C31" s="750"/>
      <c r="D31" s="750"/>
      <c r="E31" s="750"/>
      <c r="F31" s="750"/>
      <c r="G31" s="750"/>
      <c r="H31" s="750"/>
      <c r="I31" s="136"/>
    </row>
    <row r="32" spans="1:9" s="38" customFormat="1" ht="13.8" thickBot="1" x14ac:dyDescent="0.25">
      <c r="A32" s="40"/>
      <c r="B32" s="92"/>
      <c r="C32" s="91"/>
      <c r="G32" s="694"/>
      <c r="H32" s="6" t="s">
        <v>313</v>
      </c>
      <c r="I32" s="136"/>
    </row>
    <row r="33" spans="1:9" s="327" customFormat="1" ht="41.4" thickTop="1" x14ac:dyDescent="0.25">
      <c r="A33" s="7" t="s">
        <v>1</v>
      </c>
      <c r="B33" s="8" t="s">
        <v>2</v>
      </c>
      <c r="C33" s="9" t="s">
        <v>343</v>
      </c>
      <c r="D33" s="9" t="s">
        <v>604</v>
      </c>
      <c r="E33" s="9" t="s">
        <v>645</v>
      </c>
      <c r="F33" s="9" t="s">
        <v>646</v>
      </c>
      <c r="G33" s="9" t="s">
        <v>647</v>
      </c>
      <c r="H33" s="503" t="s">
        <v>648</v>
      </c>
      <c r="I33" s="136"/>
    </row>
    <row r="34" spans="1:9" s="327" customFormat="1" ht="15" customHeight="1" thickBot="1" x14ac:dyDescent="0.3">
      <c r="A34" s="11" t="s">
        <v>3</v>
      </c>
      <c r="B34" s="12" t="s">
        <v>4</v>
      </c>
      <c r="C34" s="13" t="s">
        <v>5</v>
      </c>
      <c r="D34" s="13" t="s">
        <v>6</v>
      </c>
      <c r="E34" s="13" t="s">
        <v>7</v>
      </c>
      <c r="F34" s="13" t="s">
        <v>8</v>
      </c>
      <c r="G34" s="13" t="s">
        <v>9</v>
      </c>
      <c r="H34" s="96" t="s">
        <v>53</v>
      </c>
      <c r="I34" s="136"/>
    </row>
    <row r="35" spans="1:9" s="327" customFormat="1" ht="15" customHeight="1" thickTop="1" x14ac:dyDescent="0.25">
      <c r="A35" s="116" t="s">
        <v>13</v>
      </c>
      <c r="B35" s="122" t="s">
        <v>12</v>
      </c>
      <c r="C35" s="307" t="s">
        <v>439</v>
      </c>
      <c r="D35" s="603">
        <f>SUM(D36:D38)</f>
        <v>1000477</v>
      </c>
      <c r="E35" s="603">
        <f>SUM(E36:E38)</f>
        <v>1062981</v>
      </c>
      <c r="F35" s="603">
        <f>SUM(F36:F38)</f>
        <v>1063118</v>
      </c>
      <c r="G35" s="118">
        <f>SUM(G36:G38)</f>
        <v>1050234</v>
      </c>
      <c r="H35" s="119">
        <f t="shared" ref="H35:H41" si="2">G35/D35</f>
        <v>1.0497332772267629</v>
      </c>
      <c r="I35" s="136"/>
    </row>
    <row r="36" spans="1:9" s="327" customFormat="1" ht="15" customHeight="1" x14ac:dyDescent="0.25">
      <c r="A36" s="356" t="s">
        <v>118</v>
      </c>
      <c r="B36" s="18" t="s">
        <v>444</v>
      </c>
      <c r="C36" s="306" t="s">
        <v>443</v>
      </c>
      <c r="D36" s="604">
        <v>1000477</v>
      </c>
      <c r="E36" s="604">
        <v>1053165</v>
      </c>
      <c r="F36" s="604">
        <v>1053165</v>
      </c>
      <c r="G36" s="45">
        <v>1050000</v>
      </c>
      <c r="H36" s="120">
        <f t="shared" si="2"/>
        <v>1.0494993887915465</v>
      </c>
      <c r="I36" s="136"/>
    </row>
    <row r="37" spans="1:9" s="38" customFormat="1" ht="15" customHeight="1" x14ac:dyDescent="0.25">
      <c r="A37" s="356" t="s">
        <v>119</v>
      </c>
      <c r="B37" s="18" t="s">
        <v>448</v>
      </c>
      <c r="C37" s="306" t="s">
        <v>458</v>
      </c>
      <c r="D37" s="604">
        <v>0</v>
      </c>
      <c r="E37" s="604">
        <v>9240</v>
      </c>
      <c r="F37" s="604">
        <v>9240</v>
      </c>
      <c r="G37" s="45">
        <v>0</v>
      </c>
      <c r="H37" s="120"/>
      <c r="I37" s="136"/>
    </row>
    <row r="38" spans="1:9" s="38" customFormat="1" ht="15" customHeight="1" x14ac:dyDescent="0.25">
      <c r="A38" s="356" t="s">
        <v>652</v>
      </c>
      <c r="B38" s="18" t="s">
        <v>454</v>
      </c>
      <c r="C38" s="306" t="s">
        <v>611</v>
      </c>
      <c r="D38" s="604">
        <v>0</v>
      </c>
      <c r="E38" s="604">
        <v>576</v>
      </c>
      <c r="F38" s="604">
        <v>713</v>
      </c>
      <c r="G38" s="45">
        <v>234</v>
      </c>
      <c r="H38" s="120"/>
      <c r="I38" s="136"/>
    </row>
    <row r="39" spans="1:9" x14ac:dyDescent="0.25">
      <c r="A39" s="27" t="s">
        <v>14</v>
      </c>
      <c r="B39" s="122" t="s">
        <v>474</v>
      </c>
      <c r="C39" s="307" t="s">
        <v>475</v>
      </c>
      <c r="D39" s="601">
        <v>19072000</v>
      </c>
      <c r="E39" s="601">
        <v>18692997</v>
      </c>
      <c r="F39" s="601">
        <v>18692997</v>
      </c>
      <c r="G39" s="600">
        <v>19418000</v>
      </c>
      <c r="H39" s="119">
        <f t="shared" si="2"/>
        <v>1.0181417785234899</v>
      </c>
    </row>
    <row r="40" spans="1:9" ht="13.8" thickBot="1" x14ac:dyDescent="0.3">
      <c r="A40" s="123" t="s">
        <v>42</v>
      </c>
      <c r="B40" s="129" t="s">
        <v>128</v>
      </c>
      <c r="C40" s="129" t="s">
        <v>476</v>
      </c>
      <c r="D40" s="605">
        <v>949523</v>
      </c>
      <c r="E40" s="605">
        <v>949522</v>
      </c>
      <c r="F40" s="605">
        <v>949522</v>
      </c>
      <c r="G40" s="124">
        <v>811766</v>
      </c>
      <c r="H40" s="133">
        <f t="shared" si="2"/>
        <v>0.8549197860399379</v>
      </c>
    </row>
    <row r="41" spans="1:9" ht="14.4" thickTop="1" thickBot="1" x14ac:dyDescent="0.3">
      <c r="A41" s="760" t="s">
        <v>209</v>
      </c>
      <c r="B41" s="760"/>
      <c r="C41" s="320"/>
      <c r="D41" s="63">
        <f>D35+D39+D40</f>
        <v>21022000</v>
      </c>
      <c r="E41" s="63">
        <f>E35+E39+E40</f>
        <v>20705500</v>
      </c>
      <c r="F41" s="63">
        <f>F35+F39+F40</f>
        <v>20705637</v>
      </c>
      <c r="G41" s="63">
        <f>G35+G39+G40</f>
        <v>21280000</v>
      </c>
      <c r="H41" s="125">
        <f t="shared" si="2"/>
        <v>1.012272857006945</v>
      </c>
    </row>
    <row r="42" spans="1:9" ht="13.8" thickTop="1" x14ac:dyDescent="0.25">
      <c r="G42" s="137"/>
    </row>
    <row r="43" spans="1:9" x14ac:dyDescent="0.25">
      <c r="G43" s="138"/>
    </row>
  </sheetData>
  <sheetProtection selectLockedCells="1" selectUnlockedCells="1"/>
  <mergeCells count="4">
    <mergeCell ref="A28:B28"/>
    <mergeCell ref="A41:B41"/>
    <mergeCell ref="A4:H4"/>
    <mergeCell ref="A31:H31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3</vt:i4>
      </vt:variant>
    </vt:vector>
  </HeadingPairs>
  <TitlesOfParts>
    <vt:vector size="26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 sz. melléklet 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 melléklet</vt:lpstr>
      <vt:lpstr>21.sz. melléklet</vt:lpstr>
      <vt:lpstr>22.sz. melléklet</vt:lpstr>
      <vt:lpstr>23.sz. melléklet</vt:lpstr>
      <vt:lpstr>'13.sz. melléklet'!Nyomtatási_terület</vt:lpstr>
      <vt:lpstr>'2.sz. melléklet'!Nyomtatási_terület</vt:lpstr>
      <vt:lpstr>'21.sz.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2018-02-14T09:58:50Z</cp:lastPrinted>
  <dcterms:created xsi:type="dcterms:W3CDTF">2014-02-03T15:00:44Z</dcterms:created>
  <dcterms:modified xsi:type="dcterms:W3CDTF">2018-02-14T14:00:21Z</dcterms:modified>
</cp:coreProperties>
</file>