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5480" windowHeight="8196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97" r:id="rId34"/>
  </sheets>
  <definedNames>
    <definedName name="_xlnm.Print_Titles" localSheetId="27">'  24.sz. melléklet'!$1:$1</definedName>
    <definedName name="_xlnm.Print_Area" localSheetId="27">'  24.sz. melléklet'!$A$1:$G$11</definedName>
    <definedName name="_xlnm.Print_Area" localSheetId="16">'13.sz. melléklet'!$A$1:$F$45</definedName>
    <definedName name="_xlnm.Print_Area" localSheetId="24">'21.sz. melléklet'!$A$1:$H$154</definedName>
    <definedName name="_xlnm.Print_Area" localSheetId="32">'29.sz. melléklet'!$A$1:$F$47</definedName>
  </definedNames>
  <calcPr calcId="162913"/>
</workbook>
</file>

<file path=xl/calcChain.xml><?xml version="1.0" encoding="utf-8"?>
<calcChain xmlns="http://schemas.openxmlformats.org/spreadsheetml/2006/main">
  <c r="C34" i="74" l="1"/>
  <c r="C13" i="19"/>
  <c r="F12" i="45"/>
  <c r="F9" i="45"/>
  <c r="F29" i="93" l="1"/>
  <c r="F30" i="93"/>
  <c r="E37" i="58"/>
  <c r="K30" i="93"/>
  <c r="D29" i="93" l="1"/>
  <c r="E29" i="93"/>
  <c r="C29" i="93"/>
  <c r="D27" i="93"/>
  <c r="E27" i="93"/>
  <c r="F27" i="93" s="1"/>
  <c r="C27" i="93"/>
  <c r="J29" i="93"/>
  <c r="K29" i="93"/>
  <c r="I29" i="93"/>
  <c r="J27" i="93"/>
  <c r="K27" i="93"/>
  <c r="L27" i="93" s="1"/>
  <c r="I27" i="93"/>
  <c r="E18" i="93"/>
  <c r="D18" i="93"/>
  <c r="L29" i="93" l="1"/>
  <c r="C25" i="96" l="1"/>
  <c r="C23" i="96"/>
  <c r="C14" i="96"/>
  <c r="C13" i="96"/>
  <c r="D39" i="58"/>
  <c r="E39" i="58"/>
  <c r="C39" i="58"/>
  <c r="F41" i="58"/>
  <c r="F40" i="58"/>
  <c r="D40" i="58"/>
  <c r="E40" i="58"/>
  <c r="D41" i="58"/>
  <c r="E41" i="58"/>
  <c r="C41" i="58"/>
  <c r="C40" i="58"/>
  <c r="E30" i="102" l="1"/>
  <c r="E16" i="102"/>
  <c r="E15" i="102"/>
  <c r="G11" i="86" l="1"/>
  <c r="H11" i="86" s="1"/>
  <c r="H13" i="86"/>
  <c r="F11" i="86"/>
  <c r="F12" i="86"/>
  <c r="F13" i="86"/>
  <c r="F10" i="86"/>
  <c r="D22" i="91"/>
  <c r="E22" i="91"/>
  <c r="C22" i="91"/>
  <c r="D20" i="91"/>
  <c r="E20" i="91"/>
  <c r="C20" i="91"/>
  <c r="L11" i="90"/>
  <c r="L10" i="90"/>
  <c r="L12" i="90"/>
  <c r="J24" i="31" l="1"/>
  <c r="E24" i="31"/>
  <c r="C24" i="31"/>
  <c r="J23" i="31"/>
  <c r="J22" i="31"/>
  <c r="J21" i="31"/>
  <c r="I20" i="31"/>
  <c r="H20" i="31"/>
  <c r="F20" i="31"/>
  <c r="E20" i="31"/>
  <c r="D20" i="31"/>
  <c r="C20" i="31"/>
  <c r="G18" i="31"/>
  <c r="J18" i="31" s="1"/>
  <c r="G17" i="31"/>
  <c r="J8" i="31"/>
  <c r="J9" i="30"/>
  <c r="J8" i="30"/>
  <c r="J18" i="30"/>
  <c r="J17" i="30"/>
  <c r="J10" i="30"/>
  <c r="J22" i="30"/>
  <c r="J21" i="30"/>
  <c r="J20" i="30"/>
  <c r="J15" i="30"/>
  <c r="J14" i="30"/>
  <c r="J13" i="30"/>
  <c r="J12" i="30"/>
  <c r="J11" i="30"/>
  <c r="G9" i="30" l="1"/>
  <c r="G10" i="30"/>
  <c r="D19" i="30"/>
  <c r="E19" i="30"/>
  <c r="E23" i="30" s="1"/>
  <c r="F19" i="30"/>
  <c r="F23" i="30" s="1"/>
  <c r="H19" i="30"/>
  <c r="H23" i="30" s="1"/>
  <c r="I19" i="30"/>
  <c r="C19" i="30"/>
  <c r="C23" i="30" s="1"/>
  <c r="G22" i="30"/>
  <c r="I23" i="30" l="1"/>
  <c r="J23" i="30" s="1"/>
  <c r="J19" i="30"/>
  <c r="F92" i="74"/>
  <c r="E107" i="74"/>
  <c r="D109" i="74"/>
  <c r="D110" i="74" s="1"/>
  <c r="D114" i="74" s="1"/>
  <c r="D101" i="74"/>
  <c r="C104" i="74"/>
  <c r="H47" i="74"/>
  <c r="C107" i="74"/>
  <c r="C101" i="74"/>
  <c r="G66" i="74"/>
  <c r="F69" i="74"/>
  <c r="H69" i="74"/>
  <c r="G69" i="74"/>
  <c r="E69" i="74"/>
  <c r="D69" i="74"/>
  <c r="C69" i="74"/>
  <c r="D47" i="74"/>
  <c r="C75" i="74"/>
  <c r="H37" i="74"/>
  <c r="G31" i="74"/>
  <c r="F33" i="74"/>
  <c r="E28" i="74"/>
  <c r="E140" i="74"/>
  <c r="E149" i="74" s="1"/>
  <c r="E153" i="74" s="1"/>
  <c r="D140" i="74"/>
  <c r="D149" i="74" s="1"/>
  <c r="D153" i="74" s="1"/>
  <c r="C140" i="74"/>
  <c r="C149" i="74" s="1"/>
  <c r="C153" i="74" s="1"/>
  <c r="F101" i="74"/>
  <c r="F110" i="74" s="1"/>
  <c r="F114" i="74" s="1"/>
  <c r="E101" i="74"/>
  <c r="E110" i="74" s="1"/>
  <c r="E114" i="74" s="1"/>
  <c r="H63" i="74"/>
  <c r="G63" i="74"/>
  <c r="F63" i="74"/>
  <c r="E63" i="74"/>
  <c r="D63" i="74"/>
  <c r="C63" i="74"/>
  <c r="H25" i="74"/>
  <c r="G25" i="74"/>
  <c r="F25" i="74"/>
  <c r="E25" i="74"/>
  <c r="D25" i="74"/>
  <c r="C25" i="74"/>
  <c r="C54" i="74"/>
  <c r="H16" i="74"/>
  <c r="G16" i="74"/>
  <c r="F16" i="74"/>
  <c r="E16" i="74"/>
  <c r="D16" i="74"/>
  <c r="C16" i="74"/>
  <c r="C50" i="74"/>
  <c r="H12" i="74"/>
  <c r="G12" i="74"/>
  <c r="F12" i="74"/>
  <c r="E12" i="74"/>
  <c r="D12" i="74"/>
  <c r="C12" i="74"/>
  <c r="C47" i="74"/>
  <c r="H9" i="74"/>
  <c r="G9" i="74"/>
  <c r="F9" i="74"/>
  <c r="E9" i="74"/>
  <c r="D9" i="74"/>
  <c r="C9" i="74"/>
  <c r="D105" i="75"/>
  <c r="C100" i="75"/>
  <c r="C96" i="75"/>
  <c r="C101" i="75" s="1"/>
  <c r="C106" i="75" s="1"/>
  <c r="K71" i="75"/>
  <c r="J71" i="75"/>
  <c r="K67" i="75"/>
  <c r="K72" i="75" s="1"/>
  <c r="K77" i="75" s="1"/>
  <c r="J67" i="75"/>
  <c r="J72" i="75" s="1"/>
  <c r="J77" i="75" s="1"/>
  <c r="I43" i="75"/>
  <c r="I39" i="75"/>
  <c r="I23" i="75"/>
  <c r="H23" i="75"/>
  <c r="C110" i="74" l="1"/>
  <c r="C114" i="74" s="1"/>
  <c r="C38" i="74"/>
  <c r="H34" i="74"/>
  <c r="H38" i="74" s="1"/>
  <c r="G72" i="74"/>
  <c r="G76" i="74" s="1"/>
  <c r="F72" i="74"/>
  <c r="F76" i="74" s="1"/>
  <c r="C72" i="74"/>
  <c r="C76" i="74" s="1"/>
  <c r="D34" i="74"/>
  <c r="D38" i="74" s="1"/>
  <c r="G34" i="74"/>
  <c r="G38" i="74" s="1"/>
  <c r="D72" i="74"/>
  <c r="D76" i="74" s="1"/>
  <c r="E34" i="74"/>
  <c r="E38" i="74" s="1"/>
  <c r="E72" i="74"/>
  <c r="E76" i="74" s="1"/>
  <c r="H72" i="74"/>
  <c r="H76" i="74" s="1"/>
  <c r="F34" i="74"/>
  <c r="F38" i="74" s="1"/>
  <c r="I44" i="75"/>
  <c r="I49" i="75" s="1"/>
  <c r="F28" i="87"/>
  <c r="F29" i="87"/>
  <c r="F30" i="87"/>
  <c r="F31" i="87"/>
  <c r="F32" i="87"/>
  <c r="F33" i="87"/>
  <c r="F27" i="87"/>
  <c r="F26" i="87"/>
  <c r="F25" i="87"/>
  <c r="F24" i="87"/>
  <c r="F34" i="87" l="1"/>
  <c r="C38" i="87" l="1"/>
  <c r="F12" i="87" l="1"/>
  <c r="F13" i="87"/>
  <c r="F14" i="87"/>
  <c r="D98" i="98" l="1"/>
  <c r="E98" i="98"/>
  <c r="C98" i="98"/>
  <c r="F47" i="98" l="1"/>
  <c r="F48" i="98"/>
  <c r="F45" i="98"/>
  <c r="D13" i="98" l="1"/>
  <c r="E13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97" i="98"/>
  <c r="C13" i="98"/>
  <c r="D95" i="98"/>
  <c r="C95" i="98"/>
  <c r="F11" i="98"/>
  <c r="F98" i="98" l="1"/>
  <c r="D16" i="21" l="1"/>
  <c r="C16" i="21"/>
  <c r="F15" i="21"/>
  <c r="F14" i="21"/>
  <c r="F13" i="21"/>
  <c r="F12" i="21"/>
  <c r="F11" i="21"/>
  <c r="E9" i="21"/>
  <c r="E10" i="21" s="1"/>
  <c r="D9" i="21"/>
  <c r="D10" i="21" s="1"/>
  <c r="C9" i="21"/>
  <c r="C10" i="21" s="1"/>
  <c r="F8" i="21"/>
  <c r="F9" i="21" s="1"/>
  <c r="F10" i="21" s="1"/>
  <c r="I15" i="86"/>
  <c r="D39" i="68"/>
  <c r="E39" i="68"/>
  <c r="D40" i="68"/>
  <c r="E40" i="68"/>
  <c r="C40" i="68"/>
  <c r="F40" i="68" s="1"/>
  <c r="C18" i="68"/>
  <c r="D18" i="68"/>
  <c r="E18" i="68"/>
  <c r="F16" i="21" l="1"/>
  <c r="G32" i="24" l="1"/>
  <c r="F32" i="24"/>
  <c r="E32" i="24"/>
  <c r="D32" i="24"/>
  <c r="C32" i="24"/>
  <c r="G31" i="24"/>
  <c r="F31" i="24"/>
  <c r="E31" i="24"/>
  <c r="D31" i="24"/>
  <c r="C31" i="24"/>
  <c r="G26" i="24"/>
  <c r="F26" i="24"/>
  <c r="E26" i="24"/>
  <c r="D26" i="24"/>
  <c r="C26" i="24"/>
  <c r="G23" i="24"/>
  <c r="G21" i="24"/>
  <c r="F21" i="24"/>
  <c r="E21" i="24"/>
  <c r="D21" i="24"/>
  <c r="C21" i="24"/>
  <c r="G15" i="24"/>
  <c r="F15" i="24"/>
  <c r="E15" i="24"/>
  <c r="D15" i="24"/>
  <c r="C15" i="24"/>
  <c r="G8" i="24"/>
  <c r="D84" i="45" l="1"/>
  <c r="E84" i="45"/>
  <c r="C84" i="45"/>
  <c r="F81" i="45"/>
  <c r="D80" i="45"/>
  <c r="E80" i="45"/>
  <c r="C80" i="45"/>
  <c r="F58" i="45"/>
  <c r="D59" i="45"/>
  <c r="E59" i="45"/>
  <c r="C59" i="45"/>
  <c r="C67" i="45" s="1"/>
  <c r="D57" i="45"/>
  <c r="E57" i="45"/>
  <c r="C57" i="45"/>
  <c r="D45" i="45"/>
  <c r="E45" i="45"/>
  <c r="C45" i="45"/>
  <c r="D40" i="45"/>
  <c r="E40" i="45"/>
  <c r="C40" i="45"/>
  <c r="F33" i="45"/>
  <c r="D38" i="45"/>
  <c r="E38" i="45"/>
  <c r="C38" i="45"/>
  <c r="D31" i="45"/>
  <c r="E31" i="45"/>
  <c r="C31" i="45"/>
  <c r="D28" i="45"/>
  <c r="E28" i="45"/>
  <c r="C28" i="45"/>
  <c r="C46" i="45" s="1"/>
  <c r="D66" i="44"/>
  <c r="E66" i="44"/>
  <c r="C66" i="44"/>
  <c r="C64" i="44"/>
  <c r="E61" i="44"/>
  <c r="F59" i="44"/>
  <c r="E59" i="44"/>
  <c r="D58" i="44"/>
  <c r="E58" i="44"/>
  <c r="C58" i="44"/>
  <c r="C54" i="44"/>
  <c r="F49" i="44"/>
  <c r="E29" i="44"/>
  <c r="E27" i="44"/>
  <c r="F12" i="44"/>
  <c r="F13" i="44"/>
  <c r="D54" i="102"/>
  <c r="D53" i="102"/>
  <c r="D52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C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C15" i="102"/>
  <c r="C19" i="102" s="1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E51" i="81"/>
  <c r="E52" i="102" s="1"/>
  <c r="D51" i="81"/>
  <c r="C51" i="81"/>
  <c r="C52" i="102" s="1"/>
  <c r="E39" i="81"/>
  <c r="D39" i="81"/>
  <c r="D39" i="102" s="1"/>
  <c r="C39" i="81"/>
  <c r="E19" i="81"/>
  <c r="C19" i="81"/>
  <c r="E19" i="102" l="1"/>
  <c r="E46" i="45"/>
  <c r="D46" i="45"/>
  <c r="C52" i="81"/>
  <c r="E52" i="81"/>
  <c r="F37" i="63"/>
  <c r="D38" i="63"/>
  <c r="E38" i="63"/>
  <c r="C38" i="63"/>
  <c r="E35" i="63"/>
  <c r="F31" i="63"/>
  <c r="F9" i="63"/>
  <c r="F11" i="65"/>
  <c r="E12" i="65"/>
  <c r="D12" i="65"/>
  <c r="C12" i="65"/>
  <c r="C51" i="50"/>
  <c r="C48" i="50"/>
  <c r="C37" i="50"/>
  <c r="C27" i="50"/>
  <c r="C24" i="50"/>
  <c r="E20" i="50"/>
  <c r="C20" i="50"/>
  <c r="D41" i="68" l="1"/>
  <c r="E41" i="68"/>
  <c r="C41" i="68"/>
  <c r="E38" i="68"/>
  <c r="D38" i="68"/>
  <c r="C37" i="68"/>
  <c r="D37" i="68"/>
  <c r="E37" i="68"/>
  <c r="C38" i="68"/>
  <c r="C39" i="68"/>
  <c r="D36" i="68"/>
  <c r="E36" i="68"/>
  <c r="C36" i="68"/>
  <c r="E28" i="68"/>
  <c r="D28" i="68"/>
  <c r="C28" i="68"/>
  <c r="F27" i="68"/>
  <c r="F26" i="68"/>
  <c r="F39" i="68" l="1"/>
  <c r="F37" i="68"/>
  <c r="C42" i="68"/>
  <c r="F41" i="68"/>
  <c r="E42" i="68"/>
  <c r="D42" i="68"/>
  <c r="F38" i="68"/>
  <c r="F36" i="68"/>
  <c r="F28" i="68"/>
  <c r="F42" i="68" l="1"/>
  <c r="C12" i="96" l="1"/>
  <c r="C9" i="96"/>
  <c r="B22" i="93" l="1"/>
  <c r="B15" i="93"/>
  <c r="B14" i="93"/>
  <c r="H116" i="74" l="1"/>
  <c r="H78" i="74"/>
  <c r="D129" i="75"/>
  <c r="E129" i="75"/>
  <c r="F129" i="75"/>
  <c r="G129" i="75"/>
  <c r="D125" i="75"/>
  <c r="E125" i="75"/>
  <c r="E130" i="75" s="1"/>
  <c r="E135" i="75" s="1"/>
  <c r="F125" i="75"/>
  <c r="G125" i="75"/>
  <c r="D130" i="75"/>
  <c r="D135" i="75" s="1"/>
  <c r="C125" i="75"/>
  <c r="C129" i="75"/>
  <c r="D100" i="75"/>
  <c r="D96" i="75"/>
  <c r="D71" i="75"/>
  <c r="E71" i="75"/>
  <c r="F71" i="75"/>
  <c r="G71" i="75"/>
  <c r="H71" i="75"/>
  <c r="I71" i="75"/>
  <c r="C71" i="75"/>
  <c r="D67" i="75"/>
  <c r="E67" i="75"/>
  <c r="F67" i="75"/>
  <c r="G67" i="75"/>
  <c r="H67" i="75"/>
  <c r="I67" i="75"/>
  <c r="C67" i="75"/>
  <c r="K112" i="75"/>
  <c r="K84" i="75"/>
  <c r="K55" i="75"/>
  <c r="C43" i="75"/>
  <c r="D43" i="75"/>
  <c r="E43" i="75"/>
  <c r="F43" i="75"/>
  <c r="G43" i="75"/>
  <c r="H43" i="75"/>
  <c r="J43" i="75"/>
  <c r="K43" i="75"/>
  <c r="C39" i="75"/>
  <c r="C44" i="75" s="1"/>
  <c r="C49" i="75" s="1"/>
  <c r="D39" i="75"/>
  <c r="E39" i="75"/>
  <c r="E44" i="75" s="1"/>
  <c r="E49" i="75" s="1"/>
  <c r="F39" i="75"/>
  <c r="F44" i="75" s="1"/>
  <c r="F49" i="75" s="1"/>
  <c r="G39" i="75"/>
  <c r="G44" i="75" s="1"/>
  <c r="G49" i="75" s="1"/>
  <c r="H39" i="75"/>
  <c r="J39" i="75"/>
  <c r="J44" i="75" s="1"/>
  <c r="J49" i="75" s="1"/>
  <c r="K39" i="75"/>
  <c r="K44" i="75" s="1"/>
  <c r="K49" i="75" s="1"/>
  <c r="D18" i="75"/>
  <c r="E18" i="75"/>
  <c r="F18" i="75"/>
  <c r="G18" i="75"/>
  <c r="H18" i="75"/>
  <c r="I18" i="75"/>
  <c r="J18" i="75"/>
  <c r="K18" i="75"/>
  <c r="D14" i="75"/>
  <c r="E14" i="75"/>
  <c r="F14" i="75"/>
  <c r="G14" i="75"/>
  <c r="G19" i="75" s="1"/>
  <c r="G24" i="75" s="1"/>
  <c r="H14" i="75"/>
  <c r="H19" i="75" s="1"/>
  <c r="H24" i="75" s="1"/>
  <c r="I14" i="75"/>
  <c r="I19" i="75" s="1"/>
  <c r="I24" i="75" s="1"/>
  <c r="J14" i="75"/>
  <c r="J19" i="75" s="1"/>
  <c r="J24" i="75" s="1"/>
  <c r="K14" i="75"/>
  <c r="C18" i="75"/>
  <c r="C14" i="75"/>
  <c r="D18" i="29"/>
  <c r="E18" i="29"/>
  <c r="F18" i="29"/>
  <c r="G18" i="29"/>
  <c r="H18" i="29"/>
  <c r="C18" i="29"/>
  <c r="G20" i="30"/>
  <c r="G21" i="30"/>
  <c r="G19" i="30" l="1"/>
  <c r="G23" i="30" s="1"/>
  <c r="F130" i="75"/>
  <c r="F135" i="75" s="1"/>
  <c r="F72" i="75"/>
  <c r="F77" i="75" s="1"/>
  <c r="D101" i="75"/>
  <c r="D106" i="75" s="1"/>
  <c r="C130" i="75"/>
  <c r="C135" i="75" s="1"/>
  <c r="C72" i="75"/>
  <c r="C77" i="75" s="1"/>
  <c r="H72" i="75"/>
  <c r="H77" i="75" s="1"/>
  <c r="D72" i="75"/>
  <c r="D77" i="75" s="1"/>
  <c r="H44" i="75"/>
  <c r="H49" i="75" s="1"/>
  <c r="D44" i="75"/>
  <c r="D49" i="75" s="1"/>
  <c r="F19" i="75"/>
  <c r="F24" i="75" s="1"/>
  <c r="D19" i="75"/>
  <c r="D24" i="75" s="1"/>
  <c r="E19" i="75"/>
  <c r="E24" i="75" s="1"/>
  <c r="G130" i="75"/>
  <c r="G135" i="75" s="1"/>
  <c r="G72" i="75"/>
  <c r="G77" i="75" s="1"/>
  <c r="I72" i="75"/>
  <c r="I77" i="75" s="1"/>
  <c r="E72" i="75"/>
  <c r="E77" i="75" s="1"/>
  <c r="C19" i="75"/>
  <c r="C24" i="75" s="1"/>
  <c r="K19" i="75"/>
  <c r="K24" i="75" s="1"/>
  <c r="I12" i="86"/>
  <c r="I10" i="86"/>
  <c r="I16" i="86"/>
  <c r="E14" i="86"/>
  <c r="F14" i="86"/>
  <c r="G14" i="86"/>
  <c r="H14" i="86"/>
  <c r="I14" i="86" l="1"/>
  <c r="D14" i="86" l="1"/>
  <c r="F39" i="58" l="1"/>
  <c r="D37" i="58"/>
  <c r="C37" i="58"/>
  <c r="J16" i="93"/>
  <c r="I16" i="93"/>
  <c r="C19" i="97" l="1"/>
  <c r="D33" i="63"/>
  <c r="E33" i="63"/>
  <c r="C33" i="63"/>
  <c r="C39" i="80" l="1"/>
  <c r="C28" i="80"/>
  <c r="C24" i="80"/>
  <c r="C19" i="80"/>
  <c r="C11" i="80"/>
  <c r="E48" i="50"/>
  <c r="E37" i="50"/>
  <c r="E24" i="50"/>
  <c r="E27" i="50" s="1"/>
  <c r="C53" i="80" l="1"/>
  <c r="C53" i="102" s="1"/>
  <c r="C39" i="102"/>
  <c r="C31" i="80"/>
  <c r="C54" i="80" s="1"/>
  <c r="E51" i="50"/>
  <c r="D35" i="87" l="1"/>
  <c r="C35" i="87"/>
  <c r="F60" i="98" l="1"/>
  <c r="D8" i="98"/>
  <c r="E8" i="98"/>
  <c r="C8" i="98"/>
  <c r="F67" i="98"/>
  <c r="F27" i="98"/>
  <c r="F43" i="98"/>
  <c r="F44" i="98"/>
  <c r="D68" i="44" l="1"/>
  <c r="D69" i="44" s="1"/>
  <c r="E68" i="44"/>
  <c r="E69" i="44" s="1"/>
  <c r="C68" i="44"/>
  <c r="C69" i="44" s="1"/>
  <c r="D63" i="44"/>
  <c r="E63" i="44"/>
  <c r="C63" i="44"/>
  <c r="F52" i="44"/>
  <c r="E54" i="44"/>
  <c r="D54" i="44"/>
  <c r="D51" i="44"/>
  <c r="E51" i="44"/>
  <c r="C51" i="44"/>
  <c r="D33" i="44"/>
  <c r="D35" i="44" s="1"/>
  <c r="C33" i="44"/>
  <c r="C35" i="44" s="1"/>
  <c r="E31" i="44"/>
  <c r="E23" i="44"/>
  <c r="D22" i="44"/>
  <c r="E22" i="44"/>
  <c r="C22" i="44"/>
  <c r="E15" i="44"/>
  <c r="D14" i="44"/>
  <c r="D19" i="44" s="1"/>
  <c r="E14" i="44"/>
  <c r="C14" i="44"/>
  <c r="C19" i="44" s="1"/>
  <c r="D85" i="45"/>
  <c r="E85" i="45"/>
  <c r="C85" i="45"/>
  <c r="F82" i="45"/>
  <c r="F83" i="45"/>
  <c r="D79" i="45"/>
  <c r="E79" i="45"/>
  <c r="C79" i="45"/>
  <c r="D76" i="45"/>
  <c r="E76" i="45"/>
  <c r="C76" i="45"/>
  <c r="D73" i="45"/>
  <c r="E73" i="45"/>
  <c r="C73" i="45"/>
  <c r="D67" i="45"/>
  <c r="D35" i="58" l="1"/>
  <c r="J20" i="93"/>
  <c r="C35" i="58"/>
  <c r="I20" i="93"/>
  <c r="E35" i="58"/>
  <c r="K20" i="93"/>
  <c r="D64" i="44"/>
  <c r="E19" i="44"/>
  <c r="E67" i="45"/>
  <c r="F67" i="45" s="1"/>
  <c r="F43" i="45"/>
  <c r="E20" i="45"/>
  <c r="F20" i="45" s="1"/>
  <c r="D18" i="45"/>
  <c r="E18" i="45"/>
  <c r="C18" i="45"/>
  <c r="D14" i="45"/>
  <c r="E14" i="45"/>
  <c r="C14" i="45"/>
  <c r="C28" i="81"/>
  <c r="C28" i="102" s="1"/>
  <c r="C24" i="81"/>
  <c r="C24" i="102" s="1"/>
  <c r="C14" i="81"/>
  <c r="C14" i="102" s="1"/>
  <c r="C11" i="81"/>
  <c r="C11" i="102" s="1"/>
  <c r="C48" i="4"/>
  <c r="C48" i="94" s="1"/>
  <c r="C37" i="4"/>
  <c r="C24" i="4"/>
  <c r="C20" i="4"/>
  <c r="C20" i="94" s="1"/>
  <c r="C15" i="4"/>
  <c r="C12" i="4"/>
  <c r="E10" i="93"/>
  <c r="D10" i="93"/>
  <c r="D11" i="93"/>
  <c r="E12" i="93"/>
  <c r="D12" i="93"/>
  <c r="E13" i="93"/>
  <c r="D13" i="93"/>
  <c r="E14" i="93"/>
  <c r="D14" i="93"/>
  <c r="E15" i="93"/>
  <c r="D15" i="93"/>
  <c r="F51" i="44"/>
  <c r="G2" i="101"/>
  <c r="F2" i="98"/>
  <c r="F53" i="98" s="1"/>
  <c r="F13" i="98"/>
  <c r="F61" i="98"/>
  <c r="F62" i="98"/>
  <c r="F63" i="98"/>
  <c r="F64" i="98"/>
  <c r="F68" i="98"/>
  <c r="F69" i="98"/>
  <c r="F17" i="98"/>
  <c r="F19" i="98"/>
  <c r="F20" i="98"/>
  <c r="F21" i="98"/>
  <c r="F23" i="98"/>
  <c r="F24" i="98"/>
  <c r="F25" i="98"/>
  <c r="F26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2" i="98"/>
  <c r="F49" i="98"/>
  <c r="F58" i="98"/>
  <c r="F16" i="98"/>
  <c r="F10" i="98"/>
  <c r="F12" i="98"/>
  <c r="F14" i="98"/>
  <c r="F15" i="98"/>
  <c r="F9" i="98"/>
  <c r="F2" i="58"/>
  <c r="E2" i="102" s="1"/>
  <c r="E42" i="102" s="1"/>
  <c r="C13" i="97"/>
  <c r="C25" i="97"/>
  <c r="F2" i="91"/>
  <c r="L2" i="90"/>
  <c r="C21" i="19"/>
  <c r="C27" i="19"/>
  <c r="E17" i="58"/>
  <c r="E21" i="93"/>
  <c r="E40" i="94"/>
  <c r="F2" i="88"/>
  <c r="F2" i="87"/>
  <c r="D18" i="30"/>
  <c r="E18" i="30"/>
  <c r="F18" i="30"/>
  <c r="H18" i="30"/>
  <c r="I18" i="30"/>
  <c r="C18" i="30"/>
  <c r="D16" i="30"/>
  <c r="E16" i="30"/>
  <c r="F16" i="30"/>
  <c r="H16" i="30"/>
  <c r="I16" i="30"/>
  <c r="C16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C24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2" i="63"/>
  <c r="E15" i="63"/>
  <c r="E17" i="63"/>
  <c r="K10" i="93" s="1"/>
  <c r="K12" i="93"/>
  <c r="K13" i="93"/>
  <c r="K14" i="93"/>
  <c r="K15" i="93"/>
  <c r="E36" i="58"/>
  <c r="D12" i="63"/>
  <c r="D15" i="63"/>
  <c r="J10" i="93"/>
  <c r="J12" i="93"/>
  <c r="J13" i="93"/>
  <c r="J14" i="93"/>
  <c r="J15" i="93"/>
  <c r="J21" i="93"/>
  <c r="J22" i="93"/>
  <c r="D36" i="58"/>
  <c r="C12" i="63"/>
  <c r="C15" i="63"/>
  <c r="I10" i="93"/>
  <c r="I12" i="93"/>
  <c r="I13" i="93"/>
  <c r="I14" i="93"/>
  <c r="I15" i="93"/>
  <c r="I22" i="93"/>
  <c r="E27" i="58"/>
  <c r="E28" i="58"/>
  <c r="E11" i="58"/>
  <c r="E13" i="58"/>
  <c r="E23" i="91" s="1"/>
  <c r="E15" i="58"/>
  <c r="E16" i="58"/>
  <c r="E20" i="58"/>
  <c r="E22" i="58"/>
  <c r="E23" i="58"/>
  <c r="E25" i="58"/>
  <c r="D27" i="58"/>
  <c r="D28" i="58"/>
  <c r="D11" i="58"/>
  <c r="D13" i="58"/>
  <c r="D23" i="91" s="1"/>
  <c r="D16" i="58"/>
  <c r="D17" i="58"/>
  <c r="D19" i="58"/>
  <c r="D20" i="58"/>
  <c r="D22" i="58"/>
  <c r="D23" i="58"/>
  <c r="D25" i="58"/>
  <c r="C27" i="58"/>
  <c r="C28" i="58"/>
  <c r="C11" i="58"/>
  <c r="C12" i="58"/>
  <c r="C13" i="58"/>
  <c r="C23" i="91" s="1"/>
  <c r="C15" i="58"/>
  <c r="C16" i="58"/>
  <c r="C17" i="58"/>
  <c r="C19" i="58"/>
  <c r="C20" i="58"/>
  <c r="C22" i="58"/>
  <c r="C23" i="58"/>
  <c r="C25" i="58"/>
  <c r="K22" i="93"/>
  <c r="E22" i="93"/>
  <c r="E23" i="93"/>
  <c r="D20" i="93"/>
  <c r="D21" i="93"/>
  <c r="D22" i="93"/>
  <c r="D23" i="93"/>
  <c r="I21" i="93"/>
  <c r="C23" i="93"/>
  <c r="C22" i="93"/>
  <c r="C21" i="93"/>
  <c r="C20" i="93"/>
  <c r="C15" i="93"/>
  <c r="C14" i="93"/>
  <c r="C12" i="93"/>
  <c r="C11" i="93"/>
  <c r="C10" i="93"/>
  <c r="F9" i="88"/>
  <c r="F10" i="88"/>
  <c r="C11" i="88"/>
  <c r="D11" i="88"/>
  <c r="E11" i="88"/>
  <c r="F9" i="87"/>
  <c r="F10" i="87"/>
  <c r="F11" i="87"/>
  <c r="F15" i="87"/>
  <c r="F16" i="87"/>
  <c r="F17" i="87"/>
  <c r="C18" i="87"/>
  <c r="D18" i="87"/>
  <c r="E18" i="87"/>
  <c r="F20" i="87"/>
  <c r="F21" i="87"/>
  <c r="F22" i="87"/>
  <c r="F23" i="87"/>
  <c r="E35" i="87"/>
  <c r="F37" i="87"/>
  <c r="D38" i="87"/>
  <c r="E38" i="87"/>
  <c r="G11" i="30"/>
  <c r="G12" i="30"/>
  <c r="G13" i="30"/>
  <c r="G14" i="30"/>
  <c r="G15" i="30"/>
  <c r="G17" i="30"/>
  <c r="D23" i="31"/>
  <c r="E23" i="31"/>
  <c r="F23" i="31"/>
  <c r="G23" i="31"/>
  <c r="H23" i="31"/>
  <c r="I23" i="31"/>
  <c r="C23" i="31"/>
  <c r="D17" i="31"/>
  <c r="D24" i="31" s="1"/>
  <c r="I17" i="31"/>
  <c r="E17" i="31"/>
  <c r="F17" i="31"/>
  <c r="H17" i="31"/>
  <c r="H24" i="31" s="1"/>
  <c r="C17" i="3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5" i="31"/>
  <c r="J15" i="31" s="1"/>
  <c r="G16" i="31"/>
  <c r="J16" i="31" s="1"/>
  <c r="G19" i="31"/>
  <c r="G8" i="31"/>
  <c r="E17" i="86"/>
  <c r="F17" i="86"/>
  <c r="F18" i="86" s="1"/>
  <c r="G17" i="86"/>
  <c r="H17" i="86"/>
  <c r="I17" i="86"/>
  <c r="D17" i="86"/>
  <c r="F84" i="45"/>
  <c r="F66" i="45"/>
  <c r="F31" i="45"/>
  <c r="F39" i="45"/>
  <c r="F41" i="45"/>
  <c r="F42" i="45"/>
  <c r="F44" i="45"/>
  <c r="F53" i="45"/>
  <c r="F57" i="45"/>
  <c r="F59" i="45"/>
  <c r="F60" i="45"/>
  <c r="F63" i="45"/>
  <c r="F68" i="45"/>
  <c r="F69" i="45"/>
  <c r="F70" i="45"/>
  <c r="F72" i="45"/>
  <c r="F73" i="45"/>
  <c r="F74" i="45"/>
  <c r="F75" i="45"/>
  <c r="F77" i="45"/>
  <c r="F80" i="45"/>
  <c r="F65" i="44"/>
  <c r="F66" i="44"/>
  <c r="F67" i="44"/>
  <c r="F44" i="44"/>
  <c r="F45" i="44"/>
  <c r="F46" i="44"/>
  <c r="F47" i="44"/>
  <c r="F48" i="44"/>
  <c r="F50" i="44"/>
  <c r="F53" i="44"/>
  <c r="F55" i="44"/>
  <c r="F61" i="44"/>
  <c r="F34" i="44"/>
  <c r="F29" i="44"/>
  <c r="F31" i="44"/>
  <c r="F8" i="44"/>
  <c r="F9" i="44"/>
  <c r="F10" i="44"/>
  <c r="F11" i="44"/>
  <c r="F23" i="44"/>
  <c r="F43" i="44"/>
  <c r="C14" i="82"/>
  <c r="C11" i="82"/>
  <c r="D31" i="81"/>
  <c r="D31" i="102" s="1"/>
  <c r="E37" i="4"/>
  <c r="E51" i="4" s="1"/>
  <c r="D27" i="4"/>
  <c r="C14" i="52"/>
  <c r="C11" i="52"/>
  <c r="D13" i="65"/>
  <c r="D35" i="63"/>
  <c r="F35" i="63"/>
  <c r="C35" i="63"/>
  <c r="F36" i="63"/>
  <c r="F29" i="63"/>
  <c r="D27" i="63"/>
  <c r="E27" i="63"/>
  <c r="C27" i="63"/>
  <c r="D24" i="63"/>
  <c r="E24" i="63"/>
  <c r="C24" i="63"/>
  <c r="F13" i="63"/>
  <c r="F17" i="68"/>
  <c r="F15" i="68"/>
  <c r="F14" i="68"/>
  <c r="F13" i="68"/>
  <c r="F12" i="68"/>
  <c r="C11" i="69"/>
  <c r="F8" i="65"/>
  <c r="C16" i="65"/>
  <c r="F14" i="65"/>
  <c r="F15" i="65"/>
  <c r="D16" i="65"/>
  <c r="E16" i="65"/>
  <c r="F8" i="63"/>
  <c r="F10" i="63"/>
  <c r="F11" i="63"/>
  <c r="F22" i="63"/>
  <c r="F23" i="63"/>
  <c r="F25" i="63"/>
  <c r="F26" i="63"/>
  <c r="F28" i="63"/>
  <c r="F30" i="63"/>
  <c r="F32" i="63"/>
  <c r="F33" i="63"/>
  <c r="F8" i="45"/>
  <c r="F10" i="45"/>
  <c r="F11" i="45"/>
  <c r="F13" i="45"/>
  <c r="F15" i="45"/>
  <c r="F16" i="45"/>
  <c r="F17" i="45"/>
  <c r="F25" i="45"/>
  <c r="F26" i="45"/>
  <c r="F27" i="45"/>
  <c r="F30" i="45"/>
  <c r="F32" i="45"/>
  <c r="F34" i="45"/>
  <c r="F35" i="45"/>
  <c r="F37" i="45"/>
  <c r="F38" i="45"/>
  <c r="F29" i="45"/>
  <c r="F9" i="65"/>
  <c r="F36" i="45"/>
  <c r="F34" i="63"/>
  <c r="E28" i="102" l="1"/>
  <c r="E53" i="80"/>
  <c r="E53" i="102" s="1"/>
  <c r="E39" i="102"/>
  <c r="E24" i="102"/>
  <c r="E11" i="102"/>
  <c r="J19" i="31"/>
  <c r="J20" i="31" s="1"/>
  <c r="G20" i="31"/>
  <c r="H24" i="30"/>
  <c r="G18" i="30"/>
  <c r="F25" i="58"/>
  <c r="C19" i="45"/>
  <c r="E19" i="45"/>
  <c r="K9" i="93" s="1"/>
  <c r="D19" i="45"/>
  <c r="L15" i="93"/>
  <c r="C19" i="91"/>
  <c r="C24" i="91" s="1"/>
  <c r="C30" i="91" s="1"/>
  <c r="C32" i="91" s="1"/>
  <c r="C15" i="82"/>
  <c r="C51" i="4"/>
  <c r="C39" i="63"/>
  <c r="I11" i="93" s="1"/>
  <c r="F15" i="63"/>
  <c r="C15" i="52"/>
  <c r="C25" i="52"/>
  <c r="C23" i="52"/>
  <c r="H2" i="29"/>
  <c r="I24" i="31"/>
  <c r="E24" i="30"/>
  <c r="F24" i="30"/>
  <c r="E18" i="86"/>
  <c r="D18" i="86"/>
  <c r="F36" i="58"/>
  <c r="D39" i="63"/>
  <c r="J11" i="93" s="1"/>
  <c r="F38" i="63"/>
  <c r="E39" i="63"/>
  <c r="K11" i="93" s="1"/>
  <c r="F24" i="63"/>
  <c r="E16" i="63"/>
  <c r="F12" i="63"/>
  <c r="F16" i="65"/>
  <c r="D17" i="65"/>
  <c r="F11" i="88"/>
  <c r="F18" i="87"/>
  <c r="F38" i="87"/>
  <c r="C15" i="96"/>
  <c r="C25" i="82"/>
  <c r="C23" i="82"/>
  <c r="G18" i="86"/>
  <c r="I24" i="30"/>
  <c r="F17" i="63"/>
  <c r="F18" i="68"/>
  <c r="H18" i="86"/>
  <c r="F35" i="87"/>
  <c r="F23" i="58"/>
  <c r="F28" i="58"/>
  <c r="C16" i="63"/>
  <c r="C40" i="63" s="1"/>
  <c r="D16" i="63"/>
  <c r="F14" i="93"/>
  <c r="F10" i="93"/>
  <c r="F27" i="63"/>
  <c r="F12" i="65"/>
  <c r="I18" i="86"/>
  <c r="G16" i="30"/>
  <c r="E31" i="80"/>
  <c r="E54" i="80" s="1"/>
  <c r="C24" i="30"/>
  <c r="D29" i="58"/>
  <c r="D30" i="58" s="1"/>
  <c r="E21" i="58"/>
  <c r="E20" i="93"/>
  <c r="F20" i="93" s="1"/>
  <c r="E19" i="58"/>
  <c r="F19" i="58" s="1"/>
  <c r="F54" i="44"/>
  <c r="F17" i="58"/>
  <c r="F11" i="58"/>
  <c r="C14" i="58"/>
  <c r="D24" i="58"/>
  <c r="E29" i="58"/>
  <c r="E30" i="58" s="1"/>
  <c r="C10" i="58"/>
  <c r="C24" i="58"/>
  <c r="D21" i="58"/>
  <c r="F15" i="44"/>
  <c r="F19" i="44"/>
  <c r="C21" i="58"/>
  <c r="F13" i="58"/>
  <c r="F27" i="58"/>
  <c r="C29" i="58"/>
  <c r="C30" i="58" s="1"/>
  <c r="F14" i="44"/>
  <c r="C13" i="93"/>
  <c r="F22" i="58"/>
  <c r="D15" i="58"/>
  <c r="D14" i="58" s="1"/>
  <c r="F68" i="44"/>
  <c r="C9" i="93"/>
  <c r="F58" i="44"/>
  <c r="F63" i="44"/>
  <c r="C18" i="58"/>
  <c r="D18" i="58"/>
  <c r="D12" i="58"/>
  <c r="D10" i="58" s="1"/>
  <c r="E24" i="58"/>
  <c r="E14" i="58"/>
  <c r="F12" i="93"/>
  <c r="L13" i="93"/>
  <c r="L12" i="93"/>
  <c r="L14" i="93"/>
  <c r="F40" i="45"/>
  <c r="I26" i="93"/>
  <c r="F45" i="45"/>
  <c r="F85" i="45"/>
  <c r="L20" i="93"/>
  <c r="F18" i="45"/>
  <c r="L22" i="93"/>
  <c r="F79" i="45"/>
  <c r="F14" i="45"/>
  <c r="K21" i="93"/>
  <c r="K26" i="93" s="1"/>
  <c r="L10" i="93"/>
  <c r="F28" i="45"/>
  <c r="F35" i="58"/>
  <c r="F76" i="45"/>
  <c r="E31" i="81"/>
  <c r="C31" i="81"/>
  <c r="J2" i="30"/>
  <c r="E2" i="80"/>
  <c r="F2" i="68"/>
  <c r="D27" i="94"/>
  <c r="E37" i="94"/>
  <c r="E51" i="94" s="1"/>
  <c r="C27" i="4"/>
  <c r="E27" i="4"/>
  <c r="C37" i="94"/>
  <c r="C51" i="94" s="1"/>
  <c r="F2" i="65"/>
  <c r="E2" i="69"/>
  <c r="E40" i="50"/>
  <c r="D2" i="82"/>
  <c r="F2" i="44"/>
  <c r="F38" i="44" s="1"/>
  <c r="H2" i="74"/>
  <c r="H117" i="74" s="1"/>
  <c r="C2" i="97"/>
  <c r="K2" i="75"/>
  <c r="K56" i="75" s="1"/>
  <c r="F2" i="21"/>
  <c r="F31" i="21" s="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9" i="44"/>
  <c r="C13" i="65"/>
  <c r="C17" i="65" s="1"/>
  <c r="C11" i="96"/>
  <c r="C24" i="93"/>
  <c r="E27" i="94"/>
  <c r="F21" i="93"/>
  <c r="D24" i="93"/>
  <c r="C27" i="94"/>
  <c r="E9" i="58"/>
  <c r="E9" i="93"/>
  <c r="F46" i="45"/>
  <c r="E13" i="65"/>
  <c r="D9" i="93"/>
  <c r="D17" i="93" s="1"/>
  <c r="D9" i="58"/>
  <c r="F24" i="31"/>
  <c r="J16" i="30"/>
  <c r="C9" i="58"/>
  <c r="F15" i="93"/>
  <c r="F13" i="93"/>
  <c r="J26" i="93"/>
  <c r="F37" i="58"/>
  <c r="E2" i="81"/>
  <c r="E41" i="81" s="1"/>
  <c r="F2" i="45"/>
  <c r="F48" i="45" s="1"/>
  <c r="F8" i="98"/>
  <c r="G24" i="31" l="1"/>
  <c r="J17" i="31"/>
  <c r="J24" i="30"/>
  <c r="F19" i="45"/>
  <c r="D19" i="91"/>
  <c r="D24" i="91" s="1"/>
  <c r="D30" i="91" s="1"/>
  <c r="D32" i="91" s="1"/>
  <c r="E18" i="58"/>
  <c r="E31" i="102"/>
  <c r="E53" i="81"/>
  <c r="E54" i="102" s="1"/>
  <c r="C53" i="81"/>
  <c r="C54" i="102" s="1"/>
  <c r="C31" i="102"/>
  <c r="E40" i="63"/>
  <c r="E41" i="63" s="1"/>
  <c r="E43" i="63" s="1"/>
  <c r="C15" i="97" s="1"/>
  <c r="I9" i="93"/>
  <c r="C41" i="63"/>
  <c r="C43" i="63" s="1"/>
  <c r="H41" i="74"/>
  <c r="H79" i="74"/>
  <c r="G24" i="30"/>
  <c r="E24" i="93"/>
  <c r="E26" i="93" s="1"/>
  <c r="F39" i="63"/>
  <c r="F30" i="58"/>
  <c r="F21" i="58"/>
  <c r="J9" i="93"/>
  <c r="L9" i="93" s="1"/>
  <c r="D40" i="63"/>
  <c r="D41" i="63" s="1"/>
  <c r="F16" i="63"/>
  <c r="F29" i="58"/>
  <c r="K19" i="93"/>
  <c r="F18" i="58"/>
  <c r="C70" i="44"/>
  <c r="F24" i="58"/>
  <c r="C17" i="93"/>
  <c r="F15" i="58"/>
  <c r="F14" i="58"/>
  <c r="C26" i="58"/>
  <c r="C31" i="58" s="1"/>
  <c r="D26" i="58"/>
  <c r="D31" i="58" s="1"/>
  <c r="D70" i="44"/>
  <c r="C25" i="93"/>
  <c r="C26" i="93" s="1"/>
  <c r="L11" i="93"/>
  <c r="L21" i="93"/>
  <c r="K113" i="75"/>
  <c r="K28" i="75"/>
  <c r="K85" i="75"/>
  <c r="F9" i="93"/>
  <c r="F13" i="65"/>
  <c r="E17" i="65"/>
  <c r="C14" i="97" s="1"/>
  <c r="F9" i="58"/>
  <c r="D26" i="93"/>
  <c r="L26" i="93"/>
  <c r="E34" i="58" l="1"/>
  <c r="E38" i="58" s="1"/>
  <c r="J19" i="93"/>
  <c r="F40" i="63"/>
  <c r="F26" i="93"/>
  <c r="F17" i="65"/>
  <c r="D34" i="58" l="1"/>
  <c r="D38" i="58" s="1"/>
  <c r="D42" i="58" s="1"/>
  <c r="J30" i="93"/>
  <c r="L30" i="93" s="1"/>
  <c r="L19" i="93"/>
  <c r="D19" i="93"/>
  <c r="D30" i="93" s="1"/>
  <c r="D43" i="63"/>
  <c r="F43" i="63" s="1"/>
  <c r="F41" i="63"/>
  <c r="E42" i="58"/>
  <c r="F42" i="58" l="1"/>
  <c r="F34" i="58"/>
  <c r="F38" i="58"/>
  <c r="C36" i="58"/>
  <c r="I19" i="93"/>
  <c r="I30" i="93" s="1"/>
  <c r="C18" i="93" l="1"/>
  <c r="C19" i="93" s="1"/>
  <c r="C30" i="93" s="1"/>
  <c r="C34" i="58"/>
  <c r="C38" i="58" s="1"/>
  <c r="C42" i="58" s="1"/>
  <c r="F27" i="44" l="1"/>
  <c r="E33" i="44"/>
  <c r="E11" i="93" s="1"/>
  <c r="E12" i="58" l="1"/>
  <c r="F12" i="58" s="1"/>
  <c r="F11" i="93"/>
  <c r="E17" i="93"/>
  <c r="E35" i="44"/>
  <c r="F33" i="44"/>
  <c r="E19" i="91" l="1"/>
  <c r="E24" i="91" s="1"/>
  <c r="E30" i="91" s="1"/>
  <c r="E32" i="91" s="1"/>
  <c r="E10" i="58"/>
  <c r="F10" i="58" s="1"/>
  <c r="F35" i="44"/>
  <c r="E64" i="44"/>
  <c r="E19" i="93"/>
  <c r="E30" i="93" s="1"/>
  <c r="E26" i="58"/>
  <c r="F19" i="93" l="1"/>
  <c r="E70" i="44"/>
  <c r="F70" i="44" s="1"/>
  <c r="F64" i="44"/>
  <c r="F26" i="58"/>
  <c r="E31" i="58"/>
  <c r="F31" i="58" s="1"/>
  <c r="D23" i="30" l="1"/>
  <c r="D24" i="30" s="1"/>
</calcChain>
</file>

<file path=xl/sharedStrings.xml><?xml version="1.0" encoding="utf-8"?>
<sst xmlns="http://schemas.openxmlformats.org/spreadsheetml/2006/main" count="2575" uniqueCount="933">
  <si>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</si>
  <si>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</si>
  <si>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</si>
  <si>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</si>
  <si>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</si>
  <si>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</si>
  <si>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</si>
  <si>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</si>
  <si>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</si>
  <si>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</si>
  <si>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</si>
  <si>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</si>
  <si>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</si>
  <si>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</si>
  <si>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</si>
  <si>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</si>
  <si>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</si>
  <si>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</si>
  <si>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</si>
  <si>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</si>
  <si>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</si>
  <si>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</si>
  <si>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</si>
  <si>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</si>
  <si>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</si>
  <si>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</si>
  <si>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</si>
  <si>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</si>
  <si>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</si>
  <si>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</si>
  <si>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</si>
  <si>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</si>
  <si>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</si>
  <si>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</si>
  <si>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</si>
  <si>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</si>
  <si>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</si>
  <si>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</si>
  <si>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</si>
  <si>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</si>
  <si>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</si>
  <si>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</si>
  <si>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</si>
  <si>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</si>
  <si>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</si>
  <si>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</si>
  <si>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</si>
  <si>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</si>
  <si>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</si>
  <si>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</si>
  <si>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</si>
  <si>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</si>
  <si>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</si>
  <si>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</si>
  <si>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</si>
  <si>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</si>
  <si>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</si>
  <si>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</si>
  <si>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</si>
  <si>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</si>
  <si>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Építményadó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</si>
  <si>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</si>
  <si>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</si>
  <si>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</si>
  <si>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</si>
  <si>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</si>
  <si>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</si>
  <si>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</si>
  <si>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</si>
  <si>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</si>
  <si>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</si>
  <si>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</si>
  <si>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</si>
  <si>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</si>
  <si>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</si>
  <si>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</si>
  <si>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</si>
  <si>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</si>
  <si>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</si>
  <si>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</si>
  <si>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</si>
  <si>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</si>
  <si>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36</t>
  </si>
  <si>
    <t>38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</si>
  <si>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</si>
  <si>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</si>
  <si>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</si>
  <si>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</si>
  <si>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Balatoni Fejlesztési Tanács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</si>
  <si>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</si>
  <si>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</si>
  <si>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</si>
  <si>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</si>
  <si>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</si>
  <si>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</si>
  <si>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</si>
  <si>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</si>
  <si>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</si>
  <si>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</si>
  <si>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</si>
  <si>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</si>
  <si>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</si>
  <si>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</si>
  <si>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</si>
  <si>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Önkormányzatok felhalmozási támogatásai</t>
  </si>
  <si>
    <t>Felhalmozási és tőke jellegű bevételek</t>
  </si>
  <si>
    <t>Támogatásértékű átvett pénzeszközök</t>
  </si>
  <si>
    <t xml:space="preserve">Véglegesen átvett pénzeszköz </t>
  </si>
  <si>
    <t>Működési célú átvett pénzeszköz</t>
  </si>
  <si>
    <t>Felhalmozási célú átvett pénzeszköz</t>
  </si>
  <si>
    <t>Támogatási kölcsönök visszatérülése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</si>
  <si>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</si>
  <si>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</si>
  <si>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</si>
  <si>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</si>
  <si>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</si>
  <si>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</si>
  <si>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</si>
  <si>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</si>
  <si>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</si>
  <si>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</si>
  <si>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</si>
  <si>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</si>
  <si>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</si>
  <si>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</si>
  <si>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</si>
  <si>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</si>
  <si>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</si>
  <si>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</si>
  <si>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</si>
  <si>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Önkormányzatok felhalmozási támogatása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</si>
  <si>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</si>
  <si>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</si>
  <si>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</si>
  <si>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</si>
  <si>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</si>
  <si>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</si>
  <si>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39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</si>
  <si>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</si>
  <si>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</si>
  <si>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</si>
  <si>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</si>
  <si>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</si>
  <si>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</si>
  <si>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</si>
  <si>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</si>
  <si>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</si>
  <si>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</si>
  <si>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</si>
  <si>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</si>
  <si>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</si>
  <si>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35</t>
  </si>
  <si>
    <t>37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</si>
  <si>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</si>
  <si>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</si>
  <si>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</si>
  <si>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</si>
  <si>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</si>
  <si>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</si>
  <si>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</si>
  <si>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</si>
  <si>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</si>
  <si>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</si>
  <si>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</si>
  <si>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</si>
  <si>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</si>
  <si>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</si>
  <si>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</si>
  <si>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</si>
  <si>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</si>
  <si>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</si>
  <si>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</si>
  <si>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</si>
  <si>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</si>
  <si>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</si>
  <si>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</si>
  <si>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</si>
  <si>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</si>
  <si>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</si>
  <si>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</si>
  <si>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</si>
  <si>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</si>
  <si>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</si>
  <si>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</si>
  <si>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</si>
  <si>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</si>
  <si>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</si>
  <si>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</si>
  <si>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</si>
  <si>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</si>
  <si>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</si>
  <si>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</si>
  <si>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</si>
  <si>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</si>
  <si>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</si>
  <si>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013390 Egyéb kiegészítő szolgáltatások</t>
  </si>
  <si>
    <t>018030 Támogatási célú finanszírozási műveletek</t>
  </si>
  <si>
    <t>031060 Bűnmegelőzés</t>
  </si>
  <si>
    <t>032020 Tűz- és katasztrófavédelmi tevékenységek</t>
  </si>
  <si>
    <t>041233 Hosszabb időtartamú közfoglalkoztatás</t>
  </si>
  <si>
    <t>045160 Közutak, hidak, alagutak üzemeltetése, fenntartása</t>
  </si>
  <si>
    <t>052020 Szennyvíz gyűjtése, tisztítása, elhelyezése</t>
  </si>
  <si>
    <t>064010 Közvilágítás</t>
  </si>
  <si>
    <t>066010 Zöldterület-kezelés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</si>
  <si>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</si>
  <si>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</si>
  <si>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</si>
  <si>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</si>
  <si>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</si>
  <si>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</si>
  <si>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</si>
  <si>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082094 Közművelődés - kulturális alapú gazdaságfejlesztés</t>
  </si>
  <si>
    <t>083030 Egyéb kiadói tevékenység</t>
  </si>
  <si>
    <t>084031 Civil szervezetek működési támogatása</t>
  </si>
  <si>
    <t>104042 Gyermekjóléti szolgáltatások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</si>
  <si>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</si>
  <si>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</si>
  <si>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</si>
  <si>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</si>
  <si>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</si>
  <si>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</si>
  <si>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</si>
  <si>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</si>
  <si>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</si>
  <si>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Feladatmutató</t>
  </si>
  <si>
    <t>011130 Önkormányzatok és önk. hivatalok jogalkotó és ált. igazgatási tev-e</t>
  </si>
  <si>
    <t>016080 Kiemelt állami és önk. rendezvények</t>
  </si>
  <si>
    <t>051030 Nem veszélyes hulladék vegyes begyűjtése, szállítása</t>
  </si>
  <si>
    <t>018010 Önkormányzatok elszámo-lásai a központi köl-tségvetéssel</t>
  </si>
  <si>
    <t>013350 Az önk-i vagyon-nal való gazdál-kodással kap-csolatos felada-tok</t>
  </si>
  <si>
    <t>081045 Szabadidő-sport- tevékenység és támogatása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</si>
  <si>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</si>
  <si>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</si>
  <si>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</si>
  <si>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</si>
  <si>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</si>
  <si>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</si>
  <si>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</si>
  <si>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</si>
  <si>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</si>
  <si>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</si>
  <si>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</si>
  <si>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</si>
  <si>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</si>
  <si>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</si>
  <si>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Kamatbevételek</t>
  </si>
  <si>
    <t>Egyéb működési bevételek</t>
  </si>
  <si>
    <t>Működési bevételek (=11+…+18)</t>
  </si>
  <si>
    <t>Ingatlanok értékesítése</t>
  </si>
  <si>
    <t xml:space="preserve">Működési célú visszatérítendő támogatások, kölcsönök visszatérülése államháztartáson kívülről 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</si>
  <si>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</si>
  <si>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</si>
  <si>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</si>
  <si>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</si>
  <si>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Finanszírozási bevételek (=29+30)</t>
  </si>
  <si>
    <t>Bevételek összesen (=28+31)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</si>
  <si>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</si>
  <si>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</si>
  <si>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</si>
  <si>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</si>
  <si>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</si>
  <si>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</si>
  <si>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</si>
  <si>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</si>
  <si>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</si>
  <si>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</si>
  <si>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</si>
  <si>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</si>
  <si>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</si>
  <si>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</si>
  <si>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</si>
  <si>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</si>
  <si>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</si>
  <si>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</si>
  <si>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</si>
  <si>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</si>
  <si>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</si>
  <si>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</si>
  <si>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</si>
  <si>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</si>
  <si>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</si>
  <si>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</si>
  <si>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</si>
  <si>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</si>
  <si>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</si>
  <si>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</si>
  <si>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</si>
  <si>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</si>
  <si>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</si>
  <si>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</si>
  <si>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</si>
  <si>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</si>
  <si>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</si>
  <si>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H/I/8 Költségvetési évben esedékes kötelezett-ségek egyéb felhalmozási célú kiadásokra (4218)</t>
  </si>
  <si>
    <t>H/I/9 Költségvetési évben esedékes kötelezett-ségek finanszírozási kiadásokra (4219)</t>
  </si>
  <si>
    <t>H/I Költségvetési évben esedékes kötelezett-ségek  (=01+…+09)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</si>
  <si>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</si>
  <si>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</si>
  <si>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</si>
  <si>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</si>
  <si>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</si>
  <si>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D/I/5 Költségvetési évben esedékes követelések felhalmozási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</si>
  <si>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</si>
  <si>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</si>
  <si>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</si>
  <si>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>Év végi értékelésből adódó különbözet és átsorolás (+-)</t>
  </si>
  <si>
    <t>Pénzügyi teljesítés</t>
  </si>
  <si>
    <t>Előző évi követelés helyesbí-tése (+-)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</si>
  <si>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</si>
  <si>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</si>
  <si>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</si>
  <si>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</si>
  <si>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Pénzforga-lom nélküli tranzakciók (+-)</t>
  </si>
  <si>
    <t>Tihanyi Közös Hivatal</t>
  </si>
  <si>
    <t>Tűzoltóság</t>
  </si>
  <si>
    <t>Kistérségi társulatnak</t>
  </si>
  <si>
    <t>Összesen:</t>
  </si>
  <si>
    <t>Balatonakaliért Közalapítvány</t>
  </si>
  <si>
    <t>Polgárőrség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</si>
  <si>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</si>
  <si>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</si>
  <si>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</si>
  <si>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</si>
  <si>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</si>
  <si>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</si>
  <si>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</si>
  <si>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</si>
  <si>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</si>
  <si>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</si>
  <si>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</si>
  <si>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</si>
  <si>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</si>
  <si>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</si>
  <si>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</si>
  <si>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</si>
  <si>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</si>
  <si>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</si>
  <si>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</si>
  <si>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</si>
  <si>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</si>
  <si>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</si>
  <si>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</si>
  <si>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</si>
  <si>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</si>
  <si>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</si>
  <si>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</si>
  <si>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</si>
  <si>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</si>
  <si>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</si>
  <si>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</si>
  <si>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</si>
  <si>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</si>
  <si>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</si>
  <si>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</si>
  <si>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</si>
  <si>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</si>
  <si>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</si>
  <si>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</si>
  <si>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</si>
  <si>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</si>
  <si>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</si>
  <si>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</si>
  <si>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</si>
  <si>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</si>
  <si>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</si>
  <si>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</si>
  <si>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</si>
  <si>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</si>
  <si>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</si>
  <si>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</si>
  <si>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</si>
  <si>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</si>
  <si>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</si>
  <si>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</si>
  <si>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</si>
  <si>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</si>
  <si>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</si>
  <si>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</si>
  <si>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</si>
  <si>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</si>
  <si>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</si>
  <si>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</si>
  <si>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</si>
  <si>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</si>
  <si>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</si>
  <si>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55</t>
  </si>
  <si>
    <t>56</t>
  </si>
  <si>
    <t>57</t>
  </si>
  <si>
    <t>58</t>
  </si>
  <si>
    <t>59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</si>
  <si>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</si>
  <si>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</si>
  <si>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</si>
  <si>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</si>
  <si>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</si>
  <si>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</si>
  <si>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</si>
  <si>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</si>
  <si>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</si>
  <si>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</si>
  <si>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</si>
  <si>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</si>
  <si>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</si>
  <si>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</si>
  <si>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</si>
  <si>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</si>
  <si>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</si>
  <si>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Ingatlanok értékesítése (B52)</t>
  </si>
  <si>
    <t>Egyéb működési célú átvett pénzeszközök (B63)</t>
  </si>
  <si>
    <t xml:space="preserve">ebből: egyéb civil szervezetek </t>
  </si>
  <si>
    <t xml:space="preserve">ebből: egyéb vállalkozások   </t>
  </si>
  <si>
    <t>Felhalmozási célú visszatérítendő támogatások, kölcsönök visszatérülése államháztartáson kívülről  (B72)</t>
  </si>
  <si>
    <t>Egyéb felhalmozási célú átvett pénzeszközök  (B73)</t>
  </si>
  <si>
    <t>ebből: háztartások</t>
  </si>
  <si>
    <t>Előző év költségvetési maradványának igénybevétele (B8131)</t>
  </si>
  <si>
    <t>Államháztartáson belüli megelőlegezések (B814)</t>
  </si>
  <si>
    <t>60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</si>
  <si>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</si>
  <si>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</si>
  <si>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</si>
  <si>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</si>
  <si>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</si>
  <si>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</si>
  <si>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</si>
  <si>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</si>
  <si>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Személyi juttatások összesen (=05+09) (K1)</t>
  </si>
  <si>
    <t>ebből: szociális hozzájárulási adó</t>
  </si>
  <si>
    <t>ebből: egészségügyi hozzájárulás</t>
  </si>
  <si>
    <t>ebből: táppénz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</si>
  <si>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</si>
  <si>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</si>
  <si>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</si>
  <si>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</si>
  <si>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</si>
  <si>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</si>
  <si>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</si>
  <si>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</si>
  <si>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</si>
  <si>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</si>
  <si>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</si>
  <si>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</si>
  <si>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</si>
  <si>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</si>
  <si>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</si>
  <si>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</si>
  <si>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61</t>
  </si>
  <si>
    <t>62</t>
  </si>
  <si>
    <t>63</t>
  </si>
  <si>
    <t>Maradvány igénybevétele</t>
  </si>
  <si>
    <t>Felhalmozási célú visszatérítendő támogatások, kölcsönök visszatérülése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</si>
  <si>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</si>
  <si>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</si>
  <si>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</si>
  <si>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</si>
  <si>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</si>
  <si>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</si>
  <si>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</si>
  <si>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</si>
  <si>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</si>
  <si>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</si>
  <si>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</si>
  <si>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</si>
  <si>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</si>
  <si>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</si>
  <si>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</si>
  <si>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</si>
  <si>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</si>
  <si>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</si>
  <si>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</si>
  <si>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</si>
  <si>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</si>
  <si>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</si>
  <si>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</si>
  <si>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</si>
  <si>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</si>
  <si>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Felújítások (=61+62) (K7)</t>
  </si>
  <si>
    <t>ebből: egyéb civil szervezetek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</si>
  <si>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</si>
  <si>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</si>
  <si>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</si>
  <si>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</si>
  <si>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</si>
  <si>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</si>
  <si>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</si>
  <si>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</si>
  <si>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</si>
  <si>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</si>
  <si>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</si>
  <si>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</si>
  <si>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</si>
  <si>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</si>
  <si>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</si>
  <si>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</si>
  <si>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</si>
  <si>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</si>
  <si>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</si>
  <si>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</si>
  <si>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</si>
  <si>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</si>
  <si>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</si>
  <si>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</si>
  <si>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</si>
  <si>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</si>
  <si>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</si>
  <si>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</si>
  <si>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</si>
  <si>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</si>
  <si>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</si>
  <si>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</si>
  <si>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</si>
  <si>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</si>
  <si>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</si>
  <si>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</si>
  <si>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</si>
  <si>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</si>
  <si>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</si>
  <si>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</si>
  <si>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</si>
  <si>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</si>
  <si>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</si>
  <si>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</si>
  <si>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</si>
  <si>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</si>
  <si>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</si>
  <si>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</si>
  <si>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</si>
  <si>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</si>
  <si>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</si>
  <si>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méltányos</t>
  </si>
  <si>
    <t>Óvodai térítési díj</t>
  </si>
  <si>
    <t> méltányos</t>
  </si>
  <si>
    <t> 100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</si>
  <si>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</si>
  <si>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</si>
  <si>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</si>
  <si>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</si>
  <si>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</si>
  <si>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</si>
  <si>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</si>
  <si>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</si>
  <si>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</si>
  <si>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</si>
  <si>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Pénzkészlet összesen (13+14+15+16) (17=05+06+07+12)</t>
  </si>
  <si>
    <t>Egyéb sajátos elszámolások (=08+09+10+11)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</si>
  <si>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</si>
  <si>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</si>
  <si>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</si>
  <si>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</si>
  <si>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</si>
  <si>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</si>
  <si>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</si>
  <si>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</si>
  <si>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</si>
  <si>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</si>
  <si>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</si>
  <si>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</si>
  <si>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</si>
  <si>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</si>
  <si>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</si>
  <si>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</si>
  <si>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</si>
  <si>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</si>
  <si>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</si>
  <si>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</si>
  <si>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</si>
  <si>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</si>
  <si>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</si>
  <si>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</si>
  <si>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</si>
  <si>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</si>
  <si>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</si>
  <si>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</si>
  <si>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</si>
  <si>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</si>
  <si>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</si>
  <si>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</si>
  <si>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</si>
  <si>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 xml:space="preserve">ebből: épület után fizetett idegenforgalmi adó </t>
  </si>
  <si>
    <t>Biztosító által fizetett kártérítés (B410)</t>
  </si>
  <si>
    <t>Egyéb működési bevételek (B411)</t>
  </si>
  <si>
    <t>polgármester, főpolgármester</t>
  </si>
  <si>
    <t>Polc (pénzügy)</t>
  </si>
  <si>
    <t>Magtár megvásárlása</t>
  </si>
  <si>
    <t>Forgalomlassítás</t>
  </si>
  <si>
    <t>Vízibicikli</t>
  </si>
  <si>
    <t>Kapott előlegek, túlfizetések (3671)</t>
  </si>
  <si>
    <t>Foglalkoztatottak személyi juttatásai (=01+…+04)        (K11)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</si>
  <si>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</si>
  <si>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</si>
  <si>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</si>
  <si>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</si>
  <si>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</si>
  <si>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>Egyéb felhalmozási célú kiadások (=64) (K8)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</si>
  <si>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</si>
  <si>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</si>
  <si>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</si>
  <si>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</si>
  <si>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</si>
  <si>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</si>
  <si>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</si>
  <si>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</si>
  <si>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Belterületi utak, járdák, hidak felújítása</t>
  </si>
  <si>
    <t>Közművelődési érdekeltségnövelő támogatás</t>
  </si>
  <si>
    <t>A települési önkormányzatok szociális feladatainak egyéb támogatása</t>
  </si>
  <si>
    <t>Helyi önkormányzatok működési célú költségvetési támogatásai összesen (=01)</t>
  </si>
  <si>
    <t>Helyi önkormányzatok felhalmozási célú költségvetési támogatásai összesen (=03+04)</t>
  </si>
  <si>
    <t>A helyi önkormányzatok kiegészítő támogatásainak és egyéb kötött felhasználású támogatásainak elszámolása</t>
  </si>
  <si>
    <t>18. melléklet</t>
  </si>
  <si>
    <t>D/I Költségvetési évben esedékes követelések  (=01+…08)</t>
  </si>
  <si>
    <t>20. melléklet folytatása</t>
  </si>
  <si>
    <t>Működési kiadások összesen(=01+…+07)</t>
  </si>
  <si>
    <t>Felhalmozási kiadások összesen(=09+10+11)</t>
  </si>
  <si>
    <t>Költségvetési kiadások (=08+12)</t>
  </si>
  <si>
    <t>Államháztartáson belüli megelőlegezések visszafizetése</t>
  </si>
  <si>
    <t>041233 Hosszabb időtartamú közfoglalkoz-tatás</t>
  </si>
  <si>
    <t>074011  Foglalkozás-egészségügyi alapellátás</t>
  </si>
  <si>
    <t>900020  Önkormányzatok funkcióra nem sorolható bevételei államháztartáson kívülről</t>
  </si>
  <si>
    <t xml:space="preserve">Felhalmozási bevételek (=20+21)      </t>
  </si>
  <si>
    <t>Működési célú átvett pénzeszközök (=23+24)</t>
  </si>
  <si>
    <t>Felhalmozási célú átvett pénzeszközök (=26)</t>
  </si>
  <si>
    <t>Működési célú támogatások államháztartáson belülről (=01+02)</t>
  </si>
  <si>
    <t>Felhalmozási célú támogatások államháztartáson belülről (=04+05)</t>
  </si>
  <si>
    <t>23. melléklet</t>
  </si>
  <si>
    <t>26. melléklet folytatása</t>
  </si>
  <si>
    <t>Önkormányzati feladatellátást szolgáló fejlesztések (Berek utca, Malom utca, Vak Bottyán utca) - 2015</t>
  </si>
  <si>
    <t>Balatonakali Önkormányzat pályázati támogatással megvalósuló projektek bevételei, kiadásai</t>
  </si>
  <si>
    <t>Közművelődési érdekeltségnövelő támogatás (Forrás-park játszótéri eszközök, berendezések; strandi játszótér) - 2015</t>
  </si>
  <si>
    <t>Felhalmozási célú támogatások bevételei államháztartáson belülről</t>
  </si>
  <si>
    <t>Működési célú támogatások bevételei államháztartáson belülről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</si>
  <si>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</si>
  <si>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</si>
  <si>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</si>
  <si>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</si>
  <si>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(=01+02)</t>
  </si>
  <si>
    <t>Ingatlanok nettó értéke</t>
  </si>
  <si>
    <t xml:space="preserve">Balatonakali Napköziotthonos Óvoda 2016. évi egyszerűsített mérlege </t>
  </si>
  <si>
    <t>Balatonakali Napköziotthonos Óvoda 2016. évi eredménykimutatása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</si>
  <si>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</si>
  <si>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</si>
  <si>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</si>
  <si>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</si>
  <si>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</si>
  <si>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</si>
  <si>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</si>
  <si>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</si>
  <si>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</si>
  <si>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</si>
  <si>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</si>
  <si>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</si>
  <si>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</si>
  <si>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</si>
  <si>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</si>
  <si>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</si>
  <si>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</si>
  <si>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</si>
  <si>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</si>
  <si>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</si>
  <si>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</si>
  <si>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</si>
  <si>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</si>
  <si>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</si>
  <si>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</si>
  <si>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</si>
  <si>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</si>
  <si>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</si>
  <si>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Balatonakali Napköziotthonos Óvoda 2016. évi maradványkimutatása</t>
  </si>
  <si>
    <t>Balatonakali Napköziotthonos Óvoda 2016. évi bevételei</t>
  </si>
  <si>
    <t xml:space="preserve">Költségvetési bevételek (=05) </t>
  </si>
  <si>
    <t>Bevételek összesen (=06+09)</t>
  </si>
  <si>
    <t>Balatonakali Napköziotthonos Óvoda 2016. évi kiadásai</t>
  </si>
  <si>
    <t>Különféle befizetések és egyéb dologi kiadások (=29+30)        (K35)</t>
  </si>
  <si>
    <t xml:space="preserve">Működési kiadások összesen (=09+10+32)                                                                    </t>
  </si>
  <si>
    <t xml:space="preserve">Költségvetési kiadások (=33)                                                                                                               </t>
  </si>
  <si>
    <t xml:space="preserve">Kiadások összesen (=34+35)                                                                                                       </t>
  </si>
  <si>
    <t xml:space="preserve">Balatonakali Napköziotthonos Óvoda 2016. évi pénzforgalom egyeztetése </t>
  </si>
  <si>
    <t xml:space="preserve">Balatonakali Önkormányzat 2016. évi egyszerűsített mérlege </t>
  </si>
  <si>
    <t>Balatonakali Önkormányzat 2016. évi eredménykimutatása</t>
  </si>
  <si>
    <t>Balatonakali Önkormányzat 2016. évi maradványkimutatása</t>
  </si>
  <si>
    <t>Balatonakali Önkormányzat 2016. évi bevételei</t>
  </si>
  <si>
    <t>Működési célú költségvetési támogatások és kiegészítő támogatások (B115)</t>
  </si>
  <si>
    <t>Elszámolásból származó bevételek (B116)</t>
  </si>
  <si>
    <t>Önkormányzatok működési támogatásai (=01+…+06)        (B11)</t>
  </si>
  <si>
    <t>ebből: központi költségvetési szervek (B16)</t>
  </si>
  <si>
    <t>ebből: elkülönített állami pénzalapok (B16)</t>
  </si>
  <si>
    <t>ebből: helyi önkormányzatok és költségvetési szerveik (B16)</t>
  </si>
  <si>
    <t>Működési célú támogatások államháztartáson belülről (=07+08) (B1)</t>
  </si>
  <si>
    <t>Felhalmozási célú támogatások államháztartáson belülről (=13+14) (B2)</t>
  </si>
  <si>
    <t>Közhatalmi bevételek (16+26+27) (B3)</t>
  </si>
  <si>
    <t>Kamatbevételek és más nyereségjellegű bevételek (B408)</t>
  </si>
  <si>
    <t>Működési bevételek (=29+…+36) (B4)</t>
  </si>
  <si>
    <t>Egyéb tárgyi eszközök értékesítése (B53)</t>
  </si>
  <si>
    <t>Felhalmozási bevételek (=38+39) (B5)</t>
  </si>
  <si>
    <t>Működési célú átvett pénzeszközök (=41)  (B6)</t>
  </si>
  <si>
    <t>Felhalmozási célú átvett pénzeszközök (=45+47)  (B7)</t>
  </si>
  <si>
    <t>Költségvetési bevételek (=12+15+28+37+40+44+49)        (B1-B7)</t>
  </si>
  <si>
    <t>Maradvány igénybevétele (=51)  (B813)</t>
  </si>
  <si>
    <t>Belföldi finanszírozás bevételei (=52+53)  (B81)</t>
  </si>
  <si>
    <t>Finanszírozási bevételek (=54) (B8)</t>
  </si>
  <si>
    <t>Bevételek összesen (=50+54)</t>
  </si>
  <si>
    <t>Balatonakali Önkormányzat 2016. évi kiadásai</t>
  </si>
  <si>
    <t>Céljuttatás, projektprémium (K1103)</t>
  </si>
  <si>
    <t>Közlekedési költségtérítés (K1109)</t>
  </si>
  <si>
    <t>Béren kívüli juttatások (K1107)</t>
  </si>
  <si>
    <t>Foglalkoztatottak személyi juttatásai (=01+…+06) (K11)</t>
  </si>
  <si>
    <t>Külső személyi juttatások (=08+09+10) (K12)</t>
  </si>
  <si>
    <t>Munkaadókat terhelő járulékok és szociális hozzájárulási adó (=14+…+17) (K2)</t>
  </si>
  <si>
    <t>Készletbeszerzés (=18+19+20) (K31)</t>
  </si>
  <si>
    <t>Kommunikációs szolgáltatások (=22+23)  (K32)</t>
  </si>
  <si>
    <t>Bérleti és lízingdíjak (K333)</t>
  </si>
  <si>
    <t>Szolgáltatási kiadások (=25+…+30) (K33)</t>
  </si>
  <si>
    <t>Kiküldetések, reklám- és propagandakiadások (=32) (K34)</t>
  </si>
  <si>
    <t>Különféle befizetések és egyéb dologi kiadások (=34+...+37)  (K35)</t>
  </si>
  <si>
    <t>Dologi kiadások (=21+24+31+33+38)  (K3)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</si>
  <si>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</si>
  <si>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</si>
  <si>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</si>
  <si>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Egyéb nem intézményi ellátások (=41+42+43) (K48)</t>
  </si>
  <si>
    <t>Ellátottak pénzbeli juttatásai (=40) (K4)</t>
  </si>
  <si>
    <t xml:space="preserve">Elvonások és befizetések (=45) (K502) </t>
  </si>
  <si>
    <t>Egyéb működési célú támogatások államháztartáson belülre  (=48+49) (K506)</t>
  </si>
  <si>
    <t>Egyéb működési célú támogatások államháztartáson kívülre  (= 51+52) (K511)</t>
  </si>
  <si>
    <t>Egyéb működési célú kiadások (=46+47+50+53) (K5)</t>
  </si>
  <si>
    <t>Beruházások (=55+…+59) (K6)</t>
  </si>
  <si>
    <t>Költségvetési kiadások (=12+13+39+44+54+60+63+66)        (K1-K8)</t>
  </si>
  <si>
    <t>Belföldi értékpapírok kiadásai (K912)</t>
  </si>
  <si>
    <t>Finanszírozási kiadások (=68+69+70) (K9)</t>
  </si>
  <si>
    <t>Kiadások összesen (=67+71)</t>
  </si>
  <si>
    <t>Közvetített szolgáltatások ellenértéke (B403)</t>
  </si>
  <si>
    <t>Ellátási díjak (B405)</t>
  </si>
  <si>
    <t>Kamatbevételek és más nyereségjellegű bevévételek (B408)</t>
  </si>
  <si>
    <t>Működési bevételek (=01+02+03+04) (B4)</t>
  </si>
  <si>
    <t>Központi, irányító szervi támogatás (B816)</t>
  </si>
  <si>
    <t>Finanszírozási bevételek (=07+08) (B8)</t>
  </si>
  <si>
    <t>Külső személyi juttatások (=06+07) (K12)</t>
  </si>
  <si>
    <t>Személyi juttatások összesen (=05+08) (K1)</t>
  </si>
  <si>
    <t xml:space="preserve">Munkaadókat terhelő járulékok és szociális hozzájárulási adó (=11+…+14) (K2)                                             </t>
  </si>
  <si>
    <t xml:space="preserve">ebből: egészségügyi hozzájárulás    </t>
  </si>
  <si>
    <t xml:space="preserve">ebből: táppénz hozzájárulás     </t>
  </si>
  <si>
    <t xml:space="preserve">ebből: munkáltatót terhelő személyi jövedelemadó        </t>
  </si>
  <si>
    <t>Készletbeszerzés (=15+16) (K31)</t>
  </si>
  <si>
    <t>Kommunikációs szolgáltatások (=18+19) (K32)</t>
  </si>
  <si>
    <t>Karbantartási, kisjavítási szolgáltatások (K334)</t>
  </si>
  <si>
    <t>Szakmai tevékenységet segító szolgáltatások (K336)</t>
  </si>
  <si>
    <t>Szolgáltatási kiadások (=21+...+25) (K33)</t>
  </si>
  <si>
    <t>Kiküldetések, reklám- és propagandakiadások (=26) (K34)</t>
  </si>
  <si>
    <t>Dologi kiadások (=17+20+26+28+31) (K3)</t>
  </si>
  <si>
    <t>KÖZALKALMAZOTTAK ÖSSZESEN</t>
  </si>
  <si>
    <t>EGYÉB BÉRRENDSZER ÖSSZESEN</t>
  </si>
  <si>
    <t>VÁLASZTOTT TISZTSÉGVISELŐK ÖSSZESEN</t>
  </si>
  <si>
    <t>helyi önkormányzati képviselő-testület tagja, megyei közgyűlés tagja</t>
  </si>
  <si>
    <t>alpolgármester, főpolgármester-helyettes, megyei közgyűlés elnöke, alelnöke</t>
  </si>
  <si>
    <t>FOGLALKOZTATOTTAK ÖSSZESEN (=02+07+11)</t>
  </si>
  <si>
    <t xml:space="preserve">Balatonakali Önkormányzat 2016. évi pénzforgalom egyeztetése </t>
  </si>
  <si>
    <t xml:space="preserve">Balatonakali Önkormányzat immateriális javak és tárgyi eszközök állományának alakulása 2016. évben </t>
  </si>
  <si>
    <t>Balatonakali Önkormányzat ingatlanok értékének vagyonelemenkénti bemutatása 2016. évben</t>
  </si>
  <si>
    <t>Balatonakali Önkormányzat részesedések állományának alakulása  2016. évben</t>
  </si>
  <si>
    <t>Erdők</t>
  </si>
  <si>
    <t>Összesen (=01+…+06)</t>
  </si>
  <si>
    <t>Az önkormányzat által az adott célra ténylegesen felhasznált összeg (2016-ban)</t>
  </si>
  <si>
    <t>Az önkormányzat által  fel nem használt, de a következő (2017) évben jogszerűen felhasználható összeg</t>
  </si>
  <si>
    <t>A 2015. évről áthúzódó bérkompenzáció támogatása</t>
  </si>
  <si>
    <t>Helyi önkormányzatok kiegészítő támogatásai összesen (=02)</t>
  </si>
  <si>
    <t>A költségvetési szerveknél foglalkoztatottak 2016. évi kompenzációja (1047/2016. (II.15.) Korm. hat.)</t>
  </si>
  <si>
    <t>A helyi önkormányzatok szociális célú tüzelőanyag vásárláshoz kapcsolódó kiegészítő támogatása (1426/2016. (VIII. 17.) Korm. hat.)</t>
  </si>
  <si>
    <t>Az előző évi (2015.) kötelezettségvállalással terhelt kiegészítő támogatásainak és egyéb kötött felhasználású támogatások maradványának elszámolása</t>
  </si>
  <si>
    <t>Ebből 2016. évben az előirt határidőig ténylegesen felhasznált</t>
  </si>
  <si>
    <t>Egyes önkormányzati feladatokhoz kapcsolódó fejlesztési támogatás (=01)</t>
  </si>
  <si>
    <t>Önkormányzati feladatellátást szolgáló fejlesztések (=02)</t>
  </si>
  <si>
    <t>Helyi önkormányzatok kiegészítő támogatásai összesen (=05)</t>
  </si>
  <si>
    <t>Eltérés (D-C)</t>
  </si>
  <si>
    <t>16. melléklet folytatása</t>
  </si>
  <si>
    <t>Balatonakali Önkormányzat eszközök értékvesztésének alakulása 2016. évben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</si>
  <si>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</si>
  <si>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</si>
  <si>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</si>
  <si>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</si>
  <si>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</si>
  <si>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Balatonakali Önkormányzat 2016. évi felhalmozási kiadásai feladatonként/célonként</t>
  </si>
  <si>
    <t>Magtár felújítási engedélyezési terv</t>
  </si>
  <si>
    <t>szennyvízakna rekonstrukció Vasút tér 3.</t>
  </si>
  <si>
    <t>szennyvízakna rekonstrukció 10 db</t>
  </si>
  <si>
    <t>Strand bejárat belső terület átépítése</t>
  </si>
  <si>
    <t>Felújítás (=02+03+04+05)</t>
  </si>
  <si>
    <t>40</t>
  </si>
  <si>
    <t>41</t>
  </si>
  <si>
    <t>42</t>
  </si>
  <si>
    <t>Digitális fényképezőgép</t>
  </si>
  <si>
    <t>Asztali számítógép 2 db</t>
  </si>
  <si>
    <t>Takarítógép</t>
  </si>
  <si>
    <t>Lépcső - temető</t>
  </si>
  <si>
    <t>Kilátó területvásárlás</t>
  </si>
  <si>
    <t>Via color burkolat - Sportpálya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</si>
  <si>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</si>
  <si>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</si>
  <si>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</si>
  <si>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</si>
  <si>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</si>
  <si>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</si>
  <si>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</si>
  <si>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</si>
  <si>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</si>
  <si>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</si>
  <si>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</si>
  <si>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</si>
  <si>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</si>
  <si>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Kossuth u. Fő tér kialakítása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</si>
  <si>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</si>
  <si>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</si>
  <si>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</si>
  <si>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</si>
  <si>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</si>
  <si>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</si>
  <si>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</si>
  <si>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Szeméttároló 6 db - zöldterület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</si>
  <si>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</si>
  <si>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</si>
  <si>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</si>
  <si>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</si>
  <si>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</si>
  <si>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</si>
  <si>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Kültéri analóg óra - strand</t>
  </si>
  <si>
    <t>Játszótéri eszköz, kültéri fitnesz eszköz - strand (Teqball asztal)</t>
  </si>
  <si>
    <t>Dohányzó asztal, hulladék gyűjtő - Művelődési Ház</t>
  </si>
  <si>
    <t xml:space="preserve">Jegyárus bódé, promóciós pult </t>
  </si>
  <si>
    <t xml:space="preserve">Pin-pong asztal </t>
  </si>
  <si>
    <t>Molinó állvány</t>
  </si>
  <si>
    <t>Menekülési útvonal táblák</t>
  </si>
  <si>
    <t>Hangszóró</t>
  </si>
  <si>
    <t xml:space="preserve">A3 lamináló gép </t>
  </si>
  <si>
    <t>Irodai szék</t>
  </si>
  <si>
    <t>Kamera Ősök parkja</t>
  </si>
  <si>
    <t>Fűkasza</t>
  </si>
  <si>
    <t>Irodai polcos állványzat</t>
  </si>
  <si>
    <t>Samsung J320 okostelefon</t>
  </si>
  <si>
    <t>Térkövezés - strand</t>
  </si>
  <si>
    <t>Térfigyelő kamera - Forrás park</t>
  </si>
  <si>
    <t>Klíma berendezés - Akali TV</t>
  </si>
  <si>
    <t>Megállító tábla</t>
  </si>
  <si>
    <t>Térvilágítás - temető</t>
  </si>
  <si>
    <t>Óvoda faház</t>
  </si>
  <si>
    <t>Villamos mérési hely kiépítése Strandi átemelő</t>
  </si>
  <si>
    <t>Ivókút</t>
  </si>
  <si>
    <t>Szolár zuhany</t>
  </si>
  <si>
    <t>Csapadékvíz elvezetés Petőfi u. 380-485</t>
  </si>
  <si>
    <t>Csónak</t>
  </si>
  <si>
    <t>Lettíno napozóágyak</t>
  </si>
  <si>
    <t>Excenter csiszoló</t>
  </si>
  <si>
    <t>Játszótéri eszköz, kültéri fitnesz eszköz - strand</t>
  </si>
  <si>
    <t xml:space="preserve">Kossuth u. Fő tér kialakítása </t>
  </si>
  <si>
    <t>Dolce Gusto kávéfőző</t>
  </si>
  <si>
    <t>Fémspirálozó gép Copius Beyonder</t>
  </si>
  <si>
    <t>Mosogatógép</t>
  </si>
  <si>
    <t>503/9 hrsz 2502 m2 kivett beépítetlen terület</t>
  </si>
  <si>
    <t>1608/9 355 m2 kivett közterület és árok</t>
  </si>
  <si>
    <t>Beruházás (=07+…+79)</t>
  </si>
  <si>
    <t>Egyéb felhalmozási célú kiadások (=81)</t>
  </si>
  <si>
    <t>Felhalmozási kiadások összesen (=01+06+80+82)</t>
  </si>
  <si>
    <t>Balatonakali Önkormányzat 2016. évi egyéb működési célú támogatások</t>
  </si>
  <si>
    <t>Óvoda Balatonakali</t>
  </si>
  <si>
    <t>Gyermekjóléti szolgáltatás</t>
  </si>
  <si>
    <t>Házi segítségnyújtás</t>
  </si>
  <si>
    <t>Egyéb működési célú támogatások államháztartáson belülre  (=01+…+09)</t>
  </si>
  <si>
    <t>Borút Egyesület Akali</t>
  </si>
  <si>
    <t>Erdélyi Kör</t>
  </si>
  <si>
    <t>Horgászegyesület</t>
  </si>
  <si>
    <t>Horgászegyesület nyári tábor</t>
  </si>
  <si>
    <t>Iskola Zánka, Tihany</t>
  </si>
  <si>
    <t>Települési Önk. Orsz. Szöv</t>
  </si>
  <si>
    <t>Bfüred Borút Egyesület</t>
  </si>
  <si>
    <t>Éltető Balatonfelvidékért</t>
  </si>
  <si>
    <t>Balatoni Szövetség</t>
  </si>
  <si>
    <t>Rákóczi szövetség</t>
  </si>
  <si>
    <t>Balatonakali Önkormányzat 2016. évi egyéb felhalmozási célú támogatások</t>
  </si>
  <si>
    <t>Balatonakali Polgárőr Egyesület</t>
  </si>
  <si>
    <t>Egyéb működési célú támogatások államháztartáson kívülre - egyéb civil szervezetek (=11+…+25)</t>
  </si>
  <si>
    <t>Egyéb működési célú támogatások államháztartáson kívülre  - egyéb vállalkozások (=27)</t>
  </si>
  <si>
    <t>Egyéb felhalmozási célú támogatások államháztartáson kívülre (=01+02)</t>
  </si>
  <si>
    <t>Balatonakali Önkormányzat 2016. évi kiadásai kormányzati funkciónként - kötelező feladatok</t>
  </si>
  <si>
    <t>066020  Város,-  községgazdálkodási egyéb szolgáltatások</t>
  </si>
  <si>
    <t>Balatonakali Önkormányzat 2016. évi kiadásai kormányzati funkciónként - önként vállalt feladatok</t>
  </si>
  <si>
    <t>107052      Házi segítség-nyújtás</t>
  </si>
  <si>
    <t>107053 Jelzőrend-szeres házi segítség-nyújtás</t>
  </si>
  <si>
    <t>900060 Forgatási és befektetési  célú finanszírozási műveletek</t>
  </si>
  <si>
    <t>Belföldi értékpapírok kiadásai</t>
  </si>
  <si>
    <t>Finanszírozási kiadások (=14+16)</t>
  </si>
  <si>
    <t>Kiadások összesen (=13+17)</t>
  </si>
  <si>
    <t>Balatonakali Önkormányzat 2016. évi bevételei kormányzati funkciónként - kötelező feladatok</t>
  </si>
  <si>
    <t>Egyéb tárgyi eszközök értékesítése</t>
  </si>
  <si>
    <t>Biztosító által fizetett kártérítés</t>
  </si>
  <si>
    <t>Balatonakali Önkormányzat 2016. évi bevételei kormányzati funkciónként - önként vállalt feladatok</t>
  </si>
  <si>
    <t>084031      Civil szervezetek működési támogatása</t>
  </si>
  <si>
    <t>Balatonakali Önkormányzat követelések állományának alakulása 2016. évben</t>
  </si>
  <si>
    <t xml:space="preserve"> - ebből: túlfizetések, téves, visszajáró kifizetések</t>
  </si>
  <si>
    <t>D/II/3 Költségvetési évet követően esedékes követelések közhatalmi bevételre</t>
  </si>
  <si>
    <t>D/II Költségvetési évet követően esedékes követelések (=10)</t>
  </si>
  <si>
    <t>D/III/4 Forgótőke elszámolása</t>
  </si>
  <si>
    <t>D/III Követelés jellegű sajátos elszámolások (=12+15)</t>
  </si>
  <si>
    <t>D/ KÖVETELÉSEK  (=09+11+16)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</si>
  <si>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</si>
  <si>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</si>
  <si>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</si>
  <si>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</si>
  <si>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</si>
  <si>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H/II Költségvetési évet követően esedékes kötelezettségek (=11+12)</t>
  </si>
  <si>
    <t>H/ KÖTELEZETTSÉGEK (=10+13+16)</t>
  </si>
  <si>
    <t>Balatonakali Önkormányzat 2016. évi közvetett támogatásai</t>
  </si>
  <si>
    <t>Ft</t>
  </si>
  <si>
    <t>összege Ft</t>
  </si>
  <si>
    <t>Telekadó</t>
  </si>
  <si>
    <t>22. melléklet</t>
  </si>
  <si>
    <t>2016. évi eredeti előirányzat</t>
  </si>
  <si>
    <t>2016. évi módosított előirányzat</t>
  </si>
  <si>
    <t>Teljesítés 2016.12.31-ig</t>
  </si>
  <si>
    <t xml:space="preserve">Balatonakali Önkormányzat 2016. évi összevont konszolidált egyszerűsített mérlege </t>
  </si>
  <si>
    <t>Balatonakali Önkormányzat 2016. évi összevont konszolidált eredménykimutatása</t>
  </si>
  <si>
    <t>2016. évi előirányzat</t>
  </si>
  <si>
    <t xml:space="preserve">Belföldi értékpapírok kiadásai </t>
  </si>
  <si>
    <t xml:space="preserve">Államháztartáson belüli megelőlegezések visszafizetése </t>
  </si>
  <si>
    <t>Balatonakali Önkormányzat 2016. évi összevont konszolidált költségvetési főösszesítő</t>
  </si>
  <si>
    <t>Balatonakali Önkormányzat 2016. évi összevont konszolidált maradványkimutatása</t>
  </si>
  <si>
    <t>Balatonakali Önkormányzat kötelezettségek állományának alakulása 2016. évben</t>
  </si>
  <si>
    <t>Finanszírozási bevételek</t>
  </si>
  <si>
    <t>Összes finanszírozási bevétel</t>
  </si>
  <si>
    <t>Összes finanszírozási kiadás</t>
  </si>
  <si>
    <t>Balatonakali Önkormányzat 2016. évi működési és felhalmozási egyensúlyát bemutató összevont konszolidált mérleg</t>
  </si>
  <si>
    <t>25. melléklet folytatása</t>
  </si>
  <si>
    <t xml:space="preserve">ebből: háztartások   </t>
  </si>
  <si>
    <t>Összesen (=03+04+05+06+07+08)</t>
  </si>
  <si>
    <t xml:space="preserve">Az önkormányzat által a 2015. évben fel nem használt, de 2016. évben jogszerűen felhasználható összeg </t>
  </si>
  <si>
    <t>H/III Kötelezettség jellegű sajátos elszámolások (=14+15)</t>
  </si>
  <si>
    <t>Tárgyévben visszaírt/ kivezetett értékvesztés</t>
  </si>
  <si>
    <t>Költségvetési bevételek (3+6+10+19+22+25+27)</t>
  </si>
  <si>
    <t>a   4/2017. (V.31.)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</si>
</sst>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Ft&quot;"/>
    <numFmt numFmtId="165" formatCode="0.0"/>
    <numFmt numFmtId="166" formatCode="#,##0\ _F_t"/>
  </numFmts>
  <fonts count="32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</fills>
  <borders count="2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98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3" fontId="5" fillId="0" borderId="5" xfId="8" applyNumberFormat="1" applyFont="1" applyBorder="1" applyAlignment="1">
      <alignment vertical="center"/>
    </xf>
    <xf numFmtId="3" fontId="5" fillId="0" borderId="16" xfId="8" applyNumberFormat="1" applyFont="1" applyBorder="1" applyAlignment="1">
      <alignment vertical="center"/>
    </xf>
    <xf numFmtId="3" fontId="6" fillId="0" borderId="19" xfId="8" applyNumberFormat="1" applyFont="1" applyBorder="1" applyAlignment="1">
      <alignment vertical="center"/>
    </xf>
    <xf numFmtId="3" fontId="6" fillId="0" borderId="20" xfId="8" applyNumberFormat="1" applyFont="1" applyBorder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3" fontId="5" fillId="0" borderId="17" xfId="8" applyNumberFormat="1" applyFont="1" applyBorder="1" applyAlignment="1">
      <alignment vertical="center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10" fillId="0" borderId="38" xfId="0" applyFont="1" applyBorder="1" applyAlignment="1">
      <alignment horizontal="center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vertical="center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78" xfId="0" applyNumberFormat="1" applyFont="1" applyBorder="1" applyAlignment="1">
      <alignment horizontal="right" vertical="center"/>
    </xf>
    <xf numFmtId="3" fontId="5" fillId="0" borderId="82" xfId="0" applyNumberFormat="1" applyFont="1" applyBorder="1" applyAlignment="1">
      <alignment horizontal="right" vertical="center"/>
    </xf>
    <xf numFmtId="3" fontId="5" fillId="0" borderId="82" xfId="4" applyNumberFormat="1" applyFont="1" applyBorder="1" applyAlignment="1">
      <alignment horizontal="right" vertical="center"/>
    </xf>
    <xf numFmtId="10" fontId="5" fillId="0" borderId="83" xfId="4" applyNumberFormat="1" applyFont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left" vertical="center" wrapText="1"/>
    </xf>
    <xf numFmtId="10" fontId="9" fillId="0" borderId="85" xfId="4" applyNumberFormat="1" applyFont="1" applyBorder="1" applyAlignment="1">
      <alignment horizontal="right" vertical="center"/>
    </xf>
    <xf numFmtId="0" fontId="5" fillId="0" borderId="89" xfId="0" applyFont="1" applyBorder="1" applyAlignment="1">
      <alignment horizontal="justify" vertical="center"/>
    </xf>
    <xf numFmtId="3" fontId="5" fillId="0" borderId="89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5" xfId="4" applyNumberFormat="1" applyFont="1" applyFill="1" applyBorder="1" applyAlignment="1">
      <alignment horizontal="right" vertical="center"/>
    </xf>
    <xf numFmtId="0" fontId="9" fillId="0" borderId="84" xfId="4" applyFont="1" applyFill="1" applyBorder="1" applyAlignment="1">
      <alignment vertical="center" wrapText="1"/>
    </xf>
    <xf numFmtId="3" fontId="9" fillId="0" borderId="84" xfId="4" applyNumberFormat="1" applyFont="1" applyFill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/>
    </xf>
    <xf numFmtId="3" fontId="5" fillId="0" borderId="89" xfId="4" applyNumberFormat="1" applyFont="1" applyBorder="1" applyAlignment="1">
      <alignment horizontal="right" vertical="center"/>
    </xf>
    <xf numFmtId="10" fontId="5" fillId="0" borderId="91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justify" vertical="center" wrapText="1"/>
    </xf>
    <xf numFmtId="0" fontId="5" fillId="0" borderId="106" xfId="7" applyFont="1" applyBorder="1" applyAlignment="1">
      <alignment horizontal="center" vertical="center" wrapText="1"/>
    </xf>
    <xf numFmtId="0" fontId="5" fillId="0" borderId="107" xfId="7" applyFont="1" applyBorder="1" applyAlignment="1">
      <alignment horizontal="center" vertical="center"/>
    </xf>
    <xf numFmtId="0" fontId="5" fillId="0" borderId="108" xfId="7" applyFont="1" applyBorder="1" applyAlignment="1">
      <alignment vertical="center" wrapText="1"/>
    </xf>
    <xf numFmtId="0" fontId="5" fillId="0" borderId="109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11" xfId="7" applyNumberFormat="1" applyFont="1" applyBorder="1" applyAlignment="1">
      <alignment horizontal="center" vertical="center" wrapText="1"/>
    </xf>
    <xf numFmtId="0" fontId="5" fillId="0" borderId="101" xfId="7" applyFont="1" applyBorder="1" applyAlignment="1">
      <alignment vertical="center" wrapText="1"/>
    </xf>
    <xf numFmtId="3" fontId="5" fillId="0" borderId="103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2" xfId="7" applyNumberFormat="1" applyFont="1" applyBorder="1" applyAlignment="1">
      <alignment horizontal="center" vertical="center" wrapText="1"/>
    </xf>
    <xf numFmtId="3" fontId="5" fillId="0" borderId="113" xfId="7" applyNumberFormat="1" applyFont="1" applyBorder="1" applyAlignment="1">
      <alignment horizontal="center" vertical="center" wrapText="1"/>
    </xf>
    <xf numFmtId="3" fontId="5" fillId="0" borderId="114" xfId="7" applyNumberFormat="1" applyFont="1" applyBorder="1" applyAlignment="1">
      <alignment horizontal="center" vertical="center" wrapText="1"/>
    </xf>
    <xf numFmtId="0" fontId="5" fillId="0" borderId="115" xfId="7" applyFont="1" applyBorder="1" applyAlignment="1">
      <alignment horizontal="justify" vertical="center" wrapText="1"/>
    </xf>
    <xf numFmtId="3" fontId="5" fillId="0" borderId="109" xfId="7" applyNumberFormat="1" applyFont="1" applyBorder="1" applyAlignment="1">
      <alignment horizontal="center" vertical="center" wrapText="1"/>
    </xf>
    <xf numFmtId="0" fontId="5" fillId="0" borderId="116" xfId="7" applyFont="1" applyBorder="1" applyAlignment="1">
      <alignment horizontal="center" vertical="center" wrapText="1"/>
    </xf>
    <xf numFmtId="3" fontId="5" fillId="0" borderId="117" xfId="7" applyNumberFormat="1" applyFont="1" applyBorder="1" applyAlignment="1">
      <alignment horizontal="center" vertical="center" wrapText="1"/>
    </xf>
    <xf numFmtId="3" fontId="5" fillId="0" borderId="118" xfId="7" applyNumberFormat="1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20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0" borderId="4" xfId="7" applyNumberFormat="1" applyFont="1" applyFill="1" applyBorder="1" applyAlignment="1">
      <alignment vertical="center"/>
    </xf>
    <xf numFmtId="3" fontId="6" fillId="4" borderId="4" xfId="7" applyNumberFormat="1" applyFont="1" applyFill="1" applyBorder="1" applyAlignment="1">
      <alignment horizontal="right" vertical="center"/>
    </xf>
    <xf numFmtId="0" fontId="5" fillId="0" borderId="121" xfId="7" applyFont="1" applyBorder="1" applyAlignment="1">
      <alignment vertical="center"/>
    </xf>
    <xf numFmtId="0" fontId="5" fillId="0" borderId="122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0" borderId="88" xfId="7" applyNumberFormat="1" applyFont="1" applyFill="1" applyBorder="1" applyAlignment="1">
      <alignment vertical="center"/>
    </xf>
    <xf numFmtId="3" fontId="6" fillId="4" borderId="123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4" xfId="7" applyFont="1" applyBorder="1" applyAlignment="1">
      <alignment horizontal="center" vertical="center"/>
    </xf>
    <xf numFmtId="0" fontId="5" fillId="0" borderId="125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6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7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9" xfId="7" applyNumberFormat="1" applyFont="1" applyBorder="1" applyAlignment="1">
      <alignment horizontal="right" vertical="center"/>
    </xf>
    <xf numFmtId="3" fontId="5" fillId="0" borderId="130" xfId="7" applyNumberFormat="1" applyFont="1" applyBorder="1" applyAlignment="1">
      <alignment horizontal="right" vertical="center"/>
    </xf>
    <xf numFmtId="3" fontId="5" fillId="0" borderId="111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101" xfId="7" applyFont="1" applyBorder="1" applyAlignment="1">
      <alignment vertical="center"/>
    </xf>
    <xf numFmtId="3" fontId="6" fillId="0" borderId="131" xfId="7" applyNumberFormat="1" applyFont="1" applyBorder="1" applyAlignment="1">
      <alignment horizontal="right" vertical="center"/>
    </xf>
    <xf numFmtId="3" fontId="6" fillId="0" borderId="132" xfId="7" applyNumberFormat="1" applyFont="1" applyBorder="1" applyAlignment="1">
      <alignment horizontal="right" vertical="center"/>
    </xf>
    <xf numFmtId="3" fontId="6" fillId="0" borderId="133" xfId="7" applyNumberFormat="1" applyFont="1" applyBorder="1" applyAlignment="1">
      <alignment horizontal="right" vertical="center"/>
    </xf>
    <xf numFmtId="0" fontId="5" fillId="0" borderId="97" xfId="7" applyFont="1" applyBorder="1" applyAlignment="1">
      <alignment vertical="center"/>
    </xf>
    <xf numFmtId="3" fontId="5" fillId="0" borderId="99" xfId="7" applyNumberFormat="1" applyFont="1" applyBorder="1" applyAlignment="1">
      <alignment horizontal="right" vertical="center"/>
    </xf>
    <xf numFmtId="0" fontId="5" fillId="0" borderId="86" xfId="7" applyFont="1" applyBorder="1" applyAlignment="1">
      <alignment vertical="center"/>
    </xf>
    <xf numFmtId="3" fontId="5" fillId="0" borderId="88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6" fillId="0" borderId="122" xfId="7" applyFont="1" applyBorder="1" applyAlignment="1">
      <alignment vertical="center"/>
    </xf>
    <xf numFmtId="3" fontId="6" fillId="0" borderId="64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22" xfId="7" applyFont="1" applyBorder="1" applyAlignment="1">
      <alignment vertical="center" wrapText="1"/>
    </xf>
    <xf numFmtId="0" fontId="5" fillId="0" borderId="135" xfId="0" applyFont="1" applyBorder="1" applyAlignment="1">
      <alignment horizontal="center" vertical="center" wrapText="1"/>
    </xf>
    <xf numFmtId="0" fontId="5" fillId="0" borderId="100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137" xfId="0" applyFont="1" applyFill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 wrapText="1"/>
    </xf>
    <xf numFmtId="0" fontId="5" fillId="0" borderId="144" xfId="7" applyFont="1" applyBorder="1" applyAlignment="1">
      <alignment horizontal="center" vertical="center" wrapText="1"/>
    </xf>
    <xf numFmtId="0" fontId="5" fillId="0" borderId="145" xfId="7" applyFont="1" applyBorder="1" applyAlignment="1">
      <alignment horizontal="center" vertical="center"/>
    </xf>
    <xf numFmtId="0" fontId="5" fillId="0" borderId="146" xfId="7" applyFont="1" applyBorder="1" applyAlignment="1">
      <alignment horizontal="center" vertical="center"/>
    </xf>
    <xf numFmtId="0" fontId="9" fillId="0" borderId="147" xfId="7" applyFont="1" applyBorder="1" applyAlignment="1">
      <alignment horizontal="center" vertical="center"/>
    </xf>
    <xf numFmtId="0" fontId="9" fillId="0" borderId="148" xfId="7" applyFont="1" applyBorder="1" applyAlignment="1">
      <alignment horizontal="center" vertical="center"/>
    </xf>
    <xf numFmtId="0" fontId="9" fillId="0" borderId="52" xfId="7" applyFont="1" applyBorder="1" applyAlignment="1">
      <alignment vertical="center"/>
    </xf>
    <xf numFmtId="0" fontId="6" fillId="0" borderId="121" xfId="7" applyFont="1" applyBorder="1" applyAlignment="1">
      <alignment vertical="center"/>
    </xf>
    <xf numFmtId="0" fontId="6" fillId="4" borderId="121" xfId="7" applyFont="1" applyFill="1" applyBorder="1" applyAlignment="1">
      <alignment vertical="center"/>
    </xf>
    <xf numFmtId="0" fontId="6" fillId="2" borderId="149" xfId="0" applyFont="1" applyFill="1" applyBorder="1" applyAlignment="1">
      <alignment horizontal="center" vertical="center" wrapText="1"/>
    </xf>
    <xf numFmtId="0" fontId="5" fillId="0" borderId="148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horizontal="right" vertical="center"/>
    </xf>
    <xf numFmtId="0" fontId="6" fillId="4" borderId="150" xfId="7" applyFont="1" applyFill="1" applyBorder="1" applyAlignment="1">
      <alignment vertical="center"/>
    </xf>
    <xf numFmtId="0" fontId="6" fillId="0" borderId="152" xfId="7" applyFont="1" applyBorder="1" applyAlignment="1">
      <alignment vertical="center"/>
    </xf>
    <xf numFmtId="0" fontId="5" fillId="0" borderId="140" xfId="0" applyFont="1" applyFill="1" applyBorder="1" applyAlignment="1">
      <alignment horizontal="center" vertical="center" wrapText="1"/>
    </xf>
    <xf numFmtId="0" fontId="5" fillId="0" borderId="153" xfId="0" applyFont="1" applyFill="1" applyBorder="1" applyAlignment="1">
      <alignment horizontal="center" vertical="center" wrapText="1"/>
    </xf>
    <xf numFmtId="3" fontId="6" fillId="0" borderId="150" xfId="0" applyNumberFormat="1" applyFont="1" applyBorder="1" applyAlignment="1">
      <alignment horizontal="right" vertical="center" wrapText="1"/>
    </xf>
    <xf numFmtId="3" fontId="6" fillId="2" borderId="115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4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5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2" borderId="103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9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61" xfId="0" applyNumberFormat="1" applyFont="1" applyBorder="1" applyAlignment="1">
      <alignment horizontal="right" vertical="center" wrapText="1"/>
    </xf>
    <xf numFmtId="3" fontId="6" fillId="2" borderId="162" xfId="0" applyNumberFormat="1" applyFont="1" applyFill="1" applyBorder="1" applyAlignment="1">
      <alignment horizontal="right" vertical="center" wrapText="1"/>
    </xf>
    <xf numFmtId="3" fontId="6" fillId="2" borderId="16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12" fillId="0" borderId="97" xfId="7" applyFont="1" applyBorder="1" applyAlignment="1">
      <alignment horizontal="center" vertical="center" wrapText="1"/>
    </xf>
    <xf numFmtId="0" fontId="12" fillId="0" borderId="166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/>
    </xf>
    <xf numFmtId="0" fontId="5" fillId="0" borderId="71" xfId="7" applyFont="1" applyBorder="1" applyAlignment="1">
      <alignment horizontal="center" vertical="center" wrapText="1"/>
    </xf>
    <xf numFmtId="0" fontId="13" fillId="4" borderId="64" xfId="7" applyFont="1" applyFill="1" applyBorder="1" applyAlignment="1">
      <alignment vertical="center"/>
    </xf>
    <xf numFmtId="3" fontId="13" fillId="4" borderId="76" xfId="7" applyNumberFormat="1" applyFont="1" applyFill="1" applyBorder="1" applyAlignment="1">
      <alignment vertical="center"/>
    </xf>
    <xf numFmtId="0" fontId="5" fillId="0" borderId="45" xfId="7" applyFont="1" applyBorder="1" applyAlignment="1">
      <alignment horizontal="center" vertical="center"/>
    </xf>
    <xf numFmtId="3" fontId="5" fillId="0" borderId="74" xfId="7" applyNumberFormat="1" applyFont="1" applyBorder="1" applyAlignment="1">
      <alignment vertical="center"/>
    </xf>
    <xf numFmtId="3" fontId="5" fillId="0" borderId="74" xfId="7" applyNumberFormat="1" applyFont="1" applyFill="1" applyBorder="1" applyAlignment="1">
      <alignment vertical="center"/>
    </xf>
    <xf numFmtId="0" fontId="18" fillId="0" borderId="0" xfId="7" applyFont="1" applyAlignment="1">
      <alignment vertical="center"/>
    </xf>
    <xf numFmtId="0" fontId="5" fillId="0" borderId="0" xfId="7" applyFont="1" applyBorder="1" applyAlignment="1">
      <alignment vertical="center" wrapText="1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8" xfId="7" applyFont="1" applyBorder="1" applyAlignment="1">
      <alignment horizontal="center" vertical="center" wrapText="1"/>
    </xf>
    <xf numFmtId="0" fontId="5" fillId="0" borderId="169" xfId="7" applyFont="1" applyBorder="1" applyAlignment="1">
      <alignment horizontal="center" vertical="center"/>
    </xf>
    <xf numFmtId="0" fontId="5" fillId="0" borderId="168" xfId="7" applyFont="1" applyBorder="1" applyAlignment="1">
      <alignment horizontal="center" vertical="center"/>
    </xf>
    <xf numFmtId="3" fontId="5" fillId="0" borderId="170" xfId="7" applyNumberFormat="1" applyFont="1" applyBorder="1" applyAlignment="1">
      <alignment horizontal="center" vertical="center" wrapText="1"/>
    </xf>
    <xf numFmtId="3" fontId="5" fillId="0" borderId="168" xfId="7" applyNumberFormat="1" applyFont="1" applyBorder="1" applyAlignment="1">
      <alignment horizontal="center" vertical="center" wrapText="1"/>
    </xf>
    <xf numFmtId="3" fontId="5" fillId="0" borderId="171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4" borderId="180" xfId="7" applyFont="1" applyFill="1" applyBorder="1" applyAlignment="1">
      <alignment horizontal="center" vertical="center"/>
    </xf>
    <xf numFmtId="0" fontId="5" fillId="0" borderId="77" xfId="7" applyFont="1" applyBorder="1" applyAlignment="1">
      <alignment horizontal="center" vertical="center"/>
    </xf>
    <xf numFmtId="3" fontId="5" fillId="0" borderId="155" xfId="7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3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5" fillId="0" borderId="37" xfId="0" applyFont="1" applyBorder="1" applyAlignment="1">
      <alignment wrapText="1"/>
    </xf>
    <xf numFmtId="0" fontId="12" fillId="0" borderId="153" xfId="7" applyFont="1" applyBorder="1" applyAlignment="1">
      <alignment horizontal="center" vertical="center" wrapText="1"/>
    </xf>
    <xf numFmtId="0" fontId="12" fillId="0" borderId="123" xfId="7" applyFont="1" applyBorder="1" applyAlignment="1">
      <alignment horizontal="center" vertical="center"/>
    </xf>
    <xf numFmtId="0" fontId="5" fillId="0" borderId="184" xfId="7" applyFont="1" applyBorder="1" applyAlignment="1">
      <alignment horizontal="center" vertical="center" wrapText="1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0" borderId="17" xfId="7" applyNumberFormat="1" applyFont="1" applyBorder="1" applyAlignment="1">
      <alignment vertical="center"/>
    </xf>
    <xf numFmtId="10" fontId="6" fillId="2" borderId="186" xfId="7" applyNumberFormat="1" applyFont="1" applyFill="1" applyBorder="1" applyAlignment="1">
      <alignment vertical="center"/>
    </xf>
    <xf numFmtId="10" fontId="5" fillId="0" borderId="187" xfId="7" applyNumberFormat="1" applyFont="1" applyBorder="1" applyAlignment="1">
      <alignment horizontal="right" vertical="center"/>
    </xf>
    <xf numFmtId="10" fontId="5" fillId="0" borderId="188" xfId="7" applyNumberFormat="1" applyFont="1" applyBorder="1" applyAlignment="1">
      <alignment horizontal="right" vertical="center"/>
    </xf>
    <xf numFmtId="10" fontId="5" fillId="0" borderId="90" xfId="7" applyNumberFormat="1" applyFont="1" applyBorder="1" applyAlignment="1">
      <alignment horizontal="right" vertical="center"/>
    </xf>
    <xf numFmtId="10" fontId="5" fillId="0" borderId="104" xfId="7" applyNumberFormat="1" applyFont="1" applyBorder="1" applyAlignment="1">
      <alignment vertical="center"/>
    </xf>
    <xf numFmtId="10" fontId="6" fillId="0" borderId="189" xfId="7" applyNumberFormat="1" applyFont="1" applyBorder="1" applyAlignment="1">
      <alignment horizontal="right" vertical="center"/>
    </xf>
    <xf numFmtId="10" fontId="5" fillId="0" borderId="91" xfId="7" applyNumberFormat="1" applyFont="1" applyBorder="1" applyAlignment="1">
      <alignment horizontal="right" vertical="center"/>
    </xf>
    <xf numFmtId="10" fontId="5" fillId="0" borderId="167" xfId="7" applyNumberFormat="1" applyFont="1" applyBorder="1" applyAlignment="1">
      <alignment horizontal="right" vertical="center"/>
    </xf>
    <xf numFmtId="10" fontId="5" fillId="0" borderId="190" xfId="7" applyNumberFormat="1" applyFont="1" applyBorder="1" applyAlignment="1">
      <alignment horizontal="right" vertical="center"/>
    </xf>
    <xf numFmtId="10" fontId="5" fillId="0" borderId="127" xfId="7" applyNumberFormat="1" applyFont="1" applyBorder="1" applyAlignment="1">
      <alignment horizontal="right" vertical="center"/>
    </xf>
    <xf numFmtId="10" fontId="5" fillId="0" borderId="191" xfId="7" applyNumberFormat="1" applyFont="1" applyBorder="1" applyAlignment="1">
      <alignment horizontal="right" vertical="center"/>
    </xf>
    <xf numFmtId="10" fontId="6" fillId="0" borderId="133" xfId="7" applyNumberFormat="1" applyFont="1" applyBorder="1" applyAlignment="1">
      <alignment horizontal="right" vertical="center"/>
    </xf>
    <xf numFmtId="49" fontId="6" fillId="0" borderId="20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03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204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05" xfId="5" applyNumberFormat="1" applyFont="1" applyFill="1" applyBorder="1" applyAlignment="1">
      <alignment horizontal="center" vertical="center"/>
    </xf>
    <xf numFmtId="3" fontId="6" fillId="2" borderId="101" xfId="0" applyNumberFormat="1" applyFont="1" applyFill="1" applyBorder="1" applyAlignment="1">
      <alignment horizontal="right" vertical="center" wrapText="1"/>
    </xf>
    <xf numFmtId="3" fontId="5" fillId="0" borderId="154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5" xfId="0" applyNumberFormat="1" applyFont="1" applyBorder="1" applyAlignment="1">
      <alignment horizontal="right" vertical="center" wrapText="1"/>
    </xf>
    <xf numFmtId="3" fontId="6" fillId="2" borderId="103" xfId="0" applyNumberFormat="1" applyFont="1" applyFill="1" applyBorder="1" applyAlignment="1">
      <alignment horizontal="right" vertical="center" wrapText="1"/>
    </xf>
    <xf numFmtId="3" fontId="6" fillId="0" borderId="111" xfId="0" applyNumberFormat="1" applyFont="1" applyBorder="1" applyAlignment="1">
      <alignment horizontal="right" vertical="center" wrapText="1"/>
    </xf>
    <xf numFmtId="3" fontId="6" fillId="0" borderId="127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5" borderId="4" xfId="0" applyNumberFormat="1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10" fontId="6" fillId="5" borderId="5" xfId="0" applyNumberFormat="1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10" fontId="6" fillId="5" borderId="16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left" vertical="center" wrapText="1"/>
    </xf>
    <xf numFmtId="3" fontId="6" fillId="5" borderId="34" xfId="0" applyNumberFormat="1" applyFont="1" applyFill="1" applyBorder="1" applyAlignment="1">
      <alignment horizontal="right" vertical="center" wrapText="1"/>
    </xf>
    <xf numFmtId="3" fontId="6" fillId="5" borderId="14" xfId="0" applyNumberFormat="1" applyFont="1" applyFill="1" applyBorder="1" applyAlignment="1">
      <alignment vertical="center"/>
    </xf>
    <xf numFmtId="0" fontId="5" fillId="0" borderId="207" xfId="0" applyFont="1" applyBorder="1" applyAlignment="1">
      <alignment horizontal="left" vertical="center" wrapText="1"/>
    </xf>
    <xf numFmtId="0" fontId="5" fillId="0" borderId="118" xfId="0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center" wrapText="1"/>
    </xf>
    <xf numFmtId="0" fontId="6" fillId="0" borderId="118" xfId="0" applyFont="1" applyBorder="1" applyAlignment="1">
      <alignment horizontal="left" vertical="center" wrapText="1"/>
    </xf>
    <xf numFmtId="0" fontId="10" fillId="0" borderId="118" xfId="0" applyFont="1" applyBorder="1" applyAlignment="1">
      <alignment horizontal="left" vertical="center" wrapText="1"/>
    </xf>
    <xf numFmtId="0" fontId="6" fillId="0" borderId="114" xfId="0" applyFont="1" applyBorder="1" applyAlignment="1">
      <alignment horizontal="left" vertical="center" wrapText="1"/>
    </xf>
    <xf numFmtId="10" fontId="5" fillId="0" borderId="208" xfId="0" applyNumberFormat="1" applyFont="1" applyBorder="1" applyAlignment="1">
      <alignment horizontal="right" vertical="center" wrapText="1"/>
    </xf>
    <xf numFmtId="10" fontId="5" fillId="0" borderId="209" xfId="0" applyNumberFormat="1" applyFont="1" applyBorder="1" applyAlignment="1">
      <alignment horizontal="right" vertical="center" wrapText="1"/>
    </xf>
    <xf numFmtId="10" fontId="9" fillId="0" borderId="209" xfId="0" applyNumberFormat="1" applyFont="1" applyBorder="1" applyAlignment="1">
      <alignment horizontal="right" vertical="center" wrapText="1"/>
    </xf>
    <xf numFmtId="10" fontId="6" fillId="0" borderId="209" xfId="0" applyNumberFormat="1" applyFont="1" applyFill="1" applyBorder="1" applyAlignment="1">
      <alignment horizontal="right" vertical="center" wrapText="1"/>
    </xf>
    <xf numFmtId="10" fontId="6" fillId="0" borderId="209" xfId="0" applyNumberFormat="1" applyFont="1" applyBorder="1" applyAlignment="1">
      <alignment horizontal="right" vertical="center" wrapText="1"/>
    </xf>
    <xf numFmtId="10" fontId="10" fillId="0" borderId="209" xfId="0" applyNumberFormat="1" applyFont="1" applyBorder="1" applyAlignment="1">
      <alignment horizontal="right" vertical="center" wrapText="1"/>
    </xf>
    <xf numFmtId="10" fontId="6" fillId="0" borderId="210" xfId="0" applyNumberFormat="1" applyFont="1" applyBorder="1" applyAlignment="1">
      <alignment horizontal="right" vertical="center" wrapText="1"/>
    </xf>
    <xf numFmtId="0" fontId="5" fillId="0" borderId="211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5" borderId="77" xfId="0" applyFont="1" applyFill="1" applyBorder="1" applyAlignment="1">
      <alignment horizontal="center" vertical="center" wrapText="1"/>
    </xf>
    <xf numFmtId="0" fontId="6" fillId="5" borderId="212" xfId="0" applyFont="1" applyFill="1" applyBorder="1" applyAlignment="1">
      <alignment horizontal="left" vertical="center" wrapText="1"/>
    </xf>
    <xf numFmtId="10" fontId="6" fillId="5" borderId="26" xfId="0" applyNumberFormat="1" applyFont="1" applyFill="1" applyBorder="1" applyAlignment="1">
      <alignment horizontal="right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left" vertical="center" wrapText="1"/>
    </xf>
    <xf numFmtId="3" fontId="6" fillId="5" borderId="19" xfId="0" applyNumberFormat="1" applyFont="1" applyFill="1" applyBorder="1" applyAlignment="1">
      <alignment horizontal="right" vertical="center" wrapText="1"/>
    </xf>
    <xf numFmtId="10" fontId="6" fillId="5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13" xfId="0" applyFont="1" applyBorder="1" applyAlignment="1">
      <alignment horizontal="left" vertical="center" wrapText="1"/>
    </xf>
    <xf numFmtId="3" fontId="6" fillId="5" borderId="123" xfId="0" applyNumberFormat="1" applyFont="1" applyFill="1" applyBorder="1" applyAlignment="1">
      <alignment horizontal="right" vertical="center" wrapText="1"/>
    </xf>
    <xf numFmtId="0" fontId="6" fillId="5" borderId="32" xfId="0" applyFont="1" applyFill="1" applyBorder="1" applyAlignment="1">
      <alignment horizontal="left"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3" fontId="12" fillId="0" borderId="76" xfId="3" applyNumberFormat="1" applyFont="1" applyBorder="1" applyAlignment="1">
      <alignment vertical="center"/>
    </xf>
    <xf numFmtId="3" fontId="5" fillId="0" borderId="76" xfId="3" applyNumberFormat="1" applyFont="1" applyBorder="1" applyAlignment="1">
      <alignment vertical="center"/>
    </xf>
    <xf numFmtId="0" fontId="13" fillId="4" borderId="62" xfId="7" applyFont="1" applyFill="1" applyBorder="1" applyAlignment="1">
      <alignment vertical="center"/>
    </xf>
    <xf numFmtId="3" fontId="13" fillId="4" borderId="203" xfId="7" applyNumberFormat="1" applyFont="1" applyFill="1" applyBorder="1" applyAlignment="1">
      <alignment horizontal="right" vertical="center"/>
    </xf>
    <xf numFmtId="3" fontId="5" fillId="0" borderId="206" xfId="7" applyNumberFormat="1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3" fontId="9" fillId="5" borderId="93" xfId="4" applyNumberFormat="1" applyFont="1" applyFill="1" applyBorder="1" applyAlignment="1">
      <alignment horizontal="right" vertical="center"/>
    </xf>
    <xf numFmtId="10" fontId="9" fillId="5" borderId="95" xfId="4" applyNumberFormat="1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left" vertical="center" wrapText="1"/>
    </xf>
    <xf numFmtId="3" fontId="9" fillId="5" borderId="217" xfId="4" applyNumberFormat="1" applyFont="1" applyFill="1" applyBorder="1" applyAlignment="1">
      <alignment horizontal="right" vertical="center"/>
    </xf>
    <xf numFmtId="3" fontId="9" fillId="5" borderId="217" xfId="0" applyNumberFormat="1" applyFont="1" applyFill="1" applyBorder="1" applyAlignment="1">
      <alignment horizontal="right" vertical="center"/>
    </xf>
    <xf numFmtId="10" fontId="9" fillId="5" borderId="161" xfId="4" applyNumberFormat="1" applyFont="1" applyFill="1" applyBorder="1" applyAlignment="1">
      <alignment horizontal="right" vertical="center"/>
    </xf>
    <xf numFmtId="0" fontId="5" fillId="0" borderId="217" xfId="0" applyFont="1" applyBorder="1" applyAlignment="1">
      <alignment horizontal="justify" vertical="center"/>
    </xf>
    <xf numFmtId="3" fontId="5" fillId="0" borderId="69" xfId="0" applyNumberFormat="1" applyFont="1" applyBorder="1" applyAlignment="1">
      <alignment horizontal="right" vertical="center"/>
    </xf>
    <xf numFmtId="3" fontId="5" fillId="0" borderId="69" xfId="4" applyNumberFormat="1" applyFont="1" applyBorder="1" applyAlignment="1">
      <alignment horizontal="right" vertical="center"/>
    </xf>
    <xf numFmtId="10" fontId="5" fillId="0" borderId="165" xfId="4" applyNumberFormat="1" applyFont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9" fillId="5" borderId="13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4" xfId="4" applyFont="1" applyFill="1" applyBorder="1" applyAlignment="1">
      <alignment vertical="center" wrapText="1"/>
    </xf>
    <xf numFmtId="3" fontId="9" fillId="5" borderId="87" xfId="4" applyNumberFormat="1" applyFont="1" applyFill="1" applyBorder="1" applyAlignment="1">
      <alignment horizontal="right" vertical="center"/>
    </xf>
    <xf numFmtId="3" fontId="9" fillId="5" borderId="87" xfId="0" applyNumberFormat="1" applyFont="1" applyFill="1" applyBorder="1" applyAlignment="1">
      <alignment horizontal="right" vertical="center"/>
    </xf>
    <xf numFmtId="10" fontId="9" fillId="5" borderId="85" xfId="4" applyNumberFormat="1" applyFont="1" applyFill="1" applyBorder="1" applyAlignment="1">
      <alignment horizontal="right" vertical="center"/>
    </xf>
    <xf numFmtId="0" fontId="9" fillId="5" borderId="92" xfId="4" applyFont="1" applyFill="1" applyBorder="1" applyAlignment="1">
      <alignment vertical="center" wrapText="1"/>
    </xf>
    <xf numFmtId="3" fontId="9" fillId="5" borderId="9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6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5" borderId="14" xfId="0" applyNumberFormat="1" applyFont="1" applyFill="1" applyBorder="1" applyAlignment="1">
      <alignment horizontal="right" vertical="center" wrapText="1"/>
    </xf>
    <xf numFmtId="3" fontId="6" fillId="5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9" fontId="5" fillId="0" borderId="9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3" fontId="5" fillId="0" borderId="9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8" xfId="7" applyNumberFormat="1" applyFont="1" applyBorder="1" applyAlignment="1">
      <alignment horizontal="center" vertical="center" wrapText="1"/>
    </xf>
    <xf numFmtId="3" fontId="5" fillId="0" borderId="219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20" xfId="7" applyNumberFormat="1" applyFont="1" applyBorder="1" applyAlignment="1">
      <alignment horizontal="center" vertical="center" wrapText="1"/>
    </xf>
    <xf numFmtId="3" fontId="5" fillId="0" borderId="184" xfId="7" applyNumberFormat="1" applyFont="1" applyFill="1" applyBorder="1" applyAlignment="1">
      <alignment vertical="center"/>
    </xf>
    <xf numFmtId="3" fontId="5" fillId="0" borderId="14" xfId="7" applyNumberFormat="1" applyFont="1" applyFill="1" applyBorder="1" applyAlignment="1">
      <alignment vertical="center"/>
    </xf>
    <xf numFmtId="3" fontId="5" fillId="0" borderId="15" xfId="7" applyNumberFormat="1" applyFont="1" applyFill="1" applyBorder="1" applyAlignment="1">
      <alignment vertical="center"/>
    </xf>
    <xf numFmtId="0" fontId="5" fillId="0" borderId="80" xfId="0" applyFont="1" applyBorder="1" applyAlignment="1">
      <alignment vertical="center" wrapText="1"/>
    </xf>
    <xf numFmtId="3" fontId="5" fillId="0" borderId="88" xfId="7" applyNumberFormat="1" applyFont="1" applyFill="1" applyBorder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0" fontId="5" fillId="0" borderId="222" xfId="0" applyFont="1" applyBorder="1" applyAlignment="1">
      <alignment horizontal="center" vertical="center" wrapText="1"/>
    </xf>
    <xf numFmtId="0" fontId="5" fillId="0" borderId="22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3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4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4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4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5" xfId="0" applyFont="1" applyBorder="1" applyAlignment="1">
      <alignment horizontal="left" vertical="center" wrapText="1"/>
    </xf>
    <xf numFmtId="3" fontId="29" fillId="0" borderId="156" xfId="0" applyNumberFormat="1" applyFont="1" applyBorder="1" applyAlignment="1">
      <alignment horizontal="right" vertical="center" wrapText="1"/>
    </xf>
    <xf numFmtId="3" fontId="29" fillId="0" borderId="150" xfId="0" applyNumberFormat="1" applyFont="1" applyBorder="1" applyAlignment="1">
      <alignment horizontal="right" vertical="center" wrapText="1"/>
    </xf>
    <xf numFmtId="3" fontId="29" fillId="0" borderId="165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5" xfId="0" applyNumberFormat="1" applyFont="1" applyFill="1" applyBorder="1" applyAlignment="1">
      <alignment horizontal="right" vertical="center" wrapText="1"/>
    </xf>
    <xf numFmtId="3" fontId="29" fillId="2" borderId="72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7" xfId="0" applyNumberFormat="1" applyFont="1" applyBorder="1" applyAlignment="1">
      <alignment horizontal="right" vertical="center" wrapText="1"/>
    </xf>
    <xf numFmtId="3" fontId="27" fillId="0" borderId="158" xfId="0" applyNumberFormat="1" applyFont="1" applyBorder="1" applyAlignment="1">
      <alignment horizontal="right" vertical="center" wrapText="1"/>
    </xf>
    <xf numFmtId="49" fontId="29" fillId="0" borderId="202" xfId="0" applyNumberFormat="1" applyFont="1" applyBorder="1" applyAlignment="1">
      <alignment horizontal="center" vertical="center" wrapText="1"/>
    </xf>
    <xf numFmtId="0" fontId="29" fillId="0" borderId="111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10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3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left" vertical="center" wrapText="1"/>
    </xf>
    <xf numFmtId="0" fontId="6" fillId="0" borderId="126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24" xfId="0" applyFont="1" applyBorder="1" applyAlignment="1">
      <alignment horizontal="center" vertical="center" wrapText="1"/>
    </xf>
    <xf numFmtId="0" fontId="6" fillId="0" borderId="184" xfId="0" applyFont="1" applyBorder="1" applyAlignment="1">
      <alignment horizontal="left" vertical="center" wrapText="1"/>
    </xf>
    <xf numFmtId="10" fontId="10" fillId="0" borderId="21" xfId="0" applyNumberFormat="1" applyFont="1" applyBorder="1" applyAlignment="1">
      <alignment vertical="center"/>
    </xf>
    <xf numFmtId="49" fontId="10" fillId="0" borderId="40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5" xfId="0" applyFont="1" applyBorder="1" applyAlignment="1">
      <alignment horizontal="left" vertical="center" wrapText="1"/>
    </xf>
    <xf numFmtId="0" fontId="9" fillId="0" borderId="112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9" fillId="0" borderId="225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2" xfId="8" applyFont="1" applyBorder="1" applyAlignment="1">
      <alignment vertical="center" wrapText="1"/>
    </xf>
    <xf numFmtId="3" fontId="5" fillId="0" borderId="26" xfId="8" applyNumberFormat="1" applyFont="1" applyBorder="1" applyAlignment="1">
      <alignment vertical="center"/>
    </xf>
    <xf numFmtId="166" fontId="5" fillId="0" borderId="2" xfId="0" applyNumberFormat="1" applyFont="1" applyBorder="1" applyAlignment="1">
      <alignment horizontal="right" wrapText="1"/>
    </xf>
    <xf numFmtId="166" fontId="5" fillId="0" borderId="4" xfId="0" applyNumberFormat="1" applyFont="1" applyBorder="1" applyAlignment="1">
      <alignment horizontal="right" wrapText="1"/>
    </xf>
    <xf numFmtId="166" fontId="5" fillId="0" borderId="7" xfId="0" applyNumberFormat="1" applyFont="1" applyBorder="1" applyAlignment="1">
      <alignment horizontal="right" wrapText="1"/>
    </xf>
    <xf numFmtId="166" fontId="5" fillId="0" borderId="9" xfId="0" applyNumberFormat="1" applyFont="1" applyBorder="1" applyAlignment="1">
      <alignment horizontal="right" wrapText="1"/>
    </xf>
    <xf numFmtId="0" fontId="5" fillId="0" borderId="37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12" fillId="0" borderId="46" xfId="0" applyFont="1" applyFill="1" applyBorder="1" applyAlignment="1">
      <alignment vertical="center"/>
    </xf>
    <xf numFmtId="49" fontId="31" fillId="0" borderId="4" xfId="0" applyNumberFormat="1" applyFont="1" applyBorder="1" applyAlignment="1">
      <alignment horizontal="left" vertical="center" wrapText="1"/>
    </xf>
    <xf numFmtId="49" fontId="31" fillId="6" borderId="4" xfId="0" applyNumberFormat="1" applyFont="1" applyFill="1" applyBorder="1" applyAlignment="1">
      <alignment horizontal="left" vertical="center" wrapText="1"/>
    </xf>
    <xf numFmtId="3" fontId="12" fillId="0" borderId="74" xfId="0" applyNumberFormat="1" applyFont="1" applyFill="1" applyBorder="1" applyAlignment="1">
      <alignment horizontal="right" vertical="center"/>
    </xf>
    <xf numFmtId="3" fontId="12" fillId="0" borderId="127" xfId="0" applyNumberFormat="1" applyFont="1" applyFill="1" applyBorder="1" applyAlignment="1">
      <alignment horizontal="right" vertical="center"/>
    </xf>
    <xf numFmtId="0" fontId="6" fillId="7" borderId="3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214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7" xfId="0" applyNumberFormat="1" applyFont="1" applyBorder="1" applyAlignment="1">
      <alignment vertical="center"/>
    </xf>
    <xf numFmtId="3" fontId="5" fillId="0" borderId="181" xfId="0" applyNumberFormat="1" applyFont="1" applyBorder="1" applyAlignment="1">
      <alignment vertical="center"/>
    </xf>
    <xf numFmtId="3" fontId="5" fillId="0" borderId="215" xfId="0" applyNumberFormat="1" applyFont="1" applyBorder="1" applyAlignment="1">
      <alignment vertical="center"/>
    </xf>
    <xf numFmtId="3" fontId="5" fillId="0" borderId="203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3" fontId="5" fillId="0" borderId="183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74" xfId="0" applyNumberFormat="1" applyFont="1" applyFill="1" applyBorder="1" applyAlignment="1">
      <alignment vertical="center"/>
    </xf>
    <xf numFmtId="3" fontId="5" fillId="0" borderId="206" xfId="0" applyNumberFormat="1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5" fillId="0" borderId="86" xfId="0" applyFont="1" applyBorder="1" applyAlignment="1">
      <alignment vertical="center"/>
    </xf>
    <xf numFmtId="0" fontId="5" fillId="0" borderId="200" xfId="0" applyFont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0" borderId="214" xfId="0" applyFont="1" applyFill="1" applyBorder="1" applyAlignment="1">
      <alignment vertical="center"/>
    </xf>
    <xf numFmtId="0" fontId="5" fillId="0" borderId="46" xfId="0" applyFont="1" applyBorder="1"/>
    <xf numFmtId="0" fontId="13" fillId="4" borderId="46" xfId="0" applyFont="1" applyFill="1" applyBorder="1" applyAlignment="1">
      <alignment vertical="center"/>
    </xf>
    <xf numFmtId="3" fontId="13" fillId="4" borderId="126" xfId="0" applyNumberFormat="1" applyFont="1" applyFill="1" applyBorder="1" applyAlignment="1">
      <alignment vertical="center"/>
    </xf>
    <xf numFmtId="0" fontId="12" fillId="0" borderId="46" xfId="0" applyFont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3" fontId="5" fillId="0" borderId="110" xfId="0" applyNumberFormat="1" applyFont="1" applyBorder="1" applyAlignment="1">
      <alignment vertical="center"/>
    </xf>
    <xf numFmtId="3" fontId="13" fillId="4" borderId="74" xfId="0" applyNumberFormat="1" applyFont="1" applyFill="1" applyBorder="1" applyAlignment="1">
      <alignment vertical="center"/>
    </xf>
    <xf numFmtId="3" fontId="12" fillId="0" borderId="74" xfId="0" applyNumberFormat="1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3" fontId="5" fillId="0" borderId="160" xfId="0" applyNumberFormat="1" applyFont="1" applyBorder="1" applyAlignment="1">
      <alignment vertical="center"/>
    </xf>
    <xf numFmtId="3" fontId="5" fillId="0" borderId="155" xfId="0" applyNumberFormat="1" applyFont="1" applyBorder="1" applyAlignment="1">
      <alignment vertical="center"/>
    </xf>
    <xf numFmtId="0" fontId="13" fillId="4" borderId="62" xfId="0" applyFont="1" applyFill="1" applyBorder="1" applyAlignment="1">
      <alignment vertical="center"/>
    </xf>
    <xf numFmtId="3" fontId="13" fillId="4" borderId="203" xfId="0" applyNumberFormat="1" applyFont="1" applyFill="1" applyBorder="1" applyAlignment="1">
      <alignment horizontal="right" vertical="center"/>
    </xf>
    <xf numFmtId="3" fontId="13" fillId="4" borderId="206" xfId="0" applyNumberFormat="1" applyFont="1" applyFill="1" applyBorder="1" applyAlignment="1">
      <alignment horizontal="right" vertical="center"/>
    </xf>
    <xf numFmtId="3" fontId="14" fillId="8" borderId="131" xfId="0" applyNumberFormat="1" applyFont="1" applyFill="1" applyBorder="1" applyAlignment="1">
      <alignment horizontal="right" vertical="center"/>
    </xf>
    <xf numFmtId="0" fontId="14" fillId="8" borderId="177" xfId="7" applyFont="1" applyFill="1" applyBorder="1" applyAlignment="1">
      <alignment horizontal="left" vertical="center" wrapText="1"/>
    </xf>
    <xf numFmtId="0" fontId="6" fillId="5" borderId="178" xfId="7" applyFont="1" applyFill="1" applyBorder="1" applyAlignment="1">
      <alignment horizontal="center" vertical="center"/>
    </xf>
    <xf numFmtId="10" fontId="6" fillId="5" borderId="226" xfId="7" applyNumberFormat="1" applyFont="1" applyFill="1" applyBorder="1" applyAlignment="1">
      <alignment horizontal="right" vertical="center"/>
    </xf>
    <xf numFmtId="10" fontId="5" fillId="7" borderId="65" xfId="7" applyNumberFormat="1" applyFont="1" applyFill="1" applyBorder="1" applyAlignment="1">
      <alignment horizontal="right" vertical="center"/>
    </xf>
    <xf numFmtId="10" fontId="5" fillId="7" borderId="216" xfId="7" applyNumberFormat="1" applyFont="1" applyFill="1" applyBorder="1" applyAlignment="1">
      <alignment horizontal="right" vertical="center"/>
    </xf>
    <xf numFmtId="0" fontId="9" fillId="7" borderId="77" xfId="7" applyFont="1" applyFill="1" applyBorder="1" applyAlignment="1">
      <alignment horizontal="center" vertical="center"/>
    </xf>
    <xf numFmtId="0" fontId="9" fillId="7" borderId="179" xfId="7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3" fontId="9" fillId="5" borderId="221" xfId="0" applyNumberFormat="1" applyFont="1" applyFill="1" applyBorder="1" applyAlignment="1">
      <alignment horizontal="right" vertical="center" wrapText="1"/>
    </xf>
    <xf numFmtId="3" fontId="9" fillId="5" borderId="9" xfId="0" applyNumberFormat="1" applyFont="1" applyFill="1" applyBorder="1" applyAlignment="1">
      <alignment horizontal="right" vertical="center" wrapText="1"/>
    </xf>
    <xf numFmtId="3" fontId="9" fillId="5" borderId="36" xfId="0" applyNumberFormat="1" applyFont="1" applyFill="1" applyBorder="1" applyAlignment="1">
      <alignment horizontal="right" vertical="center" wrapText="1"/>
    </xf>
    <xf numFmtId="10" fontId="9" fillId="5" borderId="227" xfId="4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49" fontId="12" fillId="3" borderId="25" xfId="0" applyNumberFormat="1" applyFont="1" applyFill="1" applyBorder="1" applyAlignment="1">
      <alignment horizontal="left" vertical="center" wrapText="1" shrinkToFit="1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Fill="1" applyBorder="1" applyAlignment="1">
      <alignment vertical="center"/>
    </xf>
    <xf numFmtId="3" fontId="11" fillId="0" borderId="0" xfId="4" applyNumberForma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8" xfId="0" applyFont="1" applyFill="1" applyBorder="1" applyAlignment="1">
      <alignment horizontal="center" vertical="top" wrapText="1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5" borderId="39" xfId="0" applyNumberFormat="1" applyFont="1" applyFill="1" applyBorder="1" applyAlignment="1">
      <alignment horizontal="right" vertical="center" wrapText="1"/>
    </xf>
    <xf numFmtId="3" fontId="5" fillId="0" borderId="229" xfId="0" applyNumberFormat="1" applyFont="1" applyBorder="1" applyAlignment="1">
      <alignment horizontal="right" vertical="center" wrapText="1"/>
    </xf>
    <xf numFmtId="0" fontId="5" fillId="0" borderId="230" xfId="0" applyFont="1" applyFill="1" applyBorder="1" applyAlignment="1">
      <alignment horizontal="center" vertical="top" wrapText="1"/>
    </xf>
    <xf numFmtId="3" fontId="5" fillId="0" borderId="175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3" fontId="6" fillId="0" borderId="33" xfId="0" applyNumberFormat="1" applyFont="1" applyFill="1" applyBorder="1" applyAlignment="1">
      <alignment horizontal="right" vertical="center" wrapText="1"/>
    </xf>
    <xf numFmtId="0" fontId="5" fillId="0" borderId="231" xfId="0" applyFont="1" applyFill="1" applyBorder="1" applyAlignment="1">
      <alignment horizontal="center" vertical="top" wrapText="1"/>
    </xf>
    <xf numFmtId="3" fontId="5" fillId="0" borderId="33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232" xfId="1" applyFont="1" applyBorder="1" applyAlignment="1">
      <alignment horizontal="center" vertical="center"/>
    </xf>
    <xf numFmtId="0" fontId="5" fillId="0" borderId="25" xfId="1" applyFont="1" applyBorder="1" applyAlignment="1">
      <alignment vertical="center"/>
    </xf>
    <xf numFmtId="0" fontId="5" fillId="0" borderId="25" xfId="1" applyFont="1" applyBorder="1" applyAlignment="1">
      <alignment horizontal="right" vertical="center"/>
    </xf>
    <xf numFmtId="3" fontId="5" fillId="0" borderId="25" xfId="1" applyNumberFormat="1" applyFont="1" applyBorder="1" applyAlignment="1">
      <alignment vertical="center"/>
    </xf>
    <xf numFmtId="3" fontId="5" fillId="0" borderId="28" xfId="1" applyNumberFormat="1" applyFont="1" applyBorder="1" applyAlignment="1">
      <alignment horizontal="right" vertical="center"/>
    </xf>
    <xf numFmtId="0" fontId="5" fillId="0" borderId="233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235" xfId="7" applyNumberFormat="1" applyFont="1" applyBorder="1" applyAlignment="1">
      <alignment vertical="center"/>
    </xf>
    <xf numFmtId="10" fontId="5" fillId="0" borderId="5" xfId="7" applyNumberFormat="1" applyFont="1" applyBorder="1" applyAlignment="1">
      <alignment vertical="center"/>
    </xf>
    <xf numFmtId="0" fontId="5" fillId="0" borderId="234" xfId="7" applyFont="1" applyBorder="1" applyAlignment="1">
      <alignment horizontal="center" vertical="center"/>
    </xf>
    <xf numFmtId="0" fontId="6" fillId="0" borderId="151" xfId="7" applyFont="1" applyBorder="1" applyAlignment="1">
      <alignment horizontal="center" vertical="center"/>
    </xf>
    <xf numFmtId="3" fontId="9" fillId="0" borderId="4" xfId="7" applyNumberFormat="1" applyFont="1" applyFill="1" applyBorder="1" applyAlignment="1">
      <alignment horizontal="right" vertical="center"/>
    </xf>
    <xf numFmtId="0" fontId="5" fillId="0" borderId="236" xfId="0" applyFont="1" applyBorder="1" applyAlignment="1">
      <alignment vertical="center"/>
    </xf>
    <xf numFmtId="3" fontId="5" fillId="0" borderId="237" xfId="0" applyNumberFormat="1" applyFont="1" applyBorder="1" applyAlignment="1">
      <alignment horizontal="right" vertical="center"/>
    </xf>
    <xf numFmtId="0" fontId="5" fillId="0" borderId="238" xfId="0" applyFont="1" applyBorder="1" applyAlignment="1">
      <alignment horizontal="center" vertical="center"/>
    </xf>
    <xf numFmtId="3" fontId="5" fillId="0" borderId="239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3" fontId="5" fillId="0" borderId="126" xfId="0" applyNumberFormat="1" applyFont="1" applyBorder="1" applyAlignment="1">
      <alignment horizontal="right" vertical="center"/>
    </xf>
    <xf numFmtId="3" fontId="6" fillId="0" borderId="131" xfId="0" applyNumberFormat="1" applyFont="1" applyBorder="1" applyAlignment="1">
      <alignment horizontal="right" vertical="center"/>
    </xf>
    <xf numFmtId="3" fontId="6" fillId="4" borderId="102" xfId="0" applyNumberFormat="1" applyFont="1" applyFill="1" applyBorder="1" applyAlignment="1">
      <alignment horizontal="right" vertical="center"/>
    </xf>
    <xf numFmtId="0" fontId="6" fillId="4" borderId="177" xfId="0" applyFont="1" applyFill="1" applyBorder="1" applyAlignment="1">
      <alignment vertical="center"/>
    </xf>
    <xf numFmtId="0" fontId="6" fillId="4" borderId="241" xfId="0" applyFont="1" applyFill="1" applyBorder="1" applyAlignment="1">
      <alignment vertical="center"/>
    </xf>
    <xf numFmtId="0" fontId="5" fillId="0" borderId="243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10" fontId="5" fillId="0" borderId="194" xfId="0" applyNumberFormat="1" applyFont="1" applyBorder="1" applyAlignment="1">
      <alignment horizontal="right" vertical="center"/>
    </xf>
    <xf numFmtId="10" fontId="5" fillId="0" borderId="245" xfId="0" applyNumberFormat="1" applyFont="1" applyBorder="1" applyAlignment="1">
      <alignment horizontal="right" vertical="center"/>
    </xf>
    <xf numFmtId="10" fontId="6" fillId="0" borderId="131" xfId="0" applyNumberFormat="1" applyFont="1" applyBorder="1" applyAlignment="1">
      <alignment horizontal="right" vertical="center"/>
    </xf>
    <xf numFmtId="10" fontId="6" fillId="4" borderId="102" xfId="0" applyNumberFormat="1" applyFont="1" applyFill="1" applyBorder="1" applyAlignment="1">
      <alignment horizontal="right" vertical="center"/>
    </xf>
    <xf numFmtId="10" fontId="5" fillId="0" borderId="242" xfId="0" applyNumberFormat="1" applyFont="1" applyBorder="1" applyAlignment="1">
      <alignment horizontal="right" vertical="center"/>
    </xf>
    <xf numFmtId="10" fontId="5" fillId="0" borderId="244" xfId="0" applyNumberFormat="1" applyFont="1" applyBorder="1" applyAlignment="1">
      <alignment horizontal="right" vertical="center"/>
    </xf>
    <xf numFmtId="10" fontId="6" fillId="0" borderId="189" xfId="0" applyNumberFormat="1" applyFont="1" applyBorder="1" applyAlignment="1">
      <alignment horizontal="right" vertical="center"/>
    </xf>
    <xf numFmtId="10" fontId="6" fillId="4" borderId="104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5" fillId="0" borderId="193" xfId="7" applyFont="1" applyBorder="1" applyAlignment="1">
      <alignment horizontal="center" vertical="center"/>
    </xf>
    <xf numFmtId="0" fontId="5" fillId="0" borderId="194" xfId="7" applyFont="1" applyBorder="1" applyAlignment="1">
      <alignment horizontal="center" vertical="center"/>
    </xf>
    <xf numFmtId="0" fontId="5" fillId="0" borderId="195" xfId="7" applyFont="1" applyBorder="1" applyAlignment="1">
      <alignment horizontal="center" vertical="center"/>
    </xf>
    <xf numFmtId="0" fontId="5" fillId="0" borderId="182" xfId="7" applyFont="1" applyBorder="1" applyAlignment="1">
      <alignment horizontal="center" vertical="center"/>
    </xf>
    <xf numFmtId="0" fontId="5" fillId="0" borderId="196" xfId="7" applyFont="1" applyBorder="1" applyAlignment="1">
      <alignment horizontal="center" vertical="center"/>
    </xf>
    <xf numFmtId="0" fontId="6" fillId="0" borderId="178" xfId="0" applyFont="1" applyBorder="1" applyAlignment="1">
      <alignment horizontal="right" vertical="center"/>
    </xf>
    <xf numFmtId="0" fontId="6" fillId="4" borderId="178" xfId="0" applyFont="1" applyFill="1" applyBorder="1" applyAlignment="1">
      <alignment horizontal="right" vertical="center"/>
    </xf>
    <xf numFmtId="0" fontId="6" fillId="0" borderId="240" xfId="0" applyFont="1" applyBorder="1" applyAlignment="1">
      <alignment horizontal="right" vertical="center"/>
    </xf>
    <xf numFmtId="0" fontId="6" fillId="0" borderId="177" xfId="0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6" fillId="0" borderId="177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8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9" xfId="7" applyFont="1" applyBorder="1" applyAlignment="1">
      <alignment horizontal="right" vertical="center"/>
    </xf>
    <xf numFmtId="0" fontId="6" fillId="0" borderId="178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5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17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175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2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3" fontId="5" fillId="0" borderId="197" xfId="5" applyNumberFormat="1" applyFont="1" applyFill="1" applyBorder="1" applyAlignment="1">
      <alignment horizontal="center" vertical="center"/>
    </xf>
    <xf numFmtId="3" fontId="5" fillId="0" borderId="174" xfId="5" applyNumberFormat="1" applyFont="1" applyFill="1" applyBorder="1" applyAlignment="1">
      <alignment horizontal="center" vertical="center"/>
    </xf>
    <xf numFmtId="0" fontId="12" fillId="0" borderId="198" xfId="7" applyFont="1" applyBorder="1" applyAlignment="1">
      <alignment horizontal="center" vertical="center" wrapText="1"/>
    </xf>
    <xf numFmtId="0" fontId="12" fillId="0" borderId="199" xfId="7" applyFont="1" applyBorder="1" applyAlignment="1">
      <alignment horizontal="center" vertical="center" wrapText="1"/>
    </xf>
    <xf numFmtId="0" fontId="12" fillId="0" borderId="141" xfId="7" applyFont="1" applyBorder="1" applyAlignment="1">
      <alignment horizontal="center" vertical="center" wrapText="1"/>
    </xf>
    <xf numFmtId="0" fontId="12" fillId="0" borderId="200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201" xfId="7" applyFont="1" applyBorder="1" applyAlignment="1">
      <alignment horizontal="center" vertical="center" wrapText="1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757" customWidth="1"/>
    <col min="2" max="2" width="42.6640625" style="757" customWidth="1"/>
    <col min="3" max="3" width="12.6640625" style="757" customWidth="1"/>
    <col min="4" max="5" width="12.6640625" style="707" customWidth="1"/>
    <col min="6" max="16384" width="9.109375" style="707"/>
  </cols>
  <sheetData>
    <row r="1" spans="1:253" s="690" customFormat="1" ht="15" customHeight="1" x14ac:dyDescent="0.25">
      <c r="A1" s="689"/>
      <c r="B1" s="689"/>
      <c r="D1" s="691"/>
      <c r="E1" s="692" t="s">
        <v>453</v>
      </c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93"/>
      <c r="AO1" s="693"/>
      <c r="AP1" s="693"/>
      <c r="AQ1" s="693"/>
      <c r="AR1" s="693"/>
      <c r="AS1" s="693"/>
      <c r="AT1" s="693"/>
      <c r="AU1" s="693"/>
      <c r="AV1" s="693"/>
      <c r="AW1" s="693"/>
      <c r="AX1" s="693"/>
      <c r="AY1" s="693"/>
      <c r="AZ1" s="693"/>
      <c r="BA1" s="693"/>
      <c r="BB1" s="693"/>
      <c r="BC1" s="693"/>
      <c r="BD1" s="693"/>
      <c r="BE1" s="693"/>
      <c r="BF1" s="693"/>
      <c r="BG1" s="693"/>
      <c r="BH1" s="693"/>
      <c r="BI1" s="693"/>
      <c r="BJ1" s="693"/>
      <c r="BK1" s="693"/>
      <c r="BL1" s="693"/>
      <c r="BM1" s="693"/>
      <c r="BN1" s="693"/>
      <c r="BO1" s="693"/>
      <c r="BP1" s="693"/>
      <c r="BQ1" s="693"/>
      <c r="BR1" s="693"/>
      <c r="BS1" s="693"/>
      <c r="BT1" s="693"/>
      <c r="BU1" s="693"/>
      <c r="BV1" s="693"/>
      <c r="BW1" s="693"/>
      <c r="BX1" s="693"/>
      <c r="BY1" s="693"/>
      <c r="BZ1" s="693"/>
      <c r="CA1" s="693"/>
      <c r="CB1" s="693"/>
      <c r="CC1" s="693"/>
      <c r="CD1" s="693"/>
      <c r="CE1" s="693"/>
      <c r="CF1" s="693"/>
      <c r="CG1" s="693"/>
      <c r="CH1" s="693"/>
      <c r="CI1" s="693"/>
      <c r="CJ1" s="693"/>
      <c r="CK1" s="693"/>
      <c r="CL1" s="693"/>
      <c r="CM1" s="693"/>
      <c r="CN1" s="693"/>
      <c r="CO1" s="693"/>
      <c r="CP1" s="693"/>
      <c r="CQ1" s="693"/>
      <c r="CR1" s="693"/>
      <c r="CS1" s="693"/>
      <c r="CT1" s="693"/>
      <c r="CU1" s="693"/>
      <c r="CV1" s="693"/>
      <c r="CW1" s="693"/>
      <c r="CX1" s="693"/>
      <c r="CY1" s="693"/>
      <c r="CZ1" s="693"/>
      <c r="DA1" s="693"/>
      <c r="DB1" s="693"/>
      <c r="DC1" s="693"/>
      <c r="DD1" s="693"/>
      <c r="DE1" s="693"/>
      <c r="DF1" s="693"/>
      <c r="DG1" s="693"/>
      <c r="DH1" s="693"/>
      <c r="DI1" s="693"/>
      <c r="DJ1" s="693"/>
      <c r="DK1" s="693"/>
      <c r="DL1" s="693"/>
      <c r="DM1" s="693"/>
      <c r="DN1" s="693"/>
      <c r="DO1" s="693"/>
      <c r="DP1" s="693"/>
      <c r="DQ1" s="693"/>
      <c r="DR1" s="693"/>
      <c r="DS1" s="693"/>
      <c r="DT1" s="693"/>
      <c r="DU1" s="693"/>
      <c r="DV1" s="693"/>
      <c r="DW1" s="693"/>
      <c r="DX1" s="693"/>
      <c r="DY1" s="693"/>
      <c r="DZ1" s="693"/>
      <c r="EA1" s="693"/>
      <c r="EB1" s="693"/>
      <c r="EC1" s="693"/>
      <c r="ED1" s="693"/>
      <c r="EE1" s="693"/>
      <c r="EF1" s="693"/>
      <c r="EG1" s="693"/>
      <c r="EH1" s="693"/>
      <c r="EI1" s="693"/>
      <c r="EJ1" s="693"/>
      <c r="EK1" s="693"/>
      <c r="EL1" s="693"/>
      <c r="EM1" s="693"/>
      <c r="EN1" s="693"/>
      <c r="EO1" s="693"/>
      <c r="EP1" s="693"/>
      <c r="EQ1" s="693"/>
      <c r="ER1" s="693"/>
      <c r="ES1" s="693"/>
      <c r="ET1" s="693"/>
      <c r="EU1" s="693"/>
      <c r="EV1" s="693"/>
      <c r="EW1" s="693"/>
      <c r="EX1" s="693"/>
      <c r="EY1" s="693"/>
      <c r="EZ1" s="693"/>
      <c r="FA1" s="693"/>
      <c r="FB1" s="693"/>
      <c r="FC1" s="693"/>
      <c r="FD1" s="693"/>
      <c r="FE1" s="693"/>
      <c r="FF1" s="693"/>
      <c r="FG1" s="693"/>
      <c r="FH1" s="693"/>
      <c r="FI1" s="693"/>
      <c r="FJ1" s="693"/>
      <c r="FK1" s="693"/>
      <c r="FL1" s="693"/>
      <c r="FM1" s="693"/>
      <c r="FN1" s="693"/>
      <c r="FO1" s="693"/>
      <c r="FP1" s="693"/>
      <c r="FQ1" s="693"/>
      <c r="FR1" s="693"/>
      <c r="FS1" s="693"/>
      <c r="FT1" s="693"/>
      <c r="FU1" s="693"/>
      <c r="FV1" s="693"/>
      <c r="FW1" s="693"/>
      <c r="FX1" s="693"/>
      <c r="FY1" s="693"/>
      <c r="FZ1" s="693"/>
      <c r="GA1" s="693"/>
      <c r="GB1" s="693"/>
      <c r="GC1" s="693"/>
      <c r="GD1" s="693"/>
      <c r="GE1" s="693"/>
      <c r="GF1" s="693"/>
      <c r="GG1" s="693"/>
      <c r="GH1" s="693"/>
      <c r="GI1" s="693"/>
      <c r="GJ1" s="693"/>
      <c r="GK1" s="693"/>
      <c r="GL1" s="693"/>
      <c r="GM1" s="693"/>
      <c r="GN1" s="693"/>
      <c r="GO1" s="693"/>
      <c r="GP1" s="693"/>
      <c r="GQ1" s="693"/>
      <c r="GR1" s="693"/>
      <c r="GS1" s="693"/>
      <c r="GT1" s="693"/>
      <c r="GU1" s="693"/>
      <c r="GV1" s="693"/>
      <c r="GW1" s="693"/>
      <c r="GX1" s="693"/>
      <c r="GY1" s="693"/>
      <c r="GZ1" s="693"/>
      <c r="HA1" s="693"/>
      <c r="HB1" s="693"/>
      <c r="HC1" s="693"/>
      <c r="HD1" s="693"/>
      <c r="HE1" s="693"/>
      <c r="HF1" s="693"/>
      <c r="HG1" s="693"/>
      <c r="HH1" s="693"/>
      <c r="HI1" s="693"/>
      <c r="HJ1" s="693"/>
      <c r="HK1" s="693"/>
      <c r="HL1" s="693"/>
      <c r="HM1" s="693"/>
      <c r="HN1" s="693"/>
      <c r="HO1" s="693"/>
      <c r="HP1" s="693"/>
      <c r="HQ1" s="693"/>
      <c r="HR1" s="693"/>
      <c r="HS1" s="693"/>
      <c r="HT1" s="693"/>
      <c r="HU1" s="693"/>
      <c r="HV1" s="693"/>
      <c r="HW1" s="693"/>
      <c r="HX1" s="693"/>
      <c r="HY1" s="693"/>
      <c r="HZ1" s="693"/>
      <c r="IA1" s="693"/>
      <c r="IB1" s="693"/>
      <c r="IC1" s="693"/>
      <c r="ID1" s="693"/>
      <c r="IE1" s="693"/>
      <c r="IF1" s="693"/>
      <c r="IG1" s="693"/>
      <c r="IH1" s="693"/>
      <c r="II1" s="693"/>
      <c r="IJ1" s="693"/>
      <c r="IK1" s="693"/>
      <c r="IL1" s="693"/>
      <c r="IM1" s="693"/>
      <c r="IN1" s="693"/>
      <c r="IO1" s="693"/>
      <c r="IP1" s="693"/>
      <c r="IQ1" s="693"/>
      <c r="IR1" s="693"/>
      <c r="IS1" s="693"/>
    </row>
    <row r="2" spans="1:253" s="690" customFormat="1" ht="15" customHeight="1" x14ac:dyDescent="0.25">
      <c r="A2" s="689"/>
      <c r="B2" s="689"/>
      <c r="D2" s="691"/>
      <c r="E2" s="5" t="s">
        <v>932</v>
      </c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  <c r="AD2" s="693"/>
      <c r="AE2" s="693"/>
      <c r="AF2" s="693"/>
      <c r="AG2" s="693"/>
      <c r="AH2" s="693"/>
      <c r="AI2" s="693"/>
      <c r="AJ2" s="693"/>
      <c r="AK2" s="693"/>
      <c r="AL2" s="693"/>
      <c r="AM2" s="693"/>
      <c r="AN2" s="693"/>
      <c r="AO2" s="693"/>
      <c r="AP2" s="693"/>
      <c r="AQ2" s="693"/>
      <c r="AR2" s="693"/>
      <c r="AS2" s="693"/>
      <c r="AT2" s="693"/>
      <c r="AU2" s="693"/>
      <c r="AV2" s="693"/>
      <c r="AW2" s="693"/>
      <c r="AX2" s="693"/>
      <c r="AY2" s="693"/>
      <c r="AZ2" s="693"/>
      <c r="BA2" s="693"/>
      <c r="BB2" s="693"/>
      <c r="BC2" s="693"/>
      <c r="BD2" s="693"/>
      <c r="BE2" s="693"/>
      <c r="BF2" s="693"/>
      <c r="BG2" s="693"/>
      <c r="BH2" s="693"/>
      <c r="BI2" s="693"/>
      <c r="BJ2" s="693"/>
      <c r="BK2" s="693"/>
      <c r="BL2" s="693"/>
      <c r="BM2" s="693"/>
      <c r="BN2" s="693"/>
      <c r="BO2" s="693"/>
      <c r="BP2" s="693"/>
      <c r="BQ2" s="693"/>
      <c r="BR2" s="693"/>
      <c r="BS2" s="693"/>
      <c r="BT2" s="693"/>
      <c r="BU2" s="693"/>
      <c r="BV2" s="693"/>
      <c r="BW2" s="693"/>
      <c r="BX2" s="693"/>
      <c r="BY2" s="693"/>
      <c r="BZ2" s="693"/>
      <c r="CA2" s="693"/>
      <c r="CB2" s="693"/>
      <c r="CC2" s="693"/>
      <c r="CD2" s="693"/>
      <c r="CE2" s="693"/>
      <c r="CF2" s="693"/>
      <c r="CG2" s="693"/>
      <c r="CH2" s="693"/>
      <c r="CI2" s="693"/>
      <c r="CJ2" s="693"/>
      <c r="CK2" s="693"/>
      <c r="CL2" s="693"/>
      <c r="CM2" s="693"/>
      <c r="CN2" s="693"/>
      <c r="CO2" s="693"/>
      <c r="CP2" s="693"/>
      <c r="CQ2" s="693"/>
      <c r="CR2" s="693"/>
      <c r="CS2" s="693"/>
      <c r="CT2" s="693"/>
      <c r="CU2" s="693"/>
      <c r="CV2" s="693"/>
      <c r="CW2" s="693"/>
      <c r="CX2" s="693"/>
      <c r="CY2" s="693"/>
      <c r="CZ2" s="693"/>
      <c r="DA2" s="693"/>
      <c r="DB2" s="693"/>
      <c r="DC2" s="693"/>
      <c r="DD2" s="693"/>
      <c r="DE2" s="693"/>
      <c r="DF2" s="693"/>
      <c r="DG2" s="693"/>
      <c r="DH2" s="693"/>
      <c r="DI2" s="693"/>
      <c r="DJ2" s="693"/>
      <c r="DK2" s="693"/>
      <c r="DL2" s="693"/>
      <c r="DM2" s="693"/>
      <c r="DN2" s="693"/>
      <c r="DO2" s="693"/>
      <c r="DP2" s="693"/>
      <c r="DQ2" s="693"/>
      <c r="DR2" s="693"/>
      <c r="DS2" s="693"/>
      <c r="DT2" s="693"/>
      <c r="DU2" s="693"/>
      <c r="DV2" s="693"/>
      <c r="DW2" s="693"/>
      <c r="DX2" s="693"/>
      <c r="DY2" s="693"/>
      <c r="DZ2" s="693"/>
      <c r="EA2" s="693"/>
      <c r="EB2" s="693"/>
      <c r="EC2" s="693"/>
      <c r="ED2" s="693"/>
      <c r="EE2" s="693"/>
      <c r="EF2" s="693"/>
      <c r="EG2" s="693"/>
      <c r="EH2" s="693"/>
      <c r="EI2" s="693"/>
      <c r="EJ2" s="693"/>
      <c r="EK2" s="693"/>
      <c r="EL2" s="693"/>
      <c r="EM2" s="693"/>
      <c r="EN2" s="693"/>
      <c r="EO2" s="693"/>
      <c r="EP2" s="693"/>
      <c r="EQ2" s="693"/>
      <c r="ER2" s="693"/>
      <c r="ES2" s="693"/>
      <c r="ET2" s="693"/>
      <c r="EU2" s="693"/>
      <c r="EV2" s="693"/>
      <c r="EW2" s="693"/>
      <c r="EX2" s="693"/>
      <c r="EY2" s="693"/>
      <c r="EZ2" s="693"/>
      <c r="FA2" s="693"/>
      <c r="FB2" s="693"/>
      <c r="FC2" s="693"/>
      <c r="FD2" s="693"/>
      <c r="FE2" s="693"/>
      <c r="FF2" s="693"/>
      <c r="FG2" s="693"/>
      <c r="FH2" s="693"/>
      <c r="FI2" s="693"/>
      <c r="FJ2" s="693"/>
      <c r="FK2" s="693"/>
      <c r="FL2" s="693"/>
      <c r="FM2" s="693"/>
      <c r="FN2" s="693"/>
      <c r="FO2" s="693"/>
      <c r="FP2" s="693"/>
      <c r="FQ2" s="693"/>
      <c r="FR2" s="693"/>
      <c r="FS2" s="693"/>
      <c r="FT2" s="693"/>
      <c r="FU2" s="693"/>
      <c r="FV2" s="693"/>
      <c r="FW2" s="693"/>
      <c r="FX2" s="693"/>
      <c r="FY2" s="693"/>
      <c r="FZ2" s="693"/>
      <c r="GA2" s="693"/>
      <c r="GB2" s="693"/>
      <c r="GC2" s="693"/>
      <c r="GD2" s="693"/>
      <c r="GE2" s="693"/>
      <c r="GF2" s="693"/>
      <c r="GG2" s="693"/>
      <c r="GH2" s="693"/>
      <c r="GI2" s="693"/>
      <c r="GJ2" s="693"/>
      <c r="GK2" s="693"/>
      <c r="GL2" s="693"/>
      <c r="GM2" s="693"/>
      <c r="GN2" s="693"/>
      <c r="GO2" s="693"/>
      <c r="GP2" s="693"/>
      <c r="GQ2" s="693"/>
      <c r="GR2" s="693"/>
      <c r="GS2" s="693"/>
      <c r="GT2" s="693"/>
      <c r="GU2" s="693"/>
      <c r="GV2" s="693"/>
      <c r="GW2" s="693"/>
      <c r="GX2" s="693"/>
      <c r="GY2" s="693"/>
      <c r="GZ2" s="693"/>
      <c r="HA2" s="693"/>
      <c r="HB2" s="693"/>
      <c r="HC2" s="693"/>
      <c r="HD2" s="693"/>
      <c r="HE2" s="693"/>
      <c r="HF2" s="693"/>
      <c r="HG2" s="693"/>
      <c r="HH2" s="693"/>
      <c r="HI2" s="693"/>
      <c r="HJ2" s="693"/>
      <c r="HK2" s="693"/>
      <c r="HL2" s="693"/>
      <c r="HM2" s="693"/>
      <c r="HN2" s="693"/>
      <c r="HO2" s="693"/>
      <c r="HP2" s="693"/>
      <c r="HQ2" s="693"/>
      <c r="HR2" s="693"/>
      <c r="HS2" s="693"/>
      <c r="HT2" s="693"/>
      <c r="HU2" s="693"/>
      <c r="HV2" s="693"/>
      <c r="HW2" s="693"/>
      <c r="HX2" s="693"/>
      <c r="HY2" s="693"/>
      <c r="HZ2" s="693"/>
      <c r="IA2" s="693"/>
      <c r="IB2" s="693"/>
      <c r="IC2" s="693"/>
      <c r="ID2" s="693"/>
      <c r="IE2" s="693"/>
      <c r="IF2" s="693"/>
      <c r="IG2" s="693"/>
      <c r="IH2" s="693"/>
      <c r="II2" s="693"/>
      <c r="IJ2" s="693"/>
      <c r="IK2" s="693"/>
      <c r="IL2" s="693"/>
      <c r="IM2" s="693"/>
      <c r="IN2" s="693"/>
      <c r="IO2" s="693"/>
      <c r="IP2" s="693"/>
      <c r="IQ2" s="693"/>
      <c r="IR2" s="693"/>
      <c r="IS2" s="693"/>
    </row>
    <row r="3" spans="1:253" s="690" customFormat="1" ht="15" customHeight="1" x14ac:dyDescent="0.25">
      <c r="A3" s="694"/>
      <c r="B3" s="694"/>
      <c r="C3" s="694"/>
      <c r="D3" s="695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3"/>
      <c r="AB3" s="693"/>
      <c r="AC3" s="693"/>
      <c r="AD3" s="693"/>
      <c r="AE3" s="693"/>
      <c r="AF3" s="693"/>
      <c r="AG3" s="693"/>
      <c r="AH3" s="693"/>
      <c r="AI3" s="693"/>
      <c r="AJ3" s="693"/>
      <c r="AK3" s="693"/>
      <c r="AL3" s="693"/>
      <c r="AM3" s="693"/>
      <c r="AN3" s="693"/>
      <c r="AO3" s="693"/>
      <c r="AP3" s="693"/>
      <c r="AQ3" s="693"/>
      <c r="AR3" s="693"/>
      <c r="AS3" s="693"/>
      <c r="AT3" s="693"/>
      <c r="AU3" s="693"/>
      <c r="AV3" s="693"/>
      <c r="AW3" s="693"/>
      <c r="AX3" s="693"/>
      <c r="AY3" s="693"/>
      <c r="AZ3" s="693"/>
      <c r="BA3" s="693"/>
      <c r="BB3" s="693"/>
      <c r="BC3" s="693"/>
      <c r="BD3" s="693"/>
      <c r="BE3" s="693"/>
      <c r="BF3" s="693"/>
      <c r="BG3" s="693"/>
      <c r="BH3" s="693"/>
      <c r="BI3" s="693"/>
      <c r="BJ3" s="693"/>
      <c r="BK3" s="693"/>
      <c r="BL3" s="693"/>
      <c r="BM3" s="693"/>
      <c r="BN3" s="693"/>
      <c r="BO3" s="693"/>
      <c r="BP3" s="693"/>
      <c r="BQ3" s="693"/>
      <c r="BR3" s="693"/>
      <c r="BS3" s="693"/>
      <c r="BT3" s="693"/>
      <c r="BU3" s="693"/>
      <c r="BV3" s="693"/>
      <c r="BW3" s="693"/>
      <c r="BX3" s="693"/>
      <c r="BY3" s="693"/>
      <c r="BZ3" s="693"/>
      <c r="CA3" s="693"/>
      <c r="CB3" s="693"/>
      <c r="CC3" s="693"/>
      <c r="CD3" s="693"/>
      <c r="CE3" s="693"/>
      <c r="CF3" s="693"/>
      <c r="CG3" s="693"/>
      <c r="CH3" s="693"/>
      <c r="CI3" s="693"/>
      <c r="CJ3" s="693"/>
      <c r="CK3" s="693"/>
      <c r="CL3" s="693"/>
      <c r="CM3" s="693"/>
      <c r="CN3" s="693"/>
      <c r="CO3" s="693"/>
      <c r="CP3" s="693"/>
      <c r="CQ3" s="693"/>
      <c r="CR3" s="693"/>
      <c r="CS3" s="693"/>
      <c r="CT3" s="693"/>
      <c r="CU3" s="693"/>
      <c r="CV3" s="693"/>
      <c r="CW3" s="693"/>
      <c r="CX3" s="693"/>
      <c r="CY3" s="693"/>
      <c r="CZ3" s="693"/>
      <c r="DA3" s="693"/>
      <c r="DB3" s="693"/>
      <c r="DC3" s="693"/>
      <c r="DD3" s="693"/>
      <c r="DE3" s="693"/>
      <c r="DF3" s="693"/>
      <c r="DG3" s="693"/>
      <c r="DH3" s="693"/>
      <c r="DI3" s="693"/>
      <c r="DJ3" s="693"/>
      <c r="DK3" s="693"/>
      <c r="DL3" s="693"/>
      <c r="DM3" s="693"/>
      <c r="DN3" s="693"/>
      <c r="DO3" s="693"/>
      <c r="DP3" s="693"/>
      <c r="DQ3" s="693"/>
      <c r="DR3" s="693"/>
      <c r="DS3" s="693"/>
      <c r="DT3" s="693"/>
      <c r="DU3" s="693"/>
      <c r="DV3" s="693"/>
      <c r="DW3" s="693"/>
      <c r="DX3" s="693"/>
      <c r="DY3" s="693"/>
      <c r="DZ3" s="693"/>
      <c r="EA3" s="693"/>
      <c r="EB3" s="693"/>
      <c r="EC3" s="693"/>
      <c r="ED3" s="693"/>
      <c r="EE3" s="693"/>
      <c r="EF3" s="693"/>
      <c r="EG3" s="693"/>
      <c r="EH3" s="693"/>
      <c r="EI3" s="693"/>
      <c r="EJ3" s="693"/>
      <c r="EK3" s="693"/>
      <c r="EL3" s="693"/>
      <c r="EM3" s="693"/>
      <c r="EN3" s="693"/>
      <c r="EO3" s="693"/>
      <c r="EP3" s="693"/>
      <c r="EQ3" s="693"/>
      <c r="ER3" s="693"/>
      <c r="ES3" s="693"/>
      <c r="ET3" s="693"/>
      <c r="EU3" s="693"/>
      <c r="EV3" s="693"/>
      <c r="EW3" s="693"/>
      <c r="EX3" s="693"/>
      <c r="EY3" s="693"/>
      <c r="EZ3" s="693"/>
      <c r="FA3" s="693"/>
      <c r="FB3" s="693"/>
      <c r="FC3" s="693"/>
      <c r="FD3" s="693"/>
      <c r="FE3" s="693"/>
      <c r="FF3" s="693"/>
      <c r="FG3" s="693"/>
      <c r="FH3" s="693"/>
      <c r="FI3" s="693"/>
      <c r="FJ3" s="693"/>
      <c r="FK3" s="693"/>
      <c r="FL3" s="693"/>
      <c r="FM3" s="693"/>
      <c r="FN3" s="693"/>
      <c r="FO3" s="693"/>
      <c r="FP3" s="693"/>
      <c r="FQ3" s="693"/>
      <c r="FR3" s="693"/>
      <c r="FS3" s="693"/>
      <c r="FT3" s="693"/>
      <c r="FU3" s="693"/>
      <c r="FV3" s="693"/>
      <c r="FW3" s="693"/>
      <c r="FX3" s="693"/>
      <c r="FY3" s="693"/>
      <c r="FZ3" s="693"/>
      <c r="GA3" s="693"/>
      <c r="GB3" s="693"/>
      <c r="GC3" s="693"/>
      <c r="GD3" s="693"/>
      <c r="GE3" s="693"/>
      <c r="GF3" s="693"/>
      <c r="GG3" s="693"/>
      <c r="GH3" s="693"/>
      <c r="GI3" s="693"/>
      <c r="GJ3" s="693"/>
      <c r="GK3" s="693"/>
      <c r="GL3" s="693"/>
      <c r="GM3" s="693"/>
      <c r="GN3" s="693"/>
      <c r="GO3" s="693"/>
      <c r="GP3" s="693"/>
      <c r="GQ3" s="693"/>
      <c r="GR3" s="693"/>
      <c r="GS3" s="693"/>
      <c r="GT3" s="693"/>
      <c r="GU3" s="693"/>
      <c r="GV3" s="693"/>
      <c r="GW3" s="693"/>
      <c r="GX3" s="693"/>
      <c r="GY3" s="693"/>
      <c r="GZ3" s="693"/>
      <c r="HA3" s="693"/>
      <c r="HB3" s="693"/>
      <c r="HC3" s="693"/>
      <c r="HD3" s="693"/>
      <c r="HE3" s="693"/>
      <c r="HF3" s="693"/>
      <c r="HG3" s="693"/>
      <c r="HH3" s="693"/>
      <c r="HI3" s="693"/>
      <c r="HJ3" s="693"/>
      <c r="HK3" s="693"/>
      <c r="HL3" s="693"/>
      <c r="HM3" s="693"/>
      <c r="HN3" s="693"/>
      <c r="HO3" s="693"/>
      <c r="HP3" s="693"/>
      <c r="HQ3" s="693"/>
      <c r="HR3" s="693"/>
      <c r="HS3" s="693"/>
      <c r="HT3" s="693"/>
      <c r="HU3" s="693"/>
      <c r="HV3" s="693"/>
      <c r="HW3" s="693"/>
      <c r="HX3" s="693"/>
      <c r="HY3" s="693"/>
      <c r="HZ3" s="693"/>
      <c r="IA3" s="693"/>
      <c r="IB3" s="693"/>
      <c r="IC3" s="693"/>
      <c r="ID3" s="693"/>
      <c r="IE3" s="693"/>
      <c r="IF3" s="693"/>
      <c r="IG3" s="693"/>
      <c r="IH3" s="693"/>
      <c r="II3" s="693"/>
      <c r="IJ3" s="693"/>
      <c r="IK3" s="693"/>
      <c r="IL3" s="693"/>
      <c r="IM3" s="693"/>
      <c r="IN3" s="693"/>
      <c r="IO3" s="693"/>
      <c r="IP3" s="693"/>
      <c r="IQ3" s="693"/>
      <c r="IR3" s="693"/>
      <c r="IS3" s="693"/>
    </row>
    <row r="4" spans="1:253" s="690" customFormat="1" ht="15" customHeight="1" x14ac:dyDescent="0.25">
      <c r="A4" s="922" t="s">
        <v>913</v>
      </c>
      <c r="B4" s="923"/>
      <c r="C4" s="923"/>
      <c r="D4" s="923"/>
      <c r="E4" s="92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3"/>
      <c r="BS4" s="693"/>
      <c r="BT4" s="693"/>
      <c r="BU4" s="693"/>
      <c r="BV4" s="693"/>
      <c r="BW4" s="693"/>
      <c r="BX4" s="693"/>
      <c r="BY4" s="693"/>
      <c r="BZ4" s="693"/>
      <c r="CA4" s="693"/>
      <c r="CB4" s="693"/>
      <c r="CC4" s="693"/>
      <c r="CD4" s="693"/>
      <c r="CE4" s="693"/>
      <c r="CF4" s="693"/>
      <c r="CG4" s="693"/>
      <c r="CH4" s="693"/>
      <c r="CI4" s="693"/>
      <c r="CJ4" s="693"/>
      <c r="CK4" s="693"/>
      <c r="CL4" s="693"/>
      <c r="CM4" s="693"/>
      <c r="CN4" s="693"/>
      <c r="CO4" s="693"/>
      <c r="CP4" s="693"/>
      <c r="CQ4" s="693"/>
      <c r="CR4" s="693"/>
      <c r="CS4" s="693"/>
      <c r="CT4" s="693"/>
      <c r="CU4" s="693"/>
      <c r="CV4" s="693"/>
      <c r="CW4" s="693"/>
      <c r="CX4" s="693"/>
      <c r="CY4" s="693"/>
      <c r="CZ4" s="693"/>
      <c r="DA4" s="693"/>
      <c r="DB4" s="693"/>
      <c r="DC4" s="693"/>
      <c r="DD4" s="693"/>
      <c r="DE4" s="693"/>
      <c r="DF4" s="693"/>
      <c r="DG4" s="693"/>
      <c r="DH4" s="693"/>
      <c r="DI4" s="693"/>
      <c r="DJ4" s="693"/>
      <c r="DK4" s="693"/>
      <c r="DL4" s="693"/>
      <c r="DM4" s="693"/>
      <c r="DN4" s="693"/>
      <c r="DO4" s="693"/>
      <c r="DP4" s="693"/>
      <c r="DQ4" s="693"/>
      <c r="DR4" s="693"/>
      <c r="DS4" s="693"/>
      <c r="DT4" s="693"/>
      <c r="DU4" s="693"/>
      <c r="DV4" s="693"/>
      <c r="DW4" s="693"/>
      <c r="DX4" s="693"/>
      <c r="DY4" s="693"/>
      <c r="DZ4" s="693"/>
      <c r="EA4" s="693"/>
      <c r="EB4" s="693"/>
      <c r="EC4" s="693"/>
      <c r="ED4" s="693"/>
      <c r="EE4" s="693"/>
      <c r="EF4" s="693"/>
      <c r="EG4" s="693"/>
      <c r="EH4" s="693"/>
      <c r="EI4" s="693"/>
      <c r="EJ4" s="693"/>
      <c r="EK4" s="693"/>
      <c r="EL4" s="693"/>
      <c r="EM4" s="693"/>
      <c r="EN4" s="693"/>
      <c r="EO4" s="693"/>
      <c r="EP4" s="693"/>
      <c r="EQ4" s="693"/>
      <c r="ER4" s="693"/>
      <c r="ES4" s="693"/>
      <c r="ET4" s="693"/>
      <c r="EU4" s="693"/>
      <c r="EV4" s="693"/>
      <c r="EW4" s="693"/>
      <c r="EX4" s="693"/>
      <c r="EY4" s="693"/>
      <c r="EZ4" s="693"/>
      <c r="FA4" s="693"/>
      <c r="FB4" s="693"/>
      <c r="FC4" s="693"/>
      <c r="FD4" s="693"/>
      <c r="FE4" s="693"/>
      <c r="FF4" s="693"/>
      <c r="FG4" s="693"/>
      <c r="FH4" s="693"/>
      <c r="FI4" s="693"/>
      <c r="FJ4" s="693"/>
      <c r="FK4" s="693"/>
      <c r="FL4" s="693"/>
      <c r="FM4" s="693"/>
      <c r="FN4" s="693"/>
      <c r="FO4" s="693"/>
      <c r="FP4" s="693"/>
      <c r="FQ4" s="693"/>
      <c r="FR4" s="693"/>
      <c r="FS4" s="693"/>
      <c r="FT4" s="693"/>
      <c r="FU4" s="693"/>
      <c r="FV4" s="693"/>
      <c r="FW4" s="693"/>
      <c r="FX4" s="693"/>
      <c r="FY4" s="693"/>
      <c r="FZ4" s="693"/>
      <c r="GA4" s="693"/>
      <c r="GB4" s="693"/>
      <c r="GC4" s="693"/>
      <c r="GD4" s="693"/>
      <c r="GE4" s="693"/>
      <c r="GF4" s="693"/>
      <c r="GG4" s="693"/>
      <c r="GH4" s="693"/>
      <c r="GI4" s="693"/>
      <c r="GJ4" s="693"/>
      <c r="GK4" s="693"/>
      <c r="GL4" s="693"/>
      <c r="GM4" s="693"/>
      <c r="GN4" s="693"/>
      <c r="GO4" s="693"/>
      <c r="GP4" s="693"/>
      <c r="GQ4" s="693"/>
      <c r="GR4" s="693"/>
      <c r="GS4" s="693"/>
      <c r="GT4" s="693"/>
      <c r="GU4" s="693"/>
      <c r="GV4" s="693"/>
      <c r="GW4" s="693"/>
      <c r="GX4" s="693"/>
      <c r="GY4" s="693"/>
      <c r="GZ4" s="693"/>
      <c r="HA4" s="693"/>
      <c r="HB4" s="693"/>
      <c r="HC4" s="693"/>
      <c r="HD4" s="693"/>
      <c r="HE4" s="693"/>
      <c r="HF4" s="693"/>
      <c r="HG4" s="693"/>
      <c r="HH4" s="693"/>
      <c r="HI4" s="693"/>
      <c r="HJ4" s="693"/>
      <c r="HK4" s="693"/>
      <c r="HL4" s="693"/>
      <c r="HM4" s="693"/>
      <c r="HN4" s="693"/>
      <c r="HO4" s="693"/>
      <c r="HP4" s="693"/>
      <c r="HQ4" s="693"/>
      <c r="HR4" s="693"/>
      <c r="HS4" s="693"/>
      <c r="HT4" s="693"/>
      <c r="HU4" s="693"/>
      <c r="HV4" s="693"/>
      <c r="HW4" s="693"/>
      <c r="HX4" s="693"/>
      <c r="HY4" s="693"/>
      <c r="HZ4" s="693"/>
      <c r="IA4" s="693"/>
      <c r="IB4" s="693"/>
      <c r="IC4" s="693"/>
      <c r="ID4" s="693"/>
      <c r="IE4" s="693"/>
      <c r="IF4" s="693"/>
      <c r="IG4" s="693"/>
      <c r="IH4" s="693"/>
      <c r="II4" s="693"/>
      <c r="IJ4" s="693"/>
      <c r="IK4" s="693"/>
      <c r="IL4" s="693"/>
      <c r="IM4" s="693"/>
      <c r="IN4" s="693"/>
      <c r="IO4" s="693"/>
      <c r="IP4" s="693"/>
      <c r="IQ4" s="693"/>
      <c r="IR4" s="693"/>
      <c r="IS4" s="693"/>
    </row>
    <row r="5" spans="1:253" s="690" customFormat="1" ht="15" customHeight="1" thickBot="1" x14ac:dyDescent="0.3">
      <c r="A5" s="696"/>
      <c r="B5" s="696"/>
      <c r="D5" s="691"/>
      <c r="E5" s="5" t="s">
        <v>637</v>
      </c>
      <c r="F5" s="693"/>
      <c r="G5" s="693"/>
      <c r="H5" s="693"/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3"/>
      <c r="X5" s="693"/>
      <c r="Y5" s="693"/>
      <c r="Z5" s="693"/>
      <c r="AA5" s="693"/>
      <c r="AB5" s="693"/>
      <c r="AC5" s="693"/>
      <c r="AD5" s="693"/>
      <c r="AE5" s="693"/>
      <c r="AF5" s="693"/>
      <c r="AG5" s="693"/>
      <c r="AH5" s="693"/>
      <c r="AI5" s="693"/>
      <c r="AJ5" s="693"/>
      <c r="AK5" s="693"/>
      <c r="AL5" s="693"/>
      <c r="AM5" s="693"/>
      <c r="AN5" s="693"/>
      <c r="AO5" s="693"/>
      <c r="AP5" s="693"/>
      <c r="AQ5" s="693"/>
      <c r="AR5" s="693"/>
      <c r="AS5" s="693"/>
      <c r="AT5" s="693"/>
      <c r="AU5" s="693"/>
      <c r="AV5" s="693"/>
      <c r="AW5" s="693"/>
      <c r="AX5" s="693"/>
      <c r="AY5" s="693"/>
      <c r="AZ5" s="693"/>
      <c r="BA5" s="693"/>
      <c r="BB5" s="693"/>
      <c r="BC5" s="693"/>
      <c r="BD5" s="693"/>
      <c r="BE5" s="693"/>
      <c r="BF5" s="693"/>
      <c r="BG5" s="693"/>
      <c r="BH5" s="693"/>
      <c r="BI5" s="693"/>
      <c r="BJ5" s="693"/>
      <c r="BK5" s="693"/>
      <c r="BL5" s="693"/>
      <c r="BM5" s="693"/>
      <c r="BN5" s="693"/>
      <c r="BO5" s="693"/>
      <c r="BP5" s="693"/>
      <c r="BQ5" s="693"/>
      <c r="BR5" s="693"/>
      <c r="BS5" s="693"/>
      <c r="BT5" s="693"/>
      <c r="BU5" s="693"/>
      <c r="BV5" s="693"/>
      <c r="BW5" s="693"/>
      <c r="BX5" s="693"/>
      <c r="BY5" s="693"/>
      <c r="BZ5" s="693"/>
      <c r="CA5" s="693"/>
      <c r="CB5" s="693"/>
      <c r="CC5" s="693"/>
      <c r="CD5" s="693"/>
      <c r="CE5" s="693"/>
      <c r="CF5" s="693"/>
      <c r="CG5" s="693"/>
      <c r="CH5" s="693"/>
      <c r="CI5" s="693"/>
      <c r="CJ5" s="693"/>
      <c r="CK5" s="693"/>
      <c r="CL5" s="693"/>
      <c r="CM5" s="693"/>
      <c r="CN5" s="693"/>
      <c r="CO5" s="693"/>
      <c r="CP5" s="693"/>
      <c r="CQ5" s="693"/>
      <c r="CR5" s="693"/>
      <c r="CS5" s="693"/>
      <c r="CT5" s="693"/>
      <c r="CU5" s="693"/>
      <c r="CV5" s="693"/>
      <c r="CW5" s="693"/>
      <c r="CX5" s="693"/>
      <c r="CY5" s="693"/>
      <c r="CZ5" s="693"/>
      <c r="DA5" s="693"/>
      <c r="DB5" s="693"/>
      <c r="DC5" s="693"/>
      <c r="DD5" s="693"/>
      <c r="DE5" s="693"/>
      <c r="DF5" s="693"/>
      <c r="DG5" s="693"/>
      <c r="DH5" s="693"/>
      <c r="DI5" s="693"/>
      <c r="DJ5" s="693"/>
      <c r="DK5" s="693"/>
      <c r="DL5" s="693"/>
      <c r="DM5" s="693"/>
      <c r="DN5" s="693"/>
      <c r="DO5" s="693"/>
      <c r="DP5" s="693"/>
      <c r="DQ5" s="693"/>
      <c r="DR5" s="693"/>
      <c r="DS5" s="693"/>
      <c r="DT5" s="693"/>
      <c r="DU5" s="693"/>
      <c r="DV5" s="693"/>
      <c r="DW5" s="693"/>
      <c r="DX5" s="693"/>
      <c r="DY5" s="693"/>
      <c r="DZ5" s="693"/>
      <c r="EA5" s="693"/>
      <c r="EB5" s="693"/>
      <c r="EC5" s="693"/>
      <c r="ED5" s="693"/>
      <c r="EE5" s="693"/>
      <c r="EF5" s="693"/>
      <c r="EG5" s="693"/>
      <c r="EH5" s="693"/>
      <c r="EI5" s="693"/>
      <c r="EJ5" s="693"/>
      <c r="EK5" s="693"/>
      <c r="EL5" s="693"/>
      <c r="EM5" s="693"/>
      <c r="EN5" s="693"/>
      <c r="EO5" s="693"/>
      <c r="EP5" s="693"/>
      <c r="EQ5" s="693"/>
      <c r="ER5" s="693"/>
      <c r="ES5" s="693"/>
      <c r="ET5" s="693"/>
      <c r="EU5" s="693"/>
      <c r="EV5" s="693"/>
      <c r="EW5" s="693"/>
      <c r="EX5" s="693"/>
      <c r="EY5" s="693"/>
      <c r="EZ5" s="693"/>
      <c r="FA5" s="693"/>
      <c r="FB5" s="693"/>
      <c r="FC5" s="693"/>
      <c r="FD5" s="693"/>
      <c r="FE5" s="693"/>
      <c r="FF5" s="693"/>
      <c r="FG5" s="693"/>
      <c r="FH5" s="693"/>
      <c r="FI5" s="693"/>
      <c r="FJ5" s="693"/>
      <c r="FK5" s="693"/>
      <c r="FL5" s="693"/>
      <c r="FM5" s="693"/>
      <c r="FN5" s="693"/>
      <c r="FO5" s="693"/>
      <c r="FP5" s="693"/>
      <c r="FQ5" s="693"/>
      <c r="FR5" s="693"/>
      <c r="FS5" s="693"/>
      <c r="FT5" s="693"/>
      <c r="FU5" s="693"/>
      <c r="FV5" s="693"/>
      <c r="FW5" s="693"/>
      <c r="FX5" s="693"/>
      <c r="FY5" s="693"/>
      <c r="FZ5" s="693"/>
      <c r="GA5" s="693"/>
      <c r="GB5" s="693"/>
      <c r="GC5" s="693"/>
      <c r="GD5" s="693"/>
      <c r="GE5" s="693"/>
      <c r="GF5" s="693"/>
      <c r="GG5" s="693"/>
      <c r="GH5" s="693"/>
      <c r="GI5" s="693"/>
      <c r="GJ5" s="693"/>
      <c r="GK5" s="693"/>
      <c r="GL5" s="693"/>
      <c r="GM5" s="693"/>
      <c r="GN5" s="693"/>
      <c r="GO5" s="693"/>
      <c r="GP5" s="693"/>
      <c r="GQ5" s="693"/>
      <c r="GR5" s="693"/>
      <c r="GS5" s="693"/>
      <c r="GT5" s="693"/>
      <c r="GU5" s="693"/>
      <c r="GV5" s="693"/>
      <c r="GW5" s="693"/>
      <c r="GX5" s="693"/>
      <c r="GY5" s="693"/>
      <c r="GZ5" s="693"/>
      <c r="HA5" s="693"/>
      <c r="HB5" s="693"/>
      <c r="HC5" s="693"/>
      <c r="HD5" s="693"/>
      <c r="HE5" s="693"/>
      <c r="HF5" s="693"/>
      <c r="HG5" s="693"/>
      <c r="HH5" s="693"/>
      <c r="HI5" s="693"/>
      <c r="HJ5" s="693"/>
      <c r="HK5" s="693"/>
      <c r="HL5" s="693"/>
      <c r="HM5" s="693"/>
      <c r="HN5" s="693"/>
      <c r="HO5" s="693"/>
      <c r="HP5" s="693"/>
      <c r="HQ5" s="693"/>
      <c r="HR5" s="693"/>
      <c r="HS5" s="693"/>
      <c r="HT5" s="693"/>
      <c r="HU5" s="693"/>
      <c r="HV5" s="693"/>
      <c r="HW5" s="693"/>
      <c r="HX5" s="693"/>
      <c r="HY5" s="693"/>
      <c r="HZ5" s="693"/>
      <c r="IA5" s="693"/>
      <c r="IB5" s="693"/>
      <c r="IC5" s="693"/>
      <c r="ID5" s="693"/>
      <c r="IE5" s="693"/>
      <c r="IF5" s="693"/>
      <c r="IG5" s="693"/>
      <c r="IH5" s="693"/>
      <c r="II5" s="693"/>
      <c r="IJ5" s="693"/>
      <c r="IK5" s="693"/>
      <c r="IL5" s="693"/>
      <c r="IM5" s="693"/>
      <c r="IN5" s="693"/>
      <c r="IO5" s="693"/>
      <c r="IP5" s="693"/>
      <c r="IQ5" s="693"/>
      <c r="IR5" s="693"/>
      <c r="IS5" s="693"/>
    </row>
    <row r="6" spans="1:253" s="690" customFormat="1" ht="48.6" thickTop="1" x14ac:dyDescent="0.25">
      <c r="A6" s="697" t="s">
        <v>158</v>
      </c>
      <c r="B6" s="698" t="s">
        <v>139</v>
      </c>
      <c r="C6" s="699" t="s">
        <v>156</v>
      </c>
      <c r="D6" s="700" t="s">
        <v>20</v>
      </c>
      <c r="E6" s="701" t="s">
        <v>534</v>
      </c>
      <c r="F6" s="693"/>
      <c r="G6" s="693"/>
      <c r="H6" s="693"/>
      <c r="I6" s="693"/>
      <c r="J6" s="693"/>
      <c r="K6" s="693"/>
      <c r="L6" s="693"/>
      <c r="M6" s="693"/>
      <c r="N6" s="693"/>
      <c r="O6" s="693"/>
      <c r="P6" s="693"/>
      <c r="Q6" s="693"/>
      <c r="R6" s="693"/>
      <c r="S6" s="693"/>
      <c r="T6" s="693"/>
      <c r="U6" s="693"/>
      <c r="V6" s="693"/>
      <c r="W6" s="693"/>
      <c r="X6" s="693"/>
      <c r="Y6" s="693"/>
      <c r="Z6" s="693"/>
      <c r="AA6" s="693"/>
      <c r="AB6" s="693"/>
      <c r="AC6" s="693"/>
      <c r="AD6" s="693"/>
      <c r="AE6" s="693"/>
      <c r="AF6" s="693"/>
      <c r="AG6" s="693"/>
      <c r="AH6" s="693"/>
      <c r="AI6" s="693"/>
      <c r="AJ6" s="693"/>
      <c r="AK6" s="693"/>
      <c r="AL6" s="693"/>
      <c r="AM6" s="693"/>
      <c r="AN6" s="693"/>
      <c r="AO6" s="693"/>
      <c r="AP6" s="693"/>
      <c r="AQ6" s="693"/>
      <c r="AR6" s="693"/>
      <c r="AS6" s="693"/>
      <c r="AT6" s="693"/>
      <c r="AU6" s="693"/>
      <c r="AV6" s="693"/>
      <c r="AW6" s="693"/>
      <c r="AX6" s="693"/>
      <c r="AY6" s="693"/>
      <c r="AZ6" s="693"/>
      <c r="BA6" s="693"/>
      <c r="BB6" s="693"/>
      <c r="BC6" s="693"/>
      <c r="BD6" s="693"/>
      <c r="BE6" s="693"/>
      <c r="BF6" s="693"/>
      <c r="BG6" s="693"/>
      <c r="BH6" s="693"/>
      <c r="BI6" s="693"/>
      <c r="BJ6" s="693"/>
      <c r="BK6" s="693"/>
      <c r="BL6" s="693"/>
      <c r="BM6" s="693"/>
      <c r="BN6" s="693"/>
      <c r="BO6" s="693"/>
      <c r="BP6" s="693"/>
      <c r="BQ6" s="693"/>
      <c r="BR6" s="693"/>
      <c r="BS6" s="693"/>
      <c r="BT6" s="693"/>
      <c r="BU6" s="693"/>
      <c r="BV6" s="693"/>
      <c r="BW6" s="693"/>
      <c r="BX6" s="693"/>
      <c r="BY6" s="693"/>
      <c r="BZ6" s="693"/>
      <c r="CA6" s="693"/>
      <c r="CB6" s="693"/>
      <c r="CC6" s="693"/>
      <c r="CD6" s="693"/>
      <c r="CE6" s="693"/>
      <c r="CF6" s="693"/>
      <c r="CG6" s="693"/>
      <c r="CH6" s="693"/>
      <c r="CI6" s="693"/>
      <c r="CJ6" s="693"/>
      <c r="CK6" s="693"/>
      <c r="CL6" s="693"/>
      <c r="CM6" s="693"/>
      <c r="CN6" s="693"/>
      <c r="CO6" s="693"/>
      <c r="CP6" s="693"/>
      <c r="CQ6" s="693"/>
      <c r="CR6" s="693"/>
      <c r="CS6" s="693"/>
      <c r="CT6" s="693"/>
      <c r="CU6" s="693"/>
      <c r="CV6" s="693"/>
      <c r="CW6" s="693"/>
      <c r="CX6" s="693"/>
      <c r="CY6" s="693"/>
      <c r="CZ6" s="693"/>
      <c r="DA6" s="693"/>
      <c r="DB6" s="693"/>
      <c r="DC6" s="693"/>
      <c r="DD6" s="693"/>
      <c r="DE6" s="693"/>
      <c r="DF6" s="693"/>
      <c r="DG6" s="693"/>
      <c r="DH6" s="693"/>
      <c r="DI6" s="693"/>
      <c r="DJ6" s="693"/>
      <c r="DK6" s="693"/>
      <c r="DL6" s="693"/>
      <c r="DM6" s="693"/>
      <c r="DN6" s="693"/>
      <c r="DO6" s="693"/>
      <c r="DP6" s="693"/>
      <c r="DQ6" s="693"/>
      <c r="DR6" s="693"/>
      <c r="DS6" s="693"/>
      <c r="DT6" s="693"/>
      <c r="DU6" s="693"/>
      <c r="DV6" s="693"/>
      <c r="DW6" s="693"/>
      <c r="DX6" s="693"/>
      <c r="DY6" s="693"/>
      <c r="DZ6" s="693"/>
      <c r="EA6" s="693"/>
      <c r="EB6" s="693"/>
      <c r="EC6" s="693"/>
      <c r="ED6" s="693"/>
      <c r="EE6" s="693"/>
      <c r="EF6" s="693"/>
      <c r="EG6" s="693"/>
      <c r="EH6" s="693"/>
      <c r="EI6" s="693"/>
      <c r="EJ6" s="693"/>
      <c r="EK6" s="693"/>
      <c r="EL6" s="693"/>
      <c r="EM6" s="693"/>
      <c r="EN6" s="693"/>
      <c r="EO6" s="693"/>
      <c r="EP6" s="693"/>
      <c r="EQ6" s="693"/>
      <c r="ER6" s="693"/>
      <c r="ES6" s="693"/>
      <c r="ET6" s="693"/>
      <c r="EU6" s="693"/>
      <c r="EV6" s="693"/>
      <c r="EW6" s="693"/>
      <c r="EX6" s="693"/>
      <c r="EY6" s="693"/>
      <c r="EZ6" s="693"/>
      <c r="FA6" s="693"/>
      <c r="FB6" s="693"/>
      <c r="FC6" s="693"/>
      <c r="FD6" s="693"/>
      <c r="FE6" s="693"/>
      <c r="FF6" s="693"/>
      <c r="FG6" s="693"/>
      <c r="FH6" s="693"/>
      <c r="FI6" s="693"/>
      <c r="FJ6" s="693"/>
      <c r="FK6" s="693"/>
      <c r="FL6" s="693"/>
      <c r="FM6" s="693"/>
      <c r="FN6" s="693"/>
      <c r="FO6" s="693"/>
      <c r="FP6" s="693"/>
      <c r="FQ6" s="693"/>
      <c r="FR6" s="693"/>
      <c r="FS6" s="693"/>
      <c r="FT6" s="693"/>
      <c r="FU6" s="693"/>
      <c r="FV6" s="693"/>
      <c r="FW6" s="693"/>
      <c r="FX6" s="693"/>
      <c r="FY6" s="693"/>
      <c r="FZ6" s="693"/>
      <c r="GA6" s="693"/>
      <c r="GB6" s="693"/>
      <c r="GC6" s="693"/>
      <c r="GD6" s="693"/>
      <c r="GE6" s="693"/>
      <c r="GF6" s="693"/>
      <c r="GG6" s="693"/>
      <c r="GH6" s="693"/>
      <c r="GI6" s="693"/>
      <c r="GJ6" s="693"/>
      <c r="GK6" s="693"/>
      <c r="GL6" s="693"/>
      <c r="GM6" s="693"/>
      <c r="GN6" s="693"/>
      <c r="GO6" s="693"/>
      <c r="GP6" s="693"/>
      <c r="GQ6" s="693"/>
      <c r="GR6" s="693"/>
      <c r="GS6" s="693"/>
      <c r="GT6" s="693"/>
      <c r="GU6" s="693"/>
      <c r="GV6" s="693"/>
      <c r="GW6" s="693"/>
      <c r="GX6" s="693"/>
      <c r="GY6" s="693"/>
      <c r="GZ6" s="693"/>
      <c r="HA6" s="693"/>
      <c r="HB6" s="693"/>
      <c r="HC6" s="693"/>
      <c r="HD6" s="693"/>
      <c r="HE6" s="693"/>
      <c r="HF6" s="693"/>
      <c r="HG6" s="693"/>
      <c r="HH6" s="693"/>
      <c r="HI6" s="693"/>
      <c r="HJ6" s="693"/>
      <c r="HK6" s="693"/>
      <c r="HL6" s="693"/>
      <c r="HM6" s="693"/>
      <c r="HN6" s="693"/>
      <c r="HO6" s="693"/>
      <c r="HP6" s="693"/>
      <c r="HQ6" s="693"/>
      <c r="HR6" s="693"/>
      <c r="HS6" s="693"/>
      <c r="HT6" s="693"/>
      <c r="HU6" s="693"/>
      <c r="HV6" s="693"/>
      <c r="HW6" s="693"/>
      <c r="HX6" s="693"/>
      <c r="HY6" s="693"/>
      <c r="HZ6" s="693"/>
      <c r="IA6" s="693"/>
      <c r="IB6" s="693"/>
      <c r="IC6" s="693"/>
      <c r="ID6" s="693"/>
      <c r="IE6" s="693"/>
      <c r="IF6" s="693"/>
      <c r="IG6" s="693"/>
      <c r="IH6" s="693"/>
      <c r="II6" s="693"/>
      <c r="IJ6" s="693"/>
      <c r="IK6" s="693"/>
      <c r="IL6" s="693"/>
      <c r="IM6" s="693"/>
      <c r="IN6" s="693"/>
      <c r="IO6" s="693"/>
      <c r="IP6" s="693"/>
      <c r="IQ6" s="693"/>
      <c r="IR6" s="693"/>
      <c r="IS6" s="693"/>
    </row>
    <row r="7" spans="1:253" ht="15" customHeight="1" thickBot="1" x14ac:dyDescent="0.3">
      <c r="A7" s="702" t="s">
        <v>516</v>
      </c>
      <c r="B7" s="703" t="s">
        <v>532</v>
      </c>
      <c r="C7" s="704" t="s">
        <v>518</v>
      </c>
      <c r="D7" s="705" t="s">
        <v>519</v>
      </c>
      <c r="E7" s="706" t="s">
        <v>533</v>
      </c>
    </row>
    <row r="8" spans="1:253" ht="15" customHeight="1" thickTop="1" x14ac:dyDescent="0.25">
      <c r="A8" s="708" t="s">
        <v>63</v>
      </c>
      <c r="B8" s="709" t="s">
        <v>324</v>
      </c>
      <c r="C8" s="710">
        <f>'2.sz. melléklet'!C8+'25.sz. melléklet'!C8</f>
        <v>96377</v>
      </c>
      <c r="D8" s="710">
        <f>'2.sz. melléklet'!D8+'25.sz. melléklet'!D8</f>
        <v>0</v>
      </c>
      <c r="E8" s="711">
        <f>'2.sz. melléklet'!E8+'25.sz. melléklet'!E8</f>
        <v>0</v>
      </c>
    </row>
    <row r="9" spans="1:253" ht="15" customHeight="1" x14ac:dyDescent="0.25">
      <c r="A9" s="712" t="s">
        <v>64</v>
      </c>
      <c r="B9" s="713" t="s">
        <v>325</v>
      </c>
      <c r="C9" s="714">
        <f>'2.sz. melléklet'!C9+'25.sz. melléklet'!C9</f>
        <v>1524994399</v>
      </c>
      <c r="D9" s="714">
        <f>'2.sz. melléklet'!D9+'25.sz. melléklet'!D9</f>
        <v>0</v>
      </c>
      <c r="E9" s="715">
        <f>'2.sz. melléklet'!E9+'25.sz. melléklet'!E9</f>
        <v>1826934169</v>
      </c>
    </row>
    <row r="10" spans="1:253" ht="15" customHeight="1" x14ac:dyDescent="0.25">
      <c r="A10" s="712" t="s">
        <v>65</v>
      </c>
      <c r="B10" s="713" t="s">
        <v>326</v>
      </c>
      <c r="C10" s="714">
        <f>'2.sz. melléklet'!C10+'25.sz. melléklet'!C10</f>
        <v>40910000</v>
      </c>
      <c r="D10" s="714">
        <f>'2.sz. melléklet'!D10+'25.sz. melléklet'!D10</f>
        <v>0</v>
      </c>
      <c r="E10" s="715">
        <f>'2.sz. melléklet'!E10+'25.sz. melléklet'!E10</f>
        <v>40910000</v>
      </c>
    </row>
    <row r="11" spans="1:253" ht="15" customHeight="1" x14ac:dyDescent="0.25">
      <c r="A11" s="712" t="s">
        <v>66</v>
      </c>
      <c r="B11" s="713" t="s">
        <v>327</v>
      </c>
      <c r="C11" s="714">
        <f>'2.sz. melléklet'!C11+'25.sz. melléklet'!C11</f>
        <v>0</v>
      </c>
      <c r="D11" s="714">
        <f>'2.sz. melléklet'!D11+'25.sz. melléklet'!D11</f>
        <v>0</v>
      </c>
      <c r="E11" s="715">
        <f>'2.sz. melléklet'!E11+'25.sz. melléklet'!E11</f>
        <v>0</v>
      </c>
    </row>
    <row r="12" spans="1:253" ht="22.8" x14ac:dyDescent="0.25">
      <c r="A12" s="716" t="s">
        <v>67</v>
      </c>
      <c r="B12" s="717" t="s">
        <v>338</v>
      </c>
      <c r="C12" s="718">
        <f>'2.sz. melléklet'!C12+'25.sz. melléklet'!C12</f>
        <v>1566000776</v>
      </c>
      <c r="D12" s="718">
        <f>'2.sz. melléklet'!D12+'25.sz. melléklet'!D12</f>
        <v>0</v>
      </c>
      <c r="E12" s="719">
        <f>'2.sz. melléklet'!E12+'25.sz. melléklet'!E12</f>
        <v>1867844169</v>
      </c>
    </row>
    <row r="13" spans="1:253" ht="15" customHeight="1" x14ac:dyDescent="0.25">
      <c r="A13" s="712" t="s">
        <v>68</v>
      </c>
      <c r="B13" s="713" t="s">
        <v>328</v>
      </c>
      <c r="C13" s="714">
        <f>'2.sz. melléklet'!C13+'25.sz. melléklet'!C13</f>
        <v>0</v>
      </c>
      <c r="D13" s="714">
        <f>'2.sz. melléklet'!D13+'25.sz. melléklet'!D13</f>
        <v>0</v>
      </c>
      <c r="E13" s="715">
        <f>'2.sz. melléklet'!E13+'25.sz. melléklet'!E13</f>
        <v>0</v>
      </c>
    </row>
    <row r="14" spans="1:253" ht="15" customHeight="1" x14ac:dyDescent="0.25">
      <c r="A14" s="712" t="s">
        <v>69</v>
      </c>
      <c r="B14" s="713" t="s">
        <v>329</v>
      </c>
      <c r="C14" s="714">
        <f>'2.sz. melléklet'!C14+'25.sz. melléklet'!C14</f>
        <v>0</v>
      </c>
      <c r="D14" s="714">
        <f>'2.sz. melléklet'!D14+'25.sz. melléklet'!D14</f>
        <v>0</v>
      </c>
      <c r="E14" s="715">
        <f>'2.sz. melléklet'!E14+'25.sz. melléklet'!E14</f>
        <v>100000000</v>
      </c>
    </row>
    <row r="15" spans="1:253" ht="22.8" x14ac:dyDescent="0.25">
      <c r="A15" s="716" t="s">
        <v>70</v>
      </c>
      <c r="B15" s="717" t="s">
        <v>339</v>
      </c>
      <c r="C15" s="718">
        <f>'2.sz. melléklet'!C15+'25.sz. melléklet'!C15</f>
        <v>0</v>
      </c>
      <c r="D15" s="718">
        <f>'2.sz. melléklet'!D15+'25.sz. melléklet'!D15</f>
        <v>0</v>
      </c>
      <c r="E15" s="719">
        <f>'2.sz. melléklet'!E15+'25.sz. melléklet'!E15</f>
        <v>100000000</v>
      </c>
    </row>
    <row r="16" spans="1:253" ht="15" customHeight="1" x14ac:dyDescent="0.25">
      <c r="A16" s="712" t="s">
        <v>71</v>
      </c>
      <c r="B16" s="713" t="s">
        <v>567</v>
      </c>
      <c r="C16" s="714">
        <f>'2.sz. melléklet'!C16+'25.sz. melléklet'!C16</f>
        <v>0</v>
      </c>
      <c r="D16" s="714">
        <f>'2.sz. melléklet'!D16+'25.sz. melléklet'!D16</f>
        <v>0</v>
      </c>
      <c r="E16" s="715">
        <f>'2.sz. melléklet'!E16+'25.sz. melléklet'!E16</f>
        <v>0</v>
      </c>
    </row>
    <row r="17" spans="1:5" ht="15" customHeight="1" x14ac:dyDescent="0.25">
      <c r="A17" s="712" t="s">
        <v>72</v>
      </c>
      <c r="B17" s="713" t="s">
        <v>330</v>
      </c>
      <c r="C17" s="714">
        <f>'2.sz. melléklet'!C17+'25.sz. melléklet'!C17</f>
        <v>74910</v>
      </c>
      <c r="D17" s="714">
        <f>'2.sz. melléklet'!D17+'25.sz. melléklet'!D17</f>
        <v>0</v>
      </c>
      <c r="E17" s="715">
        <f>'2.sz. melléklet'!E17+'25.sz. melléklet'!E17</f>
        <v>87520</v>
      </c>
    </row>
    <row r="18" spans="1:5" ht="15" customHeight="1" x14ac:dyDescent="0.25">
      <c r="A18" s="712" t="s">
        <v>140</v>
      </c>
      <c r="B18" s="713" t="s">
        <v>331</v>
      </c>
      <c r="C18" s="714">
        <f>'2.sz. melléklet'!C18+'25.sz. melléklet'!C18</f>
        <v>218374686</v>
      </c>
      <c r="D18" s="714">
        <f>'2.sz. melléklet'!D18+'25.sz. melléklet'!D18</f>
        <v>0</v>
      </c>
      <c r="E18" s="715">
        <f>'2.sz. melléklet'!E18+'25.sz. melléklet'!E18</f>
        <v>80844300</v>
      </c>
    </row>
    <row r="19" spans="1:5" ht="15" customHeight="1" x14ac:dyDescent="0.25">
      <c r="A19" s="712" t="s">
        <v>73</v>
      </c>
      <c r="B19" s="713" t="s">
        <v>332</v>
      </c>
      <c r="C19" s="714">
        <f>'2.sz. melléklet'!C19+'25.sz. melléklet'!C19</f>
        <v>0</v>
      </c>
      <c r="D19" s="714">
        <f>'2.sz. melléklet'!D19+'25.sz. melléklet'!D19</f>
        <v>0</v>
      </c>
      <c r="E19" s="715">
        <f>'2.sz. melléklet'!E19+'25.sz. melléklet'!E19</f>
        <v>0</v>
      </c>
    </row>
    <row r="20" spans="1:5" ht="18" customHeight="1" x14ac:dyDescent="0.25">
      <c r="A20" s="716" t="s">
        <v>141</v>
      </c>
      <c r="B20" s="717" t="s">
        <v>572</v>
      </c>
      <c r="C20" s="718">
        <f>'2.sz. melléklet'!C20+'25.sz. melléklet'!C20</f>
        <v>218449596</v>
      </c>
      <c r="D20" s="718">
        <f>'2.sz. melléklet'!D20+'25.sz. melléklet'!D20</f>
        <v>0</v>
      </c>
      <c r="E20" s="719">
        <f>'2.sz. melléklet'!E20+'25.sz. melléklet'!E20</f>
        <v>80931820</v>
      </c>
    </row>
    <row r="21" spans="1:5" ht="15" customHeight="1" x14ac:dyDescent="0.25">
      <c r="A21" s="712" t="s">
        <v>142</v>
      </c>
      <c r="B21" s="713" t="s">
        <v>333</v>
      </c>
      <c r="C21" s="714">
        <f>'2.sz. melléklet'!C21+'25.sz. melléklet'!C21</f>
        <v>12685988</v>
      </c>
      <c r="D21" s="714">
        <f>'2.sz. melléklet'!D21+'25.sz. melléklet'!D21</f>
        <v>0</v>
      </c>
      <c r="E21" s="715">
        <f>'2.sz. melléklet'!E21+'25.sz. melléklet'!E21</f>
        <v>8466371</v>
      </c>
    </row>
    <row r="22" spans="1:5" ht="15" customHeight="1" x14ac:dyDescent="0.25">
      <c r="A22" s="712" t="s">
        <v>143</v>
      </c>
      <c r="B22" s="713" t="s">
        <v>334</v>
      </c>
      <c r="C22" s="714">
        <f>'2.sz. melléklet'!C22+'25.sz. melléklet'!C22</f>
        <v>0</v>
      </c>
      <c r="D22" s="714">
        <f>'2.sz. melléklet'!D22+'25.sz. melléklet'!D22</f>
        <v>0</v>
      </c>
      <c r="E22" s="715">
        <f>'2.sz. melléklet'!E22+'25.sz. melléklet'!E22</f>
        <v>190843</v>
      </c>
    </row>
    <row r="23" spans="1:5" ht="15" customHeight="1" x14ac:dyDescent="0.25">
      <c r="A23" s="712" t="s">
        <v>74</v>
      </c>
      <c r="B23" s="713" t="s">
        <v>335</v>
      </c>
      <c r="C23" s="714">
        <f>'2.sz. melléklet'!C23+'25.sz. melléklet'!C23</f>
        <v>622112</v>
      </c>
      <c r="D23" s="714">
        <f>'2.sz. melléklet'!D23+'25.sz. melléklet'!D23</f>
        <v>0</v>
      </c>
      <c r="E23" s="715">
        <f>'2.sz. melléklet'!E23+'25.sz. melléklet'!E23</f>
        <v>171442</v>
      </c>
    </row>
    <row r="24" spans="1:5" ht="18" customHeight="1" x14ac:dyDescent="0.25">
      <c r="A24" s="716" t="s">
        <v>144</v>
      </c>
      <c r="B24" s="717" t="s">
        <v>340</v>
      </c>
      <c r="C24" s="718">
        <f>'2.sz. melléklet'!C24+'25.sz. melléklet'!C24</f>
        <v>13308100</v>
      </c>
      <c r="D24" s="718">
        <f>'2.sz. melléklet'!D24+'25.sz. melléklet'!D24</f>
        <v>0</v>
      </c>
      <c r="E24" s="719">
        <f>'2.sz. melléklet'!E24+'25.sz. melléklet'!E24</f>
        <v>8828656</v>
      </c>
    </row>
    <row r="25" spans="1:5" ht="12.6" x14ac:dyDescent="0.25">
      <c r="A25" s="716" t="s">
        <v>145</v>
      </c>
      <c r="B25" s="717" t="s">
        <v>568</v>
      </c>
      <c r="C25" s="718">
        <f>'2.sz. melléklet'!C25+'25.sz. melléklet'!C25</f>
        <v>1290341</v>
      </c>
      <c r="D25" s="718">
        <f>'2.sz. melléklet'!D25+'25.sz. melléklet'!D25</f>
        <v>0</v>
      </c>
      <c r="E25" s="719">
        <f>'2.sz. melléklet'!E25+'25.sz. melléklet'!E25</f>
        <v>1650070</v>
      </c>
    </row>
    <row r="26" spans="1:5" ht="18" customHeight="1" thickBot="1" x14ac:dyDescent="0.3">
      <c r="A26" s="720" t="s">
        <v>62</v>
      </c>
      <c r="B26" s="721" t="s">
        <v>336</v>
      </c>
      <c r="C26" s="722">
        <f>'2.sz. melléklet'!C26+'25.sz. melléklet'!C26</f>
        <v>138574</v>
      </c>
      <c r="D26" s="723">
        <f>'2.sz. melléklet'!D26+'25.sz. melléklet'!D26</f>
        <v>0</v>
      </c>
      <c r="E26" s="724">
        <f>'2.sz. melléklet'!E26+'25.sz. melléklet'!E26</f>
        <v>1238879</v>
      </c>
    </row>
    <row r="27" spans="1:5" ht="18" customHeight="1" thickTop="1" thickBot="1" x14ac:dyDescent="0.3">
      <c r="A27" s="725" t="s">
        <v>146</v>
      </c>
      <c r="B27" s="726" t="s">
        <v>337</v>
      </c>
      <c r="C27" s="727">
        <f>C12+C15+C20+C24+C25+C26</f>
        <v>1799187387</v>
      </c>
      <c r="D27" s="728">
        <f>D12+D15+D20+D24+D25+D26</f>
        <v>0</v>
      </c>
      <c r="E27" s="729">
        <f>E12+E15+E20+E24+E25+E26</f>
        <v>2060493594</v>
      </c>
    </row>
    <row r="28" spans="1:5" ht="15" customHeight="1" thickTop="1" thickBot="1" x14ac:dyDescent="0.3">
      <c r="A28" s="730"/>
      <c r="B28" s="731"/>
      <c r="C28" s="732"/>
      <c r="D28" s="732"/>
      <c r="E28" s="732"/>
    </row>
    <row r="29" spans="1:5" ht="48.6" thickTop="1" x14ac:dyDescent="0.25">
      <c r="A29" s="697" t="s">
        <v>158</v>
      </c>
      <c r="B29" s="698" t="s">
        <v>21</v>
      </c>
      <c r="C29" s="699" t="s">
        <v>156</v>
      </c>
      <c r="D29" s="700" t="s">
        <v>20</v>
      </c>
      <c r="E29" s="701" t="s">
        <v>534</v>
      </c>
    </row>
    <row r="30" spans="1:5" ht="15" customHeight="1" thickBot="1" x14ac:dyDescent="0.3">
      <c r="A30" s="702" t="s">
        <v>516</v>
      </c>
      <c r="B30" s="703" t="s">
        <v>517</v>
      </c>
      <c r="C30" s="704" t="s">
        <v>518</v>
      </c>
      <c r="D30" s="705" t="s">
        <v>519</v>
      </c>
      <c r="E30" s="706" t="s">
        <v>520</v>
      </c>
    </row>
    <row r="31" spans="1:5" ht="15" customHeight="1" thickTop="1" x14ac:dyDescent="0.25">
      <c r="A31" s="712" t="s">
        <v>75</v>
      </c>
      <c r="B31" s="713" t="s">
        <v>341</v>
      </c>
      <c r="C31" s="733">
        <f>'2.sz. melléklet'!C31+'25.sz. melléklet'!C31</f>
        <v>1881350414</v>
      </c>
      <c r="D31" s="733">
        <f>'2.sz. melléklet'!D31+'25.sz. melléklet'!D31</f>
        <v>0</v>
      </c>
      <c r="E31" s="734">
        <f>'2.sz. melléklet'!E31+'25.sz. melléklet'!E31</f>
        <v>1881350414</v>
      </c>
    </row>
    <row r="32" spans="1:5" ht="15" customHeight="1" x14ac:dyDescent="0.25">
      <c r="A32" s="712" t="s">
        <v>76</v>
      </c>
      <c r="B32" s="713" t="s">
        <v>342</v>
      </c>
      <c r="C32" s="735">
        <f>'2.sz. melléklet'!C32+'25.sz. melléklet'!C32</f>
        <v>0</v>
      </c>
      <c r="D32" s="735">
        <f>'2.sz. melléklet'!D32+'25.sz. melléklet'!D32</f>
        <v>0</v>
      </c>
      <c r="E32" s="736">
        <f>'2.sz. melléklet'!E32+'25.sz. melléklet'!E32</f>
        <v>113426692</v>
      </c>
    </row>
    <row r="33" spans="1:5" ht="15" customHeight="1" x14ac:dyDescent="0.25">
      <c r="A33" s="712" t="s">
        <v>77</v>
      </c>
      <c r="B33" s="713" t="s">
        <v>343</v>
      </c>
      <c r="C33" s="735">
        <f>'2.sz. melléklet'!C33+'25.sz. melléklet'!C33</f>
        <v>185012133</v>
      </c>
      <c r="D33" s="735">
        <f>'2.sz. melléklet'!D33+'25.sz. melléklet'!D33</f>
        <v>0</v>
      </c>
      <c r="E33" s="736">
        <f>'2.sz. melléklet'!E33+'25.sz. melléklet'!E33</f>
        <v>185012133</v>
      </c>
    </row>
    <row r="34" spans="1:5" ht="15" customHeight="1" x14ac:dyDescent="0.25">
      <c r="A34" s="712" t="s">
        <v>78</v>
      </c>
      <c r="B34" s="713" t="s">
        <v>344</v>
      </c>
      <c r="C34" s="735">
        <f>'2.sz. melléklet'!C34+'25.sz. melléklet'!C34</f>
        <v>-330533766</v>
      </c>
      <c r="D34" s="735">
        <f>'2.sz. melléklet'!D34+'25.sz. melléklet'!D34</f>
        <v>0</v>
      </c>
      <c r="E34" s="736">
        <f>'2.sz. melléklet'!E34+'25.sz. melléklet'!E34</f>
        <v>-128594381</v>
      </c>
    </row>
    <row r="35" spans="1:5" ht="15" customHeight="1" x14ac:dyDescent="0.25">
      <c r="A35" s="712" t="s">
        <v>147</v>
      </c>
      <c r="B35" s="713" t="s">
        <v>345</v>
      </c>
      <c r="C35" s="735">
        <f>'2.sz. melléklet'!C35+'25.sz. melléklet'!C35</f>
        <v>0</v>
      </c>
      <c r="D35" s="735">
        <f>'2.sz. melléklet'!D35+'25.sz. melléklet'!D35</f>
        <v>0</v>
      </c>
      <c r="E35" s="736">
        <f>'2.sz. melléklet'!E35+'25.sz. melléklet'!E35</f>
        <v>0</v>
      </c>
    </row>
    <row r="36" spans="1:5" ht="15" customHeight="1" x14ac:dyDescent="0.25">
      <c r="A36" s="712" t="s">
        <v>148</v>
      </c>
      <c r="B36" s="713" t="s">
        <v>346</v>
      </c>
      <c r="C36" s="737">
        <f>'2.sz. melléklet'!C36+'25.sz. melléklet'!C36</f>
        <v>42728147</v>
      </c>
      <c r="D36" s="737">
        <f>'2.sz. melléklet'!D36+'25.sz. melléklet'!D36</f>
        <v>0</v>
      </c>
      <c r="E36" s="738">
        <f>'2.sz. melléklet'!E36+'25.sz. melléklet'!E36</f>
        <v>-11559611</v>
      </c>
    </row>
    <row r="37" spans="1:5" ht="18" customHeight="1" thickBot="1" x14ac:dyDescent="0.3">
      <c r="A37" s="739" t="s">
        <v>134</v>
      </c>
      <c r="B37" s="740" t="s">
        <v>347</v>
      </c>
      <c r="C37" s="741">
        <f>SUM(C31:C36)</f>
        <v>1778556928</v>
      </c>
      <c r="D37" s="742">
        <v>0</v>
      </c>
      <c r="E37" s="743">
        <f>SUM(E31:E36)</f>
        <v>2039635247</v>
      </c>
    </row>
    <row r="38" spans="1:5" ht="9.75" customHeight="1" thickTop="1" x14ac:dyDescent="0.25">
      <c r="A38" s="744"/>
      <c r="B38" s="745"/>
      <c r="C38" s="746"/>
      <c r="D38" s="746"/>
      <c r="E38" s="746"/>
    </row>
    <row r="39" spans="1:5" ht="15" customHeight="1" x14ac:dyDescent="0.25">
      <c r="A39" s="744"/>
      <c r="B39" s="745"/>
      <c r="C39" s="747"/>
      <c r="D39" s="747"/>
      <c r="E39" s="692" t="s">
        <v>460</v>
      </c>
    </row>
    <row r="40" spans="1:5" ht="15" customHeight="1" x14ac:dyDescent="0.25">
      <c r="A40" s="744"/>
      <c r="B40" s="745"/>
      <c r="C40" s="747"/>
      <c r="D40" s="747"/>
      <c r="E40" s="692" t="str">
        <f>E2</f>
        <v>a   4/2017. (V.31.) önkormányzati rendelethez</v>
      </c>
    </row>
    <row r="41" spans="1:5" ht="15" customHeight="1" x14ac:dyDescent="0.25">
      <c r="A41" s="744"/>
      <c r="B41" s="745"/>
      <c r="C41" s="748"/>
      <c r="D41" s="748"/>
      <c r="E41" s="748"/>
    </row>
    <row r="42" spans="1:5" ht="15" customHeight="1" thickBot="1" x14ac:dyDescent="0.3">
      <c r="A42" s="744"/>
      <c r="B42" s="745"/>
      <c r="C42" s="748"/>
      <c r="D42" s="748"/>
      <c r="E42" s="5" t="s">
        <v>637</v>
      </c>
    </row>
    <row r="43" spans="1:5" ht="48.6" thickTop="1" x14ac:dyDescent="0.25">
      <c r="A43" s="697" t="s">
        <v>158</v>
      </c>
      <c r="B43" s="698" t="s">
        <v>21</v>
      </c>
      <c r="C43" s="699" t="s">
        <v>156</v>
      </c>
      <c r="D43" s="700" t="s">
        <v>20</v>
      </c>
      <c r="E43" s="701" t="s">
        <v>534</v>
      </c>
    </row>
    <row r="44" spans="1:5" ht="15" customHeight="1" thickBot="1" x14ac:dyDescent="0.3">
      <c r="A44" s="702" t="s">
        <v>516</v>
      </c>
      <c r="B44" s="703" t="s">
        <v>517</v>
      </c>
      <c r="C44" s="704" t="s">
        <v>518</v>
      </c>
      <c r="D44" s="705" t="s">
        <v>519</v>
      </c>
      <c r="E44" s="706" t="s">
        <v>533</v>
      </c>
    </row>
    <row r="45" spans="1:5" ht="15" customHeight="1" thickTop="1" x14ac:dyDescent="0.25">
      <c r="A45" s="749" t="s">
        <v>149</v>
      </c>
      <c r="B45" s="750" t="s">
        <v>348</v>
      </c>
      <c r="C45" s="733">
        <f>'2.sz. melléklet'!C45+'25.sz. melléklet'!C45</f>
        <v>6693920</v>
      </c>
      <c r="D45" s="733">
        <f>'2.sz. melléklet'!D45+'25.sz. melléklet'!D45</f>
        <v>0</v>
      </c>
      <c r="E45" s="734">
        <f>'2.sz. melléklet'!E45+'25.sz. melléklet'!E45</f>
        <v>334466</v>
      </c>
    </row>
    <row r="46" spans="1:5" ht="15" customHeight="1" x14ac:dyDescent="0.25">
      <c r="A46" s="712" t="s">
        <v>79</v>
      </c>
      <c r="B46" s="713" t="s">
        <v>349</v>
      </c>
      <c r="C46" s="735">
        <f>'2.sz. melléklet'!C46+'25.sz. melléklet'!C46</f>
        <v>2364637</v>
      </c>
      <c r="D46" s="735">
        <f>'2.sz. melléklet'!D46+'25.sz. melléklet'!D46</f>
        <v>0</v>
      </c>
      <c r="E46" s="736">
        <f>'2.sz. melléklet'!E46+'25.sz. melléklet'!E46</f>
        <v>2589119</v>
      </c>
    </row>
    <row r="47" spans="1:5" ht="15" customHeight="1" x14ac:dyDescent="0.25">
      <c r="A47" s="712" t="s">
        <v>135</v>
      </c>
      <c r="B47" s="713" t="s">
        <v>350</v>
      </c>
      <c r="C47" s="735">
        <f>'2.sz. melléklet'!C47+'25.sz. melléklet'!C47</f>
        <v>1579117</v>
      </c>
      <c r="D47" s="735">
        <f>'2.sz. melléklet'!D47+'25.sz. melléklet'!D47</f>
        <v>0</v>
      </c>
      <c r="E47" s="736">
        <f>'2.sz. melléklet'!E47+'25.sz. melléklet'!E47</f>
        <v>1236501</v>
      </c>
    </row>
    <row r="48" spans="1:5" ht="18" customHeight="1" x14ac:dyDescent="0.25">
      <c r="A48" s="716" t="s">
        <v>150</v>
      </c>
      <c r="B48" s="717" t="s">
        <v>351</v>
      </c>
      <c r="C48" s="751">
        <f>'2.sz. melléklet'!C48+'25.sz. melléklet'!C48</f>
        <v>10637674</v>
      </c>
      <c r="D48" s="751">
        <f>'2.sz. melléklet'!D48+'25.sz. melléklet'!D48</f>
        <v>0</v>
      </c>
      <c r="E48" s="752">
        <f>'2.sz. melléklet'!E48+'25.sz. melléklet'!E48</f>
        <v>4160086</v>
      </c>
    </row>
    <row r="49" spans="1:5" ht="22.8" x14ac:dyDescent="0.25">
      <c r="A49" s="716" t="s">
        <v>136</v>
      </c>
      <c r="B49" s="717" t="s">
        <v>569</v>
      </c>
      <c r="C49" s="751">
        <f>'2.sz. melléklet'!C49+'25.sz. melléklet'!C49</f>
        <v>0</v>
      </c>
      <c r="D49" s="751">
        <f>'2.sz. melléklet'!D49+'25.sz. melléklet'!D49</f>
        <v>0</v>
      </c>
      <c r="E49" s="752">
        <f>'2.sz. melléklet'!E49+'25.sz. melléklet'!E49</f>
        <v>0</v>
      </c>
    </row>
    <row r="50" spans="1:5" ht="18" customHeight="1" thickBot="1" x14ac:dyDescent="0.3">
      <c r="A50" s="720" t="s">
        <v>80</v>
      </c>
      <c r="B50" s="721" t="s">
        <v>570</v>
      </c>
      <c r="C50" s="753">
        <f>'2.sz. melléklet'!C50+'25.sz. melléklet'!C50</f>
        <v>9992785</v>
      </c>
      <c r="D50" s="753">
        <f>'2.sz. melléklet'!D50+'25.sz. melléklet'!D50</f>
        <v>0</v>
      </c>
      <c r="E50" s="754">
        <f>'2.sz. melléklet'!E50+'25.sz. melléklet'!E50</f>
        <v>16698261</v>
      </c>
    </row>
    <row r="51" spans="1:5" ht="18" customHeight="1" thickTop="1" thickBot="1" x14ac:dyDescent="0.3">
      <c r="A51" s="725" t="s">
        <v>81</v>
      </c>
      <c r="B51" s="755" t="s">
        <v>571</v>
      </c>
      <c r="C51" s="727">
        <f>C37+C48+C49+C50</f>
        <v>1799187387</v>
      </c>
      <c r="D51" s="756">
        <v>0</v>
      </c>
      <c r="E51" s="729">
        <f>E37+E48+E49+E50</f>
        <v>2060493594</v>
      </c>
    </row>
    <row r="52" spans="1:5" ht="13.8" thickTop="1" x14ac:dyDescent="0.25">
      <c r="C52" s="758"/>
      <c r="D52" s="758"/>
      <c r="E52" s="758"/>
    </row>
    <row r="53" spans="1:5" x14ac:dyDescent="0.25">
      <c r="C53" s="758"/>
      <c r="D53" s="758"/>
      <c r="E53" s="758"/>
    </row>
    <row r="54" spans="1:5" x14ac:dyDescent="0.25">
      <c r="C54" s="759"/>
      <c r="D54" s="759"/>
      <c r="E54" s="759"/>
    </row>
    <row r="55" spans="1:5" x14ac:dyDescent="0.25">
      <c r="C55" s="759"/>
      <c r="D55" s="759"/>
      <c r="E55" s="759"/>
    </row>
    <row r="56" spans="1:5" x14ac:dyDescent="0.25">
      <c r="C56" s="759"/>
      <c r="D56" s="759"/>
      <c r="E56" s="759"/>
    </row>
    <row r="57" spans="1:5" x14ac:dyDescent="0.25">
      <c r="C57" s="759"/>
      <c r="D57" s="759"/>
      <c r="E57" s="759"/>
    </row>
    <row r="58" spans="1:5" x14ac:dyDescent="0.25">
      <c r="C58" s="759"/>
      <c r="D58" s="759"/>
      <c r="E58" s="759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89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465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 4/2017. (V.31.)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924" t="s">
        <v>699</v>
      </c>
      <c r="B4" s="924"/>
      <c r="C4" s="924"/>
      <c r="D4" s="924"/>
      <c r="E4" s="924"/>
      <c r="F4" s="924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637</v>
      </c>
    </row>
    <row r="6" spans="1:6" s="15" customFormat="1" ht="24.6" thickTop="1" x14ac:dyDescent="0.25">
      <c r="A6" s="30" t="s">
        <v>158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157</v>
      </c>
    </row>
    <row r="7" spans="1:6" s="15" customFormat="1" ht="13.5" customHeight="1" thickBot="1" x14ac:dyDescent="0.3">
      <c r="A7" s="47" t="s">
        <v>516</v>
      </c>
      <c r="B7" s="48" t="s">
        <v>532</v>
      </c>
      <c r="C7" s="48" t="s">
        <v>518</v>
      </c>
      <c r="D7" s="48" t="s">
        <v>519</v>
      </c>
      <c r="E7" s="48" t="s">
        <v>520</v>
      </c>
      <c r="F7" s="49" t="s">
        <v>521</v>
      </c>
    </row>
    <row r="8" spans="1:6" s="1" customFormat="1" ht="13.5" customHeight="1" thickTop="1" x14ac:dyDescent="0.25">
      <c r="A8" s="63" t="s">
        <v>63</v>
      </c>
      <c r="B8" s="64" t="s">
        <v>419</v>
      </c>
      <c r="C8" s="46">
        <v>20509000</v>
      </c>
      <c r="D8" s="46">
        <v>19134223</v>
      </c>
      <c r="E8" s="46">
        <v>19134223</v>
      </c>
      <c r="F8" s="66">
        <f>E8/D8</f>
        <v>1</v>
      </c>
    </row>
    <row r="9" spans="1:6" s="1" customFormat="1" ht="13.5" customHeight="1" x14ac:dyDescent="0.25">
      <c r="A9" s="44" t="s">
        <v>64</v>
      </c>
      <c r="B9" s="45" t="s">
        <v>700</v>
      </c>
      <c r="C9" s="23">
        <v>744000</v>
      </c>
      <c r="D9" s="23">
        <v>744000</v>
      </c>
      <c r="E9" s="23">
        <v>744000</v>
      </c>
      <c r="F9" s="24">
        <f t="shared" ref="F9:F36" si="0">E9/D9</f>
        <v>1</v>
      </c>
    </row>
    <row r="10" spans="1:6" s="1" customFormat="1" ht="24" x14ac:dyDescent="0.25">
      <c r="A10" s="44" t="s">
        <v>65</v>
      </c>
      <c r="B10" s="22" t="s">
        <v>420</v>
      </c>
      <c r="C10" s="23">
        <v>62000</v>
      </c>
      <c r="D10" s="23">
        <v>62000</v>
      </c>
      <c r="E10" s="23">
        <v>62000</v>
      </c>
      <c r="F10" s="24">
        <f t="shared" si="0"/>
        <v>1</v>
      </c>
    </row>
    <row r="11" spans="1:6" s="1" customFormat="1" ht="13.5" customHeight="1" x14ac:dyDescent="0.25">
      <c r="A11" s="44" t="s">
        <v>66</v>
      </c>
      <c r="B11" s="22" t="s">
        <v>702</v>
      </c>
      <c r="C11" s="23">
        <v>1742000</v>
      </c>
      <c r="D11" s="23">
        <v>1591693</v>
      </c>
      <c r="E11" s="23">
        <v>1591693</v>
      </c>
      <c r="F11" s="24">
        <f t="shared" si="0"/>
        <v>1</v>
      </c>
    </row>
    <row r="12" spans="1:6" s="1" customFormat="1" ht="13.5" customHeight="1" x14ac:dyDescent="0.25">
      <c r="A12" s="44" t="s">
        <v>67</v>
      </c>
      <c r="B12" s="688" t="s">
        <v>701</v>
      </c>
      <c r="C12" s="23">
        <v>0</v>
      </c>
      <c r="D12" s="23">
        <v>37044</v>
      </c>
      <c r="E12" s="23">
        <v>37044</v>
      </c>
      <c r="F12" s="24">
        <f t="shared" si="0"/>
        <v>1</v>
      </c>
    </row>
    <row r="13" spans="1:6" s="1" customFormat="1" ht="13.5" customHeight="1" x14ac:dyDescent="0.25">
      <c r="A13" s="44" t="s">
        <v>68</v>
      </c>
      <c r="B13" s="22" t="s">
        <v>421</v>
      </c>
      <c r="C13" s="23">
        <v>519000</v>
      </c>
      <c r="D13" s="23">
        <v>693737</v>
      </c>
      <c r="E13" s="23">
        <v>693737</v>
      </c>
      <c r="F13" s="24">
        <f t="shared" si="0"/>
        <v>1</v>
      </c>
    </row>
    <row r="14" spans="1:6" s="1" customFormat="1" ht="13.5" customHeight="1" x14ac:dyDescent="0.25">
      <c r="A14" s="415" t="s">
        <v>69</v>
      </c>
      <c r="B14" s="38" t="s">
        <v>703</v>
      </c>
      <c r="C14" s="39">
        <f>SUM(C8:C13)</f>
        <v>23576000</v>
      </c>
      <c r="D14" s="39">
        <f t="shared" ref="D14:E14" si="1">SUM(D8:D13)</f>
        <v>22262697</v>
      </c>
      <c r="E14" s="39">
        <f t="shared" si="1"/>
        <v>22262697</v>
      </c>
      <c r="F14" s="40">
        <f t="shared" si="0"/>
        <v>1</v>
      </c>
    </row>
    <row r="15" spans="1:6" s="1" customFormat="1" ht="13.5" customHeight="1" x14ac:dyDescent="0.25">
      <c r="A15" s="44" t="s">
        <v>70</v>
      </c>
      <c r="B15" s="22" t="s">
        <v>422</v>
      </c>
      <c r="C15" s="23">
        <v>6564000</v>
      </c>
      <c r="D15" s="23">
        <v>6616235</v>
      </c>
      <c r="E15" s="23">
        <v>6616235</v>
      </c>
      <c r="F15" s="24">
        <f t="shared" si="0"/>
        <v>1</v>
      </c>
    </row>
    <row r="16" spans="1:6" s="1" customFormat="1" ht="24" x14ac:dyDescent="0.25">
      <c r="A16" s="44" t="s">
        <v>71</v>
      </c>
      <c r="B16" s="22" t="s">
        <v>423</v>
      </c>
      <c r="C16" s="23">
        <v>2505000</v>
      </c>
      <c r="D16" s="23">
        <v>1839095</v>
      </c>
      <c r="E16" s="23">
        <v>1839095</v>
      </c>
      <c r="F16" s="24">
        <f t="shared" si="0"/>
        <v>1</v>
      </c>
    </row>
    <row r="17" spans="1:6" s="1" customFormat="1" ht="13.5" customHeight="1" x14ac:dyDescent="0.25">
      <c r="A17" s="44" t="s">
        <v>72</v>
      </c>
      <c r="B17" s="22" t="s">
        <v>424</v>
      </c>
      <c r="C17" s="23">
        <v>2729000</v>
      </c>
      <c r="D17" s="23">
        <v>1004221</v>
      </c>
      <c r="E17" s="23">
        <v>1004221</v>
      </c>
      <c r="F17" s="24">
        <f t="shared" si="0"/>
        <v>1</v>
      </c>
    </row>
    <row r="18" spans="1:6" s="1" customFormat="1" ht="13.5" customHeight="1" x14ac:dyDescent="0.25">
      <c r="A18" s="415" t="s">
        <v>140</v>
      </c>
      <c r="B18" s="38" t="s">
        <v>704</v>
      </c>
      <c r="C18" s="39">
        <f>SUM(C15:C17)</f>
        <v>11798000</v>
      </c>
      <c r="D18" s="39">
        <f t="shared" ref="D18:E18" si="2">SUM(D15:D17)</f>
        <v>9459551</v>
      </c>
      <c r="E18" s="39">
        <f t="shared" si="2"/>
        <v>9459551</v>
      </c>
      <c r="F18" s="40">
        <f t="shared" si="0"/>
        <v>1</v>
      </c>
    </row>
    <row r="19" spans="1:6" s="1" customFormat="1" ht="15" customHeight="1" x14ac:dyDescent="0.25">
      <c r="A19" s="84" t="s">
        <v>73</v>
      </c>
      <c r="B19" s="34" t="s">
        <v>425</v>
      </c>
      <c r="C19" s="35">
        <f>C14+C18</f>
        <v>35374000</v>
      </c>
      <c r="D19" s="35">
        <f t="shared" ref="D19:E19" si="3">D14+D18</f>
        <v>31722248</v>
      </c>
      <c r="E19" s="35">
        <f t="shared" si="3"/>
        <v>31722248</v>
      </c>
      <c r="F19" s="36">
        <f t="shared" si="0"/>
        <v>1</v>
      </c>
    </row>
    <row r="20" spans="1:6" s="1" customFormat="1" ht="22.8" x14ac:dyDescent="0.25">
      <c r="A20" s="84" t="s">
        <v>141</v>
      </c>
      <c r="B20" s="34" t="s">
        <v>705</v>
      </c>
      <c r="C20" s="35">
        <v>10717000</v>
      </c>
      <c r="D20" s="35">
        <v>9180901</v>
      </c>
      <c r="E20" s="35">
        <f>SUM(E21:E24)</f>
        <v>9180901</v>
      </c>
      <c r="F20" s="36">
        <f t="shared" si="0"/>
        <v>1</v>
      </c>
    </row>
    <row r="21" spans="1:6" s="108" customFormat="1" ht="13.5" customHeight="1" x14ac:dyDescent="0.25">
      <c r="A21" s="777" t="s">
        <v>142</v>
      </c>
      <c r="B21" s="42" t="s">
        <v>426</v>
      </c>
      <c r="C21" s="23">
        <v>0</v>
      </c>
      <c r="D21" s="23">
        <v>0</v>
      </c>
      <c r="E21" s="43">
        <v>7611226</v>
      </c>
      <c r="F21" s="130"/>
    </row>
    <row r="22" spans="1:6" s="108" customFormat="1" ht="13.5" customHeight="1" x14ac:dyDescent="0.25">
      <c r="A22" s="777" t="s">
        <v>143</v>
      </c>
      <c r="B22" s="42" t="s">
        <v>427</v>
      </c>
      <c r="C22" s="23">
        <v>0</v>
      </c>
      <c r="D22" s="23">
        <v>0</v>
      </c>
      <c r="E22" s="43">
        <v>913463</v>
      </c>
      <c r="F22" s="130"/>
    </row>
    <row r="23" spans="1:6" s="108" customFormat="1" ht="13.5" customHeight="1" x14ac:dyDescent="0.25">
      <c r="A23" s="777" t="s">
        <v>74</v>
      </c>
      <c r="B23" s="42" t="s">
        <v>428</v>
      </c>
      <c r="C23" s="23">
        <v>0</v>
      </c>
      <c r="D23" s="23">
        <v>0</v>
      </c>
      <c r="E23" s="43">
        <v>6949</v>
      </c>
      <c r="F23" s="130"/>
    </row>
    <row r="24" spans="1:6" s="108" customFormat="1" ht="13.5" customHeight="1" x14ac:dyDescent="0.25">
      <c r="A24" s="777" t="s">
        <v>144</v>
      </c>
      <c r="B24" s="42" t="s">
        <v>429</v>
      </c>
      <c r="C24" s="23">
        <v>0</v>
      </c>
      <c r="D24" s="23">
        <v>0</v>
      </c>
      <c r="E24" s="43">
        <v>649263</v>
      </c>
      <c r="F24" s="130"/>
    </row>
    <row r="25" spans="1:6" s="1" customFormat="1" ht="13.5" customHeight="1" x14ac:dyDescent="0.25">
      <c r="A25" s="44" t="s">
        <v>145</v>
      </c>
      <c r="B25" s="22" t="s">
        <v>430</v>
      </c>
      <c r="C25" s="23">
        <v>600000</v>
      </c>
      <c r="D25" s="23">
        <v>600000</v>
      </c>
      <c r="E25" s="23">
        <v>325047</v>
      </c>
      <c r="F25" s="24">
        <f t="shared" si="0"/>
        <v>0.54174500000000003</v>
      </c>
    </row>
    <row r="26" spans="1:6" s="1" customFormat="1" ht="13.5" customHeight="1" x14ac:dyDescent="0.25">
      <c r="A26" s="44" t="s">
        <v>62</v>
      </c>
      <c r="B26" s="22" t="s">
        <v>431</v>
      </c>
      <c r="C26" s="23">
        <v>12646000</v>
      </c>
      <c r="D26" s="23">
        <v>12446000</v>
      </c>
      <c r="E26" s="23">
        <v>10117164</v>
      </c>
      <c r="F26" s="24">
        <f t="shared" si="0"/>
        <v>0.81288478225936045</v>
      </c>
    </row>
    <row r="27" spans="1:6" s="1" customFormat="1" ht="13.5" customHeight="1" x14ac:dyDescent="0.25">
      <c r="A27" s="44" t="s">
        <v>146</v>
      </c>
      <c r="B27" s="22" t="s">
        <v>432</v>
      </c>
      <c r="C27" s="23">
        <v>250000</v>
      </c>
      <c r="D27" s="23">
        <v>250000</v>
      </c>
      <c r="E27" s="23">
        <v>175500</v>
      </c>
      <c r="F27" s="24">
        <f t="shared" si="0"/>
        <v>0.70199999999999996</v>
      </c>
    </row>
    <row r="28" spans="1:6" s="1" customFormat="1" ht="13.5" customHeight="1" x14ac:dyDescent="0.25">
      <c r="A28" s="415" t="s">
        <v>75</v>
      </c>
      <c r="B28" s="38" t="s">
        <v>706</v>
      </c>
      <c r="C28" s="39">
        <f>SUM(C25:C27)</f>
        <v>13496000</v>
      </c>
      <c r="D28" s="39">
        <f t="shared" ref="D28:E28" si="4">SUM(D25:D27)</f>
        <v>13296000</v>
      </c>
      <c r="E28" s="39">
        <f t="shared" si="4"/>
        <v>10617711</v>
      </c>
      <c r="F28" s="40">
        <f t="shared" si="0"/>
        <v>0.79856430505415166</v>
      </c>
    </row>
    <row r="29" spans="1:6" s="1" customFormat="1" ht="13.5" customHeight="1" x14ac:dyDescent="0.25">
      <c r="A29" s="44" t="s">
        <v>76</v>
      </c>
      <c r="B29" s="22" t="s">
        <v>433</v>
      </c>
      <c r="C29" s="23">
        <v>365000</v>
      </c>
      <c r="D29" s="23">
        <v>2207000</v>
      </c>
      <c r="E29" s="23">
        <v>2129605</v>
      </c>
      <c r="F29" s="79">
        <f t="shared" si="0"/>
        <v>0.96493203443588582</v>
      </c>
    </row>
    <row r="30" spans="1:6" s="1" customFormat="1" ht="13.5" customHeight="1" x14ac:dyDescent="0.25">
      <c r="A30" s="44" t="s">
        <v>77</v>
      </c>
      <c r="B30" s="22" t="s">
        <v>434</v>
      </c>
      <c r="C30" s="23">
        <v>1700000</v>
      </c>
      <c r="D30" s="23">
        <v>710000</v>
      </c>
      <c r="E30" s="23">
        <v>646559</v>
      </c>
      <c r="F30" s="79">
        <f t="shared" si="0"/>
        <v>0.91064647887323946</v>
      </c>
    </row>
    <row r="31" spans="1:6" s="1" customFormat="1" ht="13.5" customHeight="1" x14ac:dyDescent="0.25">
      <c r="A31" s="415" t="s">
        <v>78</v>
      </c>
      <c r="B31" s="38" t="s">
        <v>707</v>
      </c>
      <c r="C31" s="39">
        <f>SUM(C29:C30)</f>
        <v>2065000</v>
      </c>
      <c r="D31" s="39">
        <f t="shared" ref="D31:E31" si="5">SUM(D29:D30)</f>
        <v>2917000</v>
      </c>
      <c r="E31" s="39">
        <f t="shared" si="5"/>
        <v>2776164</v>
      </c>
      <c r="F31" s="262">
        <f t="shared" si="0"/>
        <v>0.95171888926979775</v>
      </c>
    </row>
    <row r="32" spans="1:6" s="1" customFormat="1" ht="13.5" customHeight="1" x14ac:dyDescent="0.25">
      <c r="A32" s="44" t="s">
        <v>147</v>
      </c>
      <c r="B32" s="22" t="s">
        <v>435</v>
      </c>
      <c r="C32" s="23">
        <v>12330000</v>
      </c>
      <c r="D32" s="23">
        <v>11823168</v>
      </c>
      <c r="E32" s="23">
        <v>11819646</v>
      </c>
      <c r="F32" s="79">
        <f t="shared" si="0"/>
        <v>0.99970211029734157</v>
      </c>
    </row>
    <row r="33" spans="1:6" s="1" customFormat="1" ht="13.5" customHeight="1" x14ac:dyDescent="0.25">
      <c r="A33" s="44" t="s">
        <v>148</v>
      </c>
      <c r="B33" s="688" t="s">
        <v>708</v>
      </c>
      <c r="C33" s="23">
        <v>0</v>
      </c>
      <c r="D33" s="23">
        <v>18000</v>
      </c>
      <c r="E33" s="23">
        <v>17323</v>
      </c>
      <c r="F33" s="79">
        <f t="shared" si="0"/>
        <v>0.96238888888888885</v>
      </c>
    </row>
    <row r="34" spans="1:6" s="1" customFormat="1" ht="13.5" customHeight="1" x14ac:dyDescent="0.25">
      <c r="A34" s="44" t="s">
        <v>134</v>
      </c>
      <c r="B34" s="22" t="s">
        <v>437</v>
      </c>
      <c r="C34" s="23">
        <v>7647000</v>
      </c>
      <c r="D34" s="23">
        <v>16378000</v>
      </c>
      <c r="E34" s="23">
        <v>16251348</v>
      </c>
      <c r="F34" s="79">
        <f t="shared" si="0"/>
        <v>0.99226694346074007</v>
      </c>
    </row>
    <row r="35" spans="1:6" s="1" customFormat="1" ht="13.5" customHeight="1" x14ac:dyDescent="0.25">
      <c r="A35" s="44" t="s">
        <v>149</v>
      </c>
      <c r="B35" s="22" t="s">
        <v>438</v>
      </c>
      <c r="C35" s="23">
        <v>100000</v>
      </c>
      <c r="D35" s="23">
        <v>100000</v>
      </c>
      <c r="E35" s="23">
        <v>34342</v>
      </c>
      <c r="F35" s="79">
        <f t="shared" si="0"/>
        <v>0.34342</v>
      </c>
    </row>
    <row r="36" spans="1:6" s="1" customFormat="1" ht="13.5" customHeight="1" x14ac:dyDescent="0.25">
      <c r="A36" s="44" t="s">
        <v>79</v>
      </c>
      <c r="B36" s="22" t="s">
        <v>439</v>
      </c>
      <c r="C36" s="23">
        <v>8015000</v>
      </c>
      <c r="D36" s="23">
        <v>11183000</v>
      </c>
      <c r="E36" s="23">
        <v>7060589</v>
      </c>
      <c r="F36" s="79">
        <f t="shared" si="0"/>
        <v>0.63136805866046675</v>
      </c>
    </row>
    <row r="37" spans="1:6" s="1" customFormat="1" ht="13.5" customHeight="1" x14ac:dyDescent="0.25">
      <c r="A37" s="44" t="s">
        <v>135</v>
      </c>
      <c r="B37" s="22" t="s">
        <v>440</v>
      </c>
      <c r="C37" s="23">
        <v>31674000</v>
      </c>
      <c r="D37" s="23">
        <v>28064000</v>
      </c>
      <c r="E37" s="23">
        <v>25764437</v>
      </c>
      <c r="F37" s="79">
        <f>E37/D37</f>
        <v>0.91806004133409347</v>
      </c>
    </row>
    <row r="38" spans="1:6" s="1" customFormat="1" ht="13.5" customHeight="1" x14ac:dyDescent="0.25">
      <c r="A38" s="415" t="s">
        <v>150</v>
      </c>
      <c r="B38" s="38" t="s">
        <v>709</v>
      </c>
      <c r="C38" s="39">
        <f>SUM(C32:C37)</f>
        <v>59766000</v>
      </c>
      <c r="D38" s="39">
        <f t="shared" ref="D38:E38" si="6">SUM(D32:D37)</f>
        <v>67566168</v>
      </c>
      <c r="E38" s="39">
        <f t="shared" si="6"/>
        <v>60947685</v>
      </c>
      <c r="F38" s="262">
        <f>E38/D38</f>
        <v>0.90204442258735174</v>
      </c>
    </row>
    <row r="39" spans="1:6" s="1" customFormat="1" ht="13.5" customHeight="1" x14ac:dyDescent="0.25">
      <c r="A39" s="44" t="s">
        <v>136</v>
      </c>
      <c r="B39" s="22" t="s">
        <v>441</v>
      </c>
      <c r="C39" s="23">
        <v>315000</v>
      </c>
      <c r="D39" s="23">
        <v>315000</v>
      </c>
      <c r="E39" s="23">
        <v>148580</v>
      </c>
      <c r="F39" s="79">
        <f t="shared" ref="F39:F85" si="7">E39/D39</f>
        <v>0.4716825396825397</v>
      </c>
    </row>
    <row r="40" spans="1:6" s="1" customFormat="1" ht="24" x14ac:dyDescent="0.25">
      <c r="A40" s="415" t="s">
        <v>80</v>
      </c>
      <c r="B40" s="38" t="s">
        <v>710</v>
      </c>
      <c r="C40" s="39">
        <f>SUM(C39)</f>
        <v>315000</v>
      </c>
      <c r="D40" s="39">
        <f t="shared" ref="D40:E40" si="8">SUM(D39)</f>
        <v>315000</v>
      </c>
      <c r="E40" s="39">
        <f t="shared" si="8"/>
        <v>148580</v>
      </c>
      <c r="F40" s="262">
        <f t="shared" si="7"/>
        <v>0.4716825396825397</v>
      </c>
    </row>
    <row r="41" spans="1:6" s="1" customFormat="1" ht="24" x14ac:dyDescent="0.25">
      <c r="A41" s="21">
        <v>34</v>
      </c>
      <c r="B41" s="774" t="s">
        <v>442</v>
      </c>
      <c r="C41" s="23">
        <v>16732000</v>
      </c>
      <c r="D41" s="23">
        <v>17959000</v>
      </c>
      <c r="E41" s="23">
        <v>14539950</v>
      </c>
      <c r="F41" s="79">
        <f t="shared" si="7"/>
        <v>0.80961913246840023</v>
      </c>
    </row>
    <row r="42" spans="1:6" s="1" customFormat="1" ht="13.5" customHeight="1" x14ac:dyDescent="0.25">
      <c r="A42" s="21">
        <v>35</v>
      </c>
      <c r="B42" s="774" t="s">
        <v>443</v>
      </c>
      <c r="C42" s="23">
        <v>8620000</v>
      </c>
      <c r="D42" s="23">
        <v>12479000</v>
      </c>
      <c r="E42" s="23">
        <v>12479000</v>
      </c>
      <c r="F42" s="79">
        <f t="shared" si="7"/>
        <v>1</v>
      </c>
    </row>
    <row r="43" spans="1:6" s="1" customFormat="1" ht="13.5" customHeight="1" x14ac:dyDescent="0.25">
      <c r="A43" s="687">
        <v>36</v>
      </c>
      <c r="B43" s="190" t="s">
        <v>573</v>
      </c>
      <c r="C43" s="23">
        <v>30000</v>
      </c>
      <c r="D43" s="23">
        <v>30000</v>
      </c>
      <c r="E43" s="23">
        <v>8840</v>
      </c>
      <c r="F43" s="79">
        <f t="shared" si="7"/>
        <v>0.29466666666666669</v>
      </c>
    </row>
    <row r="44" spans="1:6" ht="13.5" customHeight="1" x14ac:dyDescent="0.25">
      <c r="A44" s="687">
        <v>37</v>
      </c>
      <c r="B44" s="774" t="s">
        <v>444</v>
      </c>
      <c r="C44" s="23">
        <v>480000</v>
      </c>
      <c r="D44" s="23">
        <v>646200</v>
      </c>
      <c r="E44" s="23">
        <v>634802</v>
      </c>
      <c r="F44" s="79">
        <f t="shared" si="7"/>
        <v>0.98236149798823891</v>
      </c>
    </row>
    <row r="45" spans="1:6" ht="24" x14ac:dyDescent="0.25">
      <c r="A45" s="37">
        <v>38</v>
      </c>
      <c r="B45" s="38" t="s">
        <v>711</v>
      </c>
      <c r="C45" s="39">
        <f>SUM(C41:C44)</f>
        <v>25862000</v>
      </c>
      <c r="D45" s="39">
        <f t="shared" ref="D45:E45" si="9">SUM(D41:D44)</f>
        <v>31114200</v>
      </c>
      <c r="E45" s="39">
        <f t="shared" si="9"/>
        <v>27662592</v>
      </c>
      <c r="F45" s="262">
        <f t="shared" si="7"/>
        <v>0.8890664712574966</v>
      </c>
    </row>
    <row r="46" spans="1:6" ht="15" customHeight="1" thickBot="1" x14ac:dyDescent="0.3">
      <c r="A46" s="81">
        <v>39</v>
      </c>
      <c r="B46" s="82" t="s">
        <v>712</v>
      </c>
      <c r="C46" s="128">
        <f>C28+C31+C38+C40+C45</f>
        <v>101504000</v>
      </c>
      <c r="D46" s="128">
        <f t="shared" ref="D46:E46" si="10">D28+D31+D38+D40+D45</f>
        <v>115208368</v>
      </c>
      <c r="E46" s="128">
        <f t="shared" si="10"/>
        <v>102152732</v>
      </c>
      <c r="F46" s="264">
        <f t="shared" si="7"/>
        <v>0.8866780579688448</v>
      </c>
    </row>
    <row r="47" spans="1:6" ht="12.75" customHeight="1" thickTop="1" x14ac:dyDescent="0.25">
      <c r="A47" s="196"/>
      <c r="B47" s="192"/>
      <c r="C47" s="193"/>
      <c r="D47" s="193"/>
      <c r="E47" s="193"/>
      <c r="F47" s="5" t="s">
        <v>466</v>
      </c>
    </row>
    <row r="48" spans="1:6" ht="12.75" customHeight="1" x14ac:dyDescent="0.25">
      <c r="A48" s="196"/>
      <c r="B48" s="192"/>
      <c r="C48" s="193"/>
      <c r="D48" s="193"/>
      <c r="E48" s="193"/>
      <c r="F48" s="5" t="str">
        <f>F2</f>
        <v>a   4/2017. (V.31.) önkormányzati rendelethez</v>
      </c>
    </row>
    <row r="49" spans="1:6" s="243" customFormat="1" ht="12" customHeight="1" x14ac:dyDescent="0.25">
      <c r="A49" s="172"/>
      <c r="B49" s="173"/>
      <c r="C49" s="174"/>
      <c r="D49" s="174"/>
      <c r="E49" s="174"/>
      <c r="F49" s="186"/>
    </row>
    <row r="50" spans="1:6" ht="13.5" customHeight="1" thickBot="1" x14ac:dyDescent="0.3">
      <c r="A50" s="172"/>
      <c r="B50" s="173"/>
      <c r="C50" s="174"/>
      <c r="D50" s="174"/>
      <c r="E50" s="174"/>
      <c r="F50" s="5" t="s">
        <v>637</v>
      </c>
    </row>
    <row r="51" spans="1:6" ht="24.6" thickTop="1" x14ac:dyDescent="0.25">
      <c r="A51" s="30" t="s">
        <v>158</v>
      </c>
      <c r="B51" s="31" t="s">
        <v>138</v>
      </c>
      <c r="C51" s="31" t="s">
        <v>153</v>
      </c>
      <c r="D51" s="31" t="s">
        <v>154</v>
      </c>
      <c r="E51" s="31" t="s">
        <v>155</v>
      </c>
      <c r="F51" s="32" t="s">
        <v>157</v>
      </c>
    </row>
    <row r="52" spans="1:6" ht="13.5" customHeight="1" thickBot="1" x14ac:dyDescent="0.3">
      <c r="A52" s="47" t="s">
        <v>516</v>
      </c>
      <c r="B52" s="48" t="s">
        <v>517</v>
      </c>
      <c r="C52" s="48" t="s">
        <v>518</v>
      </c>
      <c r="D52" s="48" t="s">
        <v>519</v>
      </c>
      <c r="E52" s="48" t="s">
        <v>520</v>
      </c>
      <c r="F52" s="49" t="s">
        <v>521</v>
      </c>
    </row>
    <row r="53" spans="1:6" ht="13.2" thickTop="1" x14ac:dyDescent="0.25">
      <c r="A53" s="21">
        <v>40</v>
      </c>
      <c r="B53" s="190" t="s">
        <v>716</v>
      </c>
      <c r="C53" s="46">
        <v>3250000</v>
      </c>
      <c r="D53" s="46">
        <v>4350000</v>
      </c>
      <c r="E53" s="46">
        <v>3039720</v>
      </c>
      <c r="F53" s="79">
        <f t="shared" si="7"/>
        <v>0.69878620689655169</v>
      </c>
    </row>
    <row r="54" spans="1:6" ht="24" x14ac:dyDescent="0.25">
      <c r="A54" s="41">
        <v>41</v>
      </c>
      <c r="B54" s="42" t="s">
        <v>713</v>
      </c>
      <c r="C54" s="43">
        <v>0</v>
      </c>
      <c r="D54" s="43">
        <v>0</v>
      </c>
      <c r="E54" s="43">
        <v>1315870</v>
      </c>
      <c r="F54" s="263"/>
    </row>
    <row r="55" spans="1:6" ht="13.5" customHeight="1" x14ac:dyDescent="0.25">
      <c r="A55" s="41">
        <v>42</v>
      </c>
      <c r="B55" s="42" t="s">
        <v>714</v>
      </c>
      <c r="C55" s="43">
        <v>0</v>
      </c>
      <c r="D55" s="43">
        <v>0</v>
      </c>
      <c r="E55" s="43">
        <v>494250</v>
      </c>
      <c r="F55" s="263"/>
    </row>
    <row r="56" spans="1:6" ht="36" x14ac:dyDescent="0.25">
      <c r="A56" s="41">
        <v>43</v>
      </c>
      <c r="B56" s="42" t="s">
        <v>715</v>
      </c>
      <c r="C56" s="43">
        <v>0</v>
      </c>
      <c r="D56" s="43">
        <v>0</v>
      </c>
      <c r="E56" s="43">
        <v>1229600</v>
      </c>
      <c r="F56" s="263"/>
    </row>
    <row r="57" spans="1:6" ht="15" customHeight="1" x14ac:dyDescent="0.25">
      <c r="A57" s="33">
        <v>44</v>
      </c>
      <c r="B57" s="34" t="s">
        <v>717</v>
      </c>
      <c r="C57" s="35">
        <f>C53</f>
        <v>3250000</v>
      </c>
      <c r="D57" s="35">
        <f t="shared" ref="D57:E57" si="11">D53</f>
        <v>4350000</v>
      </c>
      <c r="E57" s="35">
        <f t="shared" si="11"/>
        <v>3039720</v>
      </c>
      <c r="F57" s="261">
        <f t="shared" si="7"/>
        <v>0.69878620689655169</v>
      </c>
    </row>
    <row r="58" spans="1:6" ht="24" x14ac:dyDescent="0.25">
      <c r="A58" s="41">
        <v>45</v>
      </c>
      <c r="B58" s="42" t="s">
        <v>574</v>
      </c>
      <c r="C58" s="43">
        <v>420000</v>
      </c>
      <c r="D58" s="43">
        <v>1036613</v>
      </c>
      <c r="E58" s="43">
        <v>1036613</v>
      </c>
      <c r="F58" s="263">
        <f t="shared" si="7"/>
        <v>1</v>
      </c>
    </row>
    <row r="59" spans="1:6" ht="13.5" customHeight="1" x14ac:dyDescent="0.25">
      <c r="A59" s="21">
        <v>46</v>
      </c>
      <c r="B59" s="22" t="s">
        <v>718</v>
      </c>
      <c r="C59" s="23">
        <f>SUM(C58)</f>
        <v>420000</v>
      </c>
      <c r="D59" s="23">
        <f t="shared" ref="D59:E59" si="12">SUM(D58)</f>
        <v>1036613</v>
      </c>
      <c r="E59" s="23">
        <f t="shared" si="12"/>
        <v>1036613</v>
      </c>
      <c r="F59" s="79">
        <f t="shared" si="7"/>
        <v>1</v>
      </c>
    </row>
    <row r="60" spans="1:6" ht="24" x14ac:dyDescent="0.25">
      <c r="A60" s="21">
        <v>47</v>
      </c>
      <c r="B60" s="22" t="s">
        <v>719</v>
      </c>
      <c r="C60" s="23">
        <v>13116000</v>
      </c>
      <c r="D60" s="23">
        <v>13817000</v>
      </c>
      <c r="E60" s="23">
        <v>13775549</v>
      </c>
      <c r="F60" s="79">
        <f t="shared" si="7"/>
        <v>0.997</v>
      </c>
    </row>
    <row r="61" spans="1:6" ht="13.5" customHeight="1" x14ac:dyDescent="0.25">
      <c r="A61" s="41">
        <v>48</v>
      </c>
      <c r="B61" s="42" t="s">
        <v>382</v>
      </c>
      <c r="C61" s="43">
        <v>0</v>
      </c>
      <c r="D61" s="43">
        <v>0</v>
      </c>
      <c r="E61" s="43">
        <v>12709018</v>
      </c>
      <c r="F61" s="262"/>
    </row>
    <row r="62" spans="1:6" ht="13.5" customHeight="1" x14ac:dyDescent="0.25">
      <c r="A62" s="41">
        <v>49</v>
      </c>
      <c r="B62" s="42" t="s">
        <v>538</v>
      </c>
      <c r="C62" s="43">
        <v>0</v>
      </c>
      <c r="D62" s="43">
        <v>0</v>
      </c>
      <c r="E62" s="43">
        <v>1066531</v>
      </c>
      <c r="F62" s="262"/>
    </row>
    <row r="63" spans="1:6" ht="24" x14ac:dyDescent="0.25">
      <c r="A63" s="21">
        <v>50</v>
      </c>
      <c r="B63" s="22" t="s">
        <v>720</v>
      </c>
      <c r="C63" s="23">
        <v>6444000</v>
      </c>
      <c r="D63" s="23">
        <v>19469800</v>
      </c>
      <c r="E63" s="23">
        <v>19439620</v>
      </c>
      <c r="F63" s="79">
        <f t="shared" si="7"/>
        <v>0.9984499070355114</v>
      </c>
    </row>
    <row r="64" spans="1:6" s="187" customFormat="1" ht="13.5" customHeight="1" x14ac:dyDescent="0.25">
      <c r="A64" s="41">
        <v>51</v>
      </c>
      <c r="B64" s="42" t="s">
        <v>409</v>
      </c>
      <c r="C64" s="43">
        <v>0</v>
      </c>
      <c r="D64" s="43">
        <v>0</v>
      </c>
      <c r="E64" s="43">
        <v>6644820</v>
      </c>
      <c r="F64" s="262"/>
    </row>
    <row r="65" spans="1:6" ht="13.5" customHeight="1" x14ac:dyDescent="0.25">
      <c r="A65" s="41">
        <v>52</v>
      </c>
      <c r="B65" s="42" t="s">
        <v>468</v>
      </c>
      <c r="C65" s="43">
        <v>0</v>
      </c>
      <c r="D65" s="43">
        <v>0</v>
      </c>
      <c r="E65" s="43">
        <v>12794800</v>
      </c>
      <c r="F65" s="262"/>
    </row>
    <row r="66" spans="1:6" ht="13.5" customHeight="1" x14ac:dyDescent="0.25">
      <c r="A66" s="21">
        <v>53</v>
      </c>
      <c r="B66" s="22" t="s">
        <v>469</v>
      </c>
      <c r="C66" s="23">
        <v>83159000</v>
      </c>
      <c r="D66" s="23">
        <v>18387868</v>
      </c>
      <c r="E66" s="23">
        <v>0</v>
      </c>
      <c r="F66" s="79">
        <f t="shared" si="7"/>
        <v>0</v>
      </c>
    </row>
    <row r="67" spans="1:6" ht="15" customHeight="1" x14ac:dyDescent="0.25">
      <c r="A67" s="33">
        <v>54</v>
      </c>
      <c r="B67" s="34" t="s">
        <v>721</v>
      </c>
      <c r="C67" s="35">
        <f>C59+C60+C63+C66</f>
        <v>103139000</v>
      </c>
      <c r="D67" s="35">
        <f t="shared" ref="D67:E67" si="13">D59+D60+D63+D66</f>
        <v>52711281</v>
      </c>
      <c r="E67" s="35">
        <f t="shared" si="13"/>
        <v>34251782</v>
      </c>
      <c r="F67" s="261">
        <f t="shared" si="7"/>
        <v>0.64979984075894492</v>
      </c>
    </row>
    <row r="68" spans="1:6" ht="13.5" customHeight="1" x14ac:dyDescent="0.25">
      <c r="A68" s="21" t="s">
        <v>385</v>
      </c>
      <c r="B68" s="22" t="s">
        <v>470</v>
      </c>
      <c r="C68" s="23">
        <v>90759000</v>
      </c>
      <c r="D68" s="23">
        <v>81040000</v>
      </c>
      <c r="E68" s="23">
        <v>60702248</v>
      </c>
      <c r="F68" s="79">
        <f t="shared" si="7"/>
        <v>0.74904057255676204</v>
      </c>
    </row>
    <row r="69" spans="1:6" ht="13.5" customHeight="1" x14ac:dyDescent="0.25">
      <c r="A69" s="21" t="s">
        <v>386</v>
      </c>
      <c r="B69" s="22" t="s">
        <v>471</v>
      </c>
      <c r="C69" s="23">
        <v>412000</v>
      </c>
      <c r="D69" s="23">
        <v>1185000</v>
      </c>
      <c r="E69" s="23">
        <v>1183544</v>
      </c>
      <c r="F69" s="79">
        <f t="shared" si="7"/>
        <v>0.99877130801687763</v>
      </c>
    </row>
    <row r="70" spans="1:6" ht="13.5" customHeight="1" x14ac:dyDescent="0.25">
      <c r="A70" s="21" t="s">
        <v>387</v>
      </c>
      <c r="B70" s="22" t="s">
        <v>472</v>
      </c>
      <c r="C70" s="23">
        <v>16709000</v>
      </c>
      <c r="D70" s="23">
        <v>16402000</v>
      </c>
      <c r="E70" s="23">
        <v>11261865</v>
      </c>
      <c r="F70" s="79">
        <f t="shared" si="7"/>
        <v>0.68661535178636757</v>
      </c>
    </row>
    <row r="71" spans="1:6" ht="24" x14ac:dyDescent="0.25">
      <c r="A71" s="21" t="s">
        <v>388</v>
      </c>
      <c r="B71" s="22" t="s">
        <v>417</v>
      </c>
      <c r="C71" s="23">
        <v>14500000</v>
      </c>
      <c r="D71" s="23">
        <v>0</v>
      </c>
      <c r="E71" s="23">
        <v>0</v>
      </c>
      <c r="F71" s="79"/>
    </row>
    <row r="72" spans="1:6" ht="24" x14ac:dyDescent="0.25">
      <c r="A72" s="21" t="s">
        <v>389</v>
      </c>
      <c r="B72" s="22" t="s">
        <v>473</v>
      </c>
      <c r="C72" s="23">
        <v>27096000</v>
      </c>
      <c r="D72" s="23">
        <v>23139000</v>
      </c>
      <c r="E72" s="23">
        <v>15988856</v>
      </c>
      <c r="F72" s="79">
        <f t="shared" si="7"/>
        <v>0.69099165910367777</v>
      </c>
    </row>
    <row r="73" spans="1:6" ht="15" customHeight="1" x14ac:dyDescent="0.25">
      <c r="A73" s="33" t="s">
        <v>416</v>
      </c>
      <c r="B73" s="34" t="s">
        <v>722</v>
      </c>
      <c r="C73" s="35">
        <f>SUM(C68:C72)</f>
        <v>149476000</v>
      </c>
      <c r="D73" s="35">
        <f>SUM(D68:D72)</f>
        <v>121766000</v>
      </c>
      <c r="E73" s="35">
        <f>SUM(E68:E72)</f>
        <v>89136513</v>
      </c>
      <c r="F73" s="261">
        <f t="shared" si="7"/>
        <v>0.73203121561026885</v>
      </c>
    </row>
    <row r="74" spans="1:6" ht="13.5" customHeight="1" x14ac:dyDescent="0.25">
      <c r="A74" s="21" t="s">
        <v>445</v>
      </c>
      <c r="B74" s="22" t="s">
        <v>474</v>
      </c>
      <c r="C74" s="23">
        <v>0</v>
      </c>
      <c r="D74" s="23">
        <v>6679000</v>
      </c>
      <c r="E74" s="23">
        <v>6663585</v>
      </c>
      <c r="F74" s="79">
        <f t="shared" si="7"/>
        <v>0.99769201976343769</v>
      </c>
    </row>
    <row r="75" spans="1:6" ht="24" x14ac:dyDescent="0.25">
      <c r="A75" s="21" t="s">
        <v>446</v>
      </c>
      <c r="B75" s="22" t="s">
        <v>418</v>
      </c>
      <c r="C75" s="23">
        <v>0</v>
      </c>
      <c r="D75" s="23">
        <v>1804000</v>
      </c>
      <c r="E75" s="23">
        <v>1799168</v>
      </c>
      <c r="F75" s="79">
        <f t="shared" si="7"/>
        <v>0.99732150776053219</v>
      </c>
    </row>
    <row r="76" spans="1:6" ht="15" customHeight="1" x14ac:dyDescent="0.25">
      <c r="A76" s="33" t="s">
        <v>447</v>
      </c>
      <c r="B76" s="34" t="s">
        <v>475</v>
      </c>
      <c r="C76" s="35">
        <f>SUM(C74:C75)</f>
        <v>0</v>
      </c>
      <c r="D76" s="35">
        <f t="shared" ref="D76:E76" si="14">SUM(D74:D75)</f>
        <v>8483000</v>
      </c>
      <c r="E76" s="35">
        <f t="shared" si="14"/>
        <v>8462753</v>
      </c>
      <c r="F76" s="261">
        <f t="shared" si="7"/>
        <v>0.99761322645290584</v>
      </c>
    </row>
    <row r="77" spans="1:6" ht="24" x14ac:dyDescent="0.25">
      <c r="A77" s="21">
        <v>64</v>
      </c>
      <c r="B77" s="22" t="s">
        <v>477</v>
      </c>
      <c r="C77" s="23">
        <v>375000</v>
      </c>
      <c r="D77" s="23">
        <v>375000</v>
      </c>
      <c r="E77" s="23">
        <v>0</v>
      </c>
      <c r="F77" s="79">
        <f t="shared" si="7"/>
        <v>0</v>
      </c>
    </row>
    <row r="78" spans="1:6" ht="13.5" customHeight="1" x14ac:dyDescent="0.25">
      <c r="A78" s="41">
        <v>65</v>
      </c>
      <c r="B78" s="42" t="s">
        <v>476</v>
      </c>
      <c r="C78" s="23">
        <v>0</v>
      </c>
      <c r="D78" s="23">
        <v>0</v>
      </c>
      <c r="E78" s="23">
        <v>0</v>
      </c>
      <c r="F78" s="263"/>
    </row>
    <row r="79" spans="1:6" ht="15" customHeight="1" x14ac:dyDescent="0.25">
      <c r="A79" s="33">
        <v>66</v>
      </c>
      <c r="B79" s="34" t="s">
        <v>592</v>
      </c>
      <c r="C79" s="35">
        <f>SUM(C77)</f>
        <v>375000</v>
      </c>
      <c r="D79" s="35">
        <f t="shared" ref="D79:E79" si="15">SUM(D77)</f>
        <v>375000</v>
      </c>
      <c r="E79" s="35">
        <f t="shared" si="15"/>
        <v>0</v>
      </c>
      <c r="F79" s="261">
        <f t="shared" si="7"/>
        <v>0</v>
      </c>
    </row>
    <row r="80" spans="1:6" ht="22.8" x14ac:dyDescent="0.25">
      <c r="A80" s="550">
        <v>67</v>
      </c>
      <c r="B80" s="551" t="s">
        <v>723</v>
      </c>
      <c r="C80" s="549">
        <f>C19+C20+C46+C57+C67+C73+C76+C79</f>
        <v>403835000</v>
      </c>
      <c r="D80" s="549">
        <f t="shared" ref="D80:E80" si="16">D19+D20+D46+D57+D67+D73+D76+D79</f>
        <v>343796798</v>
      </c>
      <c r="E80" s="549">
        <f t="shared" si="16"/>
        <v>277946649</v>
      </c>
      <c r="F80" s="552">
        <f t="shared" si="7"/>
        <v>0.80846200609465824</v>
      </c>
    </row>
    <row r="81" spans="1:6" ht="13.5" customHeight="1" x14ac:dyDescent="0.25">
      <c r="A81" s="28">
        <v>68</v>
      </c>
      <c r="B81" s="688" t="s">
        <v>724</v>
      </c>
      <c r="C81" s="23">
        <v>0</v>
      </c>
      <c r="D81" s="23">
        <v>100000000</v>
      </c>
      <c r="E81" s="23">
        <v>100000000</v>
      </c>
      <c r="F81" s="79">
        <f t="shared" ref="F81" si="17">E81/D81</f>
        <v>1</v>
      </c>
    </row>
    <row r="82" spans="1:6" ht="24" x14ac:dyDescent="0.25">
      <c r="A82" s="28">
        <v>69</v>
      </c>
      <c r="B82" s="22" t="s">
        <v>575</v>
      </c>
      <c r="C82" s="23">
        <v>2365000</v>
      </c>
      <c r="D82" s="23">
        <v>2695462</v>
      </c>
      <c r="E82" s="23">
        <v>2695462</v>
      </c>
      <c r="F82" s="79">
        <f t="shared" si="7"/>
        <v>1</v>
      </c>
    </row>
    <row r="83" spans="1:6" ht="13.5" customHeight="1" x14ac:dyDescent="0.25">
      <c r="A83" s="44">
        <v>70</v>
      </c>
      <c r="B83" s="22" t="s">
        <v>576</v>
      </c>
      <c r="C83" s="23">
        <v>18986000</v>
      </c>
      <c r="D83" s="23">
        <v>18381991</v>
      </c>
      <c r="E83" s="23">
        <v>18381991</v>
      </c>
      <c r="F83" s="79">
        <f t="shared" si="7"/>
        <v>1</v>
      </c>
    </row>
    <row r="84" spans="1:6" ht="18" customHeight="1" thickBot="1" x14ac:dyDescent="0.3">
      <c r="A84" s="553">
        <v>71</v>
      </c>
      <c r="B84" s="556" t="s">
        <v>725</v>
      </c>
      <c r="C84" s="558">
        <f>SUM(C81:C83)</f>
        <v>21351000</v>
      </c>
      <c r="D84" s="558">
        <f t="shared" ref="D84:E84" si="18">SUM(D81:D83)</f>
        <v>121077453</v>
      </c>
      <c r="E84" s="558">
        <f t="shared" si="18"/>
        <v>121077453</v>
      </c>
      <c r="F84" s="554">
        <f t="shared" si="7"/>
        <v>1</v>
      </c>
    </row>
    <row r="85" spans="1:6" ht="18" customHeight="1" thickTop="1" thickBot="1" x14ac:dyDescent="0.3">
      <c r="A85" s="555">
        <v>72</v>
      </c>
      <c r="B85" s="556" t="s">
        <v>726</v>
      </c>
      <c r="C85" s="557">
        <f>C80+C84</f>
        <v>425186000</v>
      </c>
      <c r="D85" s="557">
        <f t="shared" ref="D85:E85" si="19">D80+D84</f>
        <v>464874251</v>
      </c>
      <c r="E85" s="557">
        <f t="shared" si="19"/>
        <v>399024102</v>
      </c>
      <c r="F85" s="554">
        <f t="shared" si="7"/>
        <v>0.85834846981017243</v>
      </c>
    </row>
    <row r="86" spans="1:6" ht="13.2" thickTop="1" x14ac:dyDescent="0.25"/>
    <row r="87" spans="1:6" ht="13.5" customHeight="1" x14ac:dyDescent="0.25"/>
    <row r="88" spans="1:6" ht="18" customHeight="1" x14ac:dyDescent="0.25"/>
    <row r="89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4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8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82" t="s">
        <v>467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82" t="str">
        <f>'1.d sz. melléklet'!F2</f>
        <v>a   4/2017. (V.31.)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948" t="s">
        <v>84</v>
      </c>
      <c r="B4" s="949"/>
      <c r="C4" s="949"/>
      <c r="D4" s="949"/>
      <c r="E4" s="949"/>
      <c r="F4" s="949"/>
      <c r="G4" s="949"/>
      <c r="H4" s="949"/>
      <c r="I4" s="949"/>
      <c r="J4" s="949"/>
      <c r="K4" s="949"/>
      <c r="L4" s="949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87" t="s">
        <v>637</v>
      </c>
    </row>
    <row r="6" spans="1:12" s="2" customFormat="1" ht="60.75" customHeight="1" thickTop="1" x14ac:dyDescent="0.25">
      <c r="A6" s="94" t="s">
        <v>158</v>
      </c>
      <c r="B6" s="281" t="s">
        <v>138</v>
      </c>
      <c r="C6" s="95" t="s">
        <v>273</v>
      </c>
      <c r="D6" s="95" t="s">
        <v>259</v>
      </c>
      <c r="E6" s="95" t="s">
        <v>260</v>
      </c>
      <c r="F6" s="95" t="s">
        <v>94</v>
      </c>
      <c r="G6" s="95" t="s">
        <v>261</v>
      </c>
      <c r="H6" s="95" t="s">
        <v>262</v>
      </c>
      <c r="I6" s="95" t="s">
        <v>92</v>
      </c>
      <c r="J6" s="95" t="s">
        <v>263</v>
      </c>
      <c r="K6" s="95" t="s">
        <v>274</v>
      </c>
      <c r="L6" s="96" t="s">
        <v>93</v>
      </c>
    </row>
    <row r="7" spans="1:12" s="2" customFormat="1" ht="15" customHeight="1" x14ac:dyDescent="0.25">
      <c r="A7" s="286" t="s">
        <v>516</v>
      </c>
      <c r="B7" s="282" t="s">
        <v>517</v>
      </c>
      <c r="C7" s="29" t="s">
        <v>518</v>
      </c>
      <c r="D7" s="29" t="s">
        <v>519</v>
      </c>
      <c r="E7" s="29" t="s">
        <v>520</v>
      </c>
      <c r="F7" s="29" t="s">
        <v>521</v>
      </c>
      <c r="G7" s="29" t="s">
        <v>522</v>
      </c>
      <c r="H7" s="29" t="s">
        <v>523</v>
      </c>
      <c r="I7" s="29" t="s">
        <v>524</v>
      </c>
      <c r="J7" s="29" t="s">
        <v>525</v>
      </c>
      <c r="K7" s="29" t="s">
        <v>526</v>
      </c>
      <c r="L7" s="104" t="s">
        <v>527</v>
      </c>
    </row>
    <row r="8" spans="1:12" ht="15" customHeight="1" x14ac:dyDescent="0.25">
      <c r="A8" s="44" t="s">
        <v>63</v>
      </c>
      <c r="B8" s="283" t="s">
        <v>264</v>
      </c>
      <c r="C8" s="23">
        <v>1</v>
      </c>
      <c r="D8" s="23">
        <v>837700</v>
      </c>
      <c r="E8" s="23">
        <v>150000</v>
      </c>
      <c r="F8" s="23">
        <v>0</v>
      </c>
      <c r="G8" s="23">
        <v>0</v>
      </c>
      <c r="H8" s="23">
        <v>48000</v>
      </c>
      <c r="I8" s="23">
        <v>0</v>
      </c>
      <c r="J8" s="23">
        <v>0</v>
      </c>
      <c r="K8" s="23">
        <v>19200</v>
      </c>
      <c r="L8" s="51">
        <v>0</v>
      </c>
    </row>
    <row r="9" spans="1:12" ht="15" customHeight="1" x14ac:dyDescent="0.25">
      <c r="A9" s="33" t="s">
        <v>64</v>
      </c>
      <c r="B9" s="284" t="s">
        <v>746</v>
      </c>
      <c r="C9" s="35">
        <v>1</v>
      </c>
      <c r="D9" s="35">
        <v>837700</v>
      </c>
      <c r="E9" s="35">
        <v>150000</v>
      </c>
      <c r="F9" s="35">
        <v>0</v>
      </c>
      <c r="G9" s="35">
        <v>0</v>
      </c>
      <c r="H9" s="35">
        <v>48000</v>
      </c>
      <c r="I9" s="35">
        <v>0</v>
      </c>
      <c r="J9" s="35">
        <v>0</v>
      </c>
      <c r="K9" s="35">
        <v>19200</v>
      </c>
      <c r="L9" s="80">
        <v>0</v>
      </c>
    </row>
    <row r="10" spans="1:12" ht="25.5" customHeight="1" x14ac:dyDescent="0.25">
      <c r="A10" s="687" t="s">
        <v>65</v>
      </c>
      <c r="B10" s="283" t="s">
        <v>265</v>
      </c>
      <c r="C10" s="23">
        <v>1</v>
      </c>
      <c r="D10" s="23">
        <v>4204700</v>
      </c>
      <c r="E10" s="23">
        <v>150000</v>
      </c>
      <c r="F10" s="23">
        <v>0</v>
      </c>
      <c r="G10" s="23">
        <v>0</v>
      </c>
      <c r="H10" s="23">
        <v>249259</v>
      </c>
      <c r="I10" s="23">
        <v>0</v>
      </c>
      <c r="J10" s="23">
        <v>0</v>
      </c>
      <c r="K10" s="23">
        <v>0</v>
      </c>
      <c r="L10" s="51">
        <v>0</v>
      </c>
    </row>
    <row r="11" spans="1:12" ht="25.5" customHeight="1" x14ac:dyDescent="0.25">
      <c r="A11" s="687" t="s">
        <v>66</v>
      </c>
      <c r="B11" s="283" t="s">
        <v>267</v>
      </c>
      <c r="C11" s="23">
        <v>1</v>
      </c>
      <c r="D11" s="23">
        <v>1588300</v>
      </c>
      <c r="E11" s="23">
        <v>85000</v>
      </c>
      <c r="F11" s="23">
        <v>0</v>
      </c>
      <c r="G11" s="23">
        <v>0</v>
      </c>
      <c r="H11" s="23">
        <v>142700</v>
      </c>
      <c r="I11" s="23">
        <v>0</v>
      </c>
      <c r="J11" s="23">
        <v>0</v>
      </c>
      <c r="K11" s="23">
        <v>177200</v>
      </c>
      <c r="L11" s="51">
        <v>0</v>
      </c>
    </row>
    <row r="12" spans="1:12" ht="36" x14ac:dyDescent="0.25">
      <c r="A12" s="687" t="s">
        <v>67</v>
      </c>
      <c r="B12" s="283" t="s">
        <v>268</v>
      </c>
      <c r="C12" s="23">
        <v>8</v>
      </c>
      <c r="D12" s="23">
        <v>11836361</v>
      </c>
      <c r="E12" s="23">
        <v>359000</v>
      </c>
      <c r="F12" s="23">
        <v>62000</v>
      </c>
      <c r="G12" s="23">
        <v>0</v>
      </c>
      <c r="H12" s="23">
        <v>1151734</v>
      </c>
      <c r="I12" s="23">
        <v>37044</v>
      </c>
      <c r="J12" s="23">
        <v>0</v>
      </c>
      <c r="K12" s="23">
        <v>465676</v>
      </c>
      <c r="L12" s="51">
        <v>0</v>
      </c>
    </row>
    <row r="13" spans="1:12" ht="15" customHeight="1" x14ac:dyDescent="0.25">
      <c r="A13" s="687" t="s">
        <v>68</v>
      </c>
      <c r="B13" s="283" t="s">
        <v>269</v>
      </c>
      <c r="C13" s="23">
        <v>1</v>
      </c>
      <c r="D13" s="23">
        <v>667162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31661</v>
      </c>
      <c r="L13" s="51">
        <v>0</v>
      </c>
    </row>
    <row r="14" spans="1:12" ht="15" customHeight="1" x14ac:dyDescent="0.25">
      <c r="A14" s="33" t="s">
        <v>69</v>
      </c>
      <c r="B14" s="284" t="s">
        <v>747</v>
      </c>
      <c r="C14" s="35">
        <v>11</v>
      </c>
      <c r="D14" s="35">
        <v>18296523</v>
      </c>
      <c r="E14" s="35">
        <v>594000</v>
      </c>
      <c r="F14" s="35">
        <v>62000</v>
      </c>
      <c r="G14" s="35">
        <v>0</v>
      </c>
      <c r="H14" s="35">
        <v>1543693</v>
      </c>
      <c r="I14" s="35">
        <v>37044</v>
      </c>
      <c r="J14" s="35">
        <v>0</v>
      </c>
      <c r="K14" s="35">
        <v>674537</v>
      </c>
      <c r="L14" s="80">
        <v>0</v>
      </c>
    </row>
    <row r="15" spans="1:12" ht="15" customHeight="1" x14ac:dyDescent="0.25">
      <c r="A15" s="687" t="s">
        <v>70</v>
      </c>
      <c r="B15" s="688" t="s">
        <v>580</v>
      </c>
      <c r="C15" s="23">
        <v>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1">
        <v>4449927</v>
      </c>
    </row>
    <row r="16" spans="1:12" ht="24" x14ac:dyDescent="0.25">
      <c r="A16" s="687" t="s">
        <v>71</v>
      </c>
      <c r="B16" s="688" t="s">
        <v>749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1">
        <v>1485720</v>
      </c>
    </row>
    <row r="17" spans="1:14" ht="24" x14ac:dyDescent="0.25">
      <c r="A17" s="687" t="s">
        <v>72</v>
      </c>
      <c r="B17" s="688" t="s">
        <v>750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1">
        <v>680588</v>
      </c>
    </row>
    <row r="18" spans="1:14" ht="22.8" x14ac:dyDescent="0.25">
      <c r="A18" s="33" t="s">
        <v>140</v>
      </c>
      <c r="B18" s="284" t="s">
        <v>748</v>
      </c>
      <c r="C18" s="35">
        <v>1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80">
        <v>6616235</v>
      </c>
      <c r="N18" s="168"/>
    </row>
    <row r="19" spans="1:14" ht="22.8" x14ac:dyDescent="0.25">
      <c r="A19" s="550">
        <v>12</v>
      </c>
      <c r="B19" s="586" t="s">
        <v>751</v>
      </c>
      <c r="C19" s="549">
        <v>13</v>
      </c>
      <c r="D19" s="549">
        <v>19134223</v>
      </c>
      <c r="E19" s="549">
        <v>744000</v>
      </c>
      <c r="F19" s="549">
        <v>62000</v>
      </c>
      <c r="G19" s="549">
        <v>0</v>
      </c>
      <c r="H19" s="549">
        <v>1591693</v>
      </c>
      <c r="I19" s="549">
        <v>37044</v>
      </c>
      <c r="J19" s="549">
        <v>0</v>
      </c>
      <c r="K19" s="549">
        <v>693737</v>
      </c>
      <c r="L19" s="587">
        <v>6616235</v>
      </c>
    </row>
    <row r="20" spans="1:14" ht="36" x14ac:dyDescent="0.25">
      <c r="A20" s="687" t="s">
        <v>140</v>
      </c>
      <c r="B20" s="283" t="s">
        <v>270</v>
      </c>
      <c r="C20" s="23">
        <v>12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1">
        <v>0</v>
      </c>
    </row>
    <row r="21" spans="1:14" ht="24" x14ac:dyDescent="0.25">
      <c r="A21" s="687" t="s">
        <v>73</v>
      </c>
      <c r="B21" s="283" t="s">
        <v>271</v>
      </c>
      <c r="C21" s="23">
        <v>13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1">
        <v>0</v>
      </c>
    </row>
    <row r="22" spans="1:14" ht="24.6" thickBot="1" x14ac:dyDescent="0.3">
      <c r="A22" s="25" t="s">
        <v>141</v>
      </c>
      <c r="B22" s="285" t="s">
        <v>272</v>
      </c>
      <c r="C22" s="27">
        <v>13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52">
        <v>0</v>
      </c>
    </row>
    <row r="23" spans="1:14" ht="13.2" thickTop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25">
      <c r="A28" s="9"/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">
    <mergeCell ref="A4:L4"/>
  </mergeCells>
  <phoneticPr fontId="19" type="noConversion"/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G99"/>
  <sheetViews>
    <sheetView zoomScaleNormal="100" workbookViewId="0"/>
  </sheetViews>
  <sheetFormatPr defaultColWidth="9.109375" defaultRowHeight="13.2" x14ac:dyDescent="0.25"/>
  <cols>
    <col min="1" max="1" width="5.6640625" style="322" customWidth="1"/>
    <col min="2" max="2" width="32.6640625" style="322" customWidth="1"/>
    <col min="3" max="6" width="10.6640625" style="322" customWidth="1"/>
    <col min="7" max="7" width="10.6640625" style="323" customWidth="1"/>
    <col min="8" max="16384" width="9.109375" style="323"/>
  </cols>
  <sheetData>
    <row r="1" spans="1:7" ht="15" customHeight="1" x14ac:dyDescent="0.25">
      <c r="A1" s="320"/>
      <c r="B1" s="320"/>
      <c r="C1" s="320"/>
      <c r="F1" s="321" t="s">
        <v>536</v>
      </c>
    </row>
    <row r="2" spans="1:7" ht="15" customHeight="1" x14ac:dyDescent="0.25">
      <c r="A2" s="320"/>
      <c r="B2" s="320"/>
      <c r="C2" s="320"/>
      <c r="F2" s="321" t="str">
        <f>'1.a sz. mellélet'!E2</f>
        <v>a   4/2017. (V.31.) önkormányzati rendelethez</v>
      </c>
    </row>
    <row r="3" spans="1:7" ht="15" customHeight="1" x14ac:dyDescent="0.25"/>
    <row r="4" spans="1:7" ht="15" customHeight="1" x14ac:dyDescent="0.25">
      <c r="A4" s="950" t="s">
        <v>777</v>
      </c>
      <c r="B4" s="950"/>
      <c r="C4" s="950"/>
      <c r="D4" s="950"/>
      <c r="E4" s="950"/>
      <c r="F4" s="950"/>
      <c r="G4" s="467"/>
    </row>
    <row r="5" spans="1:7" ht="15" customHeight="1" thickBot="1" x14ac:dyDescent="0.3">
      <c r="F5" s="483" t="s">
        <v>637</v>
      </c>
    </row>
    <row r="6" spans="1:7" s="319" customFormat="1" ht="24.6" thickTop="1" x14ac:dyDescent="0.25">
      <c r="A6" s="324" t="s">
        <v>366</v>
      </c>
      <c r="B6" s="468" t="s">
        <v>266</v>
      </c>
      <c r="C6" s="31" t="s">
        <v>153</v>
      </c>
      <c r="D6" s="31" t="s">
        <v>154</v>
      </c>
      <c r="E6" s="31" t="s">
        <v>155</v>
      </c>
      <c r="F6" s="32" t="s">
        <v>157</v>
      </c>
    </row>
    <row r="7" spans="1:7" s="319" customFormat="1" ht="15" customHeight="1" thickBot="1" x14ac:dyDescent="0.3">
      <c r="A7" s="469" t="s">
        <v>516</v>
      </c>
      <c r="B7" s="470" t="s">
        <v>532</v>
      </c>
      <c r="C7" s="332" t="s">
        <v>518</v>
      </c>
      <c r="D7" s="333" t="s">
        <v>519</v>
      </c>
      <c r="E7" s="333" t="s">
        <v>520</v>
      </c>
      <c r="F7" s="471" t="s">
        <v>521</v>
      </c>
    </row>
    <row r="8" spans="1:7" s="319" customFormat="1" ht="15" customHeight="1" thickTop="1" x14ac:dyDescent="0.25">
      <c r="A8" s="497" t="s">
        <v>63</v>
      </c>
      <c r="B8" s="472" t="s">
        <v>782</v>
      </c>
      <c r="C8" s="473">
        <f>SUM(C9:C12)</f>
        <v>0</v>
      </c>
      <c r="D8" s="473">
        <f t="shared" ref="D8:E8" si="0">SUM(D9:D12)</f>
        <v>8483000</v>
      </c>
      <c r="E8" s="473">
        <f t="shared" si="0"/>
        <v>8462753</v>
      </c>
      <c r="F8" s="498">
        <f t="shared" ref="F8:F16" si="1">E8/D8</f>
        <v>0.99761322645290584</v>
      </c>
    </row>
    <row r="9" spans="1:7" s="319" customFormat="1" ht="15" customHeight="1" x14ac:dyDescent="0.25">
      <c r="A9" s="21" t="s">
        <v>64</v>
      </c>
      <c r="B9" s="790" t="s">
        <v>778</v>
      </c>
      <c r="C9" s="588">
        <v>0</v>
      </c>
      <c r="D9" s="793">
        <v>591000</v>
      </c>
      <c r="E9" s="475">
        <v>590550</v>
      </c>
      <c r="F9" s="499">
        <f t="shared" si="1"/>
        <v>0.99923857868020305</v>
      </c>
    </row>
    <row r="10" spans="1:7" s="319" customFormat="1" ht="15" customHeight="1" x14ac:dyDescent="0.25">
      <c r="A10" s="21" t="s">
        <v>65</v>
      </c>
      <c r="B10" s="791" t="s">
        <v>779</v>
      </c>
      <c r="C10" s="589">
        <v>0</v>
      </c>
      <c r="D10" s="794">
        <v>300000</v>
      </c>
      <c r="E10" s="475">
        <v>289490</v>
      </c>
      <c r="F10" s="499">
        <f t="shared" si="1"/>
        <v>0.96496666666666664</v>
      </c>
    </row>
    <row r="11" spans="1:7" s="319" customFormat="1" ht="15" customHeight="1" x14ac:dyDescent="0.25">
      <c r="A11" s="778" t="s">
        <v>66</v>
      </c>
      <c r="B11" s="792" t="s">
        <v>780</v>
      </c>
      <c r="C11" s="589"/>
      <c r="D11" s="794">
        <v>2540000</v>
      </c>
      <c r="E11" s="475">
        <v>2530843</v>
      </c>
      <c r="F11" s="499">
        <f t="shared" si="1"/>
        <v>0.99639488188976377</v>
      </c>
    </row>
    <row r="12" spans="1:7" s="319" customFormat="1" ht="15" customHeight="1" x14ac:dyDescent="0.25">
      <c r="A12" s="778" t="s">
        <v>67</v>
      </c>
      <c r="B12" s="791" t="s">
        <v>781</v>
      </c>
      <c r="C12" s="589">
        <v>0</v>
      </c>
      <c r="D12" s="794">
        <v>5052000</v>
      </c>
      <c r="E12" s="475">
        <v>5051870</v>
      </c>
      <c r="F12" s="499">
        <f t="shared" si="1"/>
        <v>0.99997426761678543</v>
      </c>
    </row>
    <row r="13" spans="1:7" s="319" customFormat="1" ht="15" customHeight="1" x14ac:dyDescent="0.25">
      <c r="A13" s="795" t="s">
        <v>68</v>
      </c>
      <c r="B13" s="590" t="s">
        <v>854</v>
      </c>
      <c r="C13" s="591">
        <f>SUM(C14:C94)</f>
        <v>134976000</v>
      </c>
      <c r="D13" s="591">
        <f t="shared" ref="D13:E13" si="2">SUM(D14:D94)</f>
        <v>121766000</v>
      </c>
      <c r="E13" s="591">
        <f t="shared" si="2"/>
        <v>89136513</v>
      </c>
      <c r="F13" s="498">
        <f>E13/D13</f>
        <v>0.73203121561026885</v>
      </c>
    </row>
    <row r="14" spans="1:7" s="319" customFormat="1" ht="15" customHeight="1" x14ac:dyDescent="0.25">
      <c r="A14" s="778" t="s">
        <v>69</v>
      </c>
      <c r="B14" s="796" t="s">
        <v>786</v>
      </c>
      <c r="C14" s="801">
        <v>40000</v>
      </c>
      <c r="D14" s="806">
        <v>63000</v>
      </c>
      <c r="E14" s="475">
        <v>62890</v>
      </c>
      <c r="F14" s="499">
        <f t="shared" si="1"/>
        <v>0.99825396825396828</v>
      </c>
    </row>
    <row r="15" spans="1:7" s="319" customFormat="1" ht="15" customHeight="1" x14ac:dyDescent="0.25">
      <c r="A15" s="778" t="s">
        <v>70</v>
      </c>
      <c r="B15" s="796" t="s">
        <v>787</v>
      </c>
      <c r="C15" s="801">
        <v>483000</v>
      </c>
      <c r="D15" s="806">
        <v>463000</v>
      </c>
      <c r="E15" s="475">
        <v>462580</v>
      </c>
      <c r="F15" s="499">
        <f t="shared" si="1"/>
        <v>0.99909287257019441</v>
      </c>
    </row>
    <row r="16" spans="1:7" s="319" customFormat="1" ht="15" customHeight="1" x14ac:dyDescent="0.25">
      <c r="A16" s="778" t="s">
        <v>71</v>
      </c>
      <c r="B16" s="69" t="s">
        <v>788</v>
      </c>
      <c r="C16" s="802">
        <v>80000</v>
      </c>
      <c r="D16" s="806">
        <v>51000</v>
      </c>
      <c r="E16" s="475">
        <v>50980</v>
      </c>
      <c r="F16" s="499">
        <f t="shared" si="1"/>
        <v>0.99960784313725493</v>
      </c>
    </row>
    <row r="17" spans="1:6" s="319" customFormat="1" ht="15" customHeight="1" x14ac:dyDescent="0.25">
      <c r="A17" s="778" t="s">
        <v>72</v>
      </c>
      <c r="B17" s="796" t="s">
        <v>581</v>
      </c>
      <c r="C17" s="801">
        <v>76000</v>
      </c>
      <c r="D17" s="806">
        <v>28000</v>
      </c>
      <c r="E17" s="476">
        <v>27700</v>
      </c>
      <c r="F17" s="499">
        <f t="shared" ref="F17:F49" si="3">E17/D17</f>
        <v>0.98928571428571432</v>
      </c>
    </row>
    <row r="18" spans="1:6" s="319" customFormat="1" ht="15" customHeight="1" x14ac:dyDescent="0.25">
      <c r="A18" s="778" t="s">
        <v>140</v>
      </c>
      <c r="B18" s="797" t="s">
        <v>789</v>
      </c>
      <c r="C18" s="803">
        <v>400000</v>
      </c>
      <c r="D18" s="807">
        <v>0</v>
      </c>
      <c r="E18" s="476">
        <v>0</v>
      </c>
      <c r="F18" s="499"/>
    </row>
    <row r="19" spans="1:6" s="319" customFormat="1" ht="15" customHeight="1" x14ac:dyDescent="0.25">
      <c r="A19" s="778" t="s">
        <v>73</v>
      </c>
      <c r="B19" s="798" t="s">
        <v>790</v>
      </c>
      <c r="C19" s="804">
        <v>1788000</v>
      </c>
      <c r="D19" s="808">
        <v>1788000</v>
      </c>
      <c r="E19" s="476">
        <v>1788130</v>
      </c>
      <c r="F19" s="499">
        <f t="shared" si="3"/>
        <v>1.000072706935123</v>
      </c>
    </row>
    <row r="20" spans="1:6" s="319" customFormat="1" ht="15" customHeight="1" x14ac:dyDescent="0.25">
      <c r="A20" s="778" t="s">
        <v>141</v>
      </c>
      <c r="B20" s="796" t="s">
        <v>582</v>
      </c>
      <c r="C20" s="801">
        <v>5000000</v>
      </c>
      <c r="D20" s="806">
        <v>5000000</v>
      </c>
      <c r="E20" s="476">
        <v>5000000</v>
      </c>
      <c r="F20" s="499">
        <f t="shared" si="3"/>
        <v>1</v>
      </c>
    </row>
    <row r="21" spans="1:6" s="319" customFormat="1" ht="15" customHeight="1" x14ac:dyDescent="0.25">
      <c r="A21" s="778" t="s">
        <v>142</v>
      </c>
      <c r="B21" s="796" t="s">
        <v>791</v>
      </c>
      <c r="C21" s="801">
        <v>300000</v>
      </c>
      <c r="D21" s="806">
        <v>378000</v>
      </c>
      <c r="E21" s="476">
        <v>376286</v>
      </c>
      <c r="F21" s="499">
        <f t="shared" si="3"/>
        <v>0.9954656084656085</v>
      </c>
    </row>
    <row r="22" spans="1:6" s="319" customFormat="1" ht="15" customHeight="1" x14ac:dyDescent="0.25">
      <c r="A22" s="778" t="s">
        <v>143</v>
      </c>
      <c r="B22" s="796" t="s">
        <v>792</v>
      </c>
      <c r="C22" s="801">
        <v>16177000</v>
      </c>
      <c r="D22" s="806">
        <v>0</v>
      </c>
      <c r="E22" s="476">
        <v>0</v>
      </c>
      <c r="F22" s="499"/>
    </row>
    <row r="23" spans="1:6" s="319" customFormat="1" ht="15" customHeight="1" x14ac:dyDescent="0.25">
      <c r="A23" s="778" t="s">
        <v>74</v>
      </c>
      <c r="B23" s="796" t="s">
        <v>793</v>
      </c>
      <c r="C23" s="801">
        <v>10000000</v>
      </c>
      <c r="D23" s="809">
        <v>3839000</v>
      </c>
      <c r="E23" s="476">
        <v>3771177</v>
      </c>
      <c r="F23" s="499">
        <f t="shared" si="3"/>
        <v>0.98233315967699919</v>
      </c>
    </row>
    <row r="24" spans="1:6" s="319" customFormat="1" ht="15" customHeight="1" x14ac:dyDescent="0.25">
      <c r="A24" s="778" t="s">
        <v>144</v>
      </c>
      <c r="B24" s="796" t="s">
        <v>794</v>
      </c>
      <c r="C24" s="801">
        <v>4400000</v>
      </c>
      <c r="D24" s="806">
        <v>3054000</v>
      </c>
      <c r="E24" s="476">
        <v>3054295</v>
      </c>
      <c r="F24" s="499">
        <f t="shared" si="3"/>
        <v>1.0000965946299933</v>
      </c>
    </row>
    <row r="25" spans="1:6" s="319" customFormat="1" ht="15" customHeight="1" x14ac:dyDescent="0.25">
      <c r="A25" s="778" t="s">
        <v>145</v>
      </c>
      <c r="B25" s="796" t="s">
        <v>795</v>
      </c>
      <c r="C25" s="801">
        <v>457000</v>
      </c>
      <c r="D25" s="806">
        <v>508000</v>
      </c>
      <c r="E25" s="476">
        <v>0</v>
      </c>
      <c r="F25" s="499">
        <f t="shared" si="3"/>
        <v>0</v>
      </c>
    </row>
    <row r="26" spans="1:6" s="477" customFormat="1" ht="15" customHeight="1" x14ac:dyDescent="0.25">
      <c r="A26" s="778" t="s">
        <v>62</v>
      </c>
      <c r="B26" s="796" t="s">
        <v>796</v>
      </c>
      <c r="C26" s="801">
        <v>2350000</v>
      </c>
      <c r="D26" s="806">
        <v>2350000</v>
      </c>
      <c r="E26" s="476">
        <v>0</v>
      </c>
      <c r="F26" s="499">
        <f t="shared" si="3"/>
        <v>0</v>
      </c>
    </row>
    <row r="27" spans="1:6" s="319" customFormat="1" ht="15" customHeight="1" x14ac:dyDescent="0.25">
      <c r="A27" s="778" t="s">
        <v>146</v>
      </c>
      <c r="B27" s="796" t="s">
        <v>797</v>
      </c>
      <c r="C27" s="801">
        <v>1016000</v>
      </c>
      <c r="D27" s="806">
        <v>1016000</v>
      </c>
      <c r="E27" s="476">
        <v>829700</v>
      </c>
      <c r="F27" s="499">
        <f t="shared" si="3"/>
        <v>0.81663385826771651</v>
      </c>
    </row>
    <row r="28" spans="1:6" s="319" customFormat="1" ht="15" customHeight="1" x14ac:dyDescent="0.25">
      <c r="A28" s="778" t="s">
        <v>75</v>
      </c>
      <c r="B28" s="796" t="s">
        <v>798</v>
      </c>
      <c r="C28" s="801">
        <v>1270000</v>
      </c>
      <c r="D28" s="806">
        <v>1270000</v>
      </c>
      <c r="E28" s="476">
        <v>0</v>
      </c>
      <c r="F28" s="499">
        <f t="shared" si="3"/>
        <v>0</v>
      </c>
    </row>
    <row r="29" spans="1:6" s="319" customFormat="1" ht="15" customHeight="1" x14ac:dyDescent="0.25">
      <c r="A29" s="778" t="s">
        <v>76</v>
      </c>
      <c r="B29" s="796" t="s">
        <v>799</v>
      </c>
      <c r="C29" s="801">
        <v>542000</v>
      </c>
      <c r="D29" s="806">
        <v>542000</v>
      </c>
      <c r="E29" s="476">
        <v>542080</v>
      </c>
      <c r="F29" s="499">
        <f t="shared" si="3"/>
        <v>1.0001476014760147</v>
      </c>
    </row>
    <row r="30" spans="1:6" s="319" customFormat="1" ht="15" customHeight="1" x14ac:dyDescent="0.25">
      <c r="A30" s="778" t="s">
        <v>77</v>
      </c>
      <c r="B30" s="796" t="s">
        <v>800</v>
      </c>
      <c r="C30" s="801">
        <v>17596000</v>
      </c>
      <c r="D30" s="806">
        <v>18333000</v>
      </c>
      <c r="E30" s="475">
        <v>18332285</v>
      </c>
      <c r="F30" s="499">
        <f t="shared" si="3"/>
        <v>0.99996099929089621</v>
      </c>
    </row>
    <row r="31" spans="1:6" s="319" customFormat="1" ht="15" customHeight="1" x14ac:dyDescent="0.25">
      <c r="A31" s="778" t="s">
        <v>78</v>
      </c>
      <c r="B31" s="796" t="s">
        <v>801</v>
      </c>
      <c r="C31" s="801">
        <v>508000</v>
      </c>
      <c r="D31" s="806">
        <v>508000</v>
      </c>
      <c r="E31" s="475">
        <v>494500</v>
      </c>
      <c r="F31" s="499">
        <f t="shared" si="3"/>
        <v>0.97342519685039375</v>
      </c>
    </row>
    <row r="32" spans="1:6" s="319" customFormat="1" x14ac:dyDescent="0.25">
      <c r="A32" s="778" t="s">
        <v>147</v>
      </c>
      <c r="B32" s="796" t="s">
        <v>802</v>
      </c>
      <c r="C32" s="801">
        <v>100000</v>
      </c>
      <c r="D32" s="806">
        <v>127000</v>
      </c>
      <c r="E32" s="475">
        <v>127000</v>
      </c>
      <c r="F32" s="499">
        <f t="shared" si="3"/>
        <v>1</v>
      </c>
    </row>
    <row r="33" spans="1:6" s="319" customFormat="1" ht="15" customHeight="1" x14ac:dyDescent="0.25">
      <c r="A33" s="778" t="s">
        <v>148</v>
      </c>
      <c r="B33" s="796" t="s">
        <v>803</v>
      </c>
      <c r="C33" s="801">
        <v>420000</v>
      </c>
      <c r="D33" s="806">
        <v>582000</v>
      </c>
      <c r="E33" s="475">
        <v>581660</v>
      </c>
      <c r="F33" s="499">
        <f t="shared" si="3"/>
        <v>0.99941580756013748</v>
      </c>
    </row>
    <row r="34" spans="1:6" s="319" customFormat="1" ht="15" customHeight="1" x14ac:dyDescent="0.25">
      <c r="A34" s="778" t="s">
        <v>134</v>
      </c>
      <c r="B34" s="796" t="s">
        <v>804</v>
      </c>
      <c r="C34" s="801">
        <v>74000</v>
      </c>
      <c r="D34" s="806">
        <v>91000</v>
      </c>
      <c r="E34" s="475">
        <v>91440</v>
      </c>
      <c r="F34" s="499">
        <f t="shared" si="3"/>
        <v>1.0048351648351648</v>
      </c>
    </row>
    <row r="35" spans="1:6" s="319" customFormat="1" ht="15" customHeight="1" x14ac:dyDescent="0.25">
      <c r="A35" s="778" t="s">
        <v>149</v>
      </c>
      <c r="B35" s="796" t="s">
        <v>805</v>
      </c>
      <c r="C35" s="801">
        <v>22543000</v>
      </c>
      <c r="D35" s="806">
        <v>14010000</v>
      </c>
      <c r="E35" s="475">
        <v>0</v>
      </c>
      <c r="F35" s="499">
        <f t="shared" si="3"/>
        <v>0</v>
      </c>
    </row>
    <row r="36" spans="1:6" s="319" customFormat="1" ht="15" customHeight="1" x14ac:dyDescent="0.25">
      <c r="A36" s="778" t="s">
        <v>79</v>
      </c>
      <c r="B36" s="796" t="s">
        <v>583</v>
      </c>
      <c r="C36" s="801">
        <v>5000000</v>
      </c>
      <c r="D36" s="806">
        <v>5000000</v>
      </c>
      <c r="E36" s="475">
        <v>0</v>
      </c>
      <c r="F36" s="499">
        <f t="shared" si="3"/>
        <v>0</v>
      </c>
    </row>
    <row r="37" spans="1:6" s="319" customFormat="1" ht="15" customHeight="1" x14ac:dyDescent="0.25">
      <c r="A37" s="778" t="s">
        <v>135</v>
      </c>
      <c r="B37" s="796" t="s">
        <v>806</v>
      </c>
      <c r="C37" s="801">
        <v>7204000</v>
      </c>
      <c r="D37" s="806">
        <v>7204000</v>
      </c>
      <c r="E37" s="475">
        <v>7201061</v>
      </c>
      <c r="F37" s="499">
        <f t="shared" si="3"/>
        <v>0.9995920322043309</v>
      </c>
    </row>
    <row r="38" spans="1:6" s="319" customFormat="1" ht="15" customHeight="1" x14ac:dyDescent="0.25">
      <c r="A38" s="778" t="s">
        <v>150</v>
      </c>
      <c r="B38" s="796" t="s">
        <v>807</v>
      </c>
      <c r="C38" s="801">
        <v>5275000</v>
      </c>
      <c r="D38" s="806">
        <v>5275000</v>
      </c>
      <c r="E38" s="475">
        <v>5274510</v>
      </c>
      <c r="F38" s="499">
        <f t="shared" si="3"/>
        <v>0.99990710900473934</v>
      </c>
    </row>
    <row r="39" spans="1:6" s="319" customFormat="1" ht="15" customHeight="1" x14ac:dyDescent="0.25">
      <c r="A39" s="778" t="s">
        <v>136</v>
      </c>
      <c r="B39" s="796" t="s">
        <v>808</v>
      </c>
      <c r="C39" s="801">
        <v>6829000</v>
      </c>
      <c r="D39" s="806">
        <v>6829000</v>
      </c>
      <c r="E39" s="475">
        <v>6829155</v>
      </c>
      <c r="F39" s="499">
        <f t="shared" si="3"/>
        <v>1.000022697320252</v>
      </c>
    </row>
    <row r="40" spans="1:6" s="319" customFormat="1" ht="15" customHeight="1" x14ac:dyDescent="0.25">
      <c r="A40" s="778" t="s">
        <v>80</v>
      </c>
      <c r="B40" s="796" t="s">
        <v>809</v>
      </c>
      <c r="C40" s="801">
        <v>150000</v>
      </c>
      <c r="D40" s="806">
        <v>150000</v>
      </c>
      <c r="E40" s="475">
        <v>0</v>
      </c>
      <c r="F40" s="499">
        <f t="shared" si="3"/>
        <v>0</v>
      </c>
    </row>
    <row r="41" spans="1:6" s="319" customFormat="1" ht="15" customHeight="1" x14ac:dyDescent="0.25">
      <c r="A41" s="778" t="s">
        <v>81</v>
      </c>
      <c r="B41" s="799" t="s">
        <v>810</v>
      </c>
      <c r="C41" s="801">
        <v>8136000</v>
      </c>
      <c r="D41" s="806">
        <v>8136000</v>
      </c>
      <c r="E41" s="475">
        <v>8135283</v>
      </c>
      <c r="F41" s="499">
        <f t="shared" si="3"/>
        <v>0.99991187315634222</v>
      </c>
    </row>
    <row r="42" spans="1:6" s="319" customFormat="1" ht="15" customHeight="1" x14ac:dyDescent="0.25">
      <c r="A42" s="778" t="s">
        <v>151</v>
      </c>
      <c r="B42" s="69" t="s">
        <v>811</v>
      </c>
      <c r="C42" s="802">
        <v>7618000</v>
      </c>
      <c r="D42" s="806">
        <v>7444000</v>
      </c>
      <c r="E42" s="475">
        <v>7442990</v>
      </c>
      <c r="F42" s="499">
        <f t="shared" si="3"/>
        <v>0.99986432025792582</v>
      </c>
    </row>
    <row r="43" spans="1:6" s="319" customFormat="1" ht="15" customHeight="1" x14ac:dyDescent="0.25">
      <c r="A43" s="778" t="s">
        <v>82</v>
      </c>
      <c r="B43" s="800" t="s">
        <v>812</v>
      </c>
      <c r="C43" s="801">
        <v>2038000</v>
      </c>
      <c r="D43" s="806">
        <v>1764000</v>
      </c>
      <c r="E43" s="592">
        <v>1713097</v>
      </c>
      <c r="F43" s="499">
        <f t="shared" si="3"/>
        <v>0.97114342403628118</v>
      </c>
    </row>
    <row r="44" spans="1:6" s="319" customFormat="1" ht="15" customHeight="1" x14ac:dyDescent="0.25">
      <c r="A44" s="778" t="s">
        <v>152</v>
      </c>
      <c r="B44" s="800" t="s">
        <v>813</v>
      </c>
      <c r="C44" s="801">
        <v>0</v>
      </c>
      <c r="D44" s="806">
        <v>228000</v>
      </c>
      <c r="E44" s="592">
        <v>228600</v>
      </c>
      <c r="F44" s="499">
        <f t="shared" si="3"/>
        <v>1.0026315789473683</v>
      </c>
    </row>
    <row r="45" spans="1:6" s="319" customFormat="1" ht="15" customHeight="1" x14ac:dyDescent="0.25">
      <c r="A45" s="778" t="s">
        <v>83</v>
      </c>
      <c r="B45" s="796" t="s">
        <v>814</v>
      </c>
      <c r="C45" s="801">
        <v>245000</v>
      </c>
      <c r="D45" s="806">
        <v>283000</v>
      </c>
      <c r="E45" s="592">
        <v>283210</v>
      </c>
      <c r="F45" s="499">
        <f t="shared" si="3"/>
        <v>1.0007420494699646</v>
      </c>
    </row>
    <row r="46" spans="1:6" s="319" customFormat="1" ht="15" customHeight="1" x14ac:dyDescent="0.25">
      <c r="A46" s="778" t="s">
        <v>137</v>
      </c>
      <c r="B46" s="796" t="s">
        <v>815</v>
      </c>
      <c r="C46" s="801">
        <v>2540000</v>
      </c>
      <c r="D46" s="806">
        <v>0</v>
      </c>
      <c r="E46" s="592">
        <v>0</v>
      </c>
      <c r="F46" s="499"/>
    </row>
    <row r="47" spans="1:6" s="319" customFormat="1" ht="15" customHeight="1" x14ac:dyDescent="0.25">
      <c r="A47" s="778" t="s">
        <v>783</v>
      </c>
      <c r="B47" s="796" t="s">
        <v>584</v>
      </c>
      <c r="C47" s="801">
        <v>603000</v>
      </c>
      <c r="D47" s="806">
        <v>597000</v>
      </c>
      <c r="E47" s="592">
        <v>596900</v>
      </c>
      <c r="F47" s="499">
        <f t="shared" si="3"/>
        <v>0.99983249581239531</v>
      </c>
    </row>
    <row r="48" spans="1:6" s="319" customFormat="1" ht="15" customHeight="1" x14ac:dyDescent="0.25">
      <c r="A48" s="778" t="s">
        <v>784</v>
      </c>
      <c r="B48" s="799" t="s">
        <v>816</v>
      </c>
      <c r="C48" s="805">
        <v>250000</v>
      </c>
      <c r="D48" s="810">
        <v>1041000</v>
      </c>
      <c r="E48" s="592">
        <v>1040521</v>
      </c>
      <c r="F48" s="499">
        <f t="shared" si="3"/>
        <v>0.99953986551392893</v>
      </c>
    </row>
    <row r="49" spans="1:7" s="319" customFormat="1" ht="15" customHeight="1" thickBot="1" x14ac:dyDescent="0.3">
      <c r="A49" s="25" t="s">
        <v>785</v>
      </c>
      <c r="B49" s="825" t="s">
        <v>817</v>
      </c>
      <c r="C49" s="826">
        <v>200000</v>
      </c>
      <c r="D49" s="827">
        <v>302000</v>
      </c>
      <c r="E49" s="496">
        <v>301854</v>
      </c>
      <c r="F49" s="500">
        <f t="shared" si="3"/>
        <v>0.99951655629139069</v>
      </c>
    </row>
    <row r="50" spans="1:7" s="319" customFormat="1" ht="6.75" customHeight="1" thickTop="1" x14ac:dyDescent="0.25">
      <c r="A50" s="316"/>
      <c r="B50" s="478"/>
      <c r="C50" s="479"/>
      <c r="D50" s="479"/>
      <c r="E50" s="479"/>
      <c r="F50" s="480"/>
    </row>
    <row r="51" spans="1:7" s="319" customFormat="1" ht="6.75" customHeight="1" x14ac:dyDescent="0.25">
      <c r="A51" s="316"/>
      <c r="B51" s="478"/>
      <c r="C51" s="479"/>
      <c r="D51" s="479"/>
      <c r="E51" s="479"/>
      <c r="F51" s="480"/>
    </row>
    <row r="52" spans="1:7" s="319" customFormat="1" ht="15" customHeight="1" x14ac:dyDescent="0.25">
      <c r="A52" s="316"/>
      <c r="B52" s="478"/>
      <c r="C52" s="479"/>
      <c r="D52" s="479"/>
      <c r="E52" s="479"/>
      <c r="F52" s="480" t="s">
        <v>367</v>
      </c>
    </row>
    <row r="53" spans="1:7" s="319" customFormat="1" ht="15" customHeight="1" x14ac:dyDescent="0.25">
      <c r="A53" s="316"/>
      <c r="B53" s="478"/>
      <c r="C53" s="479"/>
      <c r="D53" s="479"/>
      <c r="E53" s="479"/>
      <c r="F53" s="480" t="str">
        <f>F2</f>
        <v>a   4/2017. (V.31.) önkormányzati rendelethez</v>
      </c>
    </row>
    <row r="54" spans="1:7" s="319" customFormat="1" ht="15" customHeight="1" x14ac:dyDescent="0.25">
      <c r="A54" s="316"/>
      <c r="B54" s="478"/>
      <c r="C54" s="479"/>
      <c r="D54" s="479"/>
      <c r="E54" s="479"/>
      <c r="F54" s="480"/>
    </row>
    <row r="55" spans="1:7" s="319" customFormat="1" ht="15" customHeight="1" thickBot="1" x14ac:dyDescent="0.3">
      <c r="A55" s="322"/>
      <c r="B55" s="322"/>
      <c r="C55" s="322"/>
      <c r="D55" s="322"/>
      <c r="E55" s="322"/>
      <c r="F55" s="483" t="s">
        <v>637</v>
      </c>
    </row>
    <row r="56" spans="1:7" s="319" customFormat="1" ht="24.6" thickTop="1" x14ac:dyDescent="0.25">
      <c r="A56" s="324" t="s">
        <v>366</v>
      </c>
      <c r="B56" s="468" t="s">
        <v>266</v>
      </c>
      <c r="C56" s="31" t="s">
        <v>153</v>
      </c>
      <c r="D56" s="31" t="s">
        <v>154</v>
      </c>
      <c r="E56" s="31" t="s">
        <v>155</v>
      </c>
      <c r="F56" s="32" t="s">
        <v>157</v>
      </c>
    </row>
    <row r="57" spans="1:7" s="319" customFormat="1" ht="15" customHeight="1" thickBot="1" x14ac:dyDescent="0.3">
      <c r="A57" s="469" t="s">
        <v>516</v>
      </c>
      <c r="B57" s="470" t="s">
        <v>532</v>
      </c>
      <c r="C57" s="332" t="s">
        <v>518</v>
      </c>
      <c r="D57" s="333" t="s">
        <v>519</v>
      </c>
      <c r="E57" s="333" t="s">
        <v>520</v>
      </c>
      <c r="F57" s="471" t="s">
        <v>521</v>
      </c>
    </row>
    <row r="58" spans="1:7" s="319" customFormat="1" ht="15" customHeight="1" thickTop="1" x14ac:dyDescent="0.25">
      <c r="A58" s="474">
        <v>43</v>
      </c>
      <c r="B58" s="796" t="s">
        <v>818</v>
      </c>
      <c r="C58" s="801">
        <v>200000</v>
      </c>
      <c r="D58" s="806">
        <v>211000</v>
      </c>
      <c r="E58" s="806">
        <v>194419</v>
      </c>
      <c r="F58" s="499">
        <f>E58/D58</f>
        <v>0.92141706161137438</v>
      </c>
    </row>
    <row r="59" spans="1:7" s="319" customFormat="1" ht="15" customHeight="1" x14ac:dyDescent="0.25">
      <c r="A59" s="495">
        <v>44</v>
      </c>
      <c r="B59" s="796" t="s">
        <v>819</v>
      </c>
      <c r="C59" s="801">
        <v>250000</v>
      </c>
      <c r="D59" s="806">
        <v>0</v>
      </c>
      <c r="E59" s="806">
        <v>0</v>
      </c>
      <c r="F59" s="501"/>
    </row>
    <row r="60" spans="1:7" s="319" customFormat="1" ht="15" customHeight="1" x14ac:dyDescent="0.25">
      <c r="A60" s="474">
        <v>45</v>
      </c>
      <c r="B60" s="796" t="s">
        <v>820</v>
      </c>
      <c r="C60" s="801">
        <v>444000</v>
      </c>
      <c r="D60" s="806">
        <v>540000</v>
      </c>
      <c r="E60" s="806">
        <v>444500</v>
      </c>
      <c r="F60" s="501">
        <f>E60/D60</f>
        <v>0.82314814814814818</v>
      </c>
    </row>
    <row r="61" spans="1:7" s="319" customFormat="1" ht="24" x14ac:dyDescent="0.25">
      <c r="A61" s="495">
        <v>46</v>
      </c>
      <c r="B61" s="811" t="s">
        <v>821</v>
      </c>
      <c r="C61" s="801">
        <v>1565000</v>
      </c>
      <c r="D61" s="806">
        <v>838000</v>
      </c>
      <c r="E61" s="806">
        <v>837565</v>
      </c>
      <c r="F61" s="499">
        <f>E60/D61</f>
        <v>0.53042959427207637</v>
      </c>
      <c r="G61" s="393"/>
    </row>
    <row r="62" spans="1:7" s="319" customFormat="1" x14ac:dyDescent="0.25">
      <c r="A62" s="474">
        <v>47</v>
      </c>
      <c r="B62" s="796" t="s">
        <v>822</v>
      </c>
      <c r="C62" s="801">
        <v>109000</v>
      </c>
      <c r="D62" s="806">
        <v>128000</v>
      </c>
      <c r="E62" s="806">
        <v>128099</v>
      </c>
      <c r="F62" s="499">
        <f t="shared" ref="F62:F98" si="4">E62/D62</f>
        <v>1.0007734374999999</v>
      </c>
    </row>
    <row r="63" spans="1:7" s="319" customFormat="1" ht="15" customHeight="1" x14ac:dyDescent="0.25">
      <c r="A63" s="495">
        <v>48</v>
      </c>
      <c r="B63" s="796" t="s">
        <v>823</v>
      </c>
      <c r="C63" s="801">
        <v>64000</v>
      </c>
      <c r="D63" s="806">
        <v>85000</v>
      </c>
      <c r="E63" s="806">
        <v>85400</v>
      </c>
      <c r="F63" s="499">
        <f t="shared" si="4"/>
        <v>1.0047058823529411</v>
      </c>
    </row>
    <row r="64" spans="1:7" s="319" customFormat="1" ht="15" customHeight="1" x14ac:dyDescent="0.25">
      <c r="A64" s="474">
        <v>49</v>
      </c>
      <c r="B64" s="796" t="s">
        <v>824</v>
      </c>
      <c r="C64" s="801">
        <v>220000</v>
      </c>
      <c r="D64" s="806">
        <v>220000</v>
      </c>
      <c r="E64" s="806">
        <v>220000</v>
      </c>
      <c r="F64" s="499">
        <f t="shared" si="4"/>
        <v>1</v>
      </c>
    </row>
    <row r="65" spans="1:7" s="319" customFormat="1" ht="15" customHeight="1" x14ac:dyDescent="0.25">
      <c r="A65" s="495">
        <v>50</v>
      </c>
      <c r="B65" s="796" t="s">
        <v>825</v>
      </c>
      <c r="C65" s="801">
        <v>100000</v>
      </c>
      <c r="D65" s="806">
        <v>0</v>
      </c>
      <c r="E65" s="806">
        <v>0</v>
      </c>
      <c r="F65" s="499"/>
    </row>
    <row r="66" spans="1:7" s="319" customFormat="1" ht="15" customHeight="1" x14ac:dyDescent="0.25">
      <c r="A66" s="474">
        <v>51</v>
      </c>
      <c r="B66" s="796" t="s">
        <v>826</v>
      </c>
      <c r="C66" s="801">
        <v>199000</v>
      </c>
      <c r="D66" s="806">
        <v>0</v>
      </c>
      <c r="E66" s="806">
        <v>0</v>
      </c>
      <c r="F66" s="499"/>
    </row>
    <row r="67" spans="1:7" s="319" customFormat="1" ht="15" customHeight="1" x14ac:dyDescent="0.25">
      <c r="A67" s="495">
        <v>52</v>
      </c>
      <c r="B67" s="796" t="s">
        <v>827</v>
      </c>
      <c r="C67" s="801">
        <v>44000</v>
      </c>
      <c r="D67" s="806">
        <v>9000</v>
      </c>
      <c r="E67" s="806">
        <v>8990</v>
      </c>
      <c r="F67" s="499">
        <f t="shared" si="4"/>
        <v>0.99888888888888894</v>
      </c>
    </row>
    <row r="68" spans="1:7" s="319" customFormat="1" ht="15" customHeight="1" x14ac:dyDescent="0.25">
      <c r="A68" s="474">
        <v>53</v>
      </c>
      <c r="B68" s="796" t="s">
        <v>828</v>
      </c>
      <c r="C68" s="801">
        <v>48000</v>
      </c>
      <c r="D68" s="806">
        <v>24000</v>
      </c>
      <c r="E68" s="806">
        <v>23800</v>
      </c>
      <c r="F68" s="499">
        <f t="shared" si="4"/>
        <v>0.9916666666666667</v>
      </c>
    </row>
    <row r="69" spans="1:7" s="319" customFormat="1" ht="15" customHeight="1" x14ac:dyDescent="0.25">
      <c r="A69" s="495">
        <v>54</v>
      </c>
      <c r="B69" s="796" t="s">
        <v>829</v>
      </c>
      <c r="C69" s="801">
        <v>25000</v>
      </c>
      <c r="D69" s="806">
        <v>41000</v>
      </c>
      <c r="E69" s="806">
        <v>41299</v>
      </c>
      <c r="F69" s="499">
        <f t="shared" si="4"/>
        <v>1.0072926829268292</v>
      </c>
    </row>
    <row r="70" spans="1:7" s="319" customFormat="1" ht="15" customHeight="1" x14ac:dyDescent="0.25">
      <c r="A70" s="474">
        <v>55</v>
      </c>
      <c r="B70" s="812" t="s">
        <v>830</v>
      </c>
      <c r="C70" s="801">
        <v>0</v>
      </c>
      <c r="D70" s="806">
        <v>190000</v>
      </c>
      <c r="E70" s="806">
        <v>189653</v>
      </c>
      <c r="F70" s="499">
        <f t="shared" si="4"/>
        <v>0.99817368421052632</v>
      </c>
    </row>
    <row r="71" spans="1:7" s="319" customFormat="1" ht="15" customHeight="1" x14ac:dyDescent="0.25">
      <c r="A71" s="495">
        <v>56</v>
      </c>
      <c r="B71" s="813" t="s">
        <v>831</v>
      </c>
      <c r="C71" s="801">
        <v>0</v>
      </c>
      <c r="D71" s="806">
        <v>220000</v>
      </c>
      <c r="E71" s="806">
        <v>219900</v>
      </c>
      <c r="F71" s="499">
        <f t="shared" si="4"/>
        <v>0.99954545454545451</v>
      </c>
    </row>
    <row r="72" spans="1:7" s="319" customFormat="1" ht="15" customHeight="1" x14ac:dyDescent="0.25">
      <c r="A72" s="474">
        <v>57</v>
      </c>
      <c r="B72" s="796" t="s">
        <v>832</v>
      </c>
      <c r="C72" s="801">
        <v>0</v>
      </c>
      <c r="D72" s="806">
        <v>66000</v>
      </c>
      <c r="E72" s="806">
        <v>66400</v>
      </c>
      <c r="F72" s="499">
        <f t="shared" si="4"/>
        <v>1.0060606060606061</v>
      </c>
    </row>
    <row r="73" spans="1:7" s="319" customFormat="1" ht="15" customHeight="1" x14ac:dyDescent="0.25">
      <c r="A73" s="495">
        <v>58</v>
      </c>
      <c r="B73" s="814" t="s">
        <v>833</v>
      </c>
      <c r="C73" s="801">
        <v>0</v>
      </c>
      <c r="D73" s="806">
        <v>110000</v>
      </c>
      <c r="E73" s="806">
        <v>109998</v>
      </c>
      <c r="F73" s="499">
        <f t="shared" si="4"/>
        <v>0.99998181818181819</v>
      </c>
    </row>
    <row r="74" spans="1:7" s="319" customFormat="1" ht="15" customHeight="1" x14ac:dyDescent="0.25">
      <c r="A74" s="474">
        <v>59</v>
      </c>
      <c r="B74" s="815" t="s">
        <v>834</v>
      </c>
      <c r="C74" s="801">
        <v>0</v>
      </c>
      <c r="D74" s="806">
        <v>457000</v>
      </c>
      <c r="E74" s="806">
        <v>457200</v>
      </c>
      <c r="F74" s="499">
        <f t="shared" si="4"/>
        <v>1.000437636761488</v>
      </c>
    </row>
    <row r="75" spans="1:7" s="319" customFormat="1" ht="15" customHeight="1" x14ac:dyDescent="0.25">
      <c r="A75" s="495">
        <v>60</v>
      </c>
      <c r="B75" s="816" t="s">
        <v>835</v>
      </c>
      <c r="C75" s="801">
        <v>0</v>
      </c>
      <c r="D75" s="806">
        <v>379000</v>
      </c>
      <c r="E75" s="806">
        <v>379307</v>
      </c>
      <c r="F75" s="499">
        <f t="shared" si="4"/>
        <v>1.0008100263852242</v>
      </c>
    </row>
    <row r="76" spans="1:7" s="319" customFormat="1" ht="15" customHeight="1" x14ac:dyDescent="0.25">
      <c r="A76" s="474">
        <v>61</v>
      </c>
      <c r="B76" s="816" t="s">
        <v>836</v>
      </c>
      <c r="C76" s="801">
        <v>0</v>
      </c>
      <c r="D76" s="806">
        <v>252000</v>
      </c>
      <c r="E76" s="806">
        <v>251816</v>
      </c>
      <c r="F76" s="499">
        <f t="shared" si="4"/>
        <v>0.99926984126984131</v>
      </c>
    </row>
    <row r="77" spans="1:7" s="319" customFormat="1" ht="15" customHeight="1" x14ac:dyDescent="0.25">
      <c r="A77" s="495">
        <v>62</v>
      </c>
      <c r="B77" s="798" t="s">
        <v>837</v>
      </c>
      <c r="C77" s="801">
        <v>0</v>
      </c>
      <c r="D77" s="806">
        <v>195000</v>
      </c>
      <c r="E77" s="806">
        <v>195000</v>
      </c>
      <c r="F77" s="499">
        <f t="shared" si="4"/>
        <v>1</v>
      </c>
    </row>
    <row r="78" spans="1:7" s="319" customFormat="1" ht="15" customHeight="1" x14ac:dyDescent="0.25">
      <c r="A78" s="474">
        <v>63</v>
      </c>
      <c r="B78" s="798" t="s">
        <v>837</v>
      </c>
      <c r="C78" s="801">
        <v>0</v>
      </c>
      <c r="D78" s="806">
        <v>65000</v>
      </c>
      <c r="E78" s="806">
        <v>65000</v>
      </c>
      <c r="F78" s="499">
        <f t="shared" si="4"/>
        <v>1</v>
      </c>
      <c r="G78" s="393"/>
    </row>
    <row r="79" spans="1:7" s="319" customFormat="1" ht="15" customHeight="1" x14ac:dyDescent="0.25">
      <c r="A79" s="495">
        <v>64</v>
      </c>
      <c r="B79" s="797" t="s">
        <v>838</v>
      </c>
      <c r="C79" s="803">
        <v>0</v>
      </c>
      <c r="D79" s="807">
        <v>285000</v>
      </c>
      <c r="E79" s="807">
        <v>284000</v>
      </c>
      <c r="F79" s="499">
        <f t="shared" si="4"/>
        <v>0.99649122807017543</v>
      </c>
    </row>
    <row r="80" spans="1:7" s="319" customFormat="1" ht="15" customHeight="1" x14ac:dyDescent="0.25">
      <c r="A80" s="474">
        <v>65</v>
      </c>
      <c r="B80" s="800" t="s">
        <v>839</v>
      </c>
      <c r="C80" s="803">
        <v>0</v>
      </c>
      <c r="D80" s="822">
        <v>551000</v>
      </c>
      <c r="E80" s="822">
        <v>550506</v>
      </c>
      <c r="F80" s="499">
        <f t="shared" si="4"/>
        <v>0.99910344827586206</v>
      </c>
    </row>
    <row r="81" spans="1:6" ht="15" customHeight="1" x14ac:dyDescent="0.25">
      <c r="A81" s="495">
        <v>66</v>
      </c>
      <c r="B81" s="817" t="s">
        <v>840</v>
      </c>
      <c r="C81" s="804">
        <v>0</v>
      </c>
      <c r="D81" s="806">
        <v>2540000</v>
      </c>
      <c r="E81" s="806">
        <v>0</v>
      </c>
      <c r="F81" s="499">
        <f t="shared" si="4"/>
        <v>0</v>
      </c>
    </row>
    <row r="82" spans="1:6" ht="15" customHeight="1" x14ac:dyDescent="0.25">
      <c r="A82" s="474">
        <v>67</v>
      </c>
      <c r="B82" s="798" t="s">
        <v>841</v>
      </c>
      <c r="C82" s="803">
        <v>0</v>
      </c>
      <c r="D82" s="806">
        <v>98000</v>
      </c>
      <c r="E82" s="806">
        <v>88900</v>
      </c>
      <c r="F82" s="499">
        <f t="shared" si="4"/>
        <v>0.90714285714285714</v>
      </c>
    </row>
    <row r="83" spans="1:6" ht="15" customHeight="1" x14ac:dyDescent="0.25">
      <c r="A83" s="495">
        <v>68</v>
      </c>
      <c r="B83" s="796" t="s">
        <v>842</v>
      </c>
      <c r="C83" s="804">
        <v>0</v>
      </c>
      <c r="D83" s="806">
        <v>45000</v>
      </c>
      <c r="E83" s="806">
        <v>44600</v>
      </c>
      <c r="F83" s="499">
        <f t="shared" si="4"/>
        <v>0.99111111111111116</v>
      </c>
    </row>
    <row r="84" spans="1:6" ht="15" customHeight="1" x14ac:dyDescent="0.25">
      <c r="A84" s="474">
        <v>69</v>
      </c>
      <c r="B84" s="796" t="s">
        <v>843</v>
      </c>
      <c r="C84" s="803">
        <v>0</v>
      </c>
      <c r="D84" s="806">
        <v>4065000</v>
      </c>
      <c r="E84" s="806">
        <v>4064736</v>
      </c>
      <c r="F84" s="499">
        <f t="shared" si="4"/>
        <v>0.99993505535055349</v>
      </c>
    </row>
    <row r="85" spans="1:6" ht="15" customHeight="1" x14ac:dyDescent="0.25">
      <c r="A85" s="495">
        <v>70</v>
      </c>
      <c r="B85" s="814" t="s">
        <v>844</v>
      </c>
      <c r="C85" s="804">
        <v>0</v>
      </c>
      <c r="D85" s="806">
        <v>80000</v>
      </c>
      <c r="E85" s="806">
        <v>80000</v>
      </c>
      <c r="F85" s="499">
        <f t="shared" si="4"/>
        <v>1</v>
      </c>
    </row>
    <row r="86" spans="1:6" ht="15" customHeight="1" x14ac:dyDescent="0.25">
      <c r="A86" s="474">
        <v>71</v>
      </c>
      <c r="B86" s="814" t="s">
        <v>845</v>
      </c>
      <c r="C86" s="803">
        <v>0</v>
      </c>
      <c r="D86" s="806">
        <v>423000</v>
      </c>
      <c r="E86" s="806">
        <v>422951</v>
      </c>
      <c r="F86" s="499">
        <f t="shared" si="4"/>
        <v>0.99988416075650122</v>
      </c>
    </row>
    <row r="87" spans="1:6" ht="15" customHeight="1" x14ac:dyDescent="0.25">
      <c r="A87" s="495">
        <v>72</v>
      </c>
      <c r="B87" s="814" t="s">
        <v>846</v>
      </c>
      <c r="C87" s="804">
        <v>0</v>
      </c>
      <c r="D87" s="806">
        <v>27000</v>
      </c>
      <c r="E87" s="806">
        <v>26900</v>
      </c>
      <c r="F87" s="499">
        <f t="shared" si="4"/>
        <v>0.99629629629629635</v>
      </c>
    </row>
    <row r="88" spans="1:6" ht="15" customHeight="1" x14ac:dyDescent="0.25">
      <c r="A88" s="474">
        <v>73</v>
      </c>
      <c r="B88" s="796" t="s">
        <v>847</v>
      </c>
      <c r="C88" s="803">
        <v>0</v>
      </c>
      <c r="D88" s="806">
        <v>628000</v>
      </c>
      <c r="E88" s="806">
        <v>627380</v>
      </c>
      <c r="F88" s="499">
        <f t="shared" si="4"/>
        <v>0.99901273885350317</v>
      </c>
    </row>
    <row r="89" spans="1:6" ht="15" customHeight="1" x14ac:dyDescent="0.25">
      <c r="A89" s="495">
        <v>74</v>
      </c>
      <c r="B89" s="796" t="s">
        <v>848</v>
      </c>
      <c r="C89" s="804">
        <v>0</v>
      </c>
      <c r="D89" s="806">
        <v>6350000</v>
      </c>
      <c r="E89" s="806">
        <v>0</v>
      </c>
      <c r="F89" s="499">
        <f t="shared" si="4"/>
        <v>0</v>
      </c>
    </row>
    <row r="90" spans="1:6" ht="15" customHeight="1" x14ac:dyDescent="0.25">
      <c r="A90" s="474">
        <v>75</v>
      </c>
      <c r="B90" s="796" t="s">
        <v>849</v>
      </c>
      <c r="C90" s="803">
        <v>0</v>
      </c>
      <c r="D90" s="806">
        <v>20000</v>
      </c>
      <c r="E90" s="806">
        <v>18922</v>
      </c>
      <c r="F90" s="499">
        <f t="shared" si="4"/>
        <v>0.94610000000000005</v>
      </c>
    </row>
    <row r="91" spans="1:6" ht="15" customHeight="1" x14ac:dyDescent="0.25">
      <c r="A91" s="495">
        <v>76</v>
      </c>
      <c r="B91" s="8" t="s">
        <v>850</v>
      </c>
      <c r="C91" s="804">
        <v>0</v>
      </c>
      <c r="D91" s="806">
        <v>78000</v>
      </c>
      <c r="E91" s="806">
        <v>76888</v>
      </c>
      <c r="F91" s="499">
        <f t="shared" si="4"/>
        <v>0.98574358974358978</v>
      </c>
    </row>
    <row r="92" spans="1:6" ht="15" customHeight="1" x14ac:dyDescent="0.25">
      <c r="A92" s="474">
        <v>77</v>
      </c>
      <c r="B92" s="799" t="s">
        <v>851</v>
      </c>
      <c r="C92" s="804">
        <v>0</v>
      </c>
      <c r="D92" s="806">
        <v>115000</v>
      </c>
      <c r="E92" s="806">
        <v>115000</v>
      </c>
      <c r="F92" s="499">
        <f t="shared" si="4"/>
        <v>1</v>
      </c>
    </row>
    <row r="93" spans="1:6" ht="15" customHeight="1" x14ac:dyDescent="0.25">
      <c r="A93" s="495">
        <v>78</v>
      </c>
      <c r="B93" s="69" t="s">
        <v>852</v>
      </c>
      <c r="C93" s="804">
        <v>0</v>
      </c>
      <c r="D93" s="806">
        <v>4000000</v>
      </c>
      <c r="E93" s="806">
        <v>4000000</v>
      </c>
      <c r="F93" s="499">
        <f t="shared" si="4"/>
        <v>1</v>
      </c>
    </row>
    <row r="94" spans="1:6" ht="15" customHeight="1" x14ac:dyDescent="0.25">
      <c r="A94" s="474">
        <v>79</v>
      </c>
      <c r="B94" s="69" t="s">
        <v>853</v>
      </c>
      <c r="C94" s="804">
        <v>0</v>
      </c>
      <c r="D94" s="806">
        <v>177000</v>
      </c>
      <c r="E94" s="806">
        <v>177500</v>
      </c>
      <c r="F94" s="499">
        <f t="shared" si="4"/>
        <v>1.0028248587570621</v>
      </c>
    </row>
    <row r="95" spans="1:6" ht="15" customHeight="1" x14ac:dyDescent="0.25">
      <c r="A95" s="837">
        <v>80</v>
      </c>
      <c r="B95" s="818" t="s">
        <v>855</v>
      </c>
      <c r="C95" s="819">
        <f>SUM(C96)</f>
        <v>14500000</v>
      </c>
      <c r="D95" s="823">
        <f>SUM(D96)</f>
        <v>0</v>
      </c>
      <c r="E95" s="823"/>
      <c r="F95" s="835"/>
    </row>
    <row r="96" spans="1:6" ht="15" customHeight="1" x14ac:dyDescent="0.25">
      <c r="A96" s="474">
        <v>81</v>
      </c>
      <c r="B96" s="820" t="s">
        <v>164</v>
      </c>
      <c r="C96" s="821">
        <v>14500000</v>
      </c>
      <c r="D96" s="824">
        <v>0</v>
      </c>
      <c r="E96" s="824">
        <v>0</v>
      </c>
      <c r="F96" s="499"/>
    </row>
    <row r="97" spans="1:6" ht="15" customHeight="1" thickBot="1" x14ac:dyDescent="0.3">
      <c r="A97" s="838">
        <v>82</v>
      </c>
      <c r="B97" s="828" t="s">
        <v>165</v>
      </c>
      <c r="C97" s="829">
        <v>375000</v>
      </c>
      <c r="D97" s="830">
        <v>375000</v>
      </c>
      <c r="E97" s="830">
        <v>0</v>
      </c>
      <c r="F97" s="836">
        <f t="shared" si="4"/>
        <v>0</v>
      </c>
    </row>
    <row r="98" spans="1:6" ht="24" thickTop="1" thickBot="1" x14ac:dyDescent="0.3">
      <c r="A98" s="833">
        <v>83</v>
      </c>
      <c r="B98" s="832" t="s">
        <v>856</v>
      </c>
      <c r="C98" s="831">
        <f>C8+C95+C97+C13</f>
        <v>149851000</v>
      </c>
      <c r="D98" s="831">
        <f t="shared" ref="D98:E98" si="5">D8+D95+D97+D13</f>
        <v>130624000</v>
      </c>
      <c r="E98" s="831">
        <f t="shared" si="5"/>
        <v>97599266</v>
      </c>
      <c r="F98" s="834">
        <f t="shared" si="4"/>
        <v>0.74717713437040667</v>
      </c>
    </row>
    <row r="99" spans="1:6" ht="13.8" thickTop="1" x14ac:dyDescent="0.25"/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H39"/>
  <sheetViews>
    <sheetView zoomScaleNormal="100" workbookViewId="0"/>
  </sheetViews>
  <sheetFormatPr defaultColWidth="9.109375" defaultRowHeight="13.2" x14ac:dyDescent="0.25"/>
  <cols>
    <col min="1" max="1" width="5.6640625" style="121" customWidth="1"/>
    <col min="2" max="2" width="35.6640625" style="121" customWidth="1"/>
    <col min="3" max="4" width="10.6640625" style="121" customWidth="1"/>
    <col min="5" max="6" width="10.6640625" style="122" customWidth="1"/>
    <col min="7" max="16384" width="9.109375" style="122"/>
  </cols>
  <sheetData>
    <row r="1" spans="1:7" s="118" customFormat="1" ht="15" customHeight="1" x14ac:dyDescent="0.25">
      <c r="A1" s="125"/>
      <c r="B1" s="125"/>
      <c r="C1" s="125"/>
      <c r="D1" s="125"/>
      <c r="E1" s="125"/>
      <c r="F1" s="114" t="s">
        <v>537</v>
      </c>
    </row>
    <row r="2" spans="1:7" s="118" customFormat="1" ht="15" customHeight="1" x14ac:dyDescent="0.25">
      <c r="A2" s="119"/>
      <c r="B2" s="119"/>
      <c r="C2" s="119"/>
      <c r="D2" s="119"/>
      <c r="E2" s="119"/>
      <c r="F2" s="114" t="str">
        <f>'1.a sz. mellélet'!E2</f>
        <v>a   4/2017. (V.31.) önkormányzati rendelethez</v>
      </c>
    </row>
    <row r="3" spans="1:7" s="118" customFormat="1" ht="15" customHeight="1" x14ac:dyDescent="0.25">
      <c r="A3" s="119"/>
      <c r="B3" s="119"/>
      <c r="C3" s="119"/>
      <c r="D3" s="119"/>
      <c r="E3" s="119"/>
      <c r="F3" s="114"/>
    </row>
    <row r="4" spans="1:7" s="118" customFormat="1" ht="15" customHeight="1" x14ac:dyDescent="0.2">
      <c r="A4" s="947" t="s">
        <v>857</v>
      </c>
      <c r="B4" s="947"/>
      <c r="C4" s="947"/>
      <c r="D4" s="947"/>
      <c r="E4" s="947"/>
      <c r="F4" s="947"/>
    </row>
    <row r="5" spans="1:7" s="118" customFormat="1" ht="15" customHeight="1" x14ac:dyDescent="0.25">
      <c r="A5" s="120"/>
      <c r="B5" s="120"/>
      <c r="C5" s="120"/>
      <c r="D5" s="120"/>
    </row>
    <row r="6" spans="1:7" ht="15" customHeight="1" thickBot="1" x14ac:dyDescent="0.3">
      <c r="F6" s="466" t="s">
        <v>637</v>
      </c>
    </row>
    <row r="7" spans="1:7" ht="27" customHeight="1" thickTop="1" x14ac:dyDescent="0.25">
      <c r="A7" s="30" t="s">
        <v>158</v>
      </c>
      <c r="B7" s="31" t="s">
        <v>138</v>
      </c>
      <c r="C7" s="31" t="s">
        <v>153</v>
      </c>
      <c r="D7" s="31" t="s">
        <v>154</v>
      </c>
      <c r="E7" s="31" t="s">
        <v>155</v>
      </c>
      <c r="F7" s="32" t="s">
        <v>157</v>
      </c>
      <c r="G7" s="123"/>
    </row>
    <row r="8" spans="1:7" ht="15" customHeight="1" thickBot="1" x14ac:dyDescent="0.3">
      <c r="A8" s="47" t="s">
        <v>516</v>
      </c>
      <c r="B8" s="48" t="s">
        <v>517</v>
      </c>
      <c r="C8" s="48" t="s">
        <v>518</v>
      </c>
      <c r="D8" s="48" t="s">
        <v>519</v>
      </c>
      <c r="E8" s="48" t="s">
        <v>520</v>
      </c>
      <c r="F8" s="49" t="s">
        <v>521</v>
      </c>
      <c r="G8" s="123"/>
    </row>
    <row r="9" spans="1:7" ht="15" customHeight="1" thickTop="1" x14ac:dyDescent="0.25">
      <c r="A9" s="28" t="s">
        <v>63</v>
      </c>
      <c r="B9" s="291" t="s">
        <v>313</v>
      </c>
      <c r="C9" s="292">
        <v>10612000</v>
      </c>
      <c r="D9" s="292">
        <v>11365000</v>
      </c>
      <c r="E9" s="124">
        <v>11364233</v>
      </c>
      <c r="F9" s="129">
        <f t="shared" ref="F9:F18" si="0">E9/D9</f>
        <v>0.99993251209854817</v>
      </c>
      <c r="G9" s="118"/>
    </row>
    <row r="10" spans="1:7" ht="15" customHeight="1" x14ac:dyDescent="0.25">
      <c r="A10" s="28" t="s">
        <v>64</v>
      </c>
      <c r="B10" s="291" t="s">
        <v>858</v>
      </c>
      <c r="C10" s="292">
        <v>18986000</v>
      </c>
      <c r="D10" s="292">
        <v>18381991</v>
      </c>
      <c r="E10" s="124">
        <v>18381991</v>
      </c>
      <c r="F10" s="129">
        <f t="shared" si="0"/>
        <v>1</v>
      </c>
      <c r="G10" s="118"/>
    </row>
    <row r="11" spans="1:7" ht="15" customHeight="1" x14ac:dyDescent="0.25">
      <c r="A11" s="28" t="s">
        <v>65</v>
      </c>
      <c r="B11" s="291" t="s">
        <v>85</v>
      </c>
      <c r="C11" s="292">
        <v>80000</v>
      </c>
      <c r="D11" s="292">
        <v>80000</v>
      </c>
      <c r="E11" s="124">
        <v>76390</v>
      </c>
      <c r="F11" s="129">
        <f t="shared" si="0"/>
        <v>0.95487500000000003</v>
      </c>
      <c r="G11" s="118"/>
    </row>
    <row r="12" spans="1:7" ht="15" customHeight="1" x14ac:dyDescent="0.25">
      <c r="A12" s="28" t="s">
        <v>66</v>
      </c>
      <c r="B12" s="291" t="s">
        <v>86</v>
      </c>
      <c r="C12" s="292">
        <v>805000</v>
      </c>
      <c r="D12" s="292">
        <v>805000</v>
      </c>
      <c r="E12" s="124">
        <v>800660</v>
      </c>
      <c r="F12" s="129">
        <f t="shared" si="0"/>
        <v>0.99460869565217391</v>
      </c>
      <c r="G12" s="118"/>
    </row>
    <row r="13" spans="1:7" ht="15" customHeight="1" x14ac:dyDescent="0.25">
      <c r="A13" s="28" t="s">
        <v>67</v>
      </c>
      <c r="B13" s="291" t="s">
        <v>314</v>
      </c>
      <c r="C13" s="292">
        <v>500000</v>
      </c>
      <c r="D13" s="292">
        <v>500000</v>
      </c>
      <c r="E13" s="124">
        <v>467735</v>
      </c>
      <c r="F13" s="129">
        <f t="shared" si="0"/>
        <v>0.93547000000000002</v>
      </c>
      <c r="G13" s="118"/>
    </row>
    <row r="14" spans="1:7" ht="15" customHeight="1" x14ac:dyDescent="0.25">
      <c r="A14" s="28" t="s">
        <v>68</v>
      </c>
      <c r="B14" s="291" t="s">
        <v>315</v>
      </c>
      <c r="C14" s="292">
        <v>209000</v>
      </c>
      <c r="D14" s="292">
        <v>308000</v>
      </c>
      <c r="E14" s="124">
        <v>307750</v>
      </c>
      <c r="F14" s="129">
        <f t="shared" si="0"/>
        <v>0.99918831168831168</v>
      </c>
      <c r="G14" s="118"/>
    </row>
    <row r="15" spans="1:7" ht="15" customHeight="1" x14ac:dyDescent="0.25">
      <c r="A15" s="28" t="s">
        <v>69</v>
      </c>
      <c r="B15" s="291" t="s">
        <v>859</v>
      </c>
      <c r="C15" s="293">
        <v>300000</v>
      </c>
      <c r="D15" s="294">
        <v>178000</v>
      </c>
      <c r="E15" s="124">
        <v>177805</v>
      </c>
      <c r="F15" s="129">
        <f t="shared" si="0"/>
        <v>0.99890449438202245</v>
      </c>
      <c r="G15" s="118"/>
    </row>
    <row r="16" spans="1:7" ht="15" customHeight="1" x14ac:dyDescent="0.25">
      <c r="A16" s="28" t="s">
        <v>70</v>
      </c>
      <c r="B16" s="291" t="s">
        <v>860</v>
      </c>
      <c r="C16" s="302">
        <v>255000</v>
      </c>
      <c r="D16" s="302">
        <v>241000</v>
      </c>
      <c r="E16" s="124">
        <v>241463</v>
      </c>
      <c r="F16" s="129">
        <f t="shared" si="0"/>
        <v>1.0019211618257262</v>
      </c>
      <c r="G16" s="118"/>
    </row>
    <row r="17" spans="1:7" ht="15" customHeight="1" x14ac:dyDescent="0.25">
      <c r="A17" s="28" t="s">
        <v>71</v>
      </c>
      <c r="B17" s="844" t="s">
        <v>87</v>
      </c>
      <c r="C17" s="294">
        <v>355000</v>
      </c>
      <c r="D17" s="294">
        <v>340000</v>
      </c>
      <c r="E17" s="295">
        <v>339513</v>
      </c>
      <c r="F17" s="296">
        <f t="shared" si="0"/>
        <v>0.9985676470588235</v>
      </c>
      <c r="G17" s="118"/>
    </row>
    <row r="18" spans="1:7" ht="24" x14ac:dyDescent="0.25">
      <c r="A18" s="839" t="s">
        <v>72</v>
      </c>
      <c r="B18" s="608" t="s">
        <v>861</v>
      </c>
      <c r="C18" s="840">
        <f>SUM(C9:C17)</f>
        <v>32102000</v>
      </c>
      <c r="D18" s="841">
        <f>SUM(D9:D17)</f>
        <v>32198991</v>
      </c>
      <c r="E18" s="842">
        <f>SUM(E9:E17)</f>
        <v>32157540</v>
      </c>
      <c r="F18" s="843">
        <f t="shared" si="0"/>
        <v>0.99871266152408311</v>
      </c>
      <c r="G18" s="118"/>
    </row>
    <row r="19" spans="1:7" ht="7.5" customHeight="1" x14ac:dyDescent="0.25">
      <c r="A19" s="298"/>
      <c r="B19" s="299"/>
      <c r="C19" s="297"/>
      <c r="D19" s="297"/>
      <c r="E19" s="297"/>
      <c r="F19" s="300"/>
      <c r="G19" s="118"/>
    </row>
    <row r="20" spans="1:7" ht="15" customHeight="1" x14ac:dyDescent="0.25">
      <c r="A20" s="593" t="s">
        <v>140</v>
      </c>
      <c r="B20" s="850" t="s">
        <v>88</v>
      </c>
      <c r="C20" s="302">
        <v>80000</v>
      </c>
      <c r="D20" s="302">
        <v>80000</v>
      </c>
      <c r="E20" s="124">
        <v>80000</v>
      </c>
      <c r="F20" s="129">
        <f t="shared" ref="F20:F34" si="1">E20/D20</f>
        <v>1</v>
      </c>
      <c r="G20" s="118"/>
    </row>
    <row r="21" spans="1:7" ht="15" customHeight="1" x14ac:dyDescent="0.25">
      <c r="A21" s="593" t="s">
        <v>73</v>
      </c>
      <c r="B21" s="849" t="s">
        <v>317</v>
      </c>
      <c r="C21" s="851">
        <v>3200000</v>
      </c>
      <c r="D21" s="851">
        <v>3200000</v>
      </c>
      <c r="E21" s="124">
        <v>3200000</v>
      </c>
      <c r="F21" s="129">
        <f t="shared" si="1"/>
        <v>1</v>
      </c>
      <c r="G21" s="118"/>
    </row>
    <row r="22" spans="1:7" ht="15" customHeight="1" x14ac:dyDescent="0.25">
      <c r="A22" s="593" t="s">
        <v>141</v>
      </c>
      <c r="B22" s="849" t="s">
        <v>89</v>
      </c>
      <c r="C22" s="851">
        <v>2124000</v>
      </c>
      <c r="D22" s="851">
        <v>2164000</v>
      </c>
      <c r="E22" s="124">
        <v>2164000</v>
      </c>
      <c r="F22" s="129">
        <f t="shared" si="1"/>
        <v>1</v>
      </c>
      <c r="G22" s="118"/>
    </row>
    <row r="23" spans="1:7" ht="15" customHeight="1" x14ac:dyDescent="0.25">
      <c r="A23" s="593" t="s">
        <v>142</v>
      </c>
      <c r="B23" s="69" t="s">
        <v>862</v>
      </c>
      <c r="C23" s="852">
        <v>100000</v>
      </c>
      <c r="D23" s="852">
        <v>120000</v>
      </c>
      <c r="E23" s="124">
        <v>120000</v>
      </c>
      <c r="F23" s="129">
        <f t="shared" si="1"/>
        <v>1</v>
      </c>
      <c r="G23" s="118"/>
    </row>
    <row r="24" spans="1:7" ht="15" customHeight="1" x14ac:dyDescent="0.25">
      <c r="A24" s="593" t="s">
        <v>143</v>
      </c>
      <c r="B24" s="849" t="s">
        <v>863</v>
      </c>
      <c r="C24" s="851">
        <v>200000</v>
      </c>
      <c r="D24" s="851">
        <v>200000</v>
      </c>
      <c r="E24" s="124">
        <v>200000</v>
      </c>
      <c r="F24" s="129">
        <f t="shared" si="1"/>
        <v>1</v>
      </c>
      <c r="G24" s="118"/>
    </row>
    <row r="25" spans="1:7" ht="15" customHeight="1" x14ac:dyDescent="0.25">
      <c r="A25" s="593" t="s">
        <v>74</v>
      </c>
      <c r="B25" s="849" t="s">
        <v>864</v>
      </c>
      <c r="C25" s="851">
        <v>100000</v>
      </c>
      <c r="D25" s="851">
        <v>100000</v>
      </c>
      <c r="E25" s="124">
        <v>100000</v>
      </c>
      <c r="F25" s="129">
        <f t="shared" si="1"/>
        <v>1</v>
      </c>
      <c r="G25" s="118"/>
    </row>
    <row r="26" spans="1:7" ht="15" customHeight="1" x14ac:dyDescent="0.25">
      <c r="A26" s="593" t="s">
        <v>144</v>
      </c>
      <c r="B26" s="849" t="s">
        <v>865</v>
      </c>
      <c r="C26" s="851">
        <v>100000</v>
      </c>
      <c r="D26" s="851">
        <v>100000</v>
      </c>
      <c r="E26" s="124">
        <v>100000</v>
      </c>
      <c r="F26" s="129">
        <f t="shared" si="1"/>
        <v>1</v>
      </c>
      <c r="G26" s="118"/>
    </row>
    <row r="27" spans="1:7" ht="15" customHeight="1" x14ac:dyDescent="0.25">
      <c r="A27" s="593" t="s">
        <v>145</v>
      </c>
      <c r="B27" s="849" t="s">
        <v>865</v>
      </c>
      <c r="C27" s="851">
        <v>90000</v>
      </c>
      <c r="D27" s="851">
        <v>90000</v>
      </c>
      <c r="E27" s="124">
        <v>90000</v>
      </c>
      <c r="F27" s="129">
        <f t="shared" si="1"/>
        <v>1</v>
      </c>
      <c r="G27" s="118"/>
    </row>
    <row r="28" spans="1:7" ht="15" customHeight="1" x14ac:dyDescent="0.25">
      <c r="A28" s="593" t="s">
        <v>62</v>
      </c>
      <c r="B28" s="849" t="s">
        <v>318</v>
      </c>
      <c r="C28" s="853">
        <v>300000</v>
      </c>
      <c r="D28" s="853">
        <v>340000</v>
      </c>
      <c r="E28" s="124">
        <v>340000</v>
      </c>
      <c r="F28" s="129">
        <f t="shared" si="1"/>
        <v>1</v>
      </c>
      <c r="G28" s="118"/>
    </row>
    <row r="29" spans="1:7" ht="15" customHeight="1" x14ac:dyDescent="0.25">
      <c r="A29" s="593" t="s">
        <v>146</v>
      </c>
      <c r="B29" s="849" t="s">
        <v>866</v>
      </c>
      <c r="C29" s="853">
        <v>100000</v>
      </c>
      <c r="D29" s="853">
        <v>100000</v>
      </c>
      <c r="E29" s="124">
        <v>100000</v>
      </c>
      <c r="F29" s="129">
        <f t="shared" si="1"/>
        <v>1</v>
      </c>
      <c r="G29" s="118"/>
    </row>
    <row r="30" spans="1:7" ht="15" customHeight="1" x14ac:dyDescent="0.25">
      <c r="A30" s="593" t="s">
        <v>75</v>
      </c>
      <c r="B30" s="849" t="s">
        <v>871</v>
      </c>
      <c r="C30" s="853">
        <v>50000</v>
      </c>
      <c r="D30" s="853">
        <v>50000</v>
      </c>
      <c r="E30" s="124">
        <v>50000</v>
      </c>
      <c r="F30" s="129">
        <f t="shared" si="1"/>
        <v>1</v>
      </c>
      <c r="G30" s="118"/>
    </row>
    <row r="31" spans="1:7" ht="15" customHeight="1" x14ac:dyDescent="0.25">
      <c r="A31" s="593" t="s">
        <v>76</v>
      </c>
      <c r="B31" s="69" t="s">
        <v>867</v>
      </c>
      <c r="C31" s="852">
        <v>0</v>
      </c>
      <c r="D31" s="851">
        <v>14000</v>
      </c>
      <c r="E31" s="124">
        <v>14120</v>
      </c>
      <c r="F31" s="129">
        <f t="shared" si="1"/>
        <v>1.0085714285714287</v>
      </c>
      <c r="G31" s="118"/>
    </row>
    <row r="32" spans="1:7" ht="15" customHeight="1" x14ac:dyDescent="0.25">
      <c r="A32" s="593" t="s">
        <v>77</v>
      </c>
      <c r="B32" s="69" t="s">
        <v>868</v>
      </c>
      <c r="C32" s="852">
        <v>0</v>
      </c>
      <c r="D32" s="851">
        <v>15000</v>
      </c>
      <c r="E32" s="124">
        <v>15000</v>
      </c>
      <c r="F32" s="129">
        <f t="shared" si="1"/>
        <v>1</v>
      </c>
      <c r="G32" s="118"/>
    </row>
    <row r="33" spans="1:8" ht="15" customHeight="1" x14ac:dyDescent="0.25">
      <c r="A33" s="593" t="s">
        <v>78</v>
      </c>
      <c r="B33" s="69" t="s">
        <v>869</v>
      </c>
      <c r="C33" s="852">
        <v>0</v>
      </c>
      <c r="D33" s="851">
        <v>30000</v>
      </c>
      <c r="E33" s="124">
        <v>30000</v>
      </c>
      <c r="F33" s="129">
        <f t="shared" si="1"/>
        <v>1</v>
      </c>
      <c r="G33" s="118"/>
    </row>
    <row r="34" spans="1:8" ht="15" customHeight="1" x14ac:dyDescent="0.25">
      <c r="A34" s="593" t="s">
        <v>147</v>
      </c>
      <c r="B34" s="69" t="s">
        <v>870</v>
      </c>
      <c r="C34" s="852">
        <v>0</v>
      </c>
      <c r="D34" s="852">
        <v>42000</v>
      </c>
      <c r="E34" s="124">
        <v>41700</v>
      </c>
      <c r="F34" s="129">
        <f t="shared" si="1"/>
        <v>0.99285714285714288</v>
      </c>
      <c r="G34" s="118"/>
      <c r="H34" s="854"/>
    </row>
    <row r="35" spans="1:8" ht="36" x14ac:dyDescent="0.25">
      <c r="A35" s="609">
        <v>26</v>
      </c>
      <c r="B35" s="610" t="s">
        <v>874</v>
      </c>
      <c r="C35" s="611">
        <f>SUM(C20:C34)</f>
        <v>6444000</v>
      </c>
      <c r="D35" s="612">
        <f>SUM(D20:D34)</f>
        <v>6645000</v>
      </c>
      <c r="E35" s="611">
        <f>SUM(E20:E34)</f>
        <v>6644820</v>
      </c>
      <c r="F35" s="613">
        <f>E35/D35</f>
        <v>0.9999729119638826</v>
      </c>
    </row>
    <row r="36" spans="1:8" ht="9" customHeight="1" x14ac:dyDescent="0.25">
      <c r="A36" s="298"/>
      <c r="B36" s="305"/>
      <c r="C36" s="306"/>
      <c r="D36" s="307"/>
      <c r="E36" s="306"/>
      <c r="F36" s="304"/>
    </row>
    <row r="37" spans="1:8" ht="15" customHeight="1" x14ac:dyDescent="0.25">
      <c r="A37" s="105">
        <v>27</v>
      </c>
      <c r="B37" s="301" t="s">
        <v>319</v>
      </c>
      <c r="C37" s="302"/>
      <c r="D37" s="303">
        <v>12794800</v>
      </c>
      <c r="E37" s="308">
        <v>12794800</v>
      </c>
      <c r="F37" s="309">
        <f>E37/D37</f>
        <v>1</v>
      </c>
    </row>
    <row r="38" spans="1:8" ht="36.6" thickBot="1" x14ac:dyDescent="0.3">
      <c r="A38" s="594">
        <v>28</v>
      </c>
      <c r="B38" s="614" t="s">
        <v>875</v>
      </c>
      <c r="C38" s="615">
        <f>SUM(C37:C37)</f>
        <v>0</v>
      </c>
      <c r="D38" s="615">
        <f>SUM(D37:D37)</f>
        <v>12794800</v>
      </c>
      <c r="E38" s="595">
        <f>SUM(E37:E37)</f>
        <v>12794800</v>
      </c>
      <c r="F38" s="596">
        <f>E38/D38</f>
        <v>1</v>
      </c>
    </row>
    <row r="39" spans="1:8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2"/>
  <sheetViews>
    <sheetView zoomScaleNormal="100" workbookViewId="0"/>
  </sheetViews>
  <sheetFormatPr defaultColWidth="9.109375" defaultRowHeight="13.2" x14ac:dyDescent="0.25"/>
  <cols>
    <col min="1" max="1" width="5.6640625" style="121" customWidth="1"/>
    <col min="2" max="2" width="36.6640625" style="121" customWidth="1"/>
    <col min="3" max="4" width="10.6640625" style="121" customWidth="1"/>
    <col min="5" max="6" width="10.6640625" style="122" customWidth="1"/>
    <col min="7" max="16384" width="9.109375" style="122"/>
  </cols>
  <sheetData>
    <row r="1" spans="1:7" s="118" customFormat="1" ht="15" customHeight="1" x14ac:dyDescent="0.25">
      <c r="A1" s="125"/>
      <c r="B1" s="125"/>
      <c r="C1" s="125"/>
      <c r="D1" s="125"/>
      <c r="E1" s="125"/>
      <c r="F1" s="114" t="s">
        <v>539</v>
      </c>
    </row>
    <row r="2" spans="1:7" s="118" customFormat="1" ht="15" customHeight="1" x14ac:dyDescent="0.25">
      <c r="A2" s="119"/>
      <c r="B2" s="119"/>
      <c r="C2" s="119"/>
      <c r="D2" s="119"/>
      <c r="E2" s="119"/>
      <c r="F2" s="114" t="str">
        <f>'1.a sz. mellélet'!E2</f>
        <v>a   4/2017. (V.31.) önkormányzati rendelethez</v>
      </c>
    </row>
    <row r="3" spans="1:7" s="118" customFormat="1" ht="15" customHeight="1" x14ac:dyDescent="0.25">
      <c r="A3" s="119"/>
      <c r="B3" s="119"/>
      <c r="C3" s="119"/>
      <c r="D3" s="119"/>
      <c r="E3" s="119"/>
      <c r="F3" s="114"/>
    </row>
    <row r="4" spans="1:7" s="118" customFormat="1" ht="15" customHeight="1" x14ac:dyDescent="0.2">
      <c r="A4" s="947" t="s">
        <v>872</v>
      </c>
      <c r="B4" s="947"/>
      <c r="C4" s="947"/>
      <c r="D4" s="947"/>
      <c r="E4" s="947"/>
      <c r="F4" s="947"/>
    </row>
    <row r="5" spans="1:7" s="118" customFormat="1" ht="15" customHeight="1" x14ac:dyDescent="0.25">
      <c r="A5" s="120"/>
      <c r="B5" s="120"/>
      <c r="C5" s="120"/>
      <c r="D5" s="120"/>
    </row>
    <row r="6" spans="1:7" ht="15" customHeight="1" thickBot="1" x14ac:dyDescent="0.3">
      <c r="F6" s="5" t="s">
        <v>637</v>
      </c>
    </row>
    <row r="7" spans="1:7" ht="27" customHeight="1" thickTop="1" x14ac:dyDescent="0.25">
      <c r="A7" s="30" t="s">
        <v>158</v>
      </c>
      <c r="B7" s="31" t="s">
        <v>138</v>
      </c>
      <c r="C7" s="31" t="s">
        <v>153</v>
      </c>
      <c r="D7" s="31" t="s">
        <v>154</v>
      </c>
      <c r="E7" s="31" t="s">
        <v>155</v>
      </c>
      <c r="F7" s="32" t="s">
        <v>157</v>
      </c>
      <c r="G7" s="123"/>
    </row>
    <row r="8" spans="1:7" ht="15" customHeight="1" thickBot="1" x14ac:dyDescent="0.3">
      <c r="A8" s="47" t="s">
        <v>516</v>
      </c>
      <c r="B8" s="48" t="s">
        <v>532</v>
      </c>
      <c r="C8" s="48" t="s">
        <v>518</v>
      </c>
      <c r="D8" s="48" t="s">
        <v>519</v>
      </c>
      <c r="E8" s="48" t="s">
        <v>520</v>
      </c>
      <c r="F8" s="49" t="s">
        <v>521</v>
      </c>
      <c r="G8" s="123"/>
    </row>
    <row r="9" spans="1:7" ht="15" customHeight="1" thickTop="1" x14ac:dyDescent="0.25">
      <c r="A9" s="605" t="s">
        <v>63</v>
      </c>
      <c r="B9" s="291" t="s">
        <v>873</v>
      </c>
      <c r="C9" s="302">
        <v>300000</v>
      </c>
      <c r="D9" s="302">
        <v>300000</v>
      </c>
      <c r="E9" s="124">
        <v>0</v>
      </c>
      <c r="F9" s="129">
        <f>E9/D9</f>
        <v>0</v>
      </c>
    </row>
    <row r="10" spans="1:7" ht="15" customHeight="1" thickBot="1" x14ac:dyDescent="0.3">
      <c r="A10" s="606" t="s">
        <v>64</v>
      </c>
      <c r="B10" s="601" t="s">
        <v>89</v>
      </c>
      <c r="C10" s="602">
        <v>75000</v>
      </c>
      <c r="D10" s="602">
        <v>75000</v>
      </c>
      <c r="E10" s="603">
        <v>0</v>
      </c>
      <c r="F10" s="604">
        <f>E10/D10</f>
        <v>0</v>
      </c>
    </row>
    <row r="11" spans="1:7" ht="25.2" thickTop="1" thickBot="1" x14ac:dyDescent="0.3">
      <c r="A11" s="607" t="s">
        <v>65</v>
      </c>
      <c r="B11" s="597" t="s">
        <v>876</v>
      </c>
      <c r="C11" s="598">
        <f>SUM(C9:C10)</f>
        <v>375000</v>
      </c>
      <c r="D11" s="599">
        <f>SUM(D9:D10)</f>
        <v>375000</v>
      </c>
      <c r="E11" s="598">
        <f>SUM(E9:E10)</f>
        <v>0</v>
      </c>
      <c r="F11" s="600">
        <f>E11/D11</f>
        <v>0</v>
      </c>
    </row>
    <row r="12" spans="1:7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544</v>
      </c>
    </row>
    <row r="2" spans="1:3" s="1" customFormat="1" ht="15" customHeight="1" x14ac:dyDescent="0.25">
      <c r="A2" s="4"/>
      <c r="B2" s="4"/>
      <c r="C2" s="5" t="str">
        <f>'1.d sz. melléklet'!F2</f>
        <v>a   4/2017. (V.31.)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24" t="s">
        <v>752</v>
      </c>
      <c r="B4" s="924"/>
      <c r="C4" s="924"/>
    </row>
    <row r="5" spans="1:3" s="1" customFormat="1" ht="15" customHeight="1" thickBot="1" x14ac:dyDescent="0.3">
      <c r="A5" s="10"/>
      <c r="B5" s="10"/>
      <c r="C5" s="5" t="s">
        <v>637</v>
      </c>
    </row>
    <row r="6" spans="1:3" s="1" customFormat="1" ht="24.6" thickTop="1" x14ac:dyDescent="0.25">
      <c r="A6" s="30" t="s">
        <v>158</v>
      </c>
      <c r="B6" s="31" t="s">
        <v>138</v>
      </c>
      <c r="C6" s="32" t="s">
        <v>43</v>
      </c>
    </row>
    <row r="7" spans="1:3" s="1" customFormat="1" ht="15" customHeight="1" thickBot="1" x14ac:dyDescent="0.3">
      <c r="A7" s="47" t="s">
        <v>516</v>
      </c>
      <c r="B7" s="48" t="s">
        <v>532</v>
      </c>
      <c r="C7" s="49" t="s">
        <v>518</v>
      </c>
    </row>
    <row r="8" spans="1:3" s="1" customFormat="1" ht="15" customHeight="1" thickTop="1" x14ac:dyDescent="0.25">
      <c r="A8" s="951" t="s">
        <v>44</v>
      </c>
      <c r="B8" s="952"/>
      <c r="C8" s="953"/>
    </row>
    <row r="9" spans="1:3" s="1" customFormat="1" ht="24" x14ac:dyDescent="0.25">
      <c r="A9" s="21" t="s">
        <v>63</v>
      </c>
      <c r="B9" s="22" t="s">
        <v>45</v>
      </c>
      <c r="C9" s="51">
        <v>217607149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26990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80">
        <f>SUM(C9:C12)</f>
        <v>217634139</v>
      </c>
    </row>
    <row r="14" spans="1:3" s="1" customFormat="1" ht="15" customHeight="1" x14ac:dyDescent="0.25">
      <c r="A14" s="33" t="s">
        <v>68</v>
      </c>
      <c r="B14" s="34" t="s">
        <v>593</v>
      </c>
      <c r="C14" s="80">
        <v>261464246</v>
      </c>
    </row>
    <row r="15" spans="1:3" s="1" customFormat="1" ht="15" customHeight="1" x14ac:dyDescent="0.25">
      <c r="A15" s="33" t="s">
        <v>69</v>
      </c>
      <c r="B15" s="34" t="s">
        <v>541</v>
      </c>
      <c r="C15" s="80">
        <v>-399024102</v>
      </c>
    </row>
    <row r="16" spans="1:3" s="188" customFormat="1" ht="15" customHeight="1" x14ac:dyDescent="0.25">
      <c r="A16" s="21" t="s">
        <v>70</v>
      </c>
      <c r="B16" s="22" t="s">
        <v>594</v>
      </c>
      <c r="C16" s="51">
        <v>450670</v>
      </c>
    </row>
    <row r="17" spans="1:5" s="188" customFormat="1" ht="15" customHeight="1" x14ac:dyDescent="0.25">
      <c r="A17" s="21" t="s">
        <v>71</v>
      </c>
      <c r="B17" s="617" t="s">
        <v>588</v>
      </c>
      <c r="C17" s="51">
        <v>-340629</v>
      </c>
    </row>
    <row r="18" spans="1:5" s="188" customFormat="1" ht="24" x14ac:dyDescent="0.25">
      <c r="A18" s="616">
        <v>10</v>
      </c>
      <c r="B18" s="617" t="s">
        <v>589</v>
      </c>
      <c r="C18" s="51">
        <v>-13200</v>
      </c>
    </row>
    <row r="19" spans="1:5" s="188" customFormat="1" ht="15" customHeight="1" x14ac:dyDescent="0.25">
      <c r="A19" s="21">
        <v>11</v>
      </c>
      <c r="B19" s="22" t="s">
        <v>585</v>
      </c>
      <c r="C19" s="51">
        <v>405832</v>
      </c>
    </row>
    <row r="20" spans="1:5" s="188" customFormat="1" ht="15" customHeight="1" x14ac:dyDescent="0.25">
      <c r="A20" s="21">
        <v>12</v>
      </c>
      <c r="B20" s="22" t="s">
        <v>540</v>
      </c>
      <c r="C20" s="51">
        <v>-335329</v>
      </c>
    </row>
    <row r="21" spans="1:5" s="1" customFormat="1" ht="15" customHeight="1" x14ac:dyDescent="0.25">
      <c r="A21" s="33" t="s">
        <v>73</v>
      </c>
      <c r="B21" s="34" t="s">
        <v>543</v>
      </c>
      <c r="C21" s="80">
        <f>SUM(C16:C20)</f>
        <v>167344</v>
      </c>
      <c r="E21" s="50"/>
    </row>
    <row r="22" spans="1:5" s="1" customFormat="1" ht="15" customHeight="1" x14ac:dyDescent="0.25">
      <c r="A22" s="954" t="s">
        <v>50</v>
      </c>
      <c r="B22" s="955"/>
      <c r="C22" s="956"/>
    </row>
    <row r="23" spans="1:5" s="1" customFormat="1" ht="24" x14ac:dyDescent="0.25">
      <c r="A23" s="21">
        <v>13</v>
      </c>
      <c r="B23" s="22" t="s">
        <v>45</v>
      </c>
      <c r="C23" s="51">
        <v>80173057</v>
      </c>
    </row>
    <row r="24" spans="1:5" s="1" customFormat="1" ht="15" customHeight="1" x14ac:dyDescent="0.25">
      <c r="A24" s="21">
        <v>14</v>
      </c>
      <c r="B24" s="22" t="s">
        <v>46</v>
      </c>
      <c r="C24" s="51">
        <v>0</v>
      </c>
    </row>
    <row r="25" spans="1:5" s="1" customFormat="1" ht="15" customHeight="1" x14ac:dyDescent="0.25">
      <c r="A25" s="21">
        <v>15</v>
      </c>
      <c r="B25" s="22" t="s">
        <v>47</v>
      </c>
      <c r="C25" s="51">
        <v>68570</v>
      </c>
    </row>
    <row r="26" spans="1:5" s="1" customFormat="1" ht="15" customHeight="1" x14ac:dyDescent="0.25">
      <c r="A26" s="21">
        <v>16</v>
      </c>
      <c r="B26" s="22" t="s">
        <v>48</v>
      </c>
      <c r="C26" s="51">
        <v>0</v>
      </c>
    </row>
    <row r="27" spans="1:5" s="1" customFormat="1" ht="15" customHeight="1" thickBot="1" x14ac:dyDescent="0.3">
      <c r="A27" s="81">
        <v>17</v>
      </c>
      <c r="B27" s="82" t="s">
        <v>542</v>
      </c>
      <c r="C27" s="83">
        <f>SUM(C23:C26)</f>
        <v>80241627</v>
      </c>
      <c r="D27" s="50"/>
      <c r="E27" s="50"/>
    </row>
    <row r="28" spans="1:5" s="1" customFormat="1" ht="15" customHeight="1" thickTop="1" x14ac:dyDescent="0.25">
      <c r="A28" s="8"/>
      <c r="B28" s="8"/>
      <c r="C28" s="8"/>
    </row>
  </sheetData>
  <mergeCells count="3">
    <mergeCell ref="A4:C4"/>
    <mergeCell ref="A8:C8"/>
    <mergeCell ref="A22:C2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4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545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 4/2017. (V.31.)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924" t="s">
        <v>753</v>
      </c>
      <c r="B4" s="924"/>
      <c r="C4" s="924"/>
      <c r="D4" s="924"/>
      <c r="E4" s="924"/>
      <c r="F4" s="924"/>
      <c r="G4" s="924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637</v>
      </c>
      <c r="H5" s="8"/>
      <c r="I5" s="8"/>
      <c r="J5" s="8"/>
      <c r="K5" s="8"/>
      <c r="L5" s="8"/>
    </row>
    <row r="6" spans="1:12" s="1" customFormat="1" ht="48.6" thickTop="1" x14ac:dyDescent="0.25">
      <c r="A6" s="30" t="s">
        <v>158</v>
      </c>
      <c r="B6" s="31" t="s">
        <v>138</v>
      </c>
      <c r="C6" s="31" t="s">
        <v>55</v>
      </c>
      <c r="D6" s="31" t="s">
        <v>56</v>
      </c>
      <c r="E6" s="31" t="s">
        <v>167</v>
      </c>
      <c r="F6" s="31" t="s">
        <v>168</v>
      </c>
      <c r="G6" s="32" t="s">
        <v>546</v>
      </c>
    </row>
    <row r="7" spans="1:12" s="1" customFormat="1" ht="15" customHeight="1" thickBot="1" x14ac:dyDescent="0.3">
      <c r="A7" s="47" t="s">
        <v>516</v>
      </c>
      <c r="B7" s="48" t="s">
        <v>517</v>
      </c>
      <c r="C7" s="106" t="s">
        <v>518</v>
      </c>
      <c r="D7" s="106" t="s">
        <v>519</v>
      </c>
      <c r="E7" s="106" t="s">
        <v>520</v>
      </c>
      <c r="F7" s="106" t="s">
        <v>521</v>
      </c>
      <c r="G7" s="112" t="s">
        <v>522</v>
      </c>
    </row>
    <row r="8" spans="1:12" s="1" customFormat="1" ht="23.4" thickTop="1" x14ac:dyDescent="0.25">
      <c r="A8" s="84" t="s">
        <v>63</v>
      </c>
      <c r="B8" s="85" t="s">
        <v>169</v>
      </c>
      <c r="C8" s="779">
        <v>6296326</v>
      </c>
      <c r="D8" s="779">
        <v>1847903084</v>
      </c>
      <c r="E8" s="779">
        <v>86157257</v>
      </c>
      <c r="F8" s="779">
        <v>3517696</v>
      </c>
      <c r="G8" s="780">
        <f>SUM(C8:F8)</f>
        <v>1943874363</v>
      </c>
    </row>
    <row r="9" spans="1:12" s="1" customFormat="1" ht="24" x14ac:dyDescent="0.25">
      <c r="A9" s="21" t="s">
        <v>64</v>
      </c>
      <c r="B9" s="22" t="s">
        <v>170</v>
      </c>
      <c r="C9" s="23">
        <v>0</v>
      </c>
      <c r="D9" s="23">
        <v>0</v>
      </c>
      <c r="E9" s="23">
        <v>0</v>
      </c>
      <c r="F9" s="23">
        <v>456867</v>
      </c>
      <c r="G9" s="51">
        <v>456867</v>
      </c>
    </row>
    <row r="10" spans="1:12" s="1" customFormat="1" ht="15" customHeight="1" x14ac:dyDescent="0.25">
      <c r="A10" s="21" t="s">
        <v>65</v>
      </c>
      <c r="B10" s="22" t="s">
        <v>171</v>
      </c>
      <c r="C10" s="23">
        <v>0</v>
      </c>
      <c r="D10" s="23">
        <v>0</v>
      </c>
      <c r="E10" s="23">
        <v>0</v>
      </c>
      <c r="F10" s="23">
        <v>465000</v>
      </c>
      <c r="G10" s="51">
        <v>465000</v>
      </c>
    </row>
    <row r="11" spans="1:12" s="1" customFormat="1" ht="15" customHeight="1" x14ac:dyDescent="0.25">
      <c r="A11" s="21" t="s">
        <v>66</v>
      </c>
      <c r="B11" s="22" t="s">
        <v>172</v>
      </c>
      <c r="C11" s="23">
        <v>0</v>
      </c>
      <c r="D11" s="23">
        <v>61702628</v>
      </c>
      <c r="E11" s="23">
        <v>13122011</v>
      </c>
      <c r="F11" s="23">
        <v>0</v>
      </c>
      <c r="G11" s="51">
        <v>74824639</v>
      </c>
    </row>
    <row r="12" spans="1:12" s="1" customFormat="1" ht="15" customHeight="1" x14ac:dyDescent="0.25">
      <c r="A12" s="21" t="s">
        <v>67</v>
      </c>
      <c r="B12" s="22" t="s">
        <v>173</v>
      </c>
      <c r="C12" s="23">
        <v>0</v>
      </c>
      <c r="D12" s="23">
        <v>0</v>
      </c>
      <c r="E12" s="23">
        <v>0</v>
      </c>
      <c r="F12" s="23">
        <v>0</v>
      </c>
      <c r="G12" s="51">
        <v>0</v>
      </c>
    </row>
    <row r="13" spans="1:12" s="1" customFormat="1" ht="24" x14ac:dyDescent="0.25">
      <c r="A13" s="21" t="s">
        <v>68</v>
      </c>
      <c r="B13" s="22" t="s">
        <v>174</v>
      </c>
      <c r="C13" s="23">
        <v>0</v>
      </c>
      <c r="D13" s="23">
        <v>0</v>
      </c>
      <c r="E13" s="23">
        <v>0</v>
      </c>
      <c r="F13" s="23">
        <v>0</v>
      </c>
      <c r="G13" s="51">
        <v>0</v>
      </c>
    </row>
    <row r="14" spans="1:12" s="1" customFormat="1" ht="15" customHeight="1" x14ac:dyDescent="0.25">
      <c r="A14" s="21" t="s">
        <v>69</v>
      </c>
      <c r="B14" s="22" t="s">
        <v>175</v>
      </c>
      <c r="C14" s="23">
        <v>0</v>
      </c>
      <c r="D14" s="23">
        <v>645878527</v>
      </c>
      <c r="E14" s="23">
        <v>7440890</v>
      </c>
      <c r="F14" s="23">
        <v>0</v>
      </c>
      <c r="G14" s="51">
        <v>653319417</v>
      </c>
    </row>
    <row r="15" spans="1:12" s="1" customFormat="1" ht="15" customHeight="1" x14ac:dyDescent="0.25">
      <c r="A15" s="33" t="s">
        <v>70</v>
      </c>
      <c r="B15" s="34" t="s">
        <v>176</v>
      </c>
      <c r="C15" s="35">
        <f>SUM(C9:C14)</f>
        <v>0</v>
      </c>
      <c r="D15" s="35">
        <f t="shared" ref="D15:G15" si="0">SUM(D9:D14)</f>
        <v>707581155</v>
      </c>
      <c r="E15" s="35">
        <f t="shared" si="0"/>
        <v>20562901</v>
      </c>
      <c r="F15" s="35">
        <f t="shared" si="0"/>
        <v>921867</v>
      </c>
      <c r="G15" s="80">
        <f t="shared" si="0"/>
        <v>729065923</v>
      </c>
    </row>
    <row r="16" spans="1:12" s="1" customFormat="1" ht="15" customHeight="1" x14ac:dyDescent="0.25">
      <c r="A16" s="21" t="s">
        <v>71</v>
      </c>
      <c r="B16" s="22" t="s">
        <v>177</v>
      </c>
      <c r="C16" s="23">
        <v>0</v>
      </c>
      <c r="D16" s="23">
        <v>1200000</v>
      </c>
      <c r="E16" s="23">
        <v>1924304</v>
      </c>
      <c r="F16" s="23">
        <v>0</v>
      </c>
      <c r="G16" s="51">
        <v>3124304</v>
      </c>
    </row>
    <row r="17" spans="1:7" s="1" customFormat="1" ht="15" customHeight="1" x14ac:dyDescent="0.25">
      <c r="A17" s="21" t="s">
        <v>72</v>
      </c>
      <c r="B17" s="22" t="s">
        <v>178</v>
      </c>
      <c r="C17" s="23">
        <v>0</v>
      </c>
      <c r="D17" s="23">
        <v>0</v>
      </c>
      <c r="E17" s="23">
        <v>0</v>
      </c>
      <c r="F17" s="23">
        <v>0</v>
      </c>
      <c r="G17" s="51">
        <v>0</v>
      </c>
    </row>
    <row r="18" spans="1:7" s="1" customFormat="1" ht="15" customHeight="1" x14ac:dyDescent="0.25">
      <c r="A18" s="21" t="s">
        <v>140</v>
      </c>
      <c r="B18" s="22" t="s">
        <v>179</v>
      </c>
      <c r="C18" s="23">
        <v>0</v>
      </c>
      <c r="D18" s="23">
        <v>0</v>
      </c>
      <c r="E18" s="23">
        <v>0</v>
      </c>
      <c r="F18" s="23">
        <v>0</v>
      </c>
      <c r="G18" s="51">
        <v>0</v>
      </c>
    </row>
    <row r="19" spans="1:7" s="1" customFormat="1" ht="36" x14ac:dyDescent="0.25">
      <c r="A19" s="21" t="s">
        <v>73</v>
      </c>
      <c r="B19" s="22" t="s">
        <v>180</v>
      </c>
      <c r="C19" s="23">
        <v>0</v>
      </c>
      <c r="D19" s="23">
        <v>0</v>
      </c>
      <c r="E19" s="23">
        <v>0</v>
      </c>
      <c r="F19" s="23">
        <v>0</v>
      </c>
      <c r="G19" s="51">
        <v>0</v>
      </c>
    </row>
    <row r="20" spans="1:7" s="1" customFormat="1" ht="15" customHeight="1" x14ac:dyDescent="0.25">
      <c r="A20" s="21" t="s">
        <v>141</v>
      </c>
      <c r="B20" s="22" t="s">
        <v>181</v>
      </c>
      <c r="C20" s="23">
        <v>0</v>
      </c>
      <c r="D20" s="23">
        <v>532600335</v>
      </c>
      <c r="E20" s="23">
        <v>10796706</v>
      </c>
      <c r="F20" s="23">
        <v>0</v>
      </c>
      <c r="G20" s="51">
        <v>543397041</v>
      </c>
    </row>
    <row r="21" spans="1:7" s="1" customFormat="1" ht="15" customHeight="1" x14ac:dyDescent="0.25">
      <c r="A21" s="33" t="s">
        <v>142</v>
      </c>
      <c r="B21" s="34" t="s">
        <v>182</v>
      </c>
      <c r="C21" s="35">
        <f>SUM(C16:C20)</f>
        <v>0</v>
      </c>
      <c r="D21" s="35">
        <f t="shared" ref="D21:G21" si="1">SUM(D16:D20)</f>
        <v>533800335</v>
      </c>
      <c r="E21" s="35">
        <f t="shared" si="1"/>
        <v>12721010</v>
      </c>
      <c r="F21" s="35">
        <f t="shared" si="1"/>
        <v>0</v>
      </c>
      <c r="G21" s="80">
        <f t="shared" si="1"/>
        <v>546521345</v>
      </c>
    </row>
    <row r="22" spans="1:7" s="1" customFormat="1" ht="15" customHeight="1" x14ac:dyDescent="0.25">
      <c r="A22" s="33" t="s">
        <v>143</v>
      </c>
      <c r="B22" s="34" t="s">
        <v>183</v>
      </c>
      <c r="C22" s="35">
        <v>6296326</v>
      </c>
      <c r="D22" s="35">
        <v>2021683904</v>
      </c>
      <c r="E22" s="35">
        <v>93999148</v>
      </c>
      <c r="F22" s="35">
        <v>4439563</v>
      </c>
      <c r="G22" s="80">
        <v>2126418941</v>
      </c>
    </row>
    <row r="23" spans="1:7" s="1" customFormat="1" ht="22.8" x14ac:dyDescent="0.25">
      <c r="A23" s="33" t="s">
        <v>74</v>
      </c>
      <c r="B23" s="34" t="s">
        <v>57</v>
      </c>
      <c r="C23" s="35">
        <v>6199949</v>
      </c>
      <c r="D23" s="35">
        <v>348315187</v>
      </c>
      <c r="E23" s="35">
        <v>64268451</v>
      </c>
      <c r="F23" s="35">
        <v>0</v>
      </c>
      <c r="G23" s="80">
        <f>SUM(C23:F23)</f>
        <v>418783587</v>
      </c>
    </row>
    <row r="24" spans="1:7" s="1" customFormat="1" ht="15" customHeight="1" x14ac:dyDescent="0.25">
      <c r="A24" s="21" t="s">
        <v>144</v>
      </c>
      <c r="B24" s="22" t="s">
        <v>184</v>
      </c>
      <c r="C24" s="23">
        <v>96377</v>
      </c>
      <c r="D24" s="23">
        <v>47106538</v>
      </c>
      <c r="E24" s="23">
        <v>12063395</v>
      </c>
      <c r="F24" s="23">
        <v>0</v>
      </c>
      <c r="G24" s="51">
        <v>59266310</v>
      </c>
    </row>
    <row r="25" spans="1:7" s="1" customFormat="1" ht="15" customHeight="1" x14ac:dyDescent="0.25">
      <c r="A25" s="21" t="s">
        <v>145</v>
      </c>
      <c r="B25" s="22" t="s">
        <v>185</v>
      </c>
      <c r="C25" s="23">
        <v>0</v>
      </c>
      <c r="D25" s="23">
        <v>173285005</v>
      </c>
      <c r="E25" s="23">
        <v>5280120</v>
      </c>
      <c r="F25" s="23">
        <v>0</v>
      </c>
      <c r="G25" s="51">
        <v>178565125</v>
      </c>
    </row>
    <row r="26" spans="1:7" s="1" customFormat="1" ht="22.8" x14ac:dyDescent="0.25">
      <c r="A26" s="33" t="s">
        <v>62</v>
      </c>
      <c r="B26" s="34" t="s">
        <v>186</v>
      </c>
      <c r="C26" s="35">
        <f>C23+C24-C25</f>
        <v>6296326</v>
      </c>
      <c r="D26" s="35">
        <f t="shared" ref="D26:G26" si="2">D23+D24-D25</f>
        <v>222136720</v>
      </c>
      <c r="E26" s="35">
        <f t="shared" si="2"/>
        <v>71051726</v>
      </c>
      <c r="F26" s="35">
        <f t="shared" si="2"/>
        <v>0</v>
      </c>
      <c r="G26" s="80">
        <f t="shared" si="2"/>
        <v>299484772</v>
      </c>
    </row>
    <row r="27" spans="1:7" s="1" customFormat="1" ht="22.8" x14ac:dyDescent="0.25">
      <c r="A27" s="33" t="s">
        <v>146</v>
      </c>
      <c r="B27" s="34" t="s">
        <v>58</v>
      </c>
      <c r="C27" s="35">
        <v>0</v>
      </c>
      <c r="D27" s="35">
        <v>0</v>
      </c>
      <c r="E27" s="35">
        <v>0</v>
      </c>
      <c r="F27" s="35">
        <v>0</v>
      </c>
      <c r="G27" s="80">
        <v>0</v>
      </c>
    </row>
    <row r="28" spans="1:7" s="1" customFormat="1" ht="15" customHeight="1" x14ac:dyDescent="0.25">
      <c r="A28" s="21" t="s">
        <v>75</v>
      </c>
      <c r="B28" s="22" t="s">
        <v>187</v>
      </c>
      <c r="C28" s="23">
        <v>0</v>
      </c>
      <c r="D28" s="23">
        <v>100064</v>
      </c>
      <c r="E28" s="23">
        <v>0</v>
      </c>
      <c r="F28" s="23">
        <v>0</v>
      </c>
      <c r="G28" s="51">
        <v>100064</v>
      </c>
    </row>
    <row r="29" spans="1:7" s="1" customFormat="1" ht="24" x14ac:dyDescent="0.25">
      <c r="A29" s="21" t="s">
        <v>76</v>
      </c>
      <c r="B29" s="22" t="s">
        <v>188</v>
      </c>
      <c r="C29" s="23">
        <v>0</v>
      </c>
      <c r="D29" s="23">
        <v>100064</v>
      </c>
      <c r="E29" s="23">
        <v>0</v>
      </c>
      <c r="F29" s="23">
        <v>0</v>
      </c>
      <c r="G29" s="51">
        <v>100064</v>
      </c>
    </row>
    <row r="30" spans="1:7" s="1" customFormat="1" ht="22.8" x14ac:dyDescent="0.25">
      <c r="A30" s="33" t="s">
        <v>77</v>
      </c>
      <c r="B30" s="34" t="s">
        <v>189</v>
      </c>
      <c r="C30" s="35">
        <v>0</v>
      </c>
      <c r="D30" s="35">
        <v>0</v>
      </c>
      <c r="E30" s="35">
        <v>0</v>
      </c>
      <c r="F30" s="35">
        <v>0</v>
      </c>
      <c r="G30" s="80">
        <v>0</v>
      </c>
    </row>
    <row r="31" spans="1:7" s="1" customFormat="1" ht="15" customHeight="1" x14ac:dyDescent="0.25">
      <c r="A31" s="33" t="s">
        <v>78</v>
      </c>
      <c r="B31" s="34" t="s">
        <v>190</v>
      </c>
      <c r="C31" s="35">
        <f>C26+C30</f>
        <v>6296326</v>
      </c>
      <c r="D31" s="35">
        <f t="shared" ref="D31:G31" si="3">D26+D30</f>
        <v>222136720</v>
      </c>
      <c r="E31" s="35">
        <f t="shared" si="3"/>
        <v>71051726</v>
      </c>
      <c r="F31" s="35">
        <f t="shared" si="3"/>
        <v>0</v>
      </c>
      <c r="G31" s="80">
        <f t="shared" si="3"/>
        <v>299484772</v>
      </c>
    </row>
    <row r="32" spans="1:7" s="1" customFormat="1" ht="15" customHeight="1" x14ac:dyDescent="0.25">
      <c r="A32" s="33" t="s">
        <v>147</v>
      </c>
      <c r="B32" s="34" t="s">
        <v>191</v>
      </c>
      <c r="C32" s="35">
        <f>C22-C31</f>
        <v>0</v>
      </c>
      <c r="D32" s="35">
        <f t="shared" ref="D32:G32" si="4">D22-D31</f>
        <v>1799547184</v>
      </c>
      <c r="E32" s="35">
        <f t="shared" si="4"/>
        <v>22947422</v>
      </c>
      <c r="F32" s="35">
        <f t="shared" si="4"/>
        <v>4439563</v>
      </c>
      <c r="G32" s="80">
        <f t="shared" si="4"/>
        <v>1826934169</v>
      </c>
    </row>
    <row r="33" spans="1:7" s="1" customFormat="1" ht="15" customHeight="1" thickBot="1" x14ac:dyDescent="0.3">
      <c r="A33" s="25" t="s">
        <v>148</v>
      </c>
      <c r="B33" s="26" t="s">
        <v>59</v>
      </c>
      <c r="C33" s="27">
        <v>6296326</v>
      </c>
      <c r="D33" s="27">
        <v>11187960</v>
      </c>
      <c r="E33" s="27">
        <v>49826897</v>
      </c>
      <c r="F33" s="27">
        <v>0</v>
      </c>
      <c r="G33" s="52">
        <v>67311183</v>
      </c>
    </row>
    <row r="34" spans="1:7" ht="13.2" thickTop="1" x14ac:dyDescent="0.25"/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5"/>
  <sheetViews>
    <sheetView zoomScaleNormal="100" workbookViewId="0"/>
  </sheetViews>
  <sheetFormatPr defaultColWidth="9.109375" defaultRowHeight="13.2" x14ac:dyDescent="0.25"/>
  <cols>
    <col min="1" max="1" width="5.6640625" style="131" customWidth="1"/>
    <col min="2" max="2" width="20.6640625" style="133" customWidth="1"/>
    <col min="3" max="6" width="14.6640625" style="133" customWidth="1"/>
    <col min="7" max="16384" width="9.109375" style="131"/>
  </cols>
  <sheetData>
    <row r="1" spans="1:8" ht="15" customHeight="1" x14ac:dyDescent="0.25">
      <c r="B1" s="4"/>
      <c r="C1" s="4"/>
      <c r="D1" s="4"/>
      <c r="E1" s="4"/>
      <c r="F1" s="5" t="s">
        <v>547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 4/2017. (V.31.) önkormányzati rendelethez</v>
      </c>
      <c r="G2" s="4"/>
    </row>
    <row r="3" spans="1:8" ht="9" customHeight="1" x14ac:dyDescent="0.25"/>
    <row r="4" spans="1:8" ht="15" customHeight="1" x14ac:dyDescent="0.25">
      <c r="A4" s="924" t="s">
        <v>754</v>
      </c>
      <c r="B4" s="924"/>
      <c r="C4" s="924"/>
      <c r="D4" s="924"/>
      <c r="E4" s="924"/>
      <c r="F4" s="924"/>
    </row>
    <row r="5" spans="1:8" ht="9" customHeight="1" x14ac:dyDescent="0.25">
      <c r="B5" s="135"/>
    </row>
    <row r="6" spans="1:8" ht="15" customHeight="1" x14ac:dyDescent="0.25">
      <c r="A6" s="970" t="s">
        <v>631</v>
      </c>
      <c r="B6" s="970"/>
      <c r="C6" s="970"/>
      <c r="D6" s="970"/>
      <c r="E6" s="970"/>
      <c r="F6" s="970"/>
    </row>
    <row r="7" spans="1:8" ht="15" customHeight="1" thickBot="1" x14ac:dyDescent="0.3">
      <c r="B7" s="135"/>
      <c r="F7" s="5" t="s">
        <v>637</v>
      </c>
    </row>
    <row r="8" spans="1:8" ht="36.6" thickTop="1" x14ac:dyDescent="0.25">
      <c r="A8" s="958" t="s">
        <v>158</v>
      </c>
      <c r="B8" s="961" t="s">
        <v>138</v>
      </c>
      <c r="C8" s="964" t="s">
        <v>478</v>
      </c>
      <c r="D8" s="964"/>
      <c r="E8" s="153" t="s">
        <v>479</v>
      </c>
      <c r="F8" s="965" t="s">
        <v>548</v>
      </c>
    </row>
    <row r="9" spans="1:8" ht="15" customHeight="1" x14ac:dyDescent="0.25">
      <c r="A9" s="959"/>
      <c r="B9" s="962"/>
      <c r="C9" s="140" t="s">
        <v>480</v>
      </c>
      <c r="D9" s="140" t="s">
        <v>481</v>
      </c>
      <c r="E9" s="968" t="s">
        <v>321</v>
      </c>
      <c r="F9" s="966"/>
    </row>
    <row r="10" spans="1:8" ht="15" customHeight="1" x14ac:dyDescent="0.25">
      <c r="A10" s="960"/>
      <c r="B10" s="963"/>
      <c r="C10" s="147" t="s">
        <v>482</v>
      </c>
      <c r="D10" s="147" t="s">
        <v>483</v>
      </c>
      <c r="E10" s="969"/>
      <c r="F10" s="967"/>
    </row>
    <row r="11" spans="1:8" ht="15" customHeight="1" thickBot="1" x14ac:dyDescent="0.3">
      <c r="A11" s="155" t="s">
        <v>516</v>
      </c>
      <c r="B11" s="156" t="s">
        <v>517</v>
      </c>
      <c r="C11" s="141" t="s">
        <v>518</v>
      </c>
      <c r="D11" s="141" t="s">
        <v>519</v>
      </c>
      <c r="E11" s="141" t="s">
        <v>520</v>
      </c>
      <c r="F11" s="157" t="s">
        <v>521</v>
      </c>
    </row>
    <row r="12" spans="1:8" ht="15" customHeight="1" thickTop="1" x14ac:dyDescent="0.25">
      <c r="A12" s="44" t="s">
        <v>63</v>
      </c>
      <c r="B12" s="148" t="s">
        <v>484</v>
      </c>
      <c r="C12" s="783">
        <v>564924040</v>
      </c>
      <c r="D12" s="783">
        <v>51164862</v>
      </c>
      <c r="E12" s="783">
        <v>64346556</v>
      </c>
      <c r="F12" s="154">
        <f t="shared" ref="F12:F17" si="0">SUM(C12:E12)</f>
        <v>680435458</v>
      </c>
    </row>
    <row r="13" spans="1:8" ht="15" customHeight="1" x14ac:dyDescent="0.25">
      <c r="A13" s="21" t="s">
        <v>64</v>
      </c>
      <c r="B13" s="149" t="s">
        <v>485</v>
      </c>
      <c r="C13" s="784">
        <v>50000</v>
      </c>
      <c r="D13" s="784">
        <v>27676000</v>
      </c>
      <c r="E13" s="784">
        <v>43251250</v>
      </c>
      <c r="F13" s="143">
        <f t="shared" si="0"/>
        <v>70977250</v>
      </c>
      <c r="H13" s="142"/>
    </row>
    <row r="14" spans="1:8" ht="15" customHeight="1" x14ac:dyDescent="0.25">
      <c r="A14" s="21" t="s">
        <v>65</v>
      </c>
      <c r="B14" s="149" t="s">
        <v>486</v>
      </c>
      <c r="C14" s="784"/>
      <c r="D14" s="784">
        <v>197779525</v>
      </c>
      <c r="E14" s="784">
        <v>74802540</v>
      </c>
      <c r="F14" s="143">
        <f t="shared" si="0"/>
        <v>272582065</v>
      </c>
      <c r="H14" s="142"/>
    </row>
    <row r="15" spans="1:8" ht="15" customHeight="1" x14ac:dyDescent="0.25">
      <c r="A15" s="21" t="s">
        <v>66</v>
      </c>
      <c r="B15" s="149" t="s">
        <v>487</v>
      </c>
      <c r="C15" s="784">
        <v>16918434</v>
      </c>
      <c r="D15" s="784"/>
      <c r="E15" s="784">
        <v>1710500</v>
      </c>
      <c r="F15" s="143">
        <f t="shared" si="0"/>
        <v>18628934</v>
      </c>
      <c r="H15" s="142"/>
    </row>
    <row r="16" spans="1:8" ht="15" customHeight="1" x14ac:dyDescent="0.25">
      <c r="A16" s="770" t="s">
        <v>67</v>
      </c>
      <c r="B16" s="781" t="s">
        <v>756</v>
      </c>
      <c r="C16" s="784"/>
      <c r="D16" s="784"/>
      <c r="E16" s="784">
        <v>1788130</v>
      </c>
      <c r="F16" s="782"/>
      <c r="H16" s="142"/>
    </row>
    <row r="17" spans="1:8" ht="15" customHeight="1" thickBot="1" x14ac:dyDescent="0.3">
      <c r="A17" s="25" t="s">
        <v>68</v>
      </c>
      <c r="B17" s="150" t="s">
        <v>488</v>
      </c>
      <c r="C17" s="785">
        <v>286896730</v>
      </c>
      <c r="D17" s="785">
        <v>682773864</v>
      </c>
      <c r="E17" s="785">
        <v>7601473</v>
      </c>
      <c r="F17" s="144">
        <f t="shared" si="0"/>
        <v>977272067</v>
      </c>
      <c r="H17" s="142"/>
    </row>
    <row r="18" spans="1:8" ht="18" customHeight="1" thickTop="1" thickBot="1" x14ac:dyDescent="0.3">
      <c r="A18" s="84" t="s">
        <v>69</v>
      </c>
      <c r="B18" s="151" t="s">
        <v>757</v>
      </c>
      <c r="C18" s="145">
        <f>SUM(C12:C17)</f>
        <v>868789204</v>
      </c>
      <c r="D18" s="145">
        <f>SUM(D12:D17)</f>
        <v>959394251</v>
      </c>
      <c r="E18" s="145">
        <f>SUM(E12:E17)</f>
        <v>193500449</v>
      </c>
      <c r="F18" s="146">
        <f>SUM(F12:F17)</f>
        <v>2019895774</v>
      </c>
      <c r="H18" s="142"/>
    </row>
    <row r="19" spans="1:8" ht="9" customHeight="1" thickTop="1" x14ac:dyDescent="0.25">
      <c r="A19" s="152"/>
      <c r="B19" s="136"/>
      <c r="C19" s="137"/>
      <c r="D19" s="137"/>
      <c r="E19" s="137"/>
      <c r="F19" s="138"/>
      <c r="H19" s="142"/>
    </row>
    <row r="20" spans="1:8" ht="15" customHeight="1" x14ac:dyDescent="0.25">
      <c r="A20" s="970" t="s">
        <v>632</v>
      </c>
      <c r="B20" s="970"/>
      <c r="C20" s="970"/>
      <c r="D20" s="970"/>
      <c r="E20" s="970"/>
      <c r="F20" s="970"/>
    </row>
    <row r="21" spans="1:8" ht="15" customHeight="1" thickBot="1" x14ac:dyDescent="0.3">
      <c r="B21" s="131"/>
      <c r="C21" s="131"/>
      <c r="D21" s="131"/>
      <c r="E21" s="131"/>
      <c r="F21" s="5" t="s">
        <v>637</v>
      </c>
    </row>
    <row r="22" spans="1:8" ht="36.6" thickTop="1" x14ac:dyDescent="0.25">
      <c r="A22" s="958" t="s">
        <v>158</v>
      </c>
      <c r="B22" s="961" t="s">
        <v>138</v>
      </c>
      <c r="C22" s="964" t="s">
        <v>478</v>
      </c>
      <c r="D22" s="964"/>
      <c r="E22" s="675" t="s">
        <v>479</v>
      </c>
      <c r="F22" s="965" t="s">
        <v>548</v>
      </c>
    </row>
    <row r="23" spans="1:8" ht="15" customHeight="1" x14ac:dyDescent="0.25">
      <c r="A23" s="959"/>
      <c r="B23" s="962"/>
      <c r="C23" s="676" t="s">
        <v>480</v>
      </c>
      <c r="D23" s="676" t="s">
        <v>481</v>
      </c>
      <c r="E23" s="968" t="s">
        <v>321</v>
      </c>
      <c r="F23" s="966"/>
    </row>
    <row r="24" spans="1:8" ht="15" customHeight="1" x14ac:dyDescent="0.25">
      <c r="A24" s="960"/>
      <c r="B24" s="963"/>
      <c r="C24" s="147" t="s">
        <v>482</v>
      </c>
      <c r="D24" s="147" t="s">
        <v>483</v>
      </c>
      <c r="E24" s="969"/>
      <c r="F24" s="967"/>
    </row>
    <row r="25" spans="1:8" ht="15" customHeight="1" thickBot="1" x14ac:dyDescent="0.3">
      <c r="A25" s="155" t="s">
        <v>516</v>
      </c>
      <c r="B25" s="156" t="s">
        <v>517</v>
      </c>
      <c r="C25" s="141" t="s">
        <v>518</v>
      </c>
      <c r="D25" s="141" t="s">
        <v>519</v>
      </c>
      <c r="E25" s="141" t="s">
        <v>520</v>
      </c>
      <c r="F25" s="157" t="s">
        <v>521</v>
      </c>
    </row>
    <row r="26" spans="1:8" ht="15" customHeight="1" thickTop="1" x14ac:dyDescent="0.25">
      <c r="A26" s="678" t="s">
        <v>63</v>
      </c>
      <c r="B26" s="680" t="s">
        <v>486</v>
      </c>
      <c r="C26" s="786"/>
      <c r="D26" s="786">
        <v>55661254</v>
      </c>
      <c r="E26" s="786">
        <v>14033541</v>
      </c>
      <c r="F26" s="684">
        <f>SUM(D26:E26)</f>
        <v>69694795</v>
      </c>
    </row>
    <row r="27" spans="1:8" ht="15" customHeight="1" thickBot="1" x14ac:dyDescent="0.3">
      <c r="A27" s="679" t="s">
        <v>64</v>
      </c>
      <c r="B27" s="681" t="s">
        <v>488</v>
      </c>
      <c r="C27" s="785">
        <v>82928880</v>
      </c>
      <c r="D27" s="785">
        <v>68848887</v>
      </c>
      <c r="E27" s="785">
        <v>664158</v>
      </c>
      <c r="F27" s="52">
        <f>SUM(C27:E27)</f>
        <v>152441925</v>
      </c>
    </row>
    <row r="28" spans="1:8" ht="18" customHeight="1" thickTop="1" thickBot="1" x14ac:dyDescent="0.3">
      <c r="A28" s="683" t="s">
        <v>65</v>
      </c>
      <c r="B28" s="682" t="s">
        <v>633</v>
      </c>
      <c r="C28" s="269">
        <f>SUM(C26:C27)</f>
        <v>82928880</v>
      </c>
      <c r="D28" s="269">
        <f>SUM(D26:D27)</f>
        <v>124510141</v>
      </c>
      <c r="E28" s="269">
        <f>SUM(E26:E27)</f>
        <v>14697699</v>
      </c>
      <c r="F28" s="270">
        <f>SUM(F26:F27)</f>
        <v>222136720</v>
      </c>
    </row>
    <row r="29" spans="1:8" ht="9" customHeight="1" thickTop="1" x14ac:dyDescent="0.25"/>
    <row r="30" spans="1:8" ht="15" customHeight="1" x14ac:dyDescent="0.25">
      <c r="A30" s="970" t="s">
        <v>634</v>
      </c>
      <c r="B30" s="970"/>
      <c r="C30" s="970"/>
      <c r="D30" s="970"/>
      <c r="E30" s="970"/>
      <c r="F30" s="970"/>
    </row>
    <row r="31" spans="1:8" ht="15" customHeight="1" thickBot="1" x14ac:dyDescent="0.3">
      <c r="B31" s="135"/>
      <c r="F31" s="5" t="s">
        <v>637</v>
      </c>
    </row>
    <row r="32" spans="1:8" ht="36.6" thickTop="1" x14ac:dyDescent="0.25">
      <c r="A32" s="958" t="s">
        <v>158</v>
      </c>
      <c r="B32" s="961" t="s">
        <v>138</v>
      </c>
      <c r="C32" s="964" t="s">
        <v>478</v>
      </c>
      <c r="D32" s="964"/>
      <c r="E32" s="675" t="s">
        <v>479</v>
      </c>
      <c r="F32" s="965" t="s">
        <v>548</v>
      </c>
    </row>
    <row r="33" spans="1:7" x14ac:dyDescent="0.25">
      <c r="A33" s="959"/>
      <c r="B33" s="962"/>
      <c r="C33" s="676" t="s">
        <v>480</v>
      </c>
      <c r="D33" s="676" t="s">
        <v>481</v>
      </c>
      <c r="E33" s="968" t="s">
        <v>321</v>
      </c>
      <c r="F33" s="966"/>
    </row>
    <row r="34" spans="1:7" x14ac:dyDescent="0.25">
      <c r="A34" s="960"/>
      <c r="B34" s="963"/>
      <c r="C34" s="147" t="s">
        <v>482</v>
      </c>
      <c r="D34" s="147" t="s">
        <v>483</v>
      </c>
      <c r="E34" s="969"/>
      <c r="F34" s="967"/>
    </row>
    <row r="35" spans="1:7" ht="15" customHeight="1" thickBot="1" x14ac:dyDescent="0.3">
      <c r="A35" s="155" t="s">
        <v>516</v>
      </c>
      <c r="B35" s="156" t="s">
        <v>517</v>
      </c>
      <c r="C35" s="141" t="s">
        <v>518</v>
      </c>
      <c r="D35" s="141" t="s">
        <v>519</v>
      </c>
      <c r="E35" s="141" t="s">
        <v>520</v>
      </c>
      <c r="F35" s="157" t="s">
        <v>521</v>
      </c>
    </row>
    <row r="36" spans="1:7" ht="15" customHeight="1" thickTop="1" x14ac:dyDescent="0.25">
      <c r="A36" s="44" t="s">
        <v>63</v>
      </c>
      <c r="B36" s="148" t="s">
        <v>484</v>
      </c>
      <c r="C36" s="46">
        <f t="shared" ref="C36:E37" si="1">C12</f>
        <v>564924040</v>
      </c>
      <c r="D36" s="46">
        <f t="shared" si="1"/>
        <v>51164862</v>
      </c>
      <c r="E36" s="46">
        <f t="shared" si="1"/>
        <v>64346556</v>
      </c>
      <c r="F36" s="265">
        <f>SUM(C36:E36)</f>
        <v>680435458</v>
      </c>
    </row>
    <row r="37" spans="1:7" ht="15" customHeight="1" x14ac:dyDescent="0.25">
      <c r="A37" s="770" t="s">
        <v>64</v>
      </c>
      <c r="B37" s="149" t="s">
        <v>485</v>
      </c>
      <c r="C37" s="46">
        <f t="shared" si="1"/>
        <v>50000</v>
      </c>
      <c r="D37" s="46">
        <f t="shared" si="1"/>
        <v>27676000</v>
      </c>
      <c r="E37" s="46">
        <f t="shared" si="1"/>
        <v>43251250</v>
      </c>
      <c r="F37" s="684">
        <f t="shared" ref="F37:F41" si="2">SUM(C37:E37)</f>
        <v>70977250</v>
      </c>
    </row>
    <row r="38" spans="1:7" ht="15" customHeight="1" x14ac:dyDescent="0.25">
      <c r="A38" s="770" t="s">
        <v>65</v>
      </c>
      <c r="B38" s="149" t="s">
        <v>486</v>
      </c>
      <c r="C38" s="46">
        <f>C14</f>
        <v>0</v>
      </c>
      <c r="D38" s="46">
        <f>D14-D26</f>
        <v>142118271</v>
      </c>
      <c r="E38" s="46">
        <f>E14-E26</f>
        <v>60768999</v>
      </c>
      <c r="F38" s="684">
        <f t="shared" si="2"/>
        <v>202887270</v>
      </c>
    </row>
    <row r="39" spans="1:7" ht="15" customHeight="1" x14ac:dyDescent="0.25">
      <c r="A39" s="770" t="s">
        <v>66</v>
      </c>
      <c r="B39" s="149" t="s">
        <v>487</v>
      </c>
      <c r="C39" s="46">
        <f>C15</f>
        <v>16918434</v>
      </c>
      <c r="D39" s="46">
        <f t="shared" ref="D39:E39" si="3">D15</f>
        <v>0</v>
      </c>
      <c r="E39" s="46">
        <f t="shared" si="3"/>
        <v>1710500</v>
      </c>
      <c r="F39" s="684">
        <f t="shared" si="2"/>
        <v>18628934</v>
      </c>
    </row>
    <row r="40" spans="1:7" ht="15" customHeight="1" x14ac:dyDescent="0.25">
      <c r="A40" s="770" t="s">
        <v>67</v>
      </c>
      <c r="B40" s="781" t="s">
        <v>756</v>
      </c>
      <c r="C40" s="46">
        <f>C16</f>
        <v>0</v>
      </c>
      <c r="D40" s="46">
        <f t="shared" ref="D40:E40" si="4">D16</f>
        <v>0</v>
      </c>
      <c r="E40" s="46">
        <f t="shared" si="4"/>
        <v>1788130</v>
      </c>
      <c r="F40" s="684">
        <f t="shared" si="2"/>
        <v>1788130</v>
      </c>
    </row>
    <row r="41" spans="1:7" ht="15" customHeight="1" thickBot="1" x14ac:dyDescent="0.3">
      <c r="A41" s="25" t="s">
        <v>68</v>
      </c>
      <c r="B41" s="150" t="s">
        <v>488</v>
      </c>
      <c r="C41" s="27">
        <f>C17-C27</f>
        <v>203967850</v>
      </c>
      <c r="D41" s="27">
        <f t="shared" ref="D41:E41" si="5">D17-D27</f>
        <v>613924977</v>
      </c>
      <c r="E41" s="27">
        <f t="shared" si="5"/>
        <v>6937315</v>
      </c>
      <c r="F41" s="52">
        <f t="shared" si="2"/>
        <v>824830142</v>
      </c>
    </row>
    <row r="42" spans="1:7" ht="17.25" customHeight="1" thickTop="1" thickBot="1" x14ac:dyDescent="0.3">
      <c r="A42" s="84" t="s">
        <v>69</v>
      </c>
      <c r="B42" s="151" t="s">
        <v>757</v>
      </c>
      <c r="C42" s="269">
        <f>SUM(C36:C41)</f>
        <v>785860324</v>
      </c>
      <c r="D42" s="269">
        <f>SUM(D36:D41)</f>
        <v>834884110</v>
      </c>
      <c r="E42" s="269">
        <f>SUM(E36:E41)</f>
        <v>178802750</v>
      </c>
      <c r="F42" s="270">
        <f>SUM(F36:F41)</f>
        <v>1799547184</v>
      </c>
    </row>
    <row r="43" spans="1:7" ht="13.8" thickTop="1" x14ac:dyDescent="0.25"/>
    <row r="44" spans="1:7" x14ac:dyDescent="0.25">
      <c r="A44" s="957" t="s">
        <v>26</v>
      </c>
      <c r="B44" s="957"/>
      <c r="C44" s="957"/>
      <c r="D44" s="957"/>
      <c r="E44" s="957"/>
      <c r="F44" s="957"/>
      <c r="G44" s="685"/>
    </row>
    <row r="45" spans="1:7" x14ac:dyDescent="0.25">
      <c r="A45" s="957" t="s">
        <v>322</v>
      </c>
      <c r="B45" s="957"/>
      <c r="C45" s="957"/>
      <c r="D45" s="957"/>
      <c r="E45" s="957"/>
      <c r="F45" s="957"/>
      <c r="G45" s="685"/>
    </row>
  </sheetData>
  <mergeCells count="21">
    <mergeCell ref="B22:B24"/>
    <mergeCell ref="C22:D22"/>
    <mergeCell ref="F22:F24"/>
    <mergeCell ref="E23:E24"/>
    <mergeCell ref="A30:F30"/>
    <mergeCell ref="A44:F44"/>
    <mergeCell ref="A45:F45"/>
    <mergeCell ref="A32:A34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2:B34"/>
    <mergeCell ref="C32:D32"/>
    <mergeCell ref="F32:F34"/>
    <mergeCell ref="E33:E34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/>
  </sheetViews>
  <sheetFormatPr defaultColWidth="9.109375" defaultRowHeight="15.6" x14ac:dyDescent="0.3"/>
  <cols>
    <col min="1" max="1" width="8.6640625" style="133" customWidth="1"/>
    <col min="2" max="4" width="20.88671875" style="133" customWidth="1"/>
    <col min="5" max="5" width="8.6640625" style="133" customWidth="1"/>
    <col min="6" max="16384" width="9.109375" style="132"/>
  </cols>
  <sheetData>
    <row r="1" spans="1:7" customFormat="1" ht="15" customHeight="1" x14ac:dyDescent="0.25">
      <c r="A1" s="12"/>
      <c r="B1" s="12"/>
      <c r="C1" s="12"/>
      <c r="D1" s="113"/>
      <c r="E1" s="114" t="s">
        <v>549</v>
      </c>
    </row>
    <row r="2" spans="1:7" customFormat="1" ht="15" customHeight="1" x14ac:dyDescent="0.25">
      <c r="A2" s="12"/>
      <c r="B2" s="12"/>
      <c r="C2" s="12"/>
      <c r="D2" s="113"/>
      <c r="E2" s="114" t="str">
        <f>'1.d sz. melléklet'!F2</f>
        <v>a   4/2017. (V.31.) önkormányzati rendelethez</v>
      </c>
    </row>
    <row r="3" spans="1:7" customFormat="1" ht="15" customHeight="1" x14ac:dyDescent="0.25">
      <c r="A3" s="12"/>
      <c r="B3" s="12"/>
      <c r="C3" s="12"/>
      <c r="D3" s="113"/>
      <c r="E3" s="114"/>
    </row>
    <row r="4" spans="1:7" customFormat="1" ht="15" customHeight="1" x14ac:dyDescent="0.25">
      <c r="A4" s="12"/>
      <c r="B4" s="12"/>
      <c r="C4" s="12"/>
      <c r="D4" s="12"/>
      <c r="E4" s="113"/>
      <c r="F4" s="113"/>
      <c r="G4" s="114"/>
    </row>
    <row r="5" spans="1:7" ht="15" customHeight="1" x14ac:dyDescent="0.3">
      <c r="A5" s="947" t="s">
        <v>755</v>
      </c>
      <c r="B5" s="947"/>
      <c r="C5" s="947"/>
      <c r="D5" s="947"/>
      <c r="E5" s="947"/>
    </row>
    <row r="6" spans="1:7" ht="15" customHeight="1" x14ac:dyDescent="0.3">
      <c r="B6" s="134"/>
      <c r="C6" s="134"/>
      <c r="D6" s="134"/>
    </row>
    <row r="7" spans="1:7" ht="15" customHeight="1" x14ac:dyDescent="0.3">
      <c r="B7" s="139"/>
      <c r="C7" s="139"/>
      <c r="D7" s="139"/>
    </row>
    <row r="8" spans="1:7" ht="15" customHeight="1" x14ac:dyDescent="0.3">
      <c r="B8" s="158"/>
      <c r="C8" s="159" t="s">
        <v>489</v>
      </c>
      <c r="D8" s="159" t="s">
        <v>490</v>
      </c>
    </row>
    <row r="9" spans="1:7" ht="15" customHeight="1" x14ac:dyDescent="0.3">
      <c r="B9" s="158" t="s">
        <v>491</v>
      </c>
      <c r="C9" s="160">
        <v>10000</v>
      </c>
      <c r="D9" s="161" t="s">
        <v>492</v>
      </c>
    </row>
    <row r="10" spans="1:7" ht="15" customHeight="1" x14ac:dyDescent="0.3">
      <c r="B10" s="162" t="s">
        <v>493</v>
      </c>
      <c r="C10" s="163">
        <v>40900000</v>
      </c>
      <c r="D10" s="164" t="s">
        <v>494</v>
      </c>
    </row>
    <row r="11" spans="1:7" ht="15" customHeight="1" x14ac:dyDescent="0.3">
      <c r="B11" s="158" t="s">
        <v>316</v>
      </c>
      <c r="C11" s="165">
        <f>SUM(C9:C10)</f>
        <v>40910000</v>
      </c>
      <c r="D11" s="166" t="s">
        <v>495</v>
      </c>
    </row>
    <row r="12" spans="1:7" ht="15" customHeight="1" x14ac:dyDescent="0.3">
      <c r="B12" s="158"/>
      <c r="C12" s="158"/>
      <c r="D12" s="167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9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550</v>
      </c>
    </row>
    <row r="2" spans="1:9" ht="15" customHeight="1" x14ac:dyDescent="0.25">
      <c r="I2" s="5" t="str">
        <f>'1.d sz. melléklet'!F2</f>
        <v>a   4/2017. (V.31.) önkormányzati rendelethez</v>
      </c>
    </row>
    <row r="3" spans="1:9" ht="15" customHeight="1" x14ac:dyDescent="0.25"/>
    <row r="4" spans="1:9" s="9" customFormat="1" ht="15" customHeight="1" x14ac:dyDescent="0.25">
      <c r="A4" s="948" t="s">
        <v>280</v>
      </c>
      <c r="B4" s="949"/>
      <c r="C4" s="949"/>
      <c r="D4" s="949"/>
      <c r="E4" s="949"/>
      <c r="F4" s="949"/>
      <c r="G4" s="949"/>
      <c r="H4" s="949"/>
      <c r="I4" s="949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87" t="s">
        <v>637</v>
      </c>
    </row>
    <row r="7" spans="1:9" s="9" customFormat="1" ht="96.6" thickTop="1" x14ac:dyDescent="0.25">
      <c r="A7" s="94" t="s">
        <v>158</v>
      </c>
      <c r="B7" s="95" t="s">
        <v>138</v>
      </c>
      <c r="C7" s="95" t="s">
        <v>281</v>
      </c>
      <c r="D7" s="95" t="s">
        <v>275</v>
      </c>
      <c r="E7" s="95" t="s">
        <v>279</v>
      </c>
      <c r="F7" s="95" t="s">
        <v>276</v>
      </c>
      <c r="G7" s="95" t="s">
        <v>551</v>
      </c>
      <c r="H7" s="95" t="s">
        <v>277</v>
      </c>
      <c r="I7" s="96" t="s">
        <v>552</v>
      </c>
    </row>
    <row r="8" spans="1:9" s="9" customFormat="1" ht="15" customHeight="1" thickBot="1" x14ac:dyDescent="0.3">
      <c r="A8" s="97" t="s">
        <v>516</v>
      </c>
      <c r="B8" s="98" t="s">
        <v>517</v>
      </c>
      <c r="C8" s="98" t="s">
        <v>518</v>
      </c>
      <c r="D8" s="98" t="s">
        <v>519</v>
      </c>
      <c r="E8" s="98" t="s">
        <v>520</v>
      </c>
      <c r="F8" s="98" t="s">
        <v>521</v>
      </c>
      <c r="G8" s="98" t="s">
        <v>522</v>
      </c>
      <c r="H8" s="98" t="s">
        <v>523</v>
      </c>
      <c r="I8" s="99" t="s">
        <v>524</v>
      </c>
    </row>
    <row r="9" spans="1:9" s="9" customFormat="1" ht="28.5" customHeight="1" thickTop="1" x14ac:dyDescent="0.25">
      <c r="A9" s="84" t="s">
        <v>63</v>
      </c>
      <c r="B9" s="85" t="s">
        <v>597</v>
      </c>
      <c r="C9" s="288"/>
      <c r="D9" s="86">
        <v>44728813</v>
      </c>
      <c r="E9" s="86">
        <v>0</v>
      </c>
      <c r="F9" s="86">
        <v>44728813</v>
      </c>
      <c r="G9" s="86">
        <v>0</v>
      </c>
      <c r="H9" s="86">
        <v>44728813</v>
      </c>
      <c r="I9" s="87">
        <v>0</v>
      </c>
    </row>
    <row r="10" spans="1:9" s="9" customFormat="1" ht="14.25" customHeight="1" x14ac:dyDescent="0.25">
      <c r="A10" s="971" t="s">
        <v>64</v>
      </c>
      <c r="B10" s="972" t="s">
        <v>282</v>
      </c>
      <c r="C10" s="884">
        <v>2.1</v>
      </c>
      <c r="D10" s="23">
        <v>9120300</v>
      </c>
      <c r="E10" s="23">
        <v>-147100</v>
      </c>
      <c r="F10" s="23">
        <f>SUM(D10:E10)</f>
        <v>8973200</v>
      </c>
      <c r="G10" s="23">
        <v>-147100</v>
      </c>
      <c r="H10" s="23">
        <v>8973200</v>
      </c>
      <c r="I10" s="51">
        <f>G10-(F10-H10)</f>
        <v>-147100</v>
      </c>
    </row>
    <row r="11" spans="1:9" s="9" customFormat="1" ht="14.25" customHeight="1" x14ac:dyDescent="0.25">
      <c r="A11" s="971"/>
      <c r="B11" s="972"/>
      <c r="C11" s="885">
        <v>1</v>
      </c>
      <c r="D11" s="23">
        <v>1800000</v>
      </c>
      <c r="E11" s="23">
        <v>0</v>
      </c>
      <c r="F11" s="23">
        <f t="shared" ref="F11:F13" si="0">SUM(D11:E11)</f>
        <v>1800000</v>
      </c>
      <c r="G11" s="23">
        <f t="shared" ref="G11" si="1">F11-(D11+E11)</f>
        <v>0</v>
      </c>
      <c r="H11" s="23">
        <f t="shared" ref="H11:H13" si="2">SUM(F11:G11)</f>
        <v>1800000</v>
      </c>
      <c r="I11" s="51">
        <v>0</v>
      </c>
    </row>
    <row r="12" spans="1:9" s="9" customFormat="1" ht="15" customHeight="1" x14ac:dyDescent="0.25">
      <c r="A12" s="21" t="s">
        <v>65</v>
      </c>
      <c r="B12" s="22" t="s">
        <v>283</v>
      </c>
      <c r="C12" s="885">
        <v>18.7</v>
      </c>
      <c r="D12" s="23">
        <v>1520000</v>
      </c>
      <c r="E12" s="23">
        <v>-26667</v>
      </c>
      <c r="F12" s="23">
        <f t="shared" si="0"/>
        <v>1493333</v>
      </c>
      <c r="G12" s="23">
        <v>-26667</v>
      </c>
      <c r="H12" s="23">
        <v>1493333</v>
      </c>
      <c r="I12" s="51">
        <f>G12-(F12-H12)</f>
        <v>-26667</v>
      </c>
    </row>
    <row r="13" spans="1:9" s="9" customFormat="1" ht="15" customHeight="1" x14ac:dyDescent="0.25">
      <c r="A13" s="616" t="s">
        <v>66</v>
      </c>
      <c r="B13" s="617" t="s">
        <v>595</v>
      </c>
      <c r="C13" s="885">
        <v>1</v>
      </c>
      <c r="D13" s="23">
        <v>384000</v>
      </c>
      <c r="E13" s="23"/>
      <c r="F13" s="23">
        <f t="shared" si="0"/>
        <v>384000</v>
      </c>
      <c r="G13" s="23"/>
      <c r="H13" s="23">
        <f t="shared" si="2"/>
        <v>384000</v>
      </c>
      <c r="I13" s="51"/>
    </row>
    <row r="14" spans="1:9" s="271" customFormat="1" ht="22.8" x14ac:dyDescent="0.2">
      <c r="A14" s="33" t="s">
        <v>67</v>
      </c>
      <c r="B14" s="34" t="s">
        <v>596</v>
      </c>
      <c r="C14" s="886"/>
      <c r="D14" s="35">
        <f>SUM(D10:D13)</f>
        <v>12824300</v>
      </c>
      <c r="E14" s="35">
        <f t="shared" ref="E14:H14" si="3">SUM(E10:E13)</f>
        <v>-173767</v>
      </c>
      <c r="F14" s="35">
        <f t="shared" si="3"/>
        <v>12650533</v>
      </c>
      <c r="G14" s="35">
        <f t="shared" si="3"/>
        <v>-173767</v>
      </c>
      <c r="H14" s="35">
        <f t="shared" si="3"/>
        <v>12650533</v>
      </c>
      <c r="I14" s="80">
        <f>SUM(I10:I13)</f>
        <v>-173767</v>
      </c>
    </row>
    <row r="15" spans="1:9" s="9" customFormat="1" ht="12" x14ac:dyDescent="0.25">
      <c r="A15" s="616" t="s">
        <v>68</v>
      </c>
      <c r="B15" s="22" t="s">
        <v>598</v>
      </c>
      <c r="C15" s="885"/>
      <c r="D15" s="23">
        <v>55360</v>
      </c>
      <c r="E15" s="23">
        <v>0</v>
      </c>
      <c r="F15" s="23">
        <v>55360</v>
      </c>
      <c r="G15" s="23">
        <v>0</v>
      </c>
      <c r="H15" s="23">
        <v>0</v>
      </c>
      <c r="I15" s="51">
        <f>G15-(F15-H15)</f>
        <v>-55360</v>
      </c>
    </row>
    <row r="16" spans="1:9" s="9" customFormat="1" ht="15" customHeight="1" x14ac:dyDescent="0.25">
      <c r="A16" s="616" t="s">
        <v>69</v>
      </c>
      <c r="B16" s="22" t="s">
        <v>278</v>
      </c>
      <c r="C16" s="887">
        <v>0.6</v>
      </c>
      <c r="D16" s="23">
        <v>1093951</v>
      </c>
      <c r="E16" s="23">
        <v>0</v>
      </c>
      <c r="F16" s="23">
        <v>1093951</v>
      </c>
      <c r="G16" s="23">
        <v>0</v>
      </c>
      <c r="H16" s="23">
        <v>1093951</v>
      </c>
      <c r="I16" s="51">
        <f>G16-(F16-H16)</f>
        <v>0</v>
      </c>
    </row>
    <row r="17" spans="1:9" s="9" customFormat="1" ht="34.799999999999997" thickBot="1" x14ac:dyDescent="0.3">
      <c r="A17" s="33" t="s">
        <v>70</v>
      </c>
      <c r="B17" s="82" t="s">
        <v>599</v>
      </c>
      <c r="C17" s="290"/>
      <c r="D17" s="128">
        <f t="shared" ref="D17:I17" si="4">SUM(D15:D16)</f>
        <v>1149311</v>
      </c>
      <c r="E17" s="128">
        <f t="shared" si="4"/>
        <v>0</v>
      </c>
      <c r="F17" s="128">
        <f t="shared" si="4"/>
        <v>1149311</v>
      </c>
      <c r="G17" s="128">
        <f t="shared" si="4"/>
        <v>0</v>
      </c>
      <c r="H17" s="128">
        <f t="shared" si="4"/>
        <v>1093951</v>
      </c>
      <c r="I17" s="83">
        <f t="shared" si="4"/>
        <v>-55360</v>
      </c>
    </row>
    <row r="18" spans="1:9" s="8" customFormat="1" ht="18" customHeight="1" thickTop="1" thickBot="1" x14ac:dyDescent="0.3">
      <c r="A18" s="633" t="s">
        <v>71</v>
      </c>
      <c r="B18" s="74" t="s">
        <v>600</v>
      </c>
      <c r="C18" s="289"/>
      <c r="D18" s="75">
        <f t="shared" ref="D18:I18" si="5">D9+D14+D17</f>
        <v>58702424</v>
      </c>
      <c r="E18" s="75">
        <f t="shared" si="5"/>
        <v>-173767</v>
      </c>
      <c r="F18" s="75">
        <f t="shared" si="5"/>
        <v>58528657</v>
      </c>
      <c r="G18" s="75">
        <f t="shared" si="5"/>
        <v>-173767</v>
      </c>
      <c r="H18" s="75">
        <f t="shared" si="5"/>
        <v>58473297</v>
      </c>
      <c r="I18" s="110">
        <f t="shared" si="5"/>
        <v>-229127</v>
      </c>
    </row>
    <row r="19" spans="1:9" ht="13.2" thickTop="1" x14ac:dyDescent="0.2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455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4/2017.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914</v>
      </c>
      <c r="B4" s="924"/>
      <c r="C4" s="924"/>
      <c r="D4" s="924"/>
      <c r="E4" s="924"/>
    </row>
    <row r="5" spans="1:5" s="15" customFormat="1" ht="15" customHeight="1" thickBot="1" x14ac:dyDescent="0.3">
      <c r="A5" s="14"/>
      <c r="B5" s="10"/>
      <c r="C5" s="10"/>
      <c r="E5" s="5" t="s">
        <v>637</v>
      </c>
    </row>
    <row r="6" spans="1:5" s="15" customFormat="1" ht="48.6" thickTop="1" x14ac:dyDescent="0.25">
      <c r="A6" s="30" t="s">
        <v>158</v>
      </c>
      <c r="B6" s="31" t="s">
        <v>138</v>
      </c>
      <c r="C6" s="221" t="s">
        <v>156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516</v>
      </c>
      <c r="B7" s="48" t="s">
        <v>517</v>
      </c>
      <c r="C7" s="456" t="s">
        <v>518</v>
      </c>
      <c r="D7" s="48" t="s">
        <v>519</v>
      </c>
      <c r="E7" s="49" t="s">
        <v>533</v>
      </c>
    </row>
    <row r="8" spans="1:5" s="1" customFormat="1" ht="15" customHeight="1" thickTop="1" x14ac:dyDescent="0.25">
      <c r="A8" s="197" t="s">
        <v>63</v>
      </c>
      <c r="B8" s="457" t="s">
        <v>352</v>
      </c>
      <c r="C8" s="541">
        <f>'3. sz. melléklet'!C8+'26.sz. melléklet'!C8</f>
        <v>86309382</v>
      </c>
      <c r="D8" s="209">
        <f>'3. sz. melléklet'!D8+'26.sz. melléklet'!D8</f>
        <v>0</v>
      </c>
      <c r="E8" s="199">
        <f>'3. sz. melléklet'!E8+'26.sz. melléklet'!E8</f>
        <v>90710215</v>
      </c>
    </row>
    <row r="9" spans="1:5" s="1" customFormat="1" ht="24" x14ac:dyDescent="0.25">
      <c r="A9" s="200" t="s">
        <v>64</v>
      </c>
      <c r="B9" s="458" t="s">
        <v>353</v>
      </c>
      <c r="C9" s="542">
        <f>'3. sz. melléklet'!C9+'26.sz. melléklet'!C9</f>
        <v>46907274</v>
      </c>
      <c r="D9" s="210">
        <f>'3. sz. melléklet'!D9+'26.sz. melléklet'!D9</f>
        <v>0</v>
      </c>
      <c r="E9" s="202">
        <f>'3. sz. melléklet'!E9+'26.sz. melléklet'!E9</f>
        <v>47494422</v>
      </c>
    </row>
    <row r="10" spans="1:5" s="1" customFormat="1" ht="15" customHeight="1" x14ac:dyDescent="0.25">
      <c r="A10" s="200" t="s">
        <v>65</v>
      </c>
      <c r="B10" s="458" t="s">
        <v>354</v>
      </c>
      <c r="C10" s="542">
        <f>'3. sz. melléklet'!C10+'26.sz. melléklet'!C10</f>
        <v>6351436</v>
      </c>
      <c r="D10" s="210">
        <f>'3. sz. melléklet'!D10+'26.sz. melléklet'!D10</f>
        <v>0</v>
      </c>
      <c r="E10" s="202">
        <f>'3. sz. melléklet'!E10+'26.sz. melléklet'!E10</f>
        <v>7481422</v>
      </c>
    </row>
    <row r="11" spans="1:5" s="1" customFormat="1" ht="15" customHeight="1" x14ac:dyDescent="0.25">
      <c r="A11" s="203" t="s">
        <v>66</v>
      </c>
      <c r="B11" s="459" t="s">
        <v>355</v>
      </c>
      <c r="C11" s="245">
        <f>'3. sz. melléklet'!C11+'26.sz. melléklet'!C11</f>
        <v>139568092</v>
      </c>
      <c r="D11" s="211">
        <f>'3. sz. melléklet'!D11+'26.sz. melléklet'!D11</f>
        <v>0</v>
      </c>
      <c r="E11" s="205">
        <f>'3. sz. melléklet'!E11+'26.sz. melléklet'!E11</f>
        <v>145686059</v>
      </c>
    </row>
    <row r="12" spans="1:5" s="1" customFormat="1" ht="15" customHeight="1" x14ac:dyDescent="0.25">
      <c r="A12" s="200" t="s">
        <v>67</v>
      </c>
      <c r="B12" s="458" t="s">
        <v>364</v>
      </c>
      <c r="C12" s="542">
        <f>'3. sz. melléklet'!C12+'26.sz. melléklet'!C12</f>
        <v>0</v>
      </c>
      <c r="D12" s="210">
        <f>'3. sz. melléklet'!D12+'26.sz. melléklet'!D12</f>
        <v>0</v>
      </c>
      <c r="E12" s="202">
        <f>'3. sz. melléklet'!E12+'26.sz. melléklet'!E12</f>
        <v>0</v>
      </c>
    </row>
    <row r="13" spans="1:5" s="1" customFormat="1" ht="15" customHeight="1" x14ac:dyDescent="0.25">
      <c r="A13" s="200" t="s">
        <v>68</v>
      </c>
      <c r="B13" s="458" t="s">
        <v>365</v>
      </c>
      <c r="C13" s="542">
        <f>'3. sz. melléklet'!C13+'26.sz. melléklet'!C13</f>
        <v>0</v>
      </c>
      <c r="D13" s="210">
        <f>'3. sz. melléklet'!D13+'26.sz. melléklet'!D13</f>
        <v>0</v>
      </c>
      <c r="E13" s="202">
        <f>'3. sz. melléklet'!E13+'26.sz. melléklet'!E13</f>
        <v>0</v>
      </c>
    </row>
    <row r="14" spans="1:5" s="1" customFormat="1" ht="15" customHeight="1" x14ac:dyDescent="0.25">
      <c r="A14" s="203" t="s">
        <v>69</v>
      </c>
      <c r="B14" s="459" t="s">
        <v>356</v>
      </c>
      <c r="C14" s="245">
        <f>'3. sz. melléklet'!C14+'26.sz. melléklet'!C14</f>
        <v>0</v>
      </c>
      <c r="D14" s="211">
        <f>'3. sz. melléklet'!D14+'26.sz. melléklet'!D14</f>
        <v>0</v>
      </c>
      <c r="E14" s="205">
        <f>'3. sz. melléklet'!E14+'26.sz. melléklet'!E14</f>
        <v>0</v>
      </c>
    </row>
    <row r="15" spans="1:5" s="1" customFormat="1" x14ac:dyDescent="0.25">
      <c r="A15" s="200" t="s">
        <v>70</v>
      </c>
      <c r="B15" s="458" t="s">
        <v>357</v>
      </c>
      <c r="C15" s="542">
        <f>'3. sz. melléklet'!C15+'26.sz. melléklet'!C15</f>
        <v>89486699</v>
      </c>
      <c r="D15" s="210">
        <f>'3. sz. melléklet'!D15+'26.sz. melléklet'!D15</f>
        <v>0</v>
      </c>
      <c r="E15" s="202">
        <f>'3. sz. melléklet'!E15+'26.sz. melléklet'!E15-18381991</f>
        <v>78437817</v>
      </c>
    </row>
    <row r="16" spans="1:5" s="1" customFormat="1" ht="15" customHeight="1" x14ac:dyDescent="0.25">
      <c r="A16" s="200" t="s">
        <v>71</v>
      </c>
      <c r="B16" s="458" t="s">
        <v>358</v>
      </c>
      <c r="C16" s="542">
        <f>'3. sz. melléklet'!C16+'26.sz. melléklet'!C16</f>
        <v>5601226</v>
      </c>
      <c r="D16" s="210">
        <f>'3. sz. melléklet'!D16+'26.sz. melléklet'!D16</f>
        <v>0</v>
      </c>
      <c r="E16" s="202">
        <f>'3. sz. melléklet'!E16+'26.sz. melléklet'!E16</f>
        <v>4723725</v>
      </c>
    </row>
    <row r="17" spans="1:5" s="1" customFormat="1" ht="15" customHeight="1" x14ac:dyDescent="0.25">
      <c r="A17" s="200" t="s">
        <v>72</v>
      </c>
      <c r="B17" s="458" t="s">
        <v>638</v>
      </c>
      <c r="C17" s="542">
        <f>'3. sz. melléklet'!C17+'26.sz. melléklet'!C17</f>
        <v>23987380</v>
      </c>
      <c r="D17" s="210">
        <f>'3. sz. melléklet'!D17+'26.sz. melléklet'!D17</f>
        <v>0</v>
      </c>
      <c r="E17" s="202">
        <f>'3. sz. melléklet'!E17+'26.sz. melléklet'!E17</f>
        <v>121020</v>
      </c>
    </row>
    <row r="18" spans="1:5" s="1" customFormat="1" ht="15" customHeight="1" x14ac:dyDescent="0.25">
      <c r="A18" s="200">
        <v>11</v>
      </c>
      <c r="B18" s="458" t="s">
        <v>639</v>
      </c>
      <c r="C18" s="542">
        <f>'3. sz. melléklet'!C18+'26.sz. melléklet'!C18</f>
        <v>29031295</v>
      </c>
      <c r="D18" s="210">
        <f>'3. sz. melléklet'!D18+'26.sz. melléklet'!D18</f>
        <v>0</v>
      </c>
      <c r="E18" s="202">
        <f>'3. sz. melléklet'!E18+'26.sz. melléklet'!E18</f>
        <v>9784476</v>
      </c>
    </row>
    <row r="19" spans="1:5" s="1" customFormat="1" ht="15" customHeight="1" x14ac:dyDescent="0.25">
      <c r="A19" s="203">
        <v>12</v>
      </c>
      <c r="B19" s="459" t="s">
        <v>644</v>
      </c>
      <c r="C19" s="245">
        <f>SUM(C15:C18)</f>
        <v>148106600</v>
      </c>
      <c r="D19" s="211">
        <f>'3. sz. melléklet'!D19+'26.sz. melléklet'!D19</f>
        <v>0</v>
      </c>
      <c r="E19" s="205">
        <f>SUM(E15:E18)</f>
        <v>93067038</v>
      </c>
    </row>
    <row r="20" spans="1:5" s="1" customFormat="1" ht="15" customHeight="1" x14ac:dyDescent="0.25">
      <c r="A20" s="200">
        <v>13</v>
      </c>
      <c r="B20" s="458" t="s">
        <v>640</v>
      </c>
      <c r="C20" s="542">
        <f>'3. sz. melléklet'!C20+'26.sz. melléklet'!C20</f>
        <v>11275179</v>
      </c>
      <c r="D20" s="210">
        <f>'3. sz. melléklet'!D20+'26.sz. melléklet'!D20</f>
        <v>0</v>
      </c>
      <c r="E20" s="202">
        <f>'3. sz. melléklet'!E20+'26.sz. melléklet'!E20</f>
        <v>11022220</v>
      </c>
    </row>
    <row r="21" spans="1:5" s="1" customFormat="1" ht="15" customHeight="1" x14ac:dyDescent="0.25">
      <c r="A21" s="200">
        <v>14</v>
      </c>
      <c r="B21" s="458" t="s">
        <v>641</v>
      </c>
      <c r="C21" s="542">
        <f>'3. sz. melléklet'!C21+'26.sz. melléklet'!C21</f>
        <v>59897993</v>
      </c>
      <c r="D21" s="210">
        <f>'3. sz. melléklet'!D21+'26.sz. melléklet'!D21</f>
        <v>0</v>
      </c>
      <c r="E21" s="202">
        <f>'3. sz. melléklet'!E21+'26.sz. melléklet'!E21</f>
        <v>69466353</v>
      </c>
    </row>
    <row r="22" spans="1:5" s="1" customFormat="1" ht="15" customHeight="1" x14ac:dyDescent="0.25">
      <c r="A22" s="200">
        <v>15</v>
      </c>
      <c r="B22" s="458" t="s">
        <v>642</v>
      </c>
      <c r="C22" s="542">
        <f>'3. sz. melléklet'!C22+'26.sz. melléklet'!C22</f>
        <v>193050</v>
      </c>
      <c r="D22" s="210">
        <f>'3. sz. melléklet'!D22+'26.sz. melléklet'!D22</f>
        <v>0</v>
      </c>
      <c r="E22" s="202">
        <f>'3. sz. melléklet'!E22+'26.sz. melléklet'!E22</f>
        <v>175500</v>
      </c>
    </row>
    <row r="23" spans="1:5" s="1" customFormat="1" ht="15" customHeight="1" x14ac:dyDescent="0.25">
      <c r="A23" s="200">
        <v>16</v>
      </c>
      <c r="B23" s="458" t="s">
        <v>643</v>
      </c>
      <c r="C23" s="542">
        <f>'3. sz. melléklet'!C23+'26.sz. melléklet'!C23</f>
        <v>34112</v>
      </c>
      <c r="D23" s="210">
        <f>'3. sz. melléklet'!D23+'26.sz. melléklet'!D23</f>
        <v>0</v>
      </c>
      <c r="E23" s="202">
        <f>'3. sz. melléklet'!E23+'26.sz. melléklet'!E23</f>
        <v>34342</v>
      </c>
    </row>
    <row r="24" spans="1:5" ht="15" customHeight="1" x14ac:dyDescent="0.25">
      <c r="A24" s="203">
        <v>17</v>
      </c>
      <c r="B24" s="459" t="s">
        <v>645</v>
      </c>
      <c r="C24" s="245">
        <f>'3. sz. melléklet'!C24+'26.sz. melléklet'!C24</f>
        <v>71400334</v>
      </c>
      <c r="D24" s="211">
        <f>'3. sz. melléklet'!D24+'26.sz. melléklet'!D24</f>
        <v>0</v>
      </c>
      <c r="E24" s="205">
        <f>'3. sz. melléklet'!E24+'26.sz. melléklet'!E24</f>
        <v>80698415</v>
      </c>
    </row>
    <row r="25" spans="1:5" ht="15" customHeight="1" x14ac:dyDescent="0.25">
      <c r="A25" s="200">
        <v>18</v>
      </c>
      <c r="B25" s="458" t="s">
        <v>646</v>
      </c>
      <c r="C25" s="542">
        <f>'3. sz. melléklet'!C25+'26.sz. melléklet'!C25</f>
        <v>27632442</v>
      </c>
      <c r="D25" s="210">
        <f>'3. sz. melléklet'!D25+'26.sz. melléklet'!D25</f>
        <v>0</v>
      </c>
      <c r="E25" s="202">
        <f>'3. sz. melléklet'!E25+'26.sz. melléklet'!E25</f>
        <v>32786028</v>
      </c>
    </row>
    <row r="26" spans="1:5" ht="15" customHeight="1" x14ac:dyDescent="0.25">
      <c r="A26" s="200">
        <v>19</v>
      </c>
      <c r="B26" s="458" t="s">
        <v>647</v>
      </c>
      <c r="C26" s="542">
        <f>'3. sz. melléklet'!C26+'26.sz. melléklet'!C26</f>
        <v>14642443</v>
      </c>
      <c r="D26" s="210">
        <f>'3. sz. melléklet'!D26+'26.sz. melléklet'!D26</f>
        <v>0</v>
      </c>
      <c r="E26" s="202">
        <f>'3. sz. melléklet'!E26+'26.sz. melléklet'!E26</f>
        <v>13282354</v>
      </c>
    </row>
    <row r="27" spans="1:5" ht="15" customHeight="1" x14ac:dyDescent="0.25">
      <c r="A27" s="200">
        <v>20</v>
      </c>
      <c r="B27" s="458" t="s">
        <v>648</v>
      </c>
      <c r="C27" s="542">
        <f>'3. sz. melléklet'!C27+'26.sz. melléklet'!C27</f>
        <v>12162614</v>
      </c>
      <c r="D27" s="210">
        <f>'3. sz. melléklet'!D27+'26.sz. melléklet'!D27</f>
        <v>0</v>
      </c>
      <c r="E27" s="202">
        <f>'3. sz. melléklet'!E27+'26.sz. melléklet'!E27</f>
        <v>12911113</v>
      </c>
    </row>
    <row r="28" spans="1:5" ht="15" customHeight="1" x14ac:dyDescent="0.25">
      <c r="A28" s="203">
        <v>21</v>
      </c>
      <c r="B28" s="459" t="s">
        <v>649</v>
      </c>
      <c r="C28" s="245">
        <f>'3. sz. melléklet'!C28+'26.sz. melléklet'!C28</f>
        <v>54437499</v>
      </c>
      <c r="D28" s="211">
        <f>'3. sz. melléklet'!D28+'26.sz. melléklet'!D28</f>
        <v>0</v>
      </c>
      <c r="E28" s="205">
        <f>'3. sz. melléklet'!E28+'26.sz. melléklet'!E28</f>
        <v>58979495</v>
      </c>
    </row>
    <row r="29" spans="1:5" ht="15" customHeight="1" x14ac:dyDescent="0.25">
      <c r="A29" s="203">
        <v>22</v>
      </c>
      <c r="B29" s="459" t="s">
        <v>359</v>
      </c>
      <c r="C29" s="245">
        <f>'3. sz. melléklet'!C29+'26.sz. melléklet'!C29</f>
        <v>42195854</v>
      </c>
      <c r="D29" s="211">
        <f>'3. sz. melléklet'!D29+'26.sz. melléklet'!D29</f>
        <v>0</v>
      </c>
      <c r="E29" s="205">
        <f>'3. sz. melléklet'!E29+'26.sz. melléklet'!E29</f>
        <v>45240979</v>
      </c>
    </row>
    <row r="30" spans="1:5" ht="15" customHeight="1" x14ac:dyDescent="0.25">
      <c r="A30" s="203">
        <v>23</v>
      </c>
      <c r="B30" s="459" t="s">
        <v>360</v>
      </c>
      <c r="C30" s="245">
        <f>'3. sz. melléklet'!C30+'26.sz. melléklet'!C30</f>
        <v>78253243</v>
      </c>
      <c r="D30" s="211">
        <f>'3. sz. melléklet'!D30+'26.sz. melléklet'!D30</f>
        <v>0</v>
      </c>
      <c r="E30" s="205">
        <f>'3. sz. melléklet'!E30+'26.sz. melléklet'!E30-18381991</f>
        <v>67618815</v>
      </c>
    </row>
    <row r="31" spans="1:5" ht="18" customHeight="1" x14ac:dyDescent="0.25">
      <c r="A31" s="203">
        <v>24</v>
      </c>
      <c r="B31" s="459" t="s">
        <v>23</v>
      </c>
      <c r="C31" s="245">
        <f>'3. sz. melléklet'!C31+'26.sz. melléklet'!C31</f>
        <v>41387762</v>
      </c>
      <c r="D31" s="546">
        <f>'3. sz. melléklet'!D31+'26.sz. melléklet'!D31</f>
        <v>0</v>
      </c>
      <c r="E31" s="244">
        <f>'3. sz. melléklet'!E31+'26.sz. melléklet'!E31</f>
        <v>-13784607</v>
      </c>
    </row>
    <row r="32" spans="1:5" ht="15" customHeight="1" x14ac:dyDescent="0.25">
      <c r="A32" s="200">
        <v>25</v>
      </c>
      <c r="B32" s="533" t="s">
        <v>650</v>
      </c>
      <c r="C32" s="542">
        <f>'3. sz. melléklet'!C32+'26.sz. melléklet'!C32</f>
        <v>500000</v>
      </c>
      <c r="D32" s="210">
        <f>'3. sz. melléklet'!D32+'26.sz. melléklet'!D32</f>
        <v>0</v>
      </c>
      <c r="E32" s="202">
        <f>'3. sz. melléklet'!E32+'26.sz. melléklet'!E32</f>
        <v>299000</v>
      </c>
    </row>
    <row r="33" spans="1:5" ht="24" x14ac:dyDescent="0.25">
      <c r="A33" s="760">
        <v>26</v>
      </c>
      <c r="B33" s="688" t="s">
        <v>651</v>
      </c>
      <c r="C33" s="542">
        <f>'3. sz. melléklet'!C33+'26.sz. melléklet'!C33</f>
        <v>0</v>
      </c>
      <c r="D33" s="210">
        <f>'3. sz. melléklet'!D33+'26.sz. melléklet'!D33</f>
        <v>0</v>
      </c>
      <c r="E33" s="202">
        <f>'3. sz. melléklet'!E33+'26.sz. melléklet'!E33</f>
        <v>0</v>
      </c>
    </row>
    <row r="34" spans="1:5" ht="24" x14ac:dyDescent="0.25">
      <c r="A34" s="760">
        <v>27</v>
      </c>
      <c r="B34" s="688" t="s">
        <v>652</v>
      </c>
      <c r="C34" s="542">
        <f>'3. sz. melléklet'!C34+'26.sz. melléklet'!C34</f>
        <v>0</v>
      </c>
      <c r="D34" s="210">
        <f>'3. sz. melléklet'!D34+'26.sz. melléklet'!D34</f>
        <v>0</v>
      </c>
      <c r="E34" s="202">
        <f>'3. sz. melléklet'!E34+'26.sz. melléklet'!E34</f>
        <v>0</v>
      </c>
    </row>
    <row r="35" spans="1:5" ht="24" x14ac:dyDescent="0.25">
      <c r="A35" s="200">
        <v>28</v>
      </c>
      <c r="B35" s="761" t="s">
        <v>653</v>
      </c>
      <c r="C35" s="542">
        <f>'3. sz. melléklet'!C35+'26.sz. melléklet'!C35</f>
        <v>891250</v>
      </c>
      <c r="D35" s="210">
        <f>'3. sz. melléklet'!D35+'26.sz. melléklet'!D35</f>
        <v>0</v>
      </c>
      <c r="E35" s="202">
        <f>'3. sz. melléklet'!E35+'26.sz. melléklet'!E35</f>
        <v>1934836</v>
      </c>
    </row>
    <row r="36" spans="1:5" ht="15" customHeight="1" x14ac:dyDescent="0.25">
      <c r="A36" s="200">
        <v>29</v>
      </c>
      <c r="B36" s="533" t="s">
        <v>654</v>
      </c>
      <c r="C36" s="631">
        <f>'3. sz. melléklet'!C36+'26.sz. melléklet'!C36</f>
        <v>0</v>
      </c>
      <c r="D36" s="534">
        <f>'3. sz. melléklet'!D36+'26.sz. melléklet'!D36</f>
        <v>0</v>
      </c>
      <c r="E36" s="535">
        <f>'3. sz. melléklet'!E36+'26.sz. melléklet'!E36</f>
        <v>0</v>
      </c>
    </row>
    <row r="37" spans="1:5" ht="24" x14ac:dyDescent="0.25">
      <c r="A37" s="760">
        <v>30</v>
      </c>
      <c r="B37" s="688" t="s">
        <v>655</v>
      </c>
      <c r="C37" s="631">
        <f>'3. sz. melléklet'!C37+'26.sz. melléklet'!C37</f>
        <v>0</v>
      </c>
      <c r="D37" s="534">
        <f>'3. sz. melléklet'!D37+'26.sz. melléklet'!D37</f>
        <v>0</v>
      </c>
      <c r="E37" s="535">
        <f>'3. sz. melléklet'!E37+'26.sz. melléklet'!E37</f>
        <v>0</v>
      </c>
    </row>
    <row r="38" spans="1:5" ht="24" x14ac:dyDescent="0.25">
      <c r="A38" s="760">
        <v>31</v>
      </c>
      <c r="B38" s="688" t="s">
        <v>656</v>
      </c>
      <c r="C38" s="631">
        <f>'3. sz. melléklet'!C38+'26.sz. melléklet'!C38</f>
        <v>0</v>
      </c>
      <c r="D38" s="534">
        <f>'3. sz. melléklet'!D38+'26.sz. melléklet'!D38</f>
        <v>0</v>
      </c>
      <c r="E38" s="535">
        <f>'3. sz. melléklet'!E38+'26.sz. melléklet'!E38</f>
        <v>0</v>
      </c>
    </row>
    <row r="39" spans="1:5" ht="23.4" thickBot="1" x14ac:dyDescent="0.3">
      <c r="A39" s="764">
        <v>32</v>
      </c>
      <c r="B39" s="765" t="s">
        <v>657</v>
      </c>
      <c r="C39" s="543">
        <f>'3. sz. melléklet'!C39+'26.sz. melléklet'!C39</f>
        <v>1391250</v>
      </c>
      <c r="D39" s="543">
        <f>'3. sz. melléklet'!D39+'26.sz. melléklet'!D39</f>
        <v>0</v>
      </c>
      <c r="E39" s="232">
        <f>'3. sz. melléklet'!E39+'26.sz. melléklet'!E39</f>
        <v>2233836</v>
      </c>
    </row>
    <row r="40" spans="1:5" ht="15" customHeight="1" thickTop="1" x14ac:dyDescent="0.25">
      <c r="A40" s="531"/>
      <c r="B40" s="532"/>
      <c r="C40" s="169"/>
      <c r="D40" s="169"/>
      <c r="E40" s="169"/>
    </row>
    <row r="41" spans="1:5" ht="15" customHeight="1" x14ac:dyDescent="0.25">
      <c r="A41" s="196"/>
      <c r="B41" s="192"/>
      <c r="C41" s="193"/>
      <c r="D41" s="193"/>
      <c r="E41" s="242" t="s">
        <v>454</v>
      </c>
    </row>
    <row r="42" spans="1:5" ht="15" customHeight="1" x14ac:dyDescent="0.25">
      <c r="A42" s="196"/>
      <c r="B42" s="192"/>
      <c r="C42" s="193"/>
      <c r="D42" s="193"/>
      <c r="E42" s="242" t="str">
        <f>E2</f>
        <v>a   4/2017. (V.31.) önkormányzati rendelethez</v>
      </c>
    </row>
    <row r="43" spans="1:5" ht="15" customHeight="1" x14ac:dyDescent="0.25">
      <c r="A43" s="196"/>
      <c r="C43" s="193"/>
      <c r="D43" s="193"/>
      <c r="E43" s="193"/>
    </row>
    <row r="44" spans="1:5" ht="15" customHeight="1" thickBot="1" x14ac:dyDescent="0.3">
      <c r="A44" s="196"/>
      <c r="B44" s="192"/>
      <c r="C44" s="10"/>
      <c r="D44" s="15"/>
      <c r="E44" s="5" t="s">
        <v>637</v>
      </c>
    </row>
    <row r="45" spans="1:5" ht="48.75" customHeight="1" thickTop="1" x14ac:dyDescent="0.25">
      <c r="A45" s="30" t="s">
        <v>158</v>
      </c>
      <c r="B45" s="31" t="s">
        <v>138</v>
      </c>
      <c r="C45" s="221" t="s">
        <v>156</v>
      </c>
      <c r="D45" s="31" t="s">
        <v>20</v>
      </c>
      <c r="E45" s="32" t="s">
        <v>22</v>
      </c>
    </row>
    <row r="46" spans="1:5" ht="15" customHeight="1" thickBot="1" x14ac:dyDescent="0.3">
      <c r="A46" s="47" t="s">
        <v>516</v>
      </c>
      <c r="B46" s="48" t="s">
        <v>532</v>
      </c>
      <c r="C46" s="456" t="s">
        <v>518</v>
      </c>
      <c r="D46" s="48" t="s">
        <v>519</v>
      </c>
      <c r="E46" s="49" t="s">
        <v>533</v>
      </c>
    </row>
    <row r="47" spans="1:5" ht="15" customHeight="1" thickTop="1" x14ac:dyDescent="0.25">
      <c r="A47" s="763">
        <v>33</v>
      </c>
      <c r="B47" s="688" t="s">
        <v>662</v>
      </c>
      <c r="C47" s="631">
        <f>'3. sz. melléklet'!C46+'26.sz. melléklet'!C47</f>
        <v>0</v>
      </c>
      <c r="D47" s="534">
        <f>'3. sz. melléklet'!D46+'26.sz. melléklet'!D47</f>
        <v>0</v>
      </c>
      <c r="E47" s="535">
        <f>'3. sz. melléklet'!E46+'26.sz. melléklet'!E47</f>
        <v>0</v>
      </c>
    </row>
    <row r="48" spans="1:5" ht="24" x14ac:dyDescent="0.25">
      <c r="A48" s="760">
        <v>34</v>
      </c>
      <c r="B48" s="688" t="s">
        <v>658</v>
      </c>
      <c r="C48" s="542">
        <f>'3. sz. melléklet'!C47+'26.sz. melléklet'!C48</f>
        <v>0</v>
      </c>
      <c r="D48" s="210">
        <f>'3. sz. melléklet'!D47+'26.sz. melléklet'!D48</f>
        <v>0</v>
      </c>
      <c r="E48" s="202">
        <f>'3. sz. melléklet'!E47+'26.sz. melléklet'!E48</f>
        <v>0</v>
      </c>
    </row>
    <row r="49" spans="1:6" ht="15" customHeight="1" x14ac:dyDescent="0.25">
      <c r="A49" s="760">
        <v>35</v>
      </c>
      <c r="B49" s="688" t="s">
        <v>659</v>
      </c>
      <c r="C49" s="542">
        <f>'3. sz. melléklet'!C48+'26.sz. melléklet'!C49</f>
        <v>50865</v>
      </c>
      <c r="D49" s="210">
        <f>'3. sz. melléklet'!D48+'26.sz. melléklet'!D49</f>
        <v>0</v>
      </c>
      <c r="E49" s="202">
        <f>'3. sz. melléklet'!E48+'26.sz. melléklet'!E49</f>
        <v>8840</v>
      </c>
    </row>
    <row r="50" spans="1:6" ht="15" customHeight="1" x14ac:dyDescent="0.25">
      <c r="A50" s="760">
        <v>36</v>
      </c>
      <c r="B50" s="688" t="s">
        <v>661</v>
      </c>
      <c r="C50" s="542">
        <f>'3. sz. melléklet'!C49+'26.sz. melléklet'!C50</f>
        <v>0</v>
      </c>
      <c r="D50" s="210">
        <f>'3. sz. melléklet'!D49+'26.sz. melléklet'!D50</f>
        <v>0</v>
      </c>
      <c r="E50" s="202">
        <f>'3. sz. melléklet'!E49+'26.sz. melléklet'!E50</f>
        <v>0</v>
      </c>
    </row>
    <row r="51" spans="1:6" ht="15" customHeight="1" x14ac:dyDescent="0.25">
      <c r="A51" s="760">
        <v>37</v>
      </c>
      <c r="B51" s="688" t="s">
        <v>660</v>
      </c>
      <c r="C51" s="542">
        <f>'3. sz. melléklet'!C50+'26.sz. melléklet'!C51</f>
        <v>0</v>
      </c>
      <c r="D51" s="210">
        <f>'3. sz. melléklet'!D50+'26.sz. melléklet'!D51</f>
        <v>0</v>
      </c>
      <c r="E51" s="202">
        <f>'3. sz. melléklet'!E50+'26.sz. melléklet'!E51</f>
        <v>0</v>
      </c>
    </row>
    <row r="52" spans="1:6" ht="15" customHeight="1" x14ac:dyDescent="0.25">
      <c r="A52" s="203">
        <v>38</v>
      </c>
      <c r="B52" s="762" t="s">
        <v>663</v>
      </c>
      <c r="C52" s="245">
        <f>'3. sz. melléklet'!C51+'26.sz. melléklet'!C52</f>
        <v>50865</v>
      </c>
      <c r="D52" s="245">
        <f>'3. sz. melléklet'!D51+'26.sz. melléklet'!D52</f>
        <v>0</v>
      </c>
      <c r="E52" s="205">
        <f>'3. sz. melléklet'!E51+'26.sz. melléklet'!E52</f>
        <v>8840</v>
      </c>
    </row>
    <row r="53" spans="1:6" ht="18" customHeight="1" thickBot="1" x14ac:dyDescent="0.3">
      <c r="A53" s="206">
        <v>39</v>
      </c>
      <c r="B53" s="460" t="s">
        <v>361</v>
      </c>
      <c r="C53" s="545">
        <f>'3. sz. melléklet'!C52+'26.sz. melléklet'!C53</f>
        <v>1340385</v>
      </c>
      <c r="D53" s="212">
        <f>'3. sz. melléklet'!D52+'26.sz. melléklet'!D53</f>
        <v>0</v>
      </c>
      <c r="E53" s="208">
        <f>'3. sz. melléklet'!E52+'26.sz. melléklet'!E53</f>
        <v>2224996</v>
      </c>
    </row>
    <row r="54" spans="1:6" ht="18" customHeight="1" thickTop="1" thickBot="1" x14ac:dyDescent="0.3">
      <c r="A54" s="206">
        <v>40</v>
      </c>
      <c r="B54" s="460" t="s">
        <v>664</v>
      </c>
      <c r="C54" s="545">
        <f>'3. sz. melléklet'!C53+'26.sz. melléklet'!C54</f>
        <v>42728147</v>
      </c>
      <c r="D54" s="212">
        <f>'3. sz. melléklet'!D53+'26.sz. melléklet'!D54</f>
        <v>0</v>
      </c>
      <c r="E54" s="208">
        <f>'3. sz. melléklet'!E53+'26.sz. melléklet'!E54</f>
        <v>-11559611</v>
      </c>
    </row>
    <row r="55" spans="1:6" ht="18" customHeight="1" thickTop="1" x14ac:dyDescent="0.25">
      <c r="B55" s="170"/>
      <c r="C55" s="174"/>
      <c r="D55" s="174"/>
      <c r="E55" s="174"/>
    </row>
    <row r="56" spans="1:6" x14ac:dyDescent="0.25">
      <c r="B56" s="170"/>
      <c r="C56" s="174"/>
      <c r="D56" s="174"/>
      <c r="E56" s="174"/>
      <c r="F56" s="243"/>
    </row>
    <row r="57" spans="1:6" x14ac:dyDescent="0.25">
      <c r="B57" s="170"/>
      <c r="C57" s="174"/>
      <c r="D57" s="174"/>
      <c r="E57" s="174"/>
      <c r="F57" s="243"/>
    </row>
    <row r="58" spans="1:6" x14ac:dyDescent="0.25">
      <c r="B58" s="170"/>
      <c r="C58" s="169"/>
      <c r="D58" s="169"/>
      <c r="E58" s="169"/>
      <c r="F58" s="243"/>
    </row>
    <row r="59" spans="1:6" x14ac:dyDescent="0.25">
      <c r="B59" s="170"/>
      <c r="C59" s="169"/>
      <c r="D59" s="169"/>
      <c r="E59" s="169"/>
      <c r="F59" s="243"/>
    </row>
    <row r="60" spans="1:6" x14ac:dyDescent="0.25">
      <c r="B60" s="170"/>
      <c r="C60" s="174"/>
      <c r="D60" s="174"/>
      <c r="E60" s="174"/>
      <c r="F60" s="243"/>
    </row>
    <row r="61" spans="1:6" x14ac:dyDescent="0.25">
      <c r="B61" s="170"/>
      <c r="C61" s="174"/>
      <c r="D61" s="174"/>
      <c r="E61" s="174"/>
      <c r="F61" s="243"/>
    </row>
    <row r="62" spans="1:6" x14ac:dyDescent="0.25">
      <c r="B62" s="170"/>
      <c r="C62" s="174"/>
      <c r="D62" s="174"/>
      <c r="E62" s="174"/>
      <c r="F62" s="243"/>
    </row>
    <row r="63" spans="1:6" x14ac:dyDescent="0.25">
      <c r="B63" s="170"/>
      <c r="C63" s="174"/>
      <c r="D63" s="174"/>
      <c r="E63" s="174"/>
      <c r="F63" s="243"/>
    </row>
    <row r="64" spans="1:6" x14ac:dyDescent="0.25">
      <c r="F64" s="243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45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554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 4/2017. (V.31.) önkormányzati rendelethez</v>
      </c>
    </row>
    <row r="3" spans="1:6" ht="1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948" t="s">
        <v>606</v>
      </c>
      <c r="B4" s="949"/>
      <c r="C4" s="949"/>
      <c r="D4" s="949"/>
      <c r="E4" s="949"/>
      <c r="F4" s="949"/>
    </row>
    <row r="5" spans="1:6" ht="15" customHeight="1" thickBot="1" x14ac:dyDescent="0.3">
      <c r="A5" s="14"/>
      <c r="B5" s="14"/>
      <c r="C5" s="10"/>
      <c r="D5" s="10"/>
      <c r="E5" s="10"/>
      <c r="F5" s="5" t="s">
        <v>637</v>
      </c>
    </row>
    <row r="6" spans="1:6" s="2" customFormat="1" ht="60.6" thickTop="1" x14ac:dyDescent="0.25">
      <c r="A6" s="30" t="s">
        <v>158</v>
      </c>
      <c r="B6" s="31" t="s">
        <v>138</v>
      </c>
      <c r="C6" s="31" t="s">
        <v>51</v>
      </c>
      <c r="D6" s="31" t="s">
        <v>758</v>
      </c>
      <c r="E6" s="31" t="s">
        <v>759</v>
      </c>
      <c r="F6" s="32" t="s">
        <v>553</v>
      </c>
    </row>
    <row r="7" spans="1:6" s="2" customFormat="1" ht="15" customHeight="1" thickBot="1" x14ac:dyDescent="0.3">
      <c r="A7" s="47" t="s">
        <v>516</v>
      </c>
      <c r="B7" s="48" t="s">
        <v>517</v>
      </c>
      <c r="C7" s="48" t="s">
        <v>518</v>
      </c>
      <c r="D7" s="48" t="s">
        <v>519</v>
      </c>
      <c r="E7" s="48" t="s">
        <v>520</v>
      </c>
      <c r="F7" s="49" t="s">
        <v>521</v>
      </c>
    </row>
    <row r="8" spans="1:6" ht="15" customHeight="1" thickTop="1" x14ac:dyDescent="0.25">
      <c r="A8" s="63" t="s">
        <v>63</v>
      </c>
      <c r="B8" s="64" t="s">
        <v>52</v>
      </c>
      <c r="C8" s="65">
        <v>12794800</v>
      </c>
      <c r="D8" s="65">
        <v>8794400</v>
      </c>
      <c r="E8" s="65">
        <v>0</v>
      </c>
      <c r="F8" s="265">
        <f>D8+E8-C8</f>
        <v>-4000400</v>
      </c>
    </row>
    <row r="9" spans="1:6" s="187" customFormat="1" ht="24" x14ac:dyDescent="0.25">
      <c r="A9" s="37" t="s">
        <v>64</v>
      </c>
      <c r="B9" s="38" t="s">
        <v>604</v>
      </c>
      <c r="C9" s="39">
        <f>SUM(C8)</f>
        <v>12794800</v>
      </c>
      <c r="D9" s="39">
        <f t="shared" ref="D9:F9" si="0">SUM(D8)</f>
        <v>8794400</v>
      </c>
      <c r="E9" s="39">
        <f t="shared" si="0"/>
        <v>0</v>
      </c>
      <c r="F9" s="109">
        <f t="shared" si="0"/>
        <v>-4000400</v>
      </c>
    </row>
    <row r="10" spans="1:6" ht="15" customHeight="1" x14ac:dyDescent="0.25">
      <c r="A10" s="33" t="s">
        <v>65</v>
      </c>
      <c r="B10" s="34" t="s">
        <v>761</v>
      </c>
      <c r="C10" s="35">
        <f>C9</f>
        <v>12794800</v>
      </c>
      <c r="D10" s="35">
        <f t="shared" ref="D10:F10" si="1">D9</f>
        <v>8794400</v>
      </c>
      <c r="E10" s="35">
        <f t="shared" si="1"/>
        <v>0</v>
      </c>
      <c r="F10" s="80">
        <f t="shared" si="1"/>
        <v>-4000400</v>
      </c>
    </row>
    <row r="11" spans="1:6" ht="15" customHeight="1" x14ac:dyDescent="0.25">
      <c r="A11" s="770" t="s">
        <v>66</v>
      </c>
      <c r="B11" s="617" t="s">
        <v>760</v>
      </c>
      <c r="C11" s="23">
        <v>56134</v>
      </c>
      <c r="D11" s="23">
        <v>56134</v>
      </c>
      <c r="E11" s="23">
        <v>0</v>
      </c>
      <c r="F11" s="51">
        <f t="shared" ref="F11:F15" si="2">D11+E11-C11</f>
        <v>0</v>
      </c>
    </row>
    <row r="12" spans="1:6" ht="15" customHeight="1" x14ac:dyDescent="0.25">
      <c r="A12" s="770" t="s">
        <v>67</v>
      </c>
      <c r="B12" s="617" t="s">
        <v>603</v>
      </c>
      <c r="C12" s="23">
        <v>4477440</v>
      </c>
      <c r="D12" s="23">
        <v>4158193</v>
      </c>
      <c r="E12" s="23">
        <v>0</v>
      </c>
      <c r="F12" s="51">
        <f t="shared" si="2"/>
        <v>-319247</v>
      </c>
    </row>
    <row r="13" spans="1:6" ht="24" x14ac:dyDescent="0.25">
      <c r="A13" s="770" t="s">
        <v>68</v>
      </c>
      <c r="B13" s="617" t="s">
        <v>166</v>
      </c>
      <c r="C13" s="23">
        <v>1200000</v>
      </c>
      <c r="D13" s="23">
        <v>1200000</v>
      </c>
      <c r="E13" s="23">
        <v>0</v>
      </c>
      <c r="F13" s="51">
        <f t="shared" si="2"/>
        <v>0</v>
      </c>
    </row>
    <row r="14" spans="1:6" ht="24" x14ac:dyDescent="0.25">
      <c r="A14" s="770" t="s">
        <v>69</v>
      </c>
      <c r="B14" s="617" t="s">
        <v>762</v>
      </c>
      <c r="C14" s="23">
        <v>624459</v>
      </c>
      <c r="D14" s="23">
        <v>624459</v>
      </c>
      <c r="E14" s="23">
        <v>0</v>
      </c>
      <c r="F14" s="51">
        <f t="shared" si="2"/>
        <v>0</v>
      </c>
    </row>
    <row r="15" spans="1:6" ht="24" customHeight="1" thickBot="1" x14ac:dyDescent="0.3">
      <c r="A15" s="25" t="s">
        <v>70</v>
      </c>
      <c r="B15" s="26" t="s">
        <v>763</v>
      </c>
      <c r="C15" s="27">
        <v>426720</v>
      </c>
      <c r="D15" s="27">
        <v>426720</v>
      </c>
      <c r="E15" s="27">
        <v>0</v>
      </c>
      <c r="F15" s="52">
        <f t="shared" si="2"/>
        <v>0</v>
      </c>
    </row>
    <row r="16" spans="1:6" ht="18" customHeight="1" thickTop="1" thickBot="1" x14ac:dyDescent="0.3">
      <c r="A16" s="81" t="s">
        <v>71</v>
      </c>
      <c r="B16" s="82" t="s">
        <v>927</v>
      </c>
      <c r="C16" s="128">
        <f>SUM(C10:C15)</f>
        <v>19579553</v>
      </c>
      <c r="D16" s="128">
        <f>SUM(D10:D15)</f>
        <v>15259906</v>
      </c>
      <c r="E16" s="128">
        <v>0</v>
      </c>
      <c r="F16" s="83">
        <f t="shared" ref="F16" si="3">D16+E16-C16</f>
        <v>-4319647</v>
      </c>
    </row>
    <row r="17" spans="6:6" ht="13.2" thickTop="1" x14ac:dyDescent="0.25"/>
    <row r="30" spans="6:6" x14ac:dyDescent="0.25">
      <c r="F30" s="5" t="s">
        <v>770</v>
      </c>
    </row>
    <row r="31" spans="6:6" x14ac:dyDescent="0.25">
      <c r="F31" s="5" t="str">
        <f>F2</f>
        <v>a   4/2017. (V.31.) önkormányzati rendelethez</v>
      </c>
    </row>
    <row r="34" spans="1:6" ht="15" customHeight="1" x14ac:dyDescent="0.25">
      <c r="A34" s="948" t="s">
        <v>764</v>
      </c>
      <c r="B34" s="949"/>
      <c r="C34" s="949"/>
      <c r="D34" s="949"/>
      <c r="E34" s="949"/>
      <c r="F34" s="949"/>
    </row>
    <row r="35" spans="1:6" ht="15" customHeight="1" x14ac:dyDescent="0.25">
      <c r="A35" s="768"/>
      <c r="B35" s="769"/>
      <c r="C35" s="769"/>
      <c r="D35" s="769"/>
      <c r="E35" s="769"/>
      <c r="F35" s="769"/>
    </row>
    <row r="36" spans="1:6" ht="13.2" thickBot="1" x14ac:dyDescent="0.3">
      <c r="A36" s="14"/>
      <c r="B36" s="14"/>
      <c r="C36" s="787"/>
      <c r="D36" s="787"/>
      <c r="E36" s="5" t="s">
        <v>637</v>
      </c>
      <c r="F36"/>
    </row>
    <row r="37" spans="1:6" ht="60.6" thickTop="1" x14ac:dyDescent="0.25">
      <c r="A37" s="30" t="s">
        <v>158</v>
      </c>
      <c r="B37" s="31" t="s">
        <v>138</v>
      </c>
      <c r="C37" s="106" t="s">
        <v>928</v>
      </c>
      <c r="D37" s="106" t="s">
        <v>765</v>
      </c>
      <c r="E37" s="32" t="s">
        <v>769</v>
      </c>
      <c r="F37"/>
    </row>
    <row r="38" spans="1:6" ht="15" customHeight="1" thickBot="1" x14ac:dyDescent="0.3">
      <c r="A38" s="47" t="s">
        <v>516</v>
      </c>
      <c r="B38" s="48" t="s">
        <v>517</v>
      </c>
      <c r="C38" s="48" t="s">
        <v>518</v>
      </c>
      <c r="D38" s="48" t="s">
        <v>519</v>
      </c>
      <c r="E38" s="49" t="s">
        <v>533</v>
      </c>
      <c r="F38"/>
    </row>
    <row r="39" spans="1:6" ht="15" customHeight="1" thickTop="1" x14ac:dyDescent="0.25">
      <c r="A39" s="63" t="s">
        <v>63</v>
      </c>
      <c r="B39" s="45" t="s">
        <v>601</v>
      </c>
      <c r="C39" s="46">
        <v>13979505</v>
      </c>
      <c r="D39" s="46">
        <v>13979505</v>
      </c>
      <c r="E39" s="684">
        <v>0</v>
      </c>
      <c r="F39"/>
    </row>
    <row r="40" spans="1:6" ht="24" x14ac:dyDescent="0.25">
      <c r="A40" s="37" t="s">
        <v>64</v>
      </c>
      <c r="B40" s="38" t="s">
        <v>766</v>
      </c>
      <c r="C40" s="35">
        <v>13979505</v>
      </c>
      <c r="D40" s="35">
        <v>13979505</v>
      </c>
      <c r="E40" s="80">
        <v>0</v>
      </c>
      <c r="F40"/>
    </row>
    <row r="41" spans="1:6" ht="15" customHeight="1" x14ac:dyDescent="0.25">
      <c r="A41" s="33" t="s">
        <v>65</v>
      </c>
      <c r="B41" s="34" t="s">
        <v>767</v>
      </c>
      <c r="C41" s="35">
        <v>13979505</v>
      </c>
      <c r="D41" s="35">
        <v>13979505</v>
      </c>
      <c r="E41" s="80">
        <v>0</v>
      </c>
      <c r="F41"/>
    </row>
    <row r="42" spans="1:6" ht="15" customHeight="1" x14ac:dyDescent="0.25">
      <c r="A42" s="770" t="s">
        <v>66</v>
      </c>
      <c r="B42" s="771" t="s">
        <v>602</v>
      </c>
      <c r="C42" s="23">
        <v>4463000</v>
      </c>
      <c r="D42" s="23">
        <v>4463000</v>
      </c>
      <c r="E42" s="51">
        <v>0</v>
      </c>
      <c r="F42"/>
    </row>
    <row r="43" spans="1:6" s="187" customFormat="1" ht="22.8" x14ac:dyDescent="0.25">
      <c r="A43" s="33" t="s">
        <v>67</v>
      </c>
      <c r="B43" s="34" t="s">
        <v>605</v>
      </c>
      <c r="C43" s="35">
        <v>18442505</v>
      </c>
      <c r="D43" s="35">
        <v>18442505</v>
      </c>
      <c r="E43" s="80">
        <v>0</v>
      </c>
    </row>
    <row r="44" spans="1:6" ht="18" customHeight="1" thickBot="1" x14ac:dyDescent="0.3">
      <c r="A44" s="81" t="s">
        <v>68</v>
      </c>
      <c r="B44" s="82" t="s">
        <v>768</v>
      </c>
      <c r="C44" s="128">
        <v>18442505</v>
      </c>
      <c r="D44" s="128">
        <v>18442505</v>
      </c>
      <c r="E44" s="83">
        <v>0</v>
      </c>
    </row>
    <row r="45" spans="1:6" ht="13.2" thickTop="1" x14ac:dyDescent="0.25"/>
  </sheetData>
  <mergeCells count="2">
    <mergeCell ref="A4:F4"/>
    <mergeCell ref="A34:F3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25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66406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555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 4/2017. (V.31.)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948" t="s">
        <v>891</v>
      </c>
      <c r="B4" s="948"/>
      <c r="C4" s="948"/>
      <c r="D4" s="948"/>
      <c r="E4" s="948"/>
      <c r="F4" s="948"/>
      <c r="G4" s="948"/>
      <c r="H4" s="948"/>
      <c r="I4" s="948"/>
      <c r="J4" s="948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637</v>
      </c>
    </row>
    <row r="6" spans="1:18" s="1" customFormat="1" ht="60.6" thickTop="1" x14ac:dyDescent="0.25">
      <c r="A6" s="847" t="s">
        <v>158</v>
      </c>
      <c r="B6" s="846" t="s">
        <v>138</v>
      </c>
      <c r="C6" s="846" t="s">
        <v>37</v>
      </c>
      <c r="D6" s="846" t="s">
        <v>307</v>
      </c>
      <c r="E6" s="846" t="s">
        <v>38</v>
      </c>
      <c r="F6" s="846" t="s">
        <v>305</v>
      </c>
      <c r="G6" s="846" t="s">
        <v>308</v>
      </c>
      <c r="H6" s="846" t="s">
        <v>312</v>
      </c>
      <c r="I6" s="846" t="s">
        <v>306</v>
      </c>
      <c r="J6" s="848" t="s">
        <v>311</v>
      </c>
    </row>
    <row r="7" spans="1:18" s="1" customFormat="1" ht="13.5" customHeight="1" thickBot="1" x14ac:dyDescent="0.3">
      <c r="A7" s="111" t="s">
        <v>516</v>
      </c>
      <c r="B7" s="106" t="s">
        <v>517</v>
      </c>
      <c r="C7" s="106" t="s">
        <v>518</v>
      </c>
      <c r="D7" s="106" t="s">
        <v>519</v>
      </c>
      <c r="E7" s="106" t="s">
        <v>520</v>
      </c>
      <c r="F7" s="106" t="s">
        <v>521</v>
      </c>
      <c r="G7" s="106" t="s">
        <v>522</v>
      </c>
      <c r="H7" s="106" t="s">
        <v>523</v>
      </c>
      <c r="I7" s="106" t="s">
        <v>524</v>
      </c>
      <c r="J7" s="112" t="s">
        <v>525</v>
      </c>
    </row>
    <row r="8" spans="1:18" s="1" customFormat="1" ht="36.6" thickTop="1" x14ac:dyDescent="0.25">
      <c r="A8" s="18" t="s">
        <v>63</v>
      </c>
      <c r="B8" s="64" t="s">
        <v>299</v>
      </c>
      <c r="C8" s="65">
        <v>0</v>
      </c>
      <c r="D8" s="362">
        <v>0</v>
      </c>
      <c r="E8" s="65">
        <v>81951197</v>
      </c>
      <c r="F8" s="362">
        <v>0</v>
      </c>
      <c r="G8" s="362">
        <v>81951197</v>
      </c>
      <c r="H8" s="362">
        <v>0</v>
      </c>
      <c r="I8" s="362">
        <v>81951197</v>
      </c>
      <c r="J8" s="363">
        <f t="shared" ref="J8:J9" si="0">C8-I8+E8-H8</f>
        <v>0</v>
      </c>
    </row>
    <row r="9" spans="1:18" s="1" customFormat="1" ht="36" x14ac:dyDescent="0.25">
      <c r="A9" s="20" t="s">
        <v>64</v>
      </c>
      <c r="B9" s="22" t="s">
        <v>298</v>
      </c>
      <c r="C9" s="23">
        <v>0</v>
      </c>
      <c r="D9" s="100">
        <v>0</v>
      </c>
      <c r="E9" s="23">
        <v>0</v>
      </c>
      <c r="F9" s="100">
        <v>0</v>
      </c>
      <c r="G9" s="100">
        <f>C9+E9</f>
        <v>0</v>
      </c>
      <c r="H9" s="100">
        <v>0</v>
      </c>
      <c r="I9" s="100">
        <v>0</v>
      </c>
      <c r="J9" s="101">
        <f t="shared" si="0"/>
        <v>0</v>
      </c>
    </row>
    <row r="10" spans="1:18" s="1" customFormat="1" ht="24" x14ac:dyDescent="0.25">
      <c r="A10" s="20" t="s">
        <v>65</v>
      </c>
      <c r="B10" s="22" t="s">
        <v>297</v>
      </c>
      <c r="C10" s="23">
        <v>5687050</v>
      </c>
      <c r="D10" s="100">
        <v>0</v>
      </c>
      <c r="E10" s="23">
        <v>90710215</v>
      </c>
      <c r="F10" s="100">
        <v>592454</v>
      </c>
      <c r="G10" s="100">
        <f>C10+E10+F10</f>
        <v>96989719</v>
      </c>
      <c r="H10" s="100">
        <v>0</v>
      </c>
      <c r="I10" s="100">
        <v>91503745</v>
      </c>
      <c r="J10" s="101">
        <f>C10-I10+E10-H10+F10</f>
        <v>5485974</v>
      </c>
    </row>
    <row r="11" spans="1:18" s="1" customFormat="1" ht="24" x14ac:dyDescent="0.25">
      <c r="A11" s="20" t="s">
        <v>66</v>
      </c>
      <c r="B11" s="22" t="s">
        <v>300</v>
      </c>
      <c r="C11" s="23">
        <v>3332253</v>
      </c>
      <c r="D11" s="100">
        <v>0</v>
      </c>
      <c r="E11" s="23">
        <v>73683736</v>
      </c>
      <c r="F11" s="100">
        <v>0</v>
      </c>
      <c r="G11" s="100">
        <f>C11+E11</f>
        <v>77015989</v>
      </c>
      <c r="H11" s="100">
        <v>0</v>
      </c>
      <c r="I11" s="100">
        <v>74035592</v>
      </c>
      <c r="J11" s="101">
        <f t="shared" ref="J11:J17" si="1">C11-I11+E11-H11</f>
        <v>2980397</v>
      </c>
    </row>
    <row r="12" spans="1:18" s="1" customFormat="1" ht="24" x14ac:dyDescent="0.25">
      <c r="A12" s="20" t="s">
        <v>67</v>
      </c>
      <c r="B12" s="22" t="s">
        <v>301</v>
      </c>
      <c r="C12" s="23">
        <v>0</v>
      </c>
      <c r="D12" s="100">
        <v>0</v>
      </c>
      <c r="E12" s="23">
        <v>6441731</v>
      </c>
      <c r="F12" s="100">
        <v>0</v>
      </c>
      <c r="G12" s="100">
        <f>C12+E12</f>
        <v>6441731</v>
      </c>
      <c r="H12" s="100">
        <v>0</v>
      </c>
      <c r="I12" s="100">
        <v>6441731</v>
      </c>
      <c r="J12" s="101">
        <f t="shared" si="1"/>
        <v>0</v>
      </c>
    </row>
    <row r="13" spans="1:18" s="1" customFormat="1" ht="24" x14ac:dyDescent="0.25">
      <c r="A13" s="20" t="s">
        <v>68</v>
      </c>
      <c r="B13" s="22" t="s">
        <v>302</v>
      </c>
      <c r="C13" s="23">
        <v>0</v>
      </c>
      <c r="D13" s="100">
        <v>0</v>
      </c>
      <c r="E13" s="23">
        <v>1210345</v>
      </c>
      <c r="F13" s="100">
        <v>0</v>
      </c>
      <c r="G13" s="100">
        <f>C13+E13</f>
        <v>1210345</v>
      </c>
      <c r="H13" s="100">
        <v>0</v>
      </c>
      <c r="I13" s="100">
        <v>1210345</v>
      </c>
      <c r="J13" s="101">
        <f t="shared" si="1"/>
        <v>0</v>
      </c>
    </row>
    <row r="14" spans="1:18" s="1" customFormat="1" ht="24" x14ac:dyDescent="0.25">
      <c r="A14" s="20" t="s">
        <v>69</v>
      </c>
      <c r="B14" s="22" t="s">
        <v>303</v>
      </c>
      <c r="C14" s="23">
        <v>3660745</v>
      </c>
      <c r="D14" s="100">
        <v>0</v>
      </c>
      <c r="E14" s="23">
        <v>121020</v>
      </c>
      <c r="F14" s="100">
        <v>0</v>
      </c>
      <c r="G14" s="100">
        <f>C14+E14</f>
        <v>3781765</v>
      </c>
      <c r="H14" s="100">
        <v>0</v>
      </c>
      <c r="I14" s="100">
        <v>3781765</v>
      </c>
      <c r="J14" s="101">
        <f t="shared" si="1"/>
        <v>0</v>
      </c>
    </row>
    <row r="15" spans="1:18" s="1" customFormat="1" ht="24" x14ac:dyDescent="0.25">
      <c r="A15" s="20" t="s">
        <v>70</v>
      </c>
      <c r="B15" s="22" t="s">
        <v>304</v>
      </c>
      <c r="C15" s="23">
        <v>0</v>
      </c>
      <c r="D15" s="100">
        <v>0</v>
      </c>
      <c r="E15" s="23">
        <v>2539871</v>
      </c>
      <c r="F15" s="100">
        <v>0</v>
      </c>
      <c r="G15" s="100">
        <f>C15+E15</f>
        <v>2539871</v>
      </c>
      <c r="H15" s="100">
        <v>0</v>
      </c>
      <c r="I15" s="100">
        <v>2539871</v>
      </c>
      <c r="J15" s="101">
        <f t="shared" si="1"/>
        <v>0</v>
      </c>
    </row>
    <row r="16" spans="1:18" s="1" customFormat="1" ht="22.8" x14ac:dyDescent="0.25">
      <c r="A16" s="92" t="s">
        <v>71</v>
      </c>
      <c r="B16" s="34" t="s">
        <v>608</v>
      </c>
      <c r="C16" s="35">
        <f>SUM(C8:C15)</f>
        <v>12680048</v>
      </c>
      <c r="D16" s="35">
        <f t="shared" ref="D16:I16" si="2">SUM(D8:D15)</f>
        <v>0</v>
      </c>
      <c r="E16" s="35">
        <f t="shared" si="2"/>
        <v>256658115</v>
      </c>
      <c r="F16" s="35">
        <f t="shared" si="2"/>
        <v>592454</v>
      </c>
      <c r="G16" s="35">
        <f t="shared" si="2"/>
        <v>269930617</v>
      </c>
      <c r="H16" s="35">
        <f t="shared" si="2"/>
        <v>0</v>
      </c>
      <c r="I16" s="35">
        <f t="shared" si="2"/>
        <v>261464246</v>
      </c>
      <c r="J16" s="80">
        <f>SUM(J8:J15)</f>
        <v>8466371</v>
      </c>
    </row>
    <row r="17" spans="1:10" ht="24" x14ac:dyDescent="0.25">
      <c r="A17" s="20" t="s">
        <v>72</v>
      </c>
      <c r="B17" s="22" t="s">
        <v>893</v>
      </c>
      <c r="C17" s="23">
        <v>0</v>
      </c>
      <c r="D17" s="100">
        <v>0</v>
      </c>
      <c r="E17" s="23">
        <v>190843</v>
      </c>
      <c r="F17" s="100">
        <v>0</v>
      </c>
      <c r="G17" s="100">
        <f>C17+E17</f>
        <v>190843</v>
      </c>
      <c r="H17" s="100">
        <v>0</v>
      </c>
      <c r="I17" s="100">
        <v>0</v>
      </c>
      <c r="J17" s="101">
        <f t="shared" si="1"/>
        <v>190843</v>
      </c>
    </row>
    <row r="18" spans="1:10" ht="22.8" x14ac:dyDescent="0.25">
      <c r="A18" s="92">
        <v>11</v>
      </c>
      <c r="B18" s="34" t="s">
        <v>894</v>
      </c>
      <c r="C18" s="35">
        <f>SUM(C17:C17)</f>
        <v>0</v>
      </c>
      <c r="D18" s="35">
        <f>SUM(D17:D17)</f>
        <v>0</v>
      </c>
      <c r="E18" s="35">
        <f>SUM(E17:E17)</f>
        <v>190843</v>
      </c>
      <c r="F18" s="35">
        <f>SUM(F17:F17)</f>
        <v>0</v>
      </c>
      <c r="G18" s="116">
        <f>C18+E18</f>
        <v>190843</v>
      </c>
      <c r="H18" s="35">
        <f>SUM(H17:H17)</f>
        <v>0</v>
      </c>
      <c r="I18" s="35">
        <f>SUM(I17:I17)</f>
        <v>0</v>
      </c>
      <c r="J18" s="117">
        <f>SUM(J17)</f>
        <v>190843</v>
      </c>
    </row>
    <row r="19" spans="1:10" ht="13.5" customHeight="1" x14ac:dyDescent="0.25">
      <c r="A19" s="20">
        <v>12</v>
      </c>
      <c r="B19" s="22" t="s">
        <v>96</v>
      </c>
      <c r="C19" s="23">
        <f>SUM(C20:C21)</f>
        <v>622112</v>
      </c>
      <c r="D19" s="23">
        <f t="shared" ref="D19:I19" si="3">SUM(D20:D21)</f>
        <v>0</v>
      </c>
      <c r="E19" s="23">
        <f t="shared" si="3"/>
        <v>0</v>
      </c>
      <c r="F19" s="23">
        <f t="shared" si="3"/>
        <v>0</v>
      </c>
      <c r="G19" s="23">
        <f t="shared" si="3"/>
        <v>622112</v>
      </c>
      <c r="H19" s="23">
        <f t="shared" si="3"/>
        <v>0</v>
      </c>
      <c r="I19" s="23">
        <f t="shared" si="3"/>
        <v>460670</v>
      </c>
      <c r="J19" s="51">
        <f t="shared" ref="J19:J23" si="4">C19-I19+E19-H19</f>
        <v>161442</v>
      </c>
    </row>
    <row r="20" spans="1:10" ht="13.5" customHeight="1" x14ac:dyDescent="0.25">
      <c r="A20" s="20">
        <v>13</v>
      </c>
      <c r="B20" s="22" t="s">
        <v>95</v>
      </c>
      <c r="C20" s="23">
        <v>120000</v>
      </c>
      <c r="D20" s="100">
        <v>0</v>
      </c>
      <c r="E20" s="23">
        <v>0</v>
      </c>
      <c r="F20" s="100">
        <v>0</v>
      </c>
      <c r="G20" s="100">
        <f>C20+E20</f>
        <v>120000</v>
      </c>
      <c r="H20" s="100">
        <v>0</v>
      </c>
      <c r="I20" s="100">
        <v>20000</v>
      </c>
      <c r="J20" s="101">
        <f t="shared" si="4"/>
        <v>100000</v>
      </c>
    </row>
    <row r="21" spans="1:10" ht="13.5" customHeight="1" x14ac:dyDescent="0.25">
      <c r="A21" s="20">
        <v>14</v>
      </c>
      <c r="B21" s="22" t="s">
        <v>892</v>
      </c>
      <c r="C21" s="23">
        <v>502112</v>
      </c>
      <c r="D21" s="100">
        <v>0</v>
      </c>
      <c r="E21" s="23">
        <v>0</v>
      </c>
      <c r="F21" s="100">
        <v>0</v>
      </c>
      <c r="G21" s="100">
        <f>C21+E21</f>
        <v>502112</v>
      </c>
      <c r="H21" s="100">
        <v>0</v>
      </c>
      <c r="I21" s="100">
        <v>440670</v>
      </c>
      <c r="J21" s="101">
        <f t="shared" si="4"/>
        <v>61442</v>
      </c>
    </row>
    <row r="22" spans="1:10" ht="13.5" customHeight="1" x14ac:dyDescent="0.25">
      <c r="A22" s="20">
        <v>15</v>
      </c>
      <c r="B22" s="845" t="s">
        <v>895</v>
      </c>
      <c r="C22" s="23">
        <v>0</v>
      </c>
      <c r="D22" s="23">
        <v>0</v>
      </c>
      <c r="E22" s="23">
        <v>0</v>
      </c>
      <c r="F22" s="23">
        <v>0</v>
      </c>
      <c r="G22" s="100">
        <f>C22+E22</f>
        <v>0</v>
      </c>
      <c r="H22" s="23">
        <v>0</v>
      </c>
      <c r="I22" s="23">
        <v>-10000</v>
      </c>
      <c r="J22" s="101">
        <f t="shared" si="4"/>
        <v>10000</v>
      </c>
    </row>
    <row r="23" spans="1:10" ht="23.4" thickBot="1" x14ac:dyDescent="0.3">
      <c r="A23" s="364">
        <v>16</v>
      </c>
      <c r="B23" s="82" t="s">
        <v>896</v>
      </c>
      <c r="C23" s="128">
        <f>C19+C22</f>
        <v>622112</v>
      </c>
      <c r="D23" s="128">
        <f>D19+D22</f>
        <v>0</v>
      </c>
      <c r="E23" s="128">
        <f t="shared" ref="E23:I23" si="5">E19+E22</f>
        <v>0</v>
      </c>
      <c r="F23" s="128">
        <f t="shared" si="5"/>
        <v>0</v>
      </c>
      <c r="G23" s="128">
        <f t="shared" si="5"/>
        <v>622112</v>
      </c>
      <c r="H23" s="128">
        <f t="shared" si="5"/>
        <v>0</v>
      </c>
      <c r="I23" s="128">
        <f t="shared" si="5"/>
        <v>450670</v>
      </c>
      <c r="J23" s="83">
        <f t="shared" si="4"/>
        <v>171442</v>
      </c>
    </row>
    <row r="24" spans="1:10" ht="18" customHeight="1" thickTop="1" thickBot="1" x14ac:dyDescent="0.3">
      <c r="A24" s="485">
        <v>17</v>
      </c>
      <c r="B24" s="268" t="s">
        <v>897</v>
      </c>
      <c r="C24" s="269">
        <f t="shared" ref="C24:J24" si="6">C16+C18+C23</f>
        <v>13302160</v>
      </c>
      <c r="D24" s="269">
        <f t="shared" si="6"/>
        <v>0</v>
      </c>
      <c r="E24" s="269">
        <f t="shared" si="6"/>
        <v>256848958</v>
      </c>
      <c r="F24" s="269">
        <f t="shared" si="6"/>
        <v>592454</v>
      </c>
      <c r="G24" s="269">
        <f t="shared" si="6"/>
        <v>270743572</v>
      </c>
      <c r="H24" s="269">
        <f t="shared" si="6"/>
        <v>0</v>
      </c>
      <c r="I24" s="269">
        <f t="shared" si="6"/>
        <v>261914916</v>
      </c>
      <c r="J24" s="270">
        <f t="shared" si="6"/>
        <v>8828656</v>
      </c>
    </row>
    <row r="25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scale="97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5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607</v>
      </c>
    </row>
    <row r="2" spans="1:10" ht="13.5" customHeight="1" x14ac:dyDescent="0.25">
      <c r="H2" s="14"/>
      <c r="I2" s="14"/>
      <c r="J2" s="5" t="str">
        <f>'1.d sz. melléklet'!F2</f>
        <v>a   4/2017. (V.31.)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948" t="s">
        <v>920</v>
      </c>
      <c r="B4" s="948"/>
      <c r="C4" s="948"/>
      <c r="D4" s="948"/>
      <c r="E4" s="948"/>
      <c r="F4" s="948"/>
      <c r="G4" s="948"/>
      <c r="H4" s="948"/>
      <c r="I4" s="948"/>
      <c r="J4" s="948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637</v>
      </c>
    </row>
    <row r="6" spans="1:10" s="1" customFormat="1" ht="60.75" customHeight="1" thickTop="1" x14ac:dyDescent="0.25">
      <c r="A6" s="18" t="s">
        <v>158</v>
      </c>
      <c r="B6" s="19" t="s">
        <v>138</v>
      </c>
      <c r="C6" s="19" t="s">
        <v>39</v>
      </c>
      <c r="D6" s="19" t="s">
        <v>900</v>
      </c>
      <c r="E6" s="19" t="s">
        <v>899</v>
      </c>
      <c r="F6" s="857" t="s">
        <v>309</v>
      </c>
      <c r="G6" s="19" t="s">
        <v>898</v>
      </c>
      <c r="H6" s="19" t="s">
        <v>901</v>
      </c>
      <c r="I6" s="857" t="s">
        <v>306</v>
      </c>
      <c r="J6" s="858" t="s">
        <v>310</v>
      </c>
    </row>
    <row r="7" spans="1:10" s="1" customFormat="1" ht="13.5" customHeight="1" thickBot="1" x14ac:dyDescent="0.3">
      <c r="A7" s="47" t="s">
        <v>516</v>
      </c>
      <c r="B7" s="48" t="s">
        <v>517</v>
      </c>
      <c r="C7" s="48" t="s">
        <v>518</v>
      </c>
      <c r="D7" s="48" t="s">
        <v>519</v>
      </c>
      <c r="E7" s="48" t="s">
        <v>520</v>
      </c>
      <c r="F7" s="48" t="s">
        <v>521</v>
      </c>
      <c r="G7" s="48" t="s">
        <v>522</v>
      </c>
      <c r="H7" s="48" t="s">
        <v>523</v>
      </c>
      <c r="I7" s="48" t="s">
        <v>524</v>
      </c>
      <c r="J7" s="49" t="s">
        <v>525</v>
      </c>
    </row>
    <row r="8" spans="1:10" s="1" customFormat="1" ht="24.6" thickTop="1" x14ac:dyDescent="0.25">
      <c r="A8" s="63" t="s">
        <v>63</v>
      </c>
      <c r="B8" s="64" t="s">
        <v>284</v>
      </c>
      <c r="C8" s="65">
        <v>0</v>
      </c>
      <c r="D8" s="65">
        <v>0</v>
      </c>
      <c r="E8" s="65">
        <v>31722248</v>
      </c>
      <c r="F8" s="65">
        <v>0</v>
      </c>
      <c r="G8" s="65">
        <f t="shared" ref="G8:G16" si="0">C8+E8</f>
        <v>31722248</v>
      </c>
      <c r="H8" s="65">
        <v>0</v>
      </c>
      <c r="I8" s="65">
        <v>31722248</v>
      </c>
      <c r="J8" s="265">
        <f>G8-H8-I8</f>
        <v>0</v>
      </c>
    </row>
    <row r="9" spans="1:10" s="1" customFormat="1" ht="37.5" customHeight="1" x14ac:dyDescent="0.25">
      <c r="A9" s="21" t="s">
        <v>64</v>
      </c>
      <c r="B9" s="22" t="s">
        <v>285</v>
      </c>
      <c r="C9" s="23">
        <v>0</v>
      </c>
      <c r="D9" s="23">
        <v>0</v>
      </c>
      <c r="E9" s="23">
        <v>9180901</v>
      </c>
      <c r="F9" s="23">
        <v>0</v>
      </c>
      <c r="G9" s="23">
        <f t="shared" si="0"/>
        <v>9180901</v>
      </c>
      <c r="H9" s="23">
        <v>0</v>
      </c>
      <c r="I9" s="23">
        <v>9180901</v>
      </c>
      <c r="J9" s="51">
        <f t="shared" ref="J9:J19" si="1">G9-H9-I9</f>
        <v>0</v>
      </c>
    </row>
    <row r="10" spans="1:10" s="107" customFormat="1" ht="24" x14ac:dyDescent="0.25">
      <c r="A10" s="21" t="s">
        <v>65</v>
      </c>
      <c r="B10" s="22" t="s">
        <v>286</v>
      </c>
      <c r="C10" s="23">
        <v>2558165</v>
      </c>
      <c r="D10" s="23">
        <v>0</v>
      </c>
      <c r="E10" s="23">
        <v>99841292</v>
      </c>
      <c r="F10" s="23">
        <v>0</v>
      </c>
      <c r="G10" s="23">
        <f t="shared" si="0"/>
        <v>102399457</v>
      </c>
      <c r="H10" s="23">
        <v>0</v>
      </c>
      <c r="I10" s="23">
        <v>102152732</v>
      </c>
      <c r="J10" s="51">
        <f t="shared" si="1"/>
        <v>246725</v>
      </c>
    </row>
    <row r="11" spans="1:10" s="68" customFormat="1" ht="24" x14ac:dyDescent="0.25">
      <c r="A11" s="21" t="s">
        <v>66</v>
      </c>
      <c r="B11" s="22" t="s">
        <v>289</v>
      </c>
      <c r="C11" s="23">
        <v>0</v>
      </c>
      <c r="D11" s="23">
        <v>0</v>
      </c>
      <c r="E11" s="23">
        <v>3070830</v>
      </c>
      <c r="F11" s="23">
        <v>0</v>
      </c>
      <c r="G11" s="23">
        <f t="shared" si="0"/>
        <v>3070830</v>
      </c>
      <c r="H11" s="23">
        <v>0</v>
      </c>
      <c r="I11" s="23">
        <v>3039720</v>
      </c>
      <c r="J11" s="51">
        <f t="shared" si="1"/>
        <v>31110</v>
      </c>
    </row>
    <row r="12" spans="1:10" s="68" customFormat="1" ht="24" x14ac:dyDescent="0.25">
      <c r="A12" s="21" t="s">
        <v>67</v>
      </c>
      <c r="B12" s="22" t="s">
        <v>290</v>
      </c>
      <c r="C12" s="23">
        <v>66334</v>
      </c>
      <c r="D12" s="23">
        <v>0</v>
      </c>
      <c r="E12" s="23">
        <v>34185448</v>
      </c>
      <c r="F12" s="23">
        <v>0</v>
      </c>
      <c r="G12" s="23">
        <f t="shared" si="0"/>
        <v>34251782</v>
      </c>
      <c r="H12" s="23">
        <v>0</v>
      </c>
      <c r="I12" s="23">
        <v>34251782</v>
      </c>
      <c r="J12" s="51">
        <f t="shared" si="1"/>
        <v>0</v>
      </c>
    </row>
    <row r="13" spans="1:10" s="68" customFormat="1" ht="24" x14ac:dyDescent="0.25">
      <c r="A13" s="21" t="s">
        <v>68</v>
      </c>
      <c r="B13" s="22" t="s">
        <v>291</v>
      </c>
      <c r="C13" s="23">
        <v>4064736</v>
      </c>
      <c r="D13" s="23">
        <v>0</v>
      </c>
      <c r="E13" s="23">
        <v>85071777</v>
      </c>
      <c r="F13" s="23">
        <v>0</v>
      </c>
      <c r="G13" s="23">
        <f t="shared" si="0"/>
        <v>89136513</v>
      </c>
      <c r="H13" s="23">
        <v>0</v>
      </c>
      <c r="I13" s="23">
        <v>89136513</v>
      </c>
      <c r="J13" s="51">
        <f t="shared" si="1"/>
        <v>0</v>
      </c>
    </row>
    <row r="14" spans="1:10" s="68" customFormat="1" ht="24" x14ac:dyDescent="0.25">
      <c r="A14" s="21" t="s">
        <v>69</v>
      </c>
      <c r="B14" s="22" t="s">
        <v>292</v>
      </c>
      <c r="C14" s="23">
        <v>0</v>
      </c>
      <c r="D14" s="23">
        <v>0</v>
      </c>
      <c r="E14" s="23">
        <v>8462753</v>
      </c>
      <c r="F14" s="23">
        <v>0</v>
      </c>
      <c r="G14" s="23">
        <f t="shared" si="0"/>
        <v>8462753</v>
      </c>
      <c r="H14" s="23">
        <v>0</v>
      </c>
      <c r="I14" s="23">
        <v>8462753</v>
      </c>
      <c r="J14" s="51">
        <f t="shared" si="1"/>
        <v>0</v>
      </c>
    </row>
    <row r="15" spans="1:10" s="108" customFormat="1" ht="24" customHeight="1" x14ac:dyDescent="0.25">
      <c r="A15" s="622" t="s">
        <v>70</v>
      </c>
      <c r="B15" s="22" t="s">
        <v>293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  <c r="H15" s="23">
        <v>0</v>
      </c>
      <c r="I15" s="23">
        <v>0</v>
      </c>
      <c r="J15" s="51">
        <f t="shared" si="1"/>
        <v>0</v>
      </c>
    </row>
    <row r="16" spans="1:10" s="1" customFormat="1" ht="24" x14ac:dyDescent="0.25">
      <c r="A16" s="21" t="s">
        <v>71</v>
      </c>
      <c r="B16" s="22" t="s">
        <v>294</v>
      </c>
      <c r="C16" s="23">
        <v>0</v>
      </c>
      <c r="D16" s="23">
        <v>0</v>
      </c>
      <c r="E16" s="23">
        <v>121077453</v>
      </c>
      <c r="F16" s="23">
        <v>0</v>
      </c>
      <c r="G16" s="23">
        <f t="shared" si="0"/>
        <v>121077453</v>
      </c>
      <c r="H16" s="23">
        <v>0</v>
      </c>
      <c r="I16" s="23">
        <v>121077453</v>
      </c>
      <c r="J16" s="51">
        <f t="shared" si="1"/>
        <v>0</v>
      </c>
    </row>
    <row r="17" spans="1:10" s="1" customFormat="1" ht="22.8" x14ac:dyDescent="0.25">
      <c r="A17" s="33" t="s">
        <v>72</v>
      </c>
      <c r="B17" s="34" t="s">
        <v>295</v>
      </c>
      <c r="C17" s="35">
        <f t="shared" ref="C17:I17" si="2">SUM(C8:C16)</f>
        <v>6689235</v>
      </c>
      <c r="D17" s="35">
        <f t="shared" si="2"/>
        <v>0</v>
      </c>
      <c r="E17" s="35">
        <f t="shared" si="2"/>
        <v>392612702</v>
      </c>
      <c r="F17" s="35">
        <f t="shared" si="2"/>
        <v>0</v>
      </c>
      <c r="G17" s="35">
        <f>SUM(G8:G16)</f>
        <v>399301937</v>
      </c>
      <c r="H17" s="35">
        <f t="shared" si="2"/>
        <v>0</v>
      </c>
      <c r="I17" s="35">
        <f t="shared" si="2"/>
        <v>399024102</v>
      </c>
      <c r="J17" s="80">
        <f t="shared" si="1"/>
        <v>277835</v>
      </c>
    </row>
    <row r="18" spans="1:10" s="1" customFormat="1" ht="24" customHeight="1" x14ac:dyDescent="0.25">
      <c r="A18" s="855" t="s">
        <v>140</v>
      </c>
      <c r="B18" s="856" t="s">
        <v>902</v>
      </c>
      <c r="C18" s="23">
        <v>0</v>
      </c>
      <c r="D18" s="23">
        <v>0</v>
      </c>
      <c r="E18" s="23">
        <v>380073</v>
      </c>
      <c r="F18" s="23">
        <v>0</v>
      </c>
      <c r="G18" s="23">
        <f>C18+E18</f>
        <v>380073</v>
      </c>
      <c r="H18" s="23">
        <v>0</v>
      </c>
      <c r="I18" s="69">
        <v>0</v>
      </c>
      <c r="J18" s="51">
        <f t="shared" ref="J18" si="3">G18-H18-I18</f>
        <v>380073</v>
      </c>
    </row>
    <row r="19" spans="1:10" s="1" customFormat="1" ht="24" customHeight="1" x14ac:dyDescent="0.25">
      <c r="A19" s="21">
        <v>12</v>
      </c>
      <c r="B19" s="22" t="s">
        <v>287</v>
      </c>
      <c r="C19" s="23">
        <v>2364637</v>
      </c>
      <c r="D19" s="23">
        <v>0</v>
      </c>
      <c r="E19" s="23">
        <v>-155591</v>
      </c>
      <c r="F19" s="23">
        <v>0</v>
      </c>
      <c r="G19" s="23">
        <f>C19+E19</f>
        <v>2209046</v>
      </c>
      <c r="H19" s="23">
        <v>0</v>
      </c>
      <c r="I19" s="69">
        <v>0</v>
      </c>
      <c r="J19" s="51">
        <f t="shared" si="1"/>
        <v>2209046</v>
      </c>
    </row>
    <row r="20" spans="1:10" s="272" customFormat="1" ht="22.8" x14ac:dyDescent="0.25">
      <c r="A20" s="33">
        <v>13</v>
      </c>
      <c r="B20" s="34" t="s">
        <v>903</v>
      </c>
      <c r="C20" s="35">
        <f>SUM(C18:C19)</f>
        <v>2364637</v>
      </c>
      <c r="D20" s="35">
        <f t="shared" ref="D20:J20" si="4">SUM(D18:D19)</f>
        <v>0</v>
      </c>
      <c r="E20" s="35">
        <f t="shared" si="4"/>
        <v>224482</v>
      </c>
      <c r="F20" s="35">
        <f t="shared" si="4"/>
        <v>0</v>
      </c>
      <c r="G20" s="35">
        <f t="shared" si="4"/>
        <v>2589119</v>
      </c>
      <c r="H20" s="35">
        <f t="shared" si="4"/>
        <v>0</v>
      </c>
      <c r="I20" s="465">
        <f t="shared" si="4"/>
        <v>0</v>
      </c>
      <c r="J20" s="80">
        <f t="shared" si="4"/>
        <v>2589119</v>
      </c>
    </row>
    <row r="21" spans="1:10" ht="13.5" customHeight="1" x14ac:dyDescent="0.25">
      <c r="A21" s="21">
        <v>14</v>
      </c>
      <c r="B21" s="22" t="s">
        <v>288</v>
      </c>
      <c r="C21" s="23">
        <v>819331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851">
        <v>-405832</v>
      </c>
      <c r="J21" s="51">
        <f>C21-I21</f>
        <v>1225163</v>
      </c>
    </row>
    <row r="22" spans="1:10" ht="13.5" customHeight="1" x14ac:dyDescent="0.25">
      <c r="A22" s="21">
        <v>15</v>
      </c>
      <c r="B22" s="22" t="s">
        <v>296</v>
      </c>
      <c r="C22" s="23">
        <v>346597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851">
        <v>335329</v>
      </c>
      <c r="J22" s="51">
        <f>C22-I22</f>
        <v>11268</v>
      </c>
    </row>
    <row r="23" spans="1:10" ht="23.4" thickBot="1" x14ac:dyDescent="0.3">
      <c r="A23" s="81">
        <v>16</v>
      </c>
      <c r="B23" s="82" t="s">
        <v>929</v>
      </c>
      <c r="C23" s="128">
        <f>SUM(C21:C22)</f>
        <v>1165928</v>
      </c>
      <c r="D23" s="128">
        <f t="shared" ref="D23:I23" si="5">SUM(D21:D22)</f>
        <v>0</v>
      </c>
      <c r="E23" s="128">
        <f t="shared" si="5"/>
        <v>0</v>
      </c>
      <c r="F23" s="128">
        <f t="shared" si="5"/>
        <v>0</v>
      </c>
      <c r="G23" s="128">
        <f t="shared" si="5"/>
        <v>0</v>
      </c>
      <c r="H23" s="128">
        <f t="shared" si="5"/>
        <v>0</v>
      </c>
      <c r="I23" s="128">
        <f t="shared" si="5"/>
        <v>-70503</v>
      </c>
      <c r="J23" s="83">
        <f>SUM(J21:J22)</f>
        <v>1236431</v>
      </c>
    </row>
    <row r="24" spans="1:10" ht="18" customHeight="1" thickTop="1" thickBot="1" x14ac:dyDescent="0.3">
      <c r="A24" s="73">
        <v>17</v>
      </c>
      <c r="B24" s="74" t="s">
        <v>904</v>
      </c>
      <c r="C24" s="75">
        <f t="shared" ref="C24:J24" si="6">C17+C20+C23</f>
        <v>10219800</v>
      </c>
      <c r="D24" s="75">
        <f t="shared" si="6"/>
        <v>0</v>
      </c>
      <c r="E24" s="75">
        <f t="shared" si="6"/>
        <v>392837184</v>
      </c>
      <c r="F24" s="75">
        <f t="shared" si="6"/>
        <v>0</v>
      </c>
      <c r="G24" s="75">
        <f t="shared" si="6"/>
        <v>401891056</v>
      </c>
      <c r="H24" s="75">
        <f t="shared" si="6"/>
        <v>0</v>
      </c>
      <c r="I24" s="75">
        <f t="shared" si="6"/>
        <v>398953599</v>
      </c>
      <c r="J24" s="110">
        <f t="shared" si="6"/>
        <v>4103385</v>
      </c>
    </row>
    <row r="25" spans="1:10" ht="13.2" thickTop="1" x14ac:dyDescent="0.25"/>
  </sheetData>
  <mergeCells count="1">
    <mergeCell ref="A4:J4"/>
  </mergeCells>
  <phoneticPr fontId="0" type="noConversion"/>
  <pageMargins left="0.75" right="0.75" top="1" bottom="1" header="0.5" footer="0.5"/>
  <pageSetup scale="8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13"/>
      <c r="G1" s="113"/>
      <c r="H1" s="114" t="s">
        <v>556</v>
      </c>
    </row>
    <row r="2" spans="1:8" ht="15" customHeight="1" x14ac:dyDescent="0.25">
      <c r="F2" s="113"/>
      <c r="G2" s="113"/>
      <c r="H2" s="114" t="str">
        <f>'1.d sz. melléklet'!F2</f>
        <v>a   4/2017. (V.31.)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948" t="s">
        <v>771</v>
      </c>
      <c r="B4" s="948"/>
      <c r="C4" s="948"/>
      <c r="D4" s="948"/>
      <c r="E4" s="948"/>
      <c r="F4" s="948"/>
      <c r="G4" s="948"/>
      <c r="H4" s="948"/>
    </row>
    <row r="5" spans="1:8" ht="15" customHeight="1" thickBot="1" x14ac:dyDescent="0.3">
      <c r="A5" s="14"/>
      <c r="B5" s="14"/>
      <c r="C5" s="115"/>
      <c r="D5" s="115"/>
      <c r="E5" s="115"/>
      <c r="F5" s="14"/>
      <c r="G5" s="14"/>
      <c r="H5" s="114" t="s">
        <v>637</v>
      </c>
    </row>
    <row r="6" spans="1:8" ht="48.6" thickTop="1" x14ac:dyDescent="0.25">
      <c r="A6" s="94" t="s">
        <v>158</v>
      </c>
      <c r="B6" s="95" t="s">
        <v>138</v>
      </c>
      <c r="C6" s="95" t="s">
        <v>28</v>
      </c>
      <c r="D6" s="95" t="s">
        <v>29</v>
      </c>
      <c r="E6" s="95" t="s">
        <v>30</v>
      </c>
      <c r="F6" s="95" t="s">
        <v>930</v>
      </c>
      <c r="G6" s="95" t="s">
        <v>31</v>
      </c>
      <c r="H6" s="96" t="s">
        <v>32</v>
      </c>
    </row>
    <row r="7" spans="1:8" ht="15" customHeight="1" thickBot="1" x14ac:dyDescent="0.3">
      <c r="A7" s="97" t="s">
        <v>516</v>
      </c>
      <c r="B7" s="788" t="s">
        <v>517</v>
      </c>
      <c r="C7" s="788" t="s">
        <v>518</v>
      </c>
      <c r="D7" s="788" t="s">
        <v>519</v>
      </c>
      <c r="E7" s="788" t="s">
        <v>520</v>
      </c>
      <c r="F7" s="788" t="s">
        <v>521</v>
      </c>
      <c r="G7" s="788" t="s">
        <v>522</v>
      </c>
      <c r="H7" s="789" t="s">
        <v>523</v>
      </c>
    </row>
    <row r="8" spans="1:8" s="1" customFormat="1" ht="15" customHeight="1" thickTop="1" x14ac:dyDescent="0.25">
      <c r="A8" s="18" t="s">
        <v>63</v>
      </c>
      <c r="B8" s="64" t="s">
        <v>772</v>
      </c>
      <c r="C8" s="65">
        <v>622112</v>
      </c>
      <c r="D8" s="65">
        <v>0</v>
      </c>
      <c r="E8" s="65">
        <v>0</v>
      </c>
      <c r="F8" s="65">
        <v>0</v>
      </c>
      <c r="G8" s="65">
        <v>161442</v>
      </c>
      <c r="H8" s="265">
        <v>0</v>
      </c>
    </row>
    <row r="9" spans="1:8" s="1" customFormat="1" ht="15" customHeight="1" x14ac:dyDescent="0.25">
      <c r="A9" s="20" t="s">
        <v>64</v>
      </c>
      <c r="B9" s="771" t="s">
        <v>33</v>
      </c>
      <c r="C9" s="23">
        <v>40910000</v>
      </c>
      <c r="D9" s="23">
        <v>0</v>
      </c>
      <c r="E9" s="23">
        <v>0</v>
      </c>
      <c r="F9" s="23">
        <v>0</v>
      </c>
      <c r="G9" s="23">
        <v>40910000</v>
      </c>
      <c r="H9" s="51">
        <v>0</v>
      </c>
    </row>
    <row r="10" spans="1:8" s="1" customFormat="1" x14ac:dyDescent="0.25">
      <c r="A10" s="20" t="s">
        <v>65</v>
      </c>
      <c r="B10" s="771" t="s">
        <v>34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1">
        <v>0</v>
      </c>
    </row>
    <row r="11" spans="1:8" s="1" customFormat="1" ht="15" customHeight="1" x14ac:dyDescent="0.25">
      <c r="A11" s="20" t="s">
        <v>66</v>
      </c>
      <c r="B11" s="771" t="s">
        <v>35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15" customHeight="1" x14ac:dyDescent="0.25">
      <c r="A12" s="20" t="s">
        <v>67</v>
      </c>
      <c r="B12" s="771" t="s">
        <v>773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1">
        <v>0</v>
      </c>
    </row>
    <row r="13" spans="1:8" s="1" customFormat="1" ht="15" customHeight="1" x14ac:dyDescent="0.25">
      <c r="A13" s="20" t="s">
        <v>68</v>
      </c>
      <c r="B13" s="771" t="s">
        <v>192</v>
      </c>
      <c r="C13" s="23">
        <v>217607149</v>
      </c>
      <c r="D13" s="23">
        <v>0</v>
      </c>
      <c r="E13" s="23">
        <v>0</v>
      </c>
      <c r="F13" s="23">
        <v>0</v>
      </c>
      <c r="G13" s="23">
        <v>80173057</v>
      </c>
      <c r="H13" s="51">
        <v>0</v>
      </c>
    </row>
    <row r="14" spans="1:8" s="1" customFormat="1" ht="15" customHeight="1" x14ac:dyDescent="0.25">
      <c r="A14" s="20" t="s">
        <v>69</v>
      </c>
      <c r="B14" s="771" t="s">
        <v>774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0" t="s">
        <v>70</v>
      </c>
      <c r="B15" s="771" t="s">
        <v>775</v>
      </c>
      <c r="C15" s="23">
        <v>18840533</v>
      </c>
      <c r="D15" s="23">
        <v>6160485</v>
      </c>
      <c r="E15" s="23">
        <v>1468138</v>
      </c>
      <c r="F15" s="23">
        <v>2060592</v>
      </c>
      <c r="G15" s="23">
        <v>14225245</v>
      </c>
      <c r="H15" s="51">
        <v>5568031</v>
      </c>
    </row>
    <row r="16" spans="1:8" s="1" customFormat="1" ht="15" customHeight="1" x14ac:dyDescent="0.25">
      <c r="A16" s="20" t="s">
        <v>71</v>
      </c>
      <c r="B16" s="771" t="s">
        <v>193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1">
        <v>0</v>
      </c>
    </row>
    <row r="17" spans="1:9" s="1" customFormat="1" ht="15" customHeight="1" thickBot="1" x14ac:dyDescent="0.3">
      <c r="A17" s="102" t="s">
        <v>72</v>
      </c>
      <c r="B17" s="26" t="s">
        <v>36</v>
      </c>
      <c r="C17" s="27">
        <v>0</v>
      </c>
      <c r="D17" s="27">
        <v>0</v>
      </c>
      <c r="E17" s="27">
        <v>0</v>
      </c>
      <c r="F17" s="27">
        <v>0</v>
      </c>
      <c r="G17" s="27">
        <v>100000000</v>
      </c>
      <c r="H17" s="51">
        <v>0</v>
      </c>
    </row>
    <row r="18" spans="1:9" s="1" customFormat="1" ht="18" customHeight="1" thickTop="1" thickBot="1" x14ac:dyDescent="0.3">
      <c r="A18" s="485">
        <v>11</v>
      </c>
      <c r="B18" s="268" t="s">
        <v>776</v>
      </c>
      <c r="C18" s="269">
        <f t="shared" ref="C18:H18" si="0">SUM(C8:C17)</f>
        <v>277979794</v>
      </c>
      <c r="D18" s="269">
        <f t="shared" si="0"/>
        <v>6160485</v>
      </c>
      <c r="E18" s="269">
        <f t="shared" si="0"/>
        <v>1468138</v>
      </c>
      <c r="F18" s="269">
        <f t="shared" si="0"/>
        <v>2060592</v>
      </c>
      <c r="G18" s="269">
        <f t="shared" si="0"/>
        <v>235469744</v>
      </c>
      <c r="H18" s="677">
        <f t="shared" si="0"/>
        <v>5568031</v>
      </c>
    </row>
    <row r="19" spans="1:9" ht="15.6" thickTop="1" x14ac:dyDescent="0.25">
      <c r="C19" s="267"/>
      <c r="D19" s="267"/>
      <c r="E19" s="267"/>
      <c r="F19" s="267"/>
      <c r="G19" s="267"/>
      <c r="H19" s="267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P138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2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K1" s="5" t="s">
        <v>557</v>
      </c>
      <c r="AO1" s="9"/>
      <c r="AP1" s="9"/>
    </row>
    <row r="2" spans="1:42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K2" s="5" t="str">
        <f>'1.d sz. melléklet'!F2</f>
        <v>a   4/2017. (V.31.) önkormányzati rendelethez</v>
      </c>
      <c r="AO2" s="9"/>
      <c r="AP2" s="9"/>
    </row>
    <row r="3" spans="1:42" ht="13.5" customHeight="1" x14ac:dyDescent="0.25">
      <c r="A3" s="8"/>
      <c r="B3" s="8"/>
      <c r="C3" s="8"/>
      <c r="D3" s="8"/>
      <c r="E3" s="8"/>
      <c r="F3" s="8"/>
      <c r="G3" s="8"/>
      <c r="H3" s="8"/>
      <c r="I3" s="8"/>
      <c r="AO3" s="9"/>
      <c r="AP3" s="9"/>
    </row>
    <row r="4" spans="1:42" ht="15" customHeight="1" x14ac:dyDescent="0.25">
      <c r="A4" s="924" t="s">
        <v>877</v>
      </c>
      <c r="B4" s="924"/>
      <c r="C4" s="924"/>
      <c r="D4" s="924"/>
      <c r="E4" s="924"/>
      <c r="F4" s="924"/>
      <c r="G4" s="924"/>
      <c r="H4" s="924"/>
      <c r="I4" s="924"/>
      <c r="J4" s="924"/>
      <c r="K4" s="924"/>
      <c r="AO4" s="9"/>
      <c r="AP4" s="9"/>
    </row>
    <row r="5" spans="1:42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K5" s="5" t="s">
        <v>637</v>
      </c>
      <c r="AO5" s="9"/>
      <c r="AP5" s="9"/>
    </row>
    <row r="6" spans="1:42" s="276" customFormat="1" ht="85.2" thickTop="1" thickBot="1" x14ac:dyDescent="0.3">
      <c r="A6" s="280" t="s">
        <v>158</v>
      </c>
      <c r="B6" s="126" t="s">
        <v>138</v>
      </c>
      <c r="C6" s="126" t="s">
        <v>225</v>
      </c>
      <c r="D6" s="126" t="s">
        <v>194</v>
      </c>
      <c r="E6" s="126" t="s">
        <v>229</v>
      </c>
      <c r="F6" s="126" t="s">
        <v>195</v>
      </c>
      <c r="G6" s="126" t="s">
        <v>226</v>
      </c>
      <c r="H6" s="126" t="s">
        <v>228</v>
      </c>
      <c r="I6" s="126" t="s">
        <v>196</v>
      </c>
      <c r="J6" s="637" t="s">
        <v>197</v>
      </c>
      <c r="K6" s="127" t="s">
        <v>198</v>
      </c>
    </row>
    <row r="7" spans="1:42" ht="15" customHeight="1" thickTop="1" x14ac:dyDescent="0.25">
      <c r="A7" s="28" t="s">
        <v>63</v>
      </c>
      <c r="B7" s="88" t="s">
        <v>40</v>
      </c>
      <c r="C7" s="65">
        <v>7131440</v>
      </c>
      <c r="D7" s="65">
        <v>876094</v>
      </c>
      <c r="E7" s="65">
        <v>0</v>
      </c>
      <c r="F7" s="65">
        <v>0</v>
      </c>
      <c r="G7" s="65">
        <v>1667366</v>
      </c>
      <c r="H7" s="65">
        <v>0</v>
      </c>
      <c r="I7" s="65">
        <v>0</v>
      </c>
      <c r="J7" s="65">
        <v>0</v>
      </c>
      <c r="K7" s="265">
        <v>0</v>
      </c>
      <c r="AN7"/>
    </row>
    <row r="8" spans="1:42" ht="24" x14ac:dyDescent="0.25">
      <c r="A8" s="20" t="s">
        <v>64</v>
      </c>
      <c r="B8" s="89" t="s">
        <v>320</v>
      </c>
      <c r="C8" s="23">
        <v>2262359</v>
      </c>
      <c r="D8" s="23">
        <v>242131</v>
      </c>
      <c r="E8" s="23">
        <v>0</v>
      </c>
      <c r="F8" s="23">
        <v>0</v>
      </c>
      <c r="G8" s="23">
        <v>651238</v>
      </c>
      <c r="H8" s="23">
        <v>0</v>
      </c>
      <c r="I8" s="23">
        <v>0</v>
      </c>
      <c r="J8" s="23">
        <v>0</v>
      </c>
      <c r="K8" s="51">
        <v>0</v>
      </c>
      <c r="AN8"/>
    </row>
    <row r="9" spans="1:42" ht="15" customHeight="1" x14ac:dyDescent="0.25">
      <c r="A9" s="28" t="s">
        <v>65</v>
      </c>
      <c r="B9" s="89" t="s">
        <v>41</v>
      </c>
      <c r="C9" s="23">
        <v>9735803</v>
      </c>
      <c r="D9" s="23">
        <v>29324</v>
      </c>
      <c r="E9" s="23">
        <v>6022277</v>
      </c>
      <c r="F9" s="23">
        <v>5231747</v>
      </c>
      <c r="G9" s="23">
        <v>9515058</v>
      </c>
      <c r="H9" s="23">
        <v>8840</v>
      </c>
      <c r="I9" s="23">
        <v>0</v>
      </c>
      <c r="J9" s="23">
        <v>143378</v>
      </c>
      <c r="K9" s="51">
        <v>292600</v>
      </c>
      <c r="AN9"/>
    </row>
    <row r="10" spans="1:42" ht="15" customHeight="1" x14ac:dyDescent="0.25">
      <c r="A10" s="20" t="s">
        <v>66</v>
      </c>
      <c r="B10" s="89" t="s">
        <v>42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51">
        <v>0</v>
      </c>
      <c r="AN10"/>
    </row>
    <row r="11" spans="1:42" ht="15" customHeight="1" x14ac:dyDescent="0.25">
      <c r="A11" s="28" t="s">
        <v>67</v>
      </c>
      <c r="B11" s="89" t="s">
        <v>216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1036613</v>
      </c>
      <c r="I11" s="23">
        <v>0</v>
      </c>
      <c r="J11" s="23">
        <v>0</v>
      </c>
      <c r="K11" s="51">
        <v>0</v>
      </c>
      <c r="AN11"/>
    </row>
    <row r="12" spans="1:42" x14ac:dyDescent="0.25">
      <c r="A12" s="20" t="s">
        <v>68</v>
      </c>
      <c r="B12" s="89" t="s">
        <v>217</v>
      </c>
      <c r="C12" s="23">
        <v>307750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11364233</v>
      </c>
      <c r="J12" s="23">
        <v>76390</v>
      </c>
      <c r="K12" s="51">
        <v>467735</v>
      </c>
      <c r="AN12"/>
    </row>
    <row r="13" spans="1:42" x14ac:dyDescent="0.25">
      <c r="A13" s="28" t="s">
        <v>69</v>
      </c>
      <c r="B13" s="89" t="s">
        <v>218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51">
        <v>0</v>
      </c>
      <c r="AN13"/>
    </row>
    <row r="14" spans="1:42" ht="15" customHeight="1" x14ac:dyDescent="0.25">
      <c r="A14" s="273" t="s">
        <v>70</v>
      </c>
      <c r="B14" s="277" t="s">
        <v>610</v>
      </c>
      <c r="C14" s="39">
        <f>SUM(C7:C13)</f>
        <v>19437352</v>
      </c>
      <c r="D14" s="39">
        <f t="shared" ref="D14:K14" si="0">SUM(D7:D13)</f>
        <v>1147549</v>
      </c>
      <c r="E14" s="39">
        <f t="shared" si="0"/>
        <v>6022277</v>
      </c>
      <c r="F14" s="39">
        <f t="shared" si="0"/>
        <v>5231747</v>
      </c>
      <c r="G14" s="39">
        <f t="shared" si="0"/>
        <v>11833662</v>
      </c>
      <c r="H14" s="39">
        <f t="shared" si="0"/>
        <v>1045453</v>
      </c>
      <c r="I14" s="39">
        <f t="shared" si="0"/>
        <v>11364233</v>
      </c>
      <c r="J14" s="39">
        <f t="shared" si="0"/>
        <v>219768</v>
      </c>
      <c r="K14" s="109">
        <f t="shared" si="0"/>
        <v>760335</v>
      </c>
      <c r="AN14"/>
    </row>
    <row r="15" spans="1:42" ht="15" customHeight="1" x14ac:dyDescent="0.25">
      <c r="A15" s="28" t="s">
        <v>71</v>
      </c>
      <c r="B15" s="89" t="s">
        <v>219</v>
      </c>
      <c r="C15" s="23">
        <v>604150</v>
      </c>
      <c r="D15" s="23">
        <v>284000</v>
      </c>
      <c r="E15" s="23">
        <v>40039712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51">
        <v>0</v>
      </c>
      <c r="AN15"/>
    </row>
    <row r="16" spans="1:42" ht="15" customHeight="1" x14ac:dyDescent="0.25">
      <c r="A16" s="20" t="s">
        <v>72</v>
      </c>
      <c r="B16" s="89" t="s">
        <v>220</v>
      </c>
      <c r="C16" s="23">
        <v>0</v>
      </c>
      <c r="D16" s="23">
        <v>0</v>
      </c>
      <c r="E16" s="23">
        <v>3410883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51">
        <v>0</v>
      </c>
      <c r="AN16"/>
    </row>
    <row r="17" spans="1:40" ht="24" x14ac:dyDescent="0.25">
      <c r="A17" s="28" t="s">
        <v>140</v>
      </c>
      <c r="B17" s="89" t="s">
        <v>221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51">
        <v>0</v>
      </c>
      <c r="AN17"/>
    </row>
    <row r="18" spans="1:40" ht="15" customHeight="1" x14ac:dyDescent="0.25">
      <c r="A18" s="273" t="s">
        <v>73</v>
      </c>
      <c r="B18" s="277" t="s">
        <v>611</v>
      </c>
      <c r="C18" s="39">
        <f>SUM(C15:C17)</f>
        <v>604150</v>
      </c>
      <c r="D18" s="39">
        <f t="shared" ref="D18:K18" si="1">SUM(D15:D17)</f>
        <v>284000</v>
      </c>
      <c r="E18" s="39">
        <f t="shared" si="1"/>
        <v>43450595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39">
        <f t="shared" si="1"/>
        <v>0</v>
      </c>
      <c r="J18" s="39">
        <f t="shared" si="1"/>
        <v>0</v>
      </c>
      <c r="K18" s="109">
        <f t="shared" si="1"/>
        <v>0</v>
      </c>
      <c r="AN18"/>
    </row>
    <row r="19" spans="1:40" s="272" customFormat="1" ht="15" customHeight="1" x14ac:dyDescent="0.25">
      <c r="A19" s="636" t="s">
        <v>141</v>
      </c>
      <c r="B19" s="91" t="s">
        <v>612</v>
      </c>
      <c r="C19" s="35">
        <f>C14+C18</f>
        <v>20041502</v>
      </c>
      <c r="D19" s="35">
        <f t="shared" ref="D19:K19" si="2">D14+D18</f>
        <v>1431549</v>
      </c>
      <c r="E19" s="35">
        <f t="shared" si="2"/>
        <v>49472872</v>
      </c>
      <c r="F19" s="35">
        <f t="shared" si="2"/>
        <v>5231747</v>
      </c>
      <c r="G19" s="35">
        <f t="shared" si="2"/>
        <v>11833662</v>
      </c>
      <c r="H19" s="35">
        <f t="shared" si="2"/>
        <v>1045453</v>
      </c>
      <c r="I19" s="35">
        <f t="shared" si="2"/>
        <v>11364233</v>
      </c>
      <c r="J19" s="35">
        <f t="shared" si="2"/>
        <v>219768</v>
      </c>
      <c r="K19" s="80">
        <f t="shared" si="2"/>
        <v>760335</v>
      </c>
      <c r="AJ19" s="271"/>
      <c r="AK19" s="271"/>
      <c r="AL19" s="271"/>
      <c r="AM19" s="271"/>
    </row>
    <row r="20" spans="1:40" s="272" customFormat="1" ht="15" customHeight="1" x14ac:dyDescent="0.25">
      <c r="A20" s="28">
        <v>14</v>
      </c>
      <c r="B20" s="89" t="s">
        <v>883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51">
        <v>0</v>
      </c>
      <c r="AJ20" s="271"/>
      <c r="AK20" s="271"/>
      <c r="AL20" s="271"/>
      <c r="AM20" s="271"/>
    </row>
    <row r="21" spans="1:40" s="272" customFormat="1" ht="15" customHeight="1" x14ac:dyDescent="0.25">
      <c r="A21" s="20">
        <v>15</v>
      </c>
      <c r="B21" s="89" t="s">
        <v>613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2695462</v>
      </c>
      <c r="I21" s="23">
        <v>0</v>
      </c>
      <c r="J21" s="23">
        <v>0</v>
      </c>
      <c r="K21" s="51">
        <v>0</v>
      </c>
      <c r="AJ21" s="271"/>
      <c r="AK21" s="271"/>
      <c r="AL21" s="271"/>
      <c r="AM21" s="271"/>
    </row>
    <row r="22" spans="1:40" ht="15" customHeight="1" x14ac:dyDescent="0.25">
      <c r="A22" s="28">
        <v>16</v>
      </c>
      <c r="B22" s="89" t="s">
        <v>222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18381991</v>
      </c>
      <c r="J22" s="23">
        <v>0</v>
      </c>
      <c r="K22" s="51">
        <v>0</v>
      </c>
      <c r="AN22"/>
    </row>
    <row r="23" spans="1:40" s="275" customFormat="1" ht="15" customHeight="1" x14ac:dyDescent="0.25">
      <c r="A23" s="273">
        <v>17</v>
      </c>
      <c r="B23" s="277" t="s">
        <v>884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f>SUM(H21:H22)</f>
        <v>2695462</v>
      </c>
      <c r="I23" s="39">
        <f>SUM(I21:I22)</f>
        <v>18381991</v>
      </c>
      <c r="J23" s="39">
        <v>0</v>
      </c>
      <c r="K23" s="109">
        <v>0</v>
      </c>
      <c r="AJ23" s="274"/>
      <c r="AK23" s="274"/>
      <c r="AL23" s="274"/>
      <c r="AM23" s="274"/>
    </row>
    <row r="24" spans="1:40" ht="15" customHeight="1" x14ac:dyDescent="0.25">
      <c r="A24" s="550">
        <v>18</v>
      </c>
      <c r="B24" s="551" t="s">
        <v>885</v>
      </c>
      <c r="C24" s="549">
        <f>C19+C23</f>
        <v>20041502</v>
      </c>
      <c r="D24" s="549">
        <f t="shared" ref="D24:K24" si="3">D19+D23</f>
        <v>1431549</v>
      </c>
      <c r="E24" s="549">
        <f t="shared" si="3"/>
        <v>49472872</v>
      </c>
      <c r="F24" s="549">
        <f t="shared" si="3"/>
        <v>5231747</v>
      </c>
      <c r="G24" s="549">
        <f t="shared" si="3"/>
        <v>11833662</v>
      </c>
      <c r="H24" s="549">
        <f t="shared" si="3"/>
        <v>3740915</v>
      </c>
      <c r="I24" s="549">
        <f t="shared" si="3"/>
        <v>29746224</v>
      </c>
      <c r="J24" s="549">
        <f t="shared" si="3"/>
        <v>219768</v>
      </c>
      <c r="K24" s="587">
        <f t="shared" si="3"/>
        <v>760335</v>
      </c>
      <c r="AN24"/>
    </row>
    <row r="25" spans="1:40" s="1" customFormat="1" ht="15" customHeight="1" x14ac:dyDescent="0.25">
      <c r="A25" s="20">
        <v>19</v>
      </c>
      <c r="B25" s="89" t="s">
        <v>223</v>
      </c>
      <c r="C25" s="23">
        <v>1</v>
      </c>
      <c r="D25" s="23">
        <v>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51">
        <v>0</v>
      </c>
      <c r="AJ25" s="8"/>
      <c r="AK25" s="8"/>
      <c r="AL25" s="8"/>
      <c r="AM25" s="8"/>
    </row>
    <row r="26" spans="1:40" s="1" customFormat="1" ht="15" customHeight="1" thickBot="1" x14ac:dyDescent="0.3">
      <c r="A26" s="102">
        <v>20</v>
      </c>
      <c r="B26" s="93" t="s">
        <v>224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52">
        <v>0</v>
      </c>
      <c r="AJ26" s="8"/>
      <c r="AK26" s="8"/>
      <c r="AL26" s="8"/>
      <c r="AM26" s="8"/>
      <c r="AN26" s="8"/>
    </row>
    <row r="27" spans="1:40" s="1" customFormat="1" ht="13.5" customHeight="1" thickTop="1" x14ac:dyDescent="0.25">
      <c r="A27" s="171"/>
      <c r="B27" s="278"/>
      <c r="C27" s="238"/>
      <c r="D27" s="238"/>
      <c r="E27" s="238"/>
      <c r="F27" s="238"/>
      <c r="G27" s="238"/>
      <c r="H27" s="238"/>
      <c r="I27" s="238"/>
      <c r="J27" s="238"/>
      <c r="K27" s="5" t="s">
        <v>609</v>
      </c>
      <c r="AJ27" s="8"/>
      <c r="AK27" s="8"/>
      <c r="AL27" s="8"/>
      <c r="AM27" s="8"/>
      <c r="AN27" s="8"/>
    </row>
    <row r="28" spans="1:40" s="1" customFormat="1" ht="13.5" customHeight="1" x14ac:dyDescent="0.25">
      <c r="A28" s="171"/>
      <c r="B28" s="278"/>
      <c r="C28" s="238"/>
      <c r="D28" s="238"/>
      <c r="E28" s="238"/>
      <c r="F28" s="238"/>
      <c r="G28" s="238"/>
      <c r="H28" s="238"/>
      <c r="I28" s="238"/>
      <c r="J28" s="238"/>
      <c r="K28" s="5" t="str">
        <f>K2</f>
        <v>a   4/2017. (V.31.) önkormányzati rendelethez</v>
      </c>
      <c r="AJ28" s="8"/>
      <c r="AK28" s="8"/>
      <c r="AL28" s="8"/>
      <c r="AM28" s="8"/>
      <c r="AN28" s="8"/>
    </row>
    <row r="29" spans="1:40" s="1" customFormat="1" ht="13.5" customHeight="1" x14ac:dyDescent="0.25">
      <c r="A29" s="171"/>
      <c r="B29" s="278"/>
      <c r="C29" s="238"/>
      <c r="D29" s="238"/>
      <c r="E29" s="238"/>
      <c r="F29" s="238"/>
      <c r="G29" s="238"/>
      <c r="H29" s="238"/>
      <c r="I29" s="238"/>
      <c r="J29" s="238"/>
      <c r="K29" s="5"/>
      <c r="AJ29" s="8"/>
      <c r="AK29" s="8"/>
      <c r="AL29" s="8"/>
      <c r="AM29" s="8"/>
      <c r="AN29" s="8"/>
    </row>
    <row r="30" spans="1:40" s="1" customFormat="1" ht="15" customHeight="1" thickBot="1" x14ac:dyDescent="0.3">
      <c r="A30" s="171"/>
      <c r="B30" s="278"/>
      <c r="C30" s="238"/>
      <c r="D30" s="238"/>
      <c r="E30" s="238"/>
      <c r="F30" s="238"/>
      <c r="G30" s="238"/>
      <c r="H30" s="238"/>
      <c r="I30" s="238"/>
      <c r="J30" s="238"/>
      <c r="K30" s="5" t="s">
        <v>637</v>
      </c>
      <c r="AJ30" s="8"/>
      <c r="AK30" s="8"/>
      <c r="AL30" s="8"/>
      <c r="AM30" s="8"/>
      <c r="AN30" s="8"/>
    </row>
    <row r="31" spans="1:40" ht="73.2" thickTop="1" thickBot="1" x14ac:dyDescent="0.3">
      <c r="A31" s="280" t="s">
        <v>158</v>
      </c>
      <c r="B31" s="126" t="s">
        <v>138</v>
      </c>
      <c r="C31" s="126" t="s">
        <v>614</v>
      </c>
      <c r="D31" s="126" t="s">
        <v>200</v>
      </c>
      <c r="E31" s="126" t="s">
        <v>227</v>
      </c>
      <c r="F31" s="126" t="s">
        <v>201</v>
      </c>
      <c r="G31" s="126" t="s">
        <v>202</v>
      </c>
      <c r="H31" s="126" t="s">
        <v>203</v>
      </c>
      <c r="I31" s="126" t="s">
        <v>878</v>
      </c>
      <c r="J31" s="126" t="s">
        <v>204</v>
      </c>
      <c r="K31" s="127" t="s">
        <v>205</v>
      </c>
      <c r="AL31"/>
      <c r="AM31"/>
      <c r="AN31"/>
    </row>
    <row r="32" spans="1:40" ht="15" customHeight="1" thickTop="1" x14ac:dyDescent="0.25">
      <c r="A32" s="28" t="s">
        <v>63</v>
      </c>
      <c r="B32" s="88" t="s">
        <v>40</v>
      </c>
      <c r="C32" s="65">
        <v>698823</v>
      </c>
      <c r="D32" s="65">
        <v>0</v>
      </c>
      <c r="E32" s="65">
        <v>0</v>
      </c>
      <c r="F32" s="65">
        <v>0</v>
      </c>
      <c r="G32" s="65">
        <v>0</v>
      </c>
      <c r="H32" s="65">
        <v>11607513</v>
      </c>
      <c r="I32" s="65">
        <v>0</v>
      </c>
      <c r="J32" s="65">
        <v>0</v>
      </c>
      <c r="K32" s="265">
        <v>0</v>
      </c>
      <c r="AL32"/>
      <c r="AM32"/>
      <c r="AN32"/>
    </row>
    <row r="33" spans="1:40" ht="24" x14ac:dyDescent="0.25">
      <c r="A33" s="20" t="s">
        <v>64</v>
      </c>
      <c r="B33" s="89" t="s">
        <v>320</v>
      </c>
      <c r="C33" s="23">
        <v>94343</v>
      </c>
      <c r="D33" s="23">
        <v>0</v>
      </c>
      <c r="E33" s="23">
        <v>0</v>
      </c>
      <c r="F33" s="23">
        <v>0</v>
      </c>
      <c r="G33" s="23">
        <v>0</v>
      </c>
      <c r="H33" s="23">
        <v>3217514</v>
      </c>
      <c r="I33" s="23">
        <v>0</v>
      </c>
      <c r="J33" s="23">
        <v>0</v>
      </c>
      <c r="K33" s="51">
        <v>0</v>
      </c>
      <c r="AL33"/>
      <c r="AM33"/>
      <c r="AN33"/>
    </row>
    <row r="34" spans="1:40" ht="15" customHeight="1" x14ac:dyDescent="0.25">
      <c r="A34" s="28" t="s">
        <v>65</v>
      </c>
      <c r="B34" s="89" t="s">
        <v>41</v>
      </c>
      <c r="C34" s="23">
        <v>0</v>
      </c>
      <c r="D34" s="23">
        <v>11509113</v>
      </c>
      <c r="E34" s="23">
        <v>439436</v>
      </c>
      <c r="F34" s="23">
        <v>0</v>
      </c>
      <c r="G34" s="23">
        <v>4336551</v>
      </c>
      <c r="H34" s="23">
        <v>8946361</v>
      </c>
      <c r="I34" s="23">
        <v>224000</v>
      </c>
      <c r="J34" s="23">
        <v>597385</v>
      </c>
      <c r="K34" s="51">
        <v>0</v>
      </c>
      <c r="AL34"/>
      <c r="AM34"/>
      <c r="AN34"/>
    </row>
    <row r="35" spans="1:40" ht="15" customHeight="1" x14ac:dyDescent="0.25">
      <c r="A35" s="20" t="s">
        <v>66</v>
      </c>
      <c r="B35" s="89" t="s">
        <v>42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51">
        <v>0</v>
      </c>
      <c r="AL35"/>
      <c r="AM35"/>
      <c r="AN35"/>
    </row>
    <row r="36" spans="1:40" ht="15" customHeight="1" x14ac:dyDescent="0.25">
      <c r="A36" s="28" t="s">
        <v>67</v>
      </c>
      <c r="B36" s="89" t="s">
        <v>216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51">
        <v>0</v>
      </c>
      <c r="AL36"/>
      <c r="AM36"/>
      <c r="AN36"/>
    </row>
    <row r="37" spans="1:40" x14ac:dyDescent="0.25">
      <c r="A37" s="20" t="s">
        <v>68</v>
      </c>
      <c r="B37" s="89" t="s">
        <v>217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51">
        <v>800660</v>
      </c>
      <c r="AL37"/>
      <c r="AM37"/>
      <c r="AN37"/>
    </row>
    <row r="38" spans="1:40" x14ac:dyDescent="0.25">
      <c r="A38" s="28" t="s">
        <v>69</v>
      </c>
      <c r="B38" s="89" t="s">
        <v>218</v>
      </c>
      <c r="C38" s="23">
        <v>0</v>
      </c>
      <c r="D38" s="23">
        <v>0</v>
      </c>
      <c r="E38" s="23">
        <v>0</v>
      </c>
      <c r="F38" s="23">
        <v>12794800</v>
      </c>
      <c r="G38" s="23">
        <v>0</v>
      </c>
      <c r="H38" s="23">
        <v>0</v>
      </c>
      <c r="I38" s="23">
        <v>0</v>
      </c>
      <c r="J38" s="23">
        <v>0</v>
      </c>
      <c r="K38" s="51">
        <v>0</v>
      </c>
      <c r="AL38"/>
      <c r="AM38"/>
      <c r="AN38"/>
    </row>
    <row r="39" spans="1:40" ht="15" customHeight="1" x14ac:dyDescent="0.25">
      <c r="A39" s="273" t="s">
        <v>70</v>
      </c>
      <c r="B39" s="277" t="s">
        <v>610</v>
      </c>
      <c r="C39" s="39">
        <f t="shared" ref="C39:K39" si="4">SUM(C32:C38)</f>
        <v>793166</v>
      </c>
      <c r="D39" s="39">
        <f t="shared" si="4"/>
        <v>11509113</v>
      </c>
      <c r="E39" s="39">
        <f t="shared" si="4"/>
        <v>439436</v>
      </c>
      <c r="F39" s="39">
        <f t="shared" si="4"/>
        <v>12794800</v>
      </c>
      <c r="G39" s="39">
        <f t="shared" si="4"/>
        <v>4336551</v>
      </c>
      <c r="H39" s="39">
        <f t="shared" si="4"/>
        <v>23771388</v>
      </c>
      <c r="I39" s="39">
        <f t="shared" ref="I39" si="5">SUM(I32:I38)</f>
        <v>224000</v>
      </c>
      <c r="J39" s="39">
        <f t="shared" si="4"/>
        <v>597385</v>
      </c>
      <c r="K39" s="109">
        <f t="shared" si="4"/>
        <v>800660</v>
      </c>
      <c r="AL39"/>
      <c r="AM39"/>
      <c r="AN39"/>
    </row>
    <row r="40" spans="1:40" ht="15" customHeight="1" x14ac:dyDescent="0.25">
      <c r="A40" s="28" t="s">
        <v>71</v>
      </c>
      <c r="B40" s="89" t="s">
        <v>219</v>
      </c>
      <c r="C40" s="23">
        <v>0</v>
      </c>
      <c r="D40" s="23">
        <v>23372462</v>
      </c>
      <c r="E40" s="23">
        <v>0</v>
      </c>
      <c r="F40" s="23">
        <v>0</v>
      </c>
      <c r="G40" s="23">
        <v>0</v>
      </c>
      <c r="H40" s="23">
        <v>4813220</v>
      </c>
      <c r="I40" s="23">
        <v>0</v>
      </c>
      <c r="J40" s="23">
        <v>0</v>
      </c>
      <c r="K40" s="51">
        <v>0</v>
      </c>
      <c r="AL40"/>
      <c r="AM40"/>
      <c r="AN40"/>
    </row>
    <row r="41" spans="1:40" ht="15" customHeight="1" x14ac:dyDescent="0.25">
      <c r="A41" s="20" t="s">
        <v>72</v>
      </c>
      <c r="B41" s="89" t="s">
        <v>220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51">
        <v>0</v>
      </c>
      <c r="AL41"/>
      <c r="AM41"/>
      <c r="AN41"/>
    </row>
    <row r="42" spans="1:40" ht="24" x14ac:dyDescent="0.25">
      <c r="A42" s="28" t="s">
        <v>140</v>
      </c>
      <c r="B42" s="89" t="s">
        <v>221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51">
        <v>0</v>
      </c>
      <c r="AL42"/>
      <c r="AM42"/>
      <c r="AN42"/>
    </row>
    <row r="43" spans="1:40" ht="15" customHeight="1" x14ac:dyDescent="0.25">
      <c r="A43" s="273" t="s">
        <v>73</v>
      </c>
      <c r="B43" s="277" t="s">
        <v>611</v>
      </c>
      <c r="C43" s="39">
        <f t="shared" ref="C43:K43" si="6">SUM(C40:C42)</f>
        <v>0</v>
      </c>
      <c r="D43" s="39">
        <f t="shared" si="6"/>
        <v>23372462</v>
      </c>
      <c r="E43" s="39">
        <f t="shared" si="6"/>
        <v>0</v>
      </c>
      <c r="F43" s="39">
        <f t="shared" si="6"/>
        <v>0</v>
      </c>
      <c r="G43" s="39">
        <f t="shared" si="6"/>
        <v>0</v>
      </c>
      <c r="H43" s="39">
        <f t="shared" si="6"/>
        <v>4813220</v>
      </c>
      <c r="I43" s="39">
        <f t="shared" ref="I43" si="7">SUM(I40:I42)</f>
        <v>0</v>
      </c>
      <c r="J43" s="39">
        <f t="shared" si="6"/>
        <v>0</v>
      </c>
      <c r="K43" s="109">
        <f t="shared" si="6"/>
        <v>0</v>
      </c>
      <c r="AL43"/>
      <c r="AM43"/>
      <c r="AN43"/>
    </row>
    <row r="44" spans="1:40" ht="15" customHeight="1" x14ac:dyDescent="0.25">
      <c r="A44" s="636" t="s">
        <v>141</v>
      </c>
      <c r="B44" s="91" t="s">
        <v>612</v>
      </c>
      <c r="C44" s="35">
        <f>C39+C43</f>
        <v>793166</v>
      </c>
      <c r="D44" s="35">
        <f t="shared" ref="D44:K44" si="8">D39+D43</f>
        <v>34881575</v>
      </c>
      <c r="E44" s="35">
        <f t="shared" si="8"/>
        <v>439436</v>
      </c>
      <c r="F44" s="35">
        <f t="shared" si="8"/>
        <v>12794800</v>
      </c>
      <c r="G44" s="35">
        <f t="shared" si="8"/>
        <v>4336551</v>
      </c>
      <c r="H44" s="35">
        <f t="shared" si="8"/>
        <v>28584608</v>
      </c>
      <c r="I44" s="35">
        <f t="shared" si="8"/>
        <v>224000</v>
      </c>
      <c r="J44" s="35">
        <f t="shared" si="8"/>
        <v>597385</v>
      </c>
      <c r="K44" s="80">
        <f t="shared" si="8"/>
        <v>800660</v>
      </c>
      <c r="AL44"/>
      <c r="AM44"/>
      <c r="AN44"/>
    </row>
    <row r="45" spans="1:40" ht="15" customHeight="1" x14ac:dyDescent="0.25">
      <c r="A45" s="28">
        <v>14</v>
      </c>
      <c r="B45" s="89" t="s">
        <v>883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51">
        <v>0</v>
      </c>
      <c r="AL45"/>
      <c r="AM45"/>
      <c r="AN45"/>
    </row>
    <row r="46" spans="1:40" ht="15" customHeight="1" x14ac:dyDescent="0.25">
      <c r="A46" s="20">
        <v>15</v>
      </c>
      <c r="B46" s="89" t="s">
        <v>613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51">
        <v>0</v>
      </c>
      <c r="AL46"/>
      <c r="AM46"/>
      <c r="AN46"/>
    </row>
    <row r="47" spans="1:40" ht="15" customHeight="1" x14ac:dyDescent="0.25">
      <c r="A47" s="28">
        <v>16</v>
      </c>
      <c r="B47" s="89" t="s">
        <v>222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51">
        <v>0</v>
      </c>
      <c r="AL47"/>
      <c r="AM47"/>
      <c r="AN47"/>
    </row>
    <row r="48" spans="1:40" ht="15" customHeight="1" x14ac:dyDescent="0.25">
      <c r="A48" s="273">
        <v>17</v>
      </c>
      <c r="B48" s="277" t="s">
        <v>884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109">
        <v>0</v>
      </c>
      <c r="AL48"/>
      <c r="AM48"/>
      <c r="AN48"/>
    </row>
    <row r="49" spans="1:40" ht="15" customHeight="1" x14ac:dyDescent="0.25">
      <c r="A49" s="550">
        <v>18</v>
      </c>
      <c r="B49" s="551" t="s">
        <v>885</v>
      </c>
      <c r="C49" s="549">
        <f t="shared" ref="C49" si="9">C44+C48</f>
        <v>793166</v>
      </c>
      <c r="D49" s="549">
        <f t="shared" ref="D49" si="10">D44+D48</f>
        <v>34881575</v>
      </c>
      <c r="E49" s="549">
        <f t="shared" ref="E49" si="11">E44+E48</f>
        <v>439436</v>
      </c>
      <c r="F49" s="549">
        <f t="shared" ref="F49" si="12">F44+F48</f>
        <v>12794800</v>
      </c>
      <c r="G49" s="549">
        <f t="shared" ref="G49" si="13">G44+G48</f>
        <v>4336551</v>
      </c>
      <c r="H49" s="549">
        <f t="shared" ref="H49:I49" si="14">H44+H48</f>
        <v>28584608</v>
      </c>
      <c r="I49" s="549">
        <f t="shared" si="14"/>
        <v>224000</v>
      </c>
      <c r="J49" s="549">
        <f t="shared" ref="J49" si="15">J44+J48</f>
        <v>597385</v>
      </c>
      <c r="K49" s="587">
        <f t="shared" ref="K49" si="16">K44+K48</f>
        <v>800660</v>
      </c>
      <c r="AL49"/>
      <c r="AM49"/>
      <c r="AN49"/>
    </row>
    <row r="50" spans="1:40" ht="15" customHeight="1" x14ac:dyDescent="0.25">
      <c r="A50" s="20">
        <v>19</v>
      </c>
      <c r="B50" s="89" t="s">
        <v>223</v>
      </c>
      <c r="C50" s="23">
        <v>1</v>
      </c>
      <c r="D50" s="23">
        <v>0</v>
      </c>
      <c r="E50" s="23">
        <v>0</v>
      </c>
      <c r="F50" s="23">
        <v>0</v>
      </c>
      <c r="G50" s="23">
        <v>0</v>
      </c>
      <c r="H50" s="23">
        <v>6</v>
      </c>
      <c r="I50" s="23">
        <v>0</v>
      </c>
      <c r="J50" s="23">
        <v>0</v>
      </c>
      <c r="K50" s="51">
        <v>0</v>
      </c>
      <c r="AL50"/>
      <c r="AM50"/>
      <c r="AN50"/>
    </row>
    <row r="51" spans="1:40" ht="15" customHeight="1" thickBot="1" x14ac:dyDescent="0.3">
      <c r="A51" s="102">
        <v>20</v>
      </c>
      <c r="B51" s="93" t="s">
        <v>224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52">
        <v>0</v>
      </c>
      <c r="AL51"/>
      <c r="AM51"/>
      <c r="AN51"/>
    </row>
    <row r="52" spans="1:40" ht="15" customHeight="1" thickTop="1" x14ac:dyDescent="0.25">
      <c r="A52" s="171"/>
      <c r="B52" s="278"/>
      <c r="C52" s="638"/>
      <c r="D52" s="638"/>
      <c r="E52" s="638"/>
      <c r="F52" s="638"/>
      <c r="G52" s="638"/>
      <c r="H52" s="638"/>
      <c r="I52" s="638"/>
      <c r="J52" s="638"/>
      <c r="K52" s="638"/>
      <c r="AL52"/>
      <c r="AM52"/>
      <c r="AN52"/>
    </row>
    <row r="53" spans="1:40" ht="15" customHeight="1" x14ac:dyDescent="0.25">
      <c r="A53" s="171"/>
      <c r="B53" s="278"/>
      <c r="C53" s="638"/>
      <c r="D53" s="638"/>
      <c r="E53" s="638"/>
      <c r="F53" s="638"/>
      <c r="G53" s="638"/>
      <c r="H53" s="638"/>
      <c r="I53" s="638"/>
      <c r="J53" s="638"/>
      <c r="K53" s="638"/>
      <c r="AL53"/>
      <c r="AM53"/>
      <c r="AN53"/>
    </row>
    <row r="54" spans="1:40" ht="15" customHeight="1" x14ac:dyDescent="0.25">
      <c r="A54" s="171"/>
      <c r="B54" s="278"/>
      <c r="C54" s="638"/>
      <c r="D54" s="638"/>
      <c r="E54" s="638"/>
      <c r="F54" s="638"/>
      <c r="G54" s="638"/>
      <c r="H54" s="638"/>
      <c r="I54" s="638"/>
      <c r="J54" s="638"/>
      <c r="K54" s="638"/>
      <c r="AL54"/>
      <c r="AM54"/>
      <c r="AN54"/>
    </row>
    <row r="55" spans="1:40" s="1" customFormat="1" ht="13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K55" s="5" t="str">
        <f>K27</f>
        <v>20. melléklet folytatása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s="1" customFormat="1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K56" s="5" t="str">
        <f>K2</f>
        <v>a   4/2017. (V.31.) önkormányzati rendelethez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s="1" customFormat="1" ht="13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K57" s="5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s="1" customFormat="1" ht="15" customHeight="1" thickBot="1" x14ac:dyDescent="0.3">
      <c r="C58" s="10"/>
      <c r="D58" s="10"/>
      <c r="E58" s="10"/>
      <c r="F58" s="10"/>
      <c r="G58" s="10"/>
      <c r="H58" s="10"/>
      <c r="I58" s="10"/>
      <c r="K58" s="5" t="s">
        <v>637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s="1" customFormat="1" ht="75" customHeight="1" thickTop="1" thickBot="1" x14ac:dyDescent="0.3">
      <c r="A59" s="280" t="s">
        <v>158</v>
      </c>
      <c r="B59" s="126" t="s">
        <v>138</v>
      </c>
      <c r="C59" s="126" t="s">
        <v>206</v>
      </c>
      <c r="D59" s="126" t="s">
        <v>207</v>
      </c>
      <c r="E59" s="126" t="s">
        <v>615</v>
      </c>
      <c r="F59" s="126" t="s">
        <v>230</v>
      </c>
      <c r="G59" s="126" t="s">
        <v>210</v>
      </c>
      <c r="H59" s="126" t="s">
        <v>560</v>
      </c>
      <c r="I59" s="126" t="s">
        <v>214</v>
      </c>
      <c r="J59" s="126" t="s">
        <v>880</v>
      </c>
      <c r="K59" s="127" t="s">
        <v>881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s="1" customFormat="1" ht="15" customHeight="1" thickTop="1" x14ac:dyDescent="0.25">
      <c r="A60" s="28" t="s">
        <v>63</v>
      </c>
      <c r="B60" s="88" t="s">
        <v>40</v>
      </c>
      <c r="C60" s="65">
        <v>0</v>
      </c>
      <c r="D60" s="65">
        <v>0</v>
      </c>
      <c r="E60" s="65">
        <v>0</v>
      </c>
      <c r="F60" s="65">
        <v>276644</v>
      </c>
      <c r="G60" s="65">
        <v>326731</v>
      </c>
      <c r="H60" s="65">
        <v>4858941</v>
      </c>
      <c r="I60" s="65">
        <v>23000</v>
      </c>
      <c r="J60" s="65">
        <v>0</v>
      </c>
      <c r="K60" s="265">
        <v>0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40" s="1" customFormat="1" ht="24" x14ac:dyDescent="0.25">
      <c r="A61" s="20" t="s">
        <v>64</v>
      </c>
      <c r="B61" s="89" t="s">
        <v>320</v>
      </c>
      <c r="C61" s="23">
        <v>0</v>
      </c>
      <c r="D61" s="23">
        <v>0</v>
      </c>
      <c r="E61" s="23">
        <v>0</v>
      </c>
      <c r="F61" s="23">
        <v>67223</v>
      </c>
      <c r="G61" s="23">
        <v>79402</v>
      </c>
      <c r="H61" s="23">
        <v>1334845</v>
      </c>
      <c r="I61" s="23">
        <v>5589</v>
      </c>
      <c r="J61" s="23">
        <v>0</v>
      </c>
      <c r="K61" s="51">
        <v>0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40" s="1" customFormat="1" ht="15" customHeight="1" x14ac:dyDescent="0.25">
      <c r="A62" s="28" t="s">
        <v>65</v>
      </c>
      <c r="B62" s="89" t="s">
        <v>41</v>
      </c>
      <c r="C62" s="23">
        <v>731765</v>
      </c>
      <c r="D62" s="23">
        <v>1975045</v>
      </c>
      <c r="E62" s="23">
        <v>132400</v>
      </c>
      <c r="F62" s="23">
        <v>357702</v>
      </c>
      <c r="G62" s="23">
        <v>124791</v>
      </c>
      <c r="H62" s="23">
        <v>5014799</v>
      </c>
      <c r="I62" s="23">
        <v>0</v>
      </c>
      <c r="J62" s="23">
        <v>0</v>
      </c>
      <c r="K62" s="51">
        <v>0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40" s="1" customFormat="1" ht="15" customHeight="1" x14ac:dyDescent="0.25">
      <c r="A63" s="20" t="s">
        <v>66</v>
      </c>
      <c r="B63" s="89" t="s">
        <v>42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51">
        <v>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40" s="1" customFormat="1" ht="15" customHeight="1" x14ac:dyDescent="0.25">
      <c r="A64" s="28" t="s">
        <v>67</v>
      </c>
      <c r="B64" s="89" t="s">
        <v>216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51">
        <v>0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1" customFormat="1" x14ac:dyDescent="0.25">
      <c r="A65" s="20" t="s">
        <v>68</v>
      </c>
      <c r="B65" s="89" t="s">
        <v>217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177805</v>
      </c>
      <c r="J65" s="23">
        <v>241463</v>
      </c>
      <c r="K65" s="51">
        <v>339513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1" customFormat="1" x14ac:dyDescent="0.25">
      <c r="A66" s="28" t="s">
        <v>69</v>
      </c>
      <c r="B66" s="89" t="s">
        <v>218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51">
        <v>0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1" customFormat="1" ht="15" customHeight="1" x14ac:dyDescent="0.25">
      <c r="A67" s="273" t="s">
        <v>70</v>
      </c>
      <c r="B67" s="277" t="s">
        <v>610</v>
      </c>
      <c r="C67" s="39">
        <f>SUM(C60:C66)</f>
        <v>731765</v>
      </c>
      <c r="D67" s="39">
        <f t="shared" ref="D67:I67" si="17">SUM(D60:D66)</f>
        <v>1975045</v>
      </c>
      <c r="E67" s="39">
        <f t="shared" si="17"/>
        <v>132400</v>
      </c>
      <c r="F67" s="39">
        <f t="shared" si="17"/>
        <v>701569</v>
      </c>
      <c r="G67" s="39">
        <f t="shared" si="17"/>
        <v>530924</v>
      </c>
      <c r="H67" s="39">
        <f t="shared" si="17"/>
        <v>11208585</v>
      </c>
      <c r="I67" s="39">
        <f t="shared" si="17"/>
        <v>206394</v>
      </c>
      <c r="J67" s="39">
        <f>SUM(J60:J66)</f>
        <v>241463</v>
      </c>
      <c r="K67" s="109">
        <f>SUM(K60:K66)</f>
        <v>339513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1" customFormat="1" ht="15" customHeight="1" x14ac:dyDescent="0.25">
      <c r="A68" s="28" t="s">
        <v>71</v>
      </c>
      <c r="B68" s="89" t="s">
        <v>219</v>
      </c>
      <c r="C68" s="23">
        <v>0</v>
      </c>
      <c r="D68" s="23">
        <v>0</v>
      </c>
      <c r="E68" s="23">
        <v>0</v>
      </c>
      <c r="F68" s="23">
        <v>283210</v>
      </c>
      <c r="G68" s="23">
        <v>215977</v>
      </c>
      <c r="H68" s="23">
        <v>7646856</v>
      </c>
      <c r="I68" s="23">
        <v>0</v>
      </c>
      <c r="J68" s="23">
        <v>0</v>
      </c>
      <c r="K68" s="51">
        <v>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1" customFormat="1" ht="15" customHeight="1" x14ac:dyDescent="0.25">
      <c r="A69" s="20" t="s">
        <v>72</v>
      </c>
      <c r="B69" s="89" t="s">
        <v>220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51">
        <v>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s="1" customFormat="1" ht="24" x14ac:dyDescent="0.25">
      <c r="A70" s="28" t="s">
        <v>140</v>
      </c>
      <c r="B70" s="89" t="s">
        <v>221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51">
        <v>0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1" customFormat="1" ht="15" customHeight="1" x14ac:dyDescent="0.25">
      <c r="A71" s="273" t="s">
        <v>73</v>
      </c>
      <c r="B71" s="277" t="s">
        <v>611</v>
      </c>
      <c r="C71" s="39">
        <f>SUM(C68:C70)</f>
        <v>0</v>
      </c>
      <c r="D71" s="39">
        <f t="shared" ref="D71:I71" si="18">SUM(D68:D70)</f>
        <v>0</v>
      </c>
      <c r="E71" s="39">
        <f t="shared" si="18"/>
        <v>0</v>
      </c>
      <c r="F71" s="39">
        <f t="shared" si="18"/>
        <v>283210</v>
      </c>
      <c r="G71" s="39">
        <f t="shared" si="18"/>
        <v>215977</v>
      </c>
      <c r="H71" s="39">
        <f t="shared" si="18"/>
        <v>7646856</v>
      </c>
      <c r="I71" s="39">
        <f t="shared" si="18"/>
        <v>0</v>
      </c>
      <c r="J71" s="39">
        <f>SUM(J68:J70)</f>
        <v>0</v>
      </c>
      <c r="K71" s="109">
        <f>SUM(K68:K70)</f>
        <v>0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s="1" customFormat="1" ht="15" customHeight="1" x14ac:dyDescent="0.25">
      <c r="A72" s="636" t="s">
        <v>141</v>
      </c>
      <c r="B72" s="91" t="s">
        <v>612</v>
      </c>
      <c r="C72" s="35">
        <f>C67+C71</f>
        <v>731765</v>
      </c>
      <c r="D72" s="35">
        <f t="shared" ref="D72:I72" si="19">D67+D71</f>
        <v>1975045</v>
      </c>
      <c r="E72" s="35">
        <f t="shared" si="19"/>
        <v>132400</v>
      </c>
      <c r="F72" s="35">
        <f t="shared" si="19"/>
        <v>984779</v>
      </c>
      <c r="G72" s="35">
        <f t="shared" si="19"/>
        <v>746901</v>
      </c>
      <c r="H72" s="35">
        <f t="shared" si="19"/>
        <v>18855441</v>
      </c>
      <c r="I72" s="35">
        <f t="shared" si="19"/>
        <v>206394</v>
      </c>
      <c r="J72" s="35">
        <f>J67+J71</f>
        <v>241463</v>
      </c>
      <c r="K72" s="80">
        <f>K67+K71</f>
        <v>339513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s="1" customFormat="1" ht="15" customHeight="1" x14ac:dyDescent="0.25">
      <c r="A73" s="28">
        <v>14</v>
      </c>
      <c r="B73" s="89" t="s">
        <v>883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51">
        <v>0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1" customFormat="1" ht="15" customHeight="1" x14ac:dyDescent="0.25">
      <c r="A74" s="20">
        <v>15</v>
      </c>
      <c r="B74" s="89" t="s">
        <v>613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51">
        <v>0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s="1" customFormat="1" ht="15" customHeight="1" x14ac:dyDescent="0.25">
      <c r="A75" s="28">
        <v>16</v>
      </c>
      <c r="B75" s="89" t="s">
        <v>222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51">
        <v>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s="1" customFormat="1" ht="15" customHeight="1" x14ac:dyDescent="0.25">
      <c r="A76" s="273">
        <v>17</v>
      </c>
      <c r="B76" s="277" t="s">
        <v>884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109">
        <v>0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s="1" customFormat="1" ht="15" customHeight="1" x14ac:dyDescent="0.25">
      <c r="A77" s="550">
        <v>18</v>
      </c>
      <c r="B77" s="551" t="s">
        <v>885</v>
      </c>
      <c r="C77" s="549">
        <f t="shared" ref="C77" si="20">C72+C76</f>
        <v>731765</v>
      </c>
      <c r="D77" s="549">
        <f t="shared" ref="D77" si="21">D72+D76</f>
        <v>1975045</v>
      </c>
      <c r="E77" s="549">
        <f t="shared" ref="E77" si="22">E72+E76</f>
        <v>132400</v>
      </c>
      <c r="F77" s="549">
        <f t="shared" ref="F77" si="23">F72+F76</f>
        <v>984779</v>
      </c>
      <c r="G77" s="549">
        <f t="shared" ref="G77" si="24">G72+G76</f>
        <v>746901</v>
      </c>
      <c r="H77" s="549">
        <f t="shared" ref="H77" si="25">H72+H76</f>
        <v>18855441</v>
      </c>
      <c r="I77" s="549">
        <f t="shared" ref="I77" si="26">I72+I76</f>
        <v>206394</v>
      </c>
      <c r="J77" s="549">
        <f t="shared" ref="J77" si="27">J72+J76</f>
        <v>241463</v>
      </c>
      <c r="K77" s="587">
        <f t="shared" ref="K77" si="28">K72+K76</f>
        <v>339513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s="1" customFormat="1" ht="15" customHeight="1" x14ac:dyDescent="0.25">
      <c r="A78" s="20">
        <v>19</v>
      </c>
      <c r="B78" s="89" t="s">
        <v>223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2</v>
      </c>
      <c r="I78" s="23">
        <v>0</v>
      </c>
      <c r="J78" s="23">
        <v>0</v>
      </c>
      <c r="K78" s="51">
        <v>0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1" customFormat="1" ht="15" customHeight="1" thickBot="1" x14ac:dyDescent="0.3">
      <c r="A79" s="102">
        <v>20</v>
      </c>
      <c r="B79" s="93" t="s">
        <v>224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5</v>
      </c>
      <c r="K79" s="52">
        <v>0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s="1" customFormat="1" ht="15" customHeight="1" thickTop="1" x14ac:dyDescent="0.25">
      <c r="A80" s="171"/>
      <c r="B80" s="278"/>
      <c r="C80" s="638"/>
      <c r="D80" s="638"/>
      <c r="E80" s="638"/>
      <c r="F80" s="638"/>
      <c r="G80" s="638"/>
      <c r="H80" s="638"/>
      <c r="I80" s="638"/>
      <c r="J80" s="638"/>
      <c r="K80" s="63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40" s="1" customFormat="1" ht="15" customHeight="1" x14ac:dyDescent="0.25">
      <c r="A81" s="171"/>
      <c r="B81" s="278"/>
      <c r="C81" s="638"/>
      <c r="D81" s="638"/>
      <c r="E81" s="638"/>
      <c r="F81" s="638"/>
      <c r="G81" s="638"/>
      <c r="H81" s="638"/>
      <c r="I81" s="638"/>
      <c r="J81" s="638"/>
      <c r="K81" s="63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40" s="1" customFormat="1" ht="15" customHeight="1" x14ac:dyDescent="0.25">
      <c r="A82" s="171"/>
      <c r="B82" s="278"/>
      <c r="C82" s="638"/>
      <c r="D82" s="638"/>
      <c r="E82" s="638"/>
      <c r="F82" s="638"/>
      <c r="G82" s="638"/>
      <c r="H82" s="638"/>
      <c r="I82" s="638"/>
      <c r="J82" s="638"/>
      <c r="K82" s="63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40" ht="15" customHeight="1" x14ac:dyDescent="0.25">
      <c r="A83" s="4"/>
      <c r="B83" s="8"/>
      <c r="C83" s="8"/>
      <c r="D83" s="8"/>
      <c r="E83" s="8"/>
      <c r="F83" s="8"/>
      <c r="G83" s="8"/>
      <c r="H83" s="8"/>
      <c r="I83" s="8"/>
      <c r="J83" s="8"/>
    </row>
    <row r="84" spans="1:40" ht="13.5" customHeight="1" x14ac:dyDescent="0.25">
      <c r="A84" s="8"/>
      <c r="B84" s="8"/>
      <c r="C84" s="8"/>
      <c r="D84" s="8"/>
      <c r="E84" s="8"/>
      <c r="F84" s="8"/>
      <c r="G84" s="8"/>
      <c r="I84" s="4"/>
      <c r="J84" s="5"/>
      <c r="K84" s="5" t="str">
        <f>K27</f>
        <v>20. melléklet folytatása</v>
      </c>
    </row>
    <row r="85" spans="1:40" ht="13.5" customHeight="1" x14ac:dyDescent="0.25">
      <c r="A85" s="8"/>
      <c r="B85" s="8"/>
      <c r="C85" s="8"/>
      <c r="D85" s="8"/>
      <c r="E85" s="8"/>
      <c r="F85" s="8"/>
      <c r="G85" s="8"/>
      <c r="I85" s="4"/>
      <c r="J85" s="5"/>
      <c r="K85" s="5" t="str">
        <f>K2</f>
        <v>a   4/2017. (V.31.) önkormányzati rendelethez</v>
      </c>
    </row>
    <row r="86" spans="1:40" ht="13.5" customHeight="1" x14ac:dyDescent="0.25">
      <c r="A86" s="8"/>
      <c r="B86" s="8"/>
      <c r="C86" s="8"/>
      <c r="D86" s="8"/>
      <c r="E86" s="8"/>
      <c r="F86" s="8"/>
      <c r="G86" s="8"/>
      <c r="I86" s="4"/>
      <c r="J86" s="5"/>
      <c r="K86" s="5"/>
    </row>
    <row r="87" spans="1:40" ht="15" customHeight="1" thickBot="1" x14ac:dyDescent="0.3">
      <c r="A87" s="8"/>
      <c r="B87" s="10"/>
      <c r="C87" s="10"/>
      <c r="D87" s="5" t="s">
        <v>637</v>
      </c>
      <c r="E87" s="10"/>
      <c r="F87" s="5"/>
      <c r="AK87"/>
      <c r="AL87"/>
      <c r="AM87"/>
      <c r="AN87"/>
    </row>
    <row r="88" spans="1:40" ht="73.2" thickTop="1" thickBot="1" x14ac:dyDescent="0.3">
      <c r="A88" s="280" t="s">
        <v>158</v>
      </c>
      <c r="B88" s="126" t="s">
        <v>138</v>
      </c>
      <c r="C88" s="126" t="s">
        <v>215</v>
      </c>
      <c r="D88" s="859" t="s">
        <v>882</v>
      </c>
      <c r="E88" s="279"/>
      <c r="F88" s="279"/>
      <c r="AK88"/>
      <c r="AL88"/>
      <c r="AM88"/>
      <c r="AN88"/>
    </row>
    <row r="89" spans="1:40" ht="15" customHeight="1" thickTop="1" x14ac:dyDescent="0.25">
      <c r="A89" s="28" t="s">
        <v>63</v>
      </c>
      <c r="B89" s="88" t="s">
        <v>40</v>
      </c>
      <c r="C89" s="65">
        <v>294000</v>
      </c>
      <c r="D89" s="860">
        <v>0</v>
      </c>
      <c r="E89" s="169"/>
      <c r="F89" s="169"/>
      <c r="AH89"/>
      <c r="AI89"/>
      <c r="AJ89"/>
      <c r="AK89"/>
      <c r="AL89"/>
      <c r="AM89"/>
      <c r="AN89"/>
    </row>
    <row r="90" spans="1:40" ht="24" x14ac:dyDescent="0.25">
      <c r="A90" s="20" t="s">
        <v>64</v>
      </c>
      <c r="B90" s="89" t="s">
        <v>320</v>
      </c>
      <c r="C90" s="23">
        <v>124855</v>
      </c>
      <c r="D90" s="861">
        <v>0</v>
      </c>
      <c r="E90" s="169"/>
      <c r="F90" s="169"/>
      <c r="AH90"/>
      <c r="AI90"/>
      <c r="AJ90"/>
      <c r="AK90"/>
      <c r="AL90"/>
      <c r="AM90"/>
      <c r="AN90"/>
    </row>
    <row r="91" spans="1:40" ht="15" customHeight="1" x14ac:dyDescent="0.25">
      <c r="A91" s="28" t="s">
        <v>65</v>
      </c>
      <c r="B91" s="89" t="s">
        <v>41</v>
      </c>
      <c r="C91" s="23">
        <v>60960</v>
      </c>
      <c r="D91" s="861">
        <v>0</v>
      </c>
      <c r="E91" s="169"/>
      <c r="F91" s="169"/>
      <c r="AH91"/>
      <c r="AI91"/>
      <c r="AJ91"/>
      <c r="AK91"/>
      <c r="AL91"/>
      <c r="AM91"/>
      <c r="AN91"/>
    </row>
    <row r="92" spans="1:40" ht="15" customHeight="1" x14ac:dyDescent="0.25">
      <c r="A92" s="20" t="s">
        <v>66</v>
      </c>
      <c r="B92" s="89" t="s">
        <v>42</v>
      </c>
      <c r="C92" s="23">
        <v>3039720</v>
      </c>
      <c r="D92" s="861">
        <v>0</v>
      </c>
      <c r="E92" s="169"/>
      <c r="F92" s="169"/>
      <c r="AH92"/>
      <c r="AI92"/>
      <c r="AJ92"/>
      <c r="AK92"/>
      <c r="AL92"/>
      <c r="AM92"/>
      <c r="AN92"/>
    </row>
    <row r="93" spans="1:40" ht="15" customHeight="1" x14ac:dyDescent="0.25">
      <c r="A93" s="28" t="s">
        <v>67</v>
      </c>
      <c r="B93" s="89" t="s">
        <v>216</v>
      </c>
      <c r="C93" s="23">
        <v>0</v>
      </c>
      <c r="D93" s="861">
        <v>0</v>
      </c>
      <c r="E93" s="169"/>
      <c r="F93" s="169"/>
      <c r="AH93"/>
      <c r="AI93"/>
      <c r="AJ93"/>
      <c r="AK93"/>
      <c r="AL93"/>
      <c r="AM93"/>
      <c r="AN93"/>
    </row>
    <row r="94" spans="1:40" x14ac:dyDescent="0.25">
      <c r="A94" s="20" t="s">
        <v>68</v>
      </c>
      <c r="B94" s="89" t="s">
        <v>217</v>
      </c>
      <c r="C94" s="23">
        <v>0</v>
      </c>
      <c r="D94" s="861">
        <v>0</v>
      </c>
      <c r="E94" s="169"/>
      <c r="F94" s="169"/>
      <c r="AH94"/>
      <c r="AI94"/>
      <c r="AJ94"/>
      <c r="AK94"/>
      <c r="AL94"/>
      <c r="AM94"/>
      <c r="AN94"/>
    </row>
    <row r="95" spans="1:40" x14ac:dyDescent="0.25">
      <c r="A95" s="28" t="s">
        <v>69</v>
      </c>
      <c r="B95" s="89" t="s">
        <v>218</v>
      </c>
      <c r="C95" s="23">
        <v>0</v>
      </c>
      <c r="D95" s="861">
        <v>0</v>
      </c>
      <c r="E95" s="169"/>
      <c r="F95" s="169"/>
      <c r="AH95"/>
      <c r="AI95"/>
      <c r="AJ95"/>
      <c r="AK95"/>
      <c r="AL95"/>
      <c r="AM95"/>
      <c r="AN95"/>
    </row>
    <row r="96" spans="1:40" ht="15" customHeight="1" x14ac:dyDescent="0.25">
      <c r="A96" s="273" t="s">
        <v>70</v>
      </c>
      <c r="B96" s="277" t="s">
        <v>610</v>
      </c>
      <c r="C96" s="39">
        <f>SUM(C89:C95)</f>
        <v>3519535</v>
      </c>
      <c r="D96" s="862">
        <f>SUM(D89:D95)</f>
        <v>0</v>
      </c>
      <c r="E96" s="169"/>
      <c r="F96" s="169"/>
      <c r="AH96"/>
      <c r="AI96"/>
      <c r="AJ96"/>
      <c r="AK96"/>
      <c r="AL96"/>
      <c r="AM96"/>
      <c r="AN96"/>
    </row>
    <row r="97" spans="1:40" ht="15" customHeight="1" x14ac:dyDescent="0.25">
      <c r="A97" s="28" t="s">
        <v>71</v>
      </c>
      <c r="B97" s="89" t="s">
        <v>219</v>
      </c>
      <c r="C97" s="23">
        <v>0</v>
      </c>
      <c r="D97" s="861">
        <v>0</v>
      </c>
      <c r="E97" s="169"/>
      <c r="F97" s="169"/>
      <c r="AH97"/>
      <c r="AI97"/>
      <c r="AJ97"/>
      <c r="AK97"/>
      <c r="AL97"/>
      <c r="AM97"/>
      <c r="AN97"/>
    </row>
    <row r="98" spans="1:40" ht="15" customHeight="1" x14ac:dyDescent="0.25">
      <c r="A98" s="20" t="s">
        <v>72</v>
      </c>
      <c r="B98" s="89" t="s">
        <v>220</v>
      </c>
      <c r="C98" s="23">
        <v>0</v>
      </c>
      <c r="D98" s="861">
        <v>0</v>
      </c>
      <c r="E98" s="169"/>
      <c r="F98" s="169"/>
      <c r="AH98"/>
      <c r="AI98"/>
      <c r="AJ98"/>
      <c r="AK98"/>
      <c r="AL98"/>
      <c r="AM98"/>
      <c r="AN98"/>
    </row>
    <row r="99" spans="1:40" ht="24" x14ac:dyDescent="0.25">
      <c r="A99" s="28" t="s">
        <v>140</v>
      </c>
      <c r="B99" s="89" t="s">
        <v>221</v>
      </c>
      <c r="C99" s="23">
        <v>0</v>
      </c>
      <c r="D99" s="861">
        <v>0</v>
      </c>
      <c r="E99" s="169"/>
      <c r="F99" s="169"/>
      <c r="AH99"/>
      <c r="AI99"/>
      <c r="AJ99"/>
      <c r="AK99"/>
      <c r="AL99"/>
      <c r="AM99"/>
      <c r="AN99"/>
    </row>
    <row r="100" spans="1:40" ht="15" customHeight="1" x14ac:dyDescent="0.25">
      <c r="A100" s="273" t="s">
        <v>73</v>
      </c>
      <c r="B100" s="277" t="s">
        <v>611</v>
      </c>
      <c r="C100" s="39">
        <f>SUM(C97:C99)</f>
        <v>0</v>
      </c>
      <c r="D100" s="862">
        <f>SUM(D97:D99)</f>
        <v>0</v>
      </c>
      <c r="E100" s="169"/>
      <c r="F100" s="169"/>
      <c r="AH100"/>
      <c r="AI100"/>
      <c r="AJ100"/>
      <c r="AK100"/>
      <c r="AL100"/>
      <c r="AM100"/>
      <c r="AN100"/>
    </row>
    <row r="101" spans="1:40" ht="15" customHeight="1" x14ac:dyDescent="0.25">
      <c r="A101" s="636" t="s">
        <v>141</v>
      </c>
      <c r="B101" s="91" t="s">
        <v>612</v>
      </c>
      <c r="C101" s="35">
        <f>C96+C100</f>
        <v>3519535</v>
      </c>
      <c r="D101" s="863">
        <f>D96+D100</f>
        <v>0</v>
      </c>
      <c r="E101" s="169"/>
      <c r="F101" s="169"/>
      <c r="AH101"/>
      <c r="AI101"/>
      <c r="AJ101"/>
      <c r="AK101"/>
      <c r="AL101"/>
      <c r="AM101"/>
      <c r="AN101"/>
    </row>
    <row r="102" spans="1:40" ht="15" customHeight="1" x14ac:dyDescent="0.25">
      <c r="A102" s="28">
        <v>14</v>
      </c>
      <c r="B102" s="89" t="s">
        <v>883</v>
      </c>
      <c r="C102" s="23">
        <v>0</v>
      </c>
      <c r="D102" s="861">
        <v>100000000</v>
      </c>
      <c r="E102" s="169"/>
      <c r="F102" s="169"/>
      <c r="AH102"/>
      <c r="AI102"/>
      <c r="AJ102"/>
      <c r="AK102"/>
      <c r="AL102"/>
      <c r="AM102"/>
      <c r="AN102"/>
    </row>
    <row r="103" spans="1:40" ht="15" customHeight="1" x14ac:dyDescent="0.25">
      <c r="A103" s="20">
        <v>15</v>
      </c>
      <c r="B103" s="89" t="s">
        <v>613</v>
      </c>
      <c r="C103" s="23">
        <v>0</v>
      </c>
      <c r="D103" s="861">
        <v>0</v>
      </c>
      <c r="E103" s="169"/>
      <c r="F103" s="169"/>
      <c r="AH103"/>
      <c r="AI103"/>
      <c r="AJ103"/>
      <c r="AK103"/>
      <c r="AL103"/>
      <c r="AM103"/>
      <c r="AN103"/>
    </row>
    <row r="104" spans="1:40" ht="15" customHeight="1" x14ac:dyDescent="0.25">
      <c r="A104" s="28">
        <v>16</v>
      </c>
      <c r="B104" s="89" t="s">
        <v>222</v>
      </c>
      <c r="C104" s="23">
        <v>0</v>
      </c>
      <c r="D104" s="861">
        <v>0</v>
      </c>
      <c r="E104" s="169"/>
      <c r="F104" s="169"/>
      <c r="AH104"/>
      <c r="AI104"/>
      <c r="AJ104"/>
      <c r="AK104"/>
      <c r="AL104"/>
      <c r="AM104"/>
      <c r="AN104"/>
    </row>
    <row r="105" spans="1:40" ht="15" customHeight="1" x14ac:dyDescent="0.25">
      <c r="A105" s="273">
        <v>17</v>
      </c>
      <c r="B105" s="277" t="s">
        <v>884</v>
      </c>
      <c r="C105" s="39">
        <v>0</v>
      </c>
      <c r="D105" s="862">
        <f>SUM(D102:D104)</f>
        <v>100000000</v>
      </c>
      <c r="E105" s="169"/>
      <c r="F105" s="169"/>
      <c r="AH105"/>
      <c r="AI105"/>
      <c r="AJ105"/>
      <c r="AK105"/>
      <c r="AL105"/>
      <c r="AM105"/>
      <c r="AN105"/>
    </row>
    <row r="106" spans="1:40" ht="15" customHeight="1" x14ac:dyDescent="0.25">
      <c r="A106" s="550">
        <v>18</v>
      </c>
      <c r="B106" s="551" t="s">
        <v>885</v>
      </c>
      <c r="C106" s="549">
        <f t="shared" ref="C106:D106" si="29">C101+C105</f>
        <v>3519535</v>
      </c>
      <c r="D106" s="864">
        <f t="shared" si="29"/>
        <v>100000000</v>
      </c>
      <c r="E106" s="169"/>
      <c r="F106" s="169"/>
      <c r="AH106"/>
      <c r="AI106"/>
      <c r="AJ106"/>
      <c r="AK106"/>
      <c r="AL106"/>
      <c r="AM106"/>
      <c r="AN106"/>
    </row>
    <row r="107" spans="1:40" ht="15" customHeight="1" x14ac:dyDescent="0.25">
      <c r="A107" s="20">
        <v>19</v>
      </c>
      <c r="B107" s="89" t="s">
        <v>223</v>
      </c>
      <c r="C107" s="23">
        <v>0</v>
      </c>
      <c r="D107" s="861">
        <v>0</v>
      </c>
      <c r="E107" s="169"/>
      <c r="F107" s="169"/>
      <c r="AH107"/>
      <c r="AI107"/>
      <c r="AJ107"/>
      <c r="AK107"/>
      <c r="AL107"/>
      <c r="AM107"/>
      <c r="AN107"/>
    </row>
    <row r="108" spans="1:40" ht="15" customHeight="1" thickBot="1" x14ac:dyDescent="0.3">
      <c r="A108" s="102">
        <v>20</v>
      </c>
      <c r="B108" s="93" t="s">
        <v>224</v>
      </c>
      <c r="C108" s="27">
        <v>0</v>
      </c>
      <c r="D108" s="865">
        <v>0</v>
      </c>
      <c r="E108" s="169"/>
      <c r="F108" s="169"/>
      <c r="AH108"/>
      <c r="AI108"/>
      <c r="AJ108"/>
      <c r="AK108"/>
      <c r="AL108"/>
      <c r="AM108"/>
      <c r="AN108"/>
    </row>
    <row r="109" spans="1:40" ht="15" customHeight="1" thickTop="1" x14ac:dyDescent="0.25">
      <c r="A109" s="171"/>
      <c r="B109" s="278"/>
      <c r="C109" s="638"/>
      <c r="D109" s="638"/>
      <c r="E109" s="169"/>
      <c r="F109" s="169"/>
      <c r="AH109"/>
      <c r="AI109"/>
      <c r="AJ109"/>
      <c r="AK109"/>
      <c r="AL109"/>
      <c r="AM109"/>
      <c r="AN109"/>
    </row>
    <row r="110" spans="1:40" ht="15" customHeight="1" x14ac:dyDescent="0.25">
      <c r="A110" s="171"/>
      <c r="B110" s="278"/>
      <c r="C110" s="638"/>
      <c r="D110" s="638"/>
      <c r="E110" s="169"/>
      <c r="F110" s="169"/>
      <c r="AH110"/>
      <c r="AI110"/>
      <c r="AJ110"/>
      <c r="AK110"/>
      <c r="AL110"/>
      <c r="AM110"/>
      <c r="AN110"/>
    </row>
    <row r="111" spans="1:40" ht="15" customHeight="1" x14ac:dyDescent="0.25">
      <c r="A111" s="171"/>
      <c r="B111" s="278"/>
      <c r="C111" s="638"/>
      <c r="D111" s="638"/>
      <c r="E111" s="169"/>
      <c r="F111" s="169"/>
      <c r="AH111"/>
      <c r="AI111"/>
      <c r="AJ111"/>
      <c r="AK111"/>
      <c r="AL111"/>
      <c r="AM111"/>
      <c r="AN111"/>
    </row>
    <row r="112" spans="1:40" ht="13.5" customHeight="1" x14ac:dyDescent="0.25">
      <c r="A112" s="4"/>
      <c r="B112" s="8"/>
      <c r="C112" s="8"/>
      <c r="D112" s="8"/>
      <c r="E112" s="8"/>
      <c r="F112" s="8"/>
      <c r="G112" s="8"/>
      <c r="H112" s="8"/>
      <c r="I112" s="8"/>
      <c r="J112" s="5"/>
      <c r="K112" s="5" t="str">
        <f>K27</f>
        <v>20. melléklet folytatása</v>
      </c>
    </row>
    <row r="113" spans="1:40" ht="13.5" customHeight="1" x14ac:dyDescent="0.25">
      <c r="A113" s="4"/>
      <c r="B113" s="8"/>
      <c r="C113" s="8"/>
      <c r="D113" s="8"/>
      <c r="E113" s="8"/>
      <c r="F113" s="8"/>
      <c r="G113" s="8"/>
      <c r="H113" s="8"/>
      <c r="I113" s="8"/>
      <c r="J113" s="5"/>
      <c r="K113" s="5" t="str">
        <f>K2</f>
        <v>a   4/2017. (V.31.) önkormányzati rendelethez</v>
      </c>
    </row>
    <row r="114" spans="1:40" ht="13.5" customHeight="1" x14ac:dyDescent="0.25">
      <c r="A114" s="8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40" ht="15" customHeight="1" x14ac:dyDescent="0.25">
      <c r="A115" s="924" t="s">
        <v>879</v>
      </c>
      <c r="B115" s="924"/>
      <c r="C115" s="924"/>
      <c r="D115" s="924"/>
      <c r="E115" s="924"/>
      <c r="F115" s="924"/>
      <c r="G115" s="924"/>
      <c r="H115" s="924"/>
      <c r="I115" s="924"/>
      <c r="J115" s="924"/>
      <c r="K115" s="924"/>
    </row>
    <row r="116" spans="1:40" ht="15" customHeight="1" thickBot="1" x14ac:dyDescent="0.3">
      <c r="A116" s="16"/>
      <c r="B116" s="10"/>
      <c r="C116" s="10"/>
      <c r="D116" s="10"/>
      <c r="F116" s="10"/>
      <c r="G116" s="5" t="s">
        <v>637</v>
      </c>
      <c r="H116" s="10"/>
      <c r="I116" s="10"/>
      <c r="J116" s="5"/>
    </row>
    <row r="117" spans="1:40" ht="61.2" thickTop="1" thickBot="1" x14ac:dyDescent="0.3">
      <c r="A117" s="280" t="s">
        <v>158</v>
      </c>
      <c r="B117" s="126" t="s">
        <v>138</v>
      </c>
      <c r="C117" s="126" t="s">
        <v>208</v>
      </c>
      <c r="D117" s="126" t="s">
        <v>209</v>
      </c>
      <c r="E117" s="126" t="s">
        <v>212</v>
      </c>
      <c r="F117" s="126" t="s">
        <v>213</v>
      </c>
      <c r="G117" s="127" t="s">
        <v>231</v>
      </c>
      <c r="AG117"/>
      <c r="AH117"/>
      <c r="AI117"/>
    </row>
    <row r="118" spans="1:40" ht="15" customHeight="1" thickTop="1" x14ac:dyDescent="0.25">
      <c r="A118" s="28" t="s">
        <v>63</v>
      </c>
      <c r="B118" s="88" t="s">
        <v>40</v>
      </c>
      <c r="C118" s="65">
        <v>3850200</v>
      </c>
      <c r="D118" s="65">
        <v>0</v>
      </c>
      <c r="E118" s="65">
        <v>0</v>
      </c>
      <c r="F118" s="65">
        <v>0</v>
      </c>
      <c r="G118" s="265">
        <v>111496</v>
      </c>
      <c r="AG118"/>
      <c r="AH118"/>
      <c r="AI118"/>
      <c r="AJ118"/>
      <c r="AK118"/>
      <c r="AL118"/>
      <c r="AM118"/>
      <c r="AN118"/>
    </row>
    <row r="119" spans="1:40" ht="24" x14ac:dyDescent="0.25">
      <c r="A119" s="20" t="s">
        <v>64</v>
      </c>
      <c r="B119" s="89" t="s">
        <v>320</v>
      </c>
      <c r="C119" s="23">
        <v>1101402</v>
      </c>
      <c r="D119" s="23">
        <v>0</v>
      </c>
      <c r="E119" s="23">
        <v>0</v>
      </c>
      <c r="F119" s="23">
        <v>0</v>
      </c>
      <c r="G119" s="51">
        <v>0</v>
      </c>
      <c r="AG119"/>
      <c r="AH119"/>
      <c r="AI119"/>
      <c r="AJ119"/>
      <c r="AK119"/>
      <c r="AL119"/>
      <c r="AM119"/>
      <c r="AN119"/>
    </row>
    <row r="120" spans="1:40" ht="15" customHeight="1" x14ac:dyDescent="0.25">
      <c r="A120" s="28" t="s">
        <v>65</v>
      </c>
      <c r="B120" s="89" t="s">
        <v>41</v>
      </c>
      <c r="C120" s="23">
        <v>35309318</v>
      </c>
      <c r="D120" s="23">
        <v>129925</v>
      </c>
      <c r="E120" s="23">
        <v>1240155</v>
      </c>
      <c r="F120" s="23">
        <v>0</v>
      </c>
      <c r="G120" s="51">
        <v>43999</v>
      </c>
      <c r="AG120"/>
      <c r="AH120"/>
      <c r="AI120"/>
      <c r="AJ120"/>
      <c r="AK120"/>
      <c r="AL120"/>
      <c r="AM120"/>
      <c r="AN120"/>
    </row>
    <row r="121" spans="1:40" ht="15" customHeight="1" x14ac:dyDescent="0.25">
      <c r="A121" s="20" t="s">
        <v>66</v>
      </c>
      <c r="B121" s="89" t="s">
        <v>42</v>
      </c>
      <c r="C121" s="23">
        <v>0</v>
      </c>
      <c r="D121" s="23">
        <v>0</v>
      </c>
      <c r="E121" s="23">
        <v>0</v>
      </c>
      <c r="F121" s="23">
        <v>0</v>
      </c>
      <c r="G121" s="51">
        <v>0</v>
      </c>
      <c r="AG121"/>
      <c r="AH121"/>
      <c r="AI121"/>
      <c r="AJ121"/>
      <c r="AK121"/>
      <c r="AL121"/>
      <c r="AM121"/>
      <c r="AN121"/>
    </row>
    <row r="122" spans="1:40" ht="15" customHeight="1" x14ac:dyDescent="0.25">
      <c r="A122" s="28" t="s">
        <v>67</v>
      </c>
      <c r="B122" s="89" t="s">
        <v>216</v>
      </c>
      <c r="C122" s="23">
        <v>0</v>
      </c>
      <c r="D122" s="23">
        <v>0</v>
      </c>
      <c r="E122" s="23">
        <v>0</v>
      </c>
      <c r="F122" s="23">
        <v>0</v>
      </c>
      <c r="G122" s="51">
        <v>0</v>
      </c>
      <c r="AG122"/>
      <c r="AH122"/>
      <c r="AI122"/>
      <c r="AJ122"/>
      <c r="AK122"/>
      <c r="AL122"/>
      <c r="AM122"/>
      <c r="AN122"/>
    </row>
    <row r="123" spans="1:40" x14ac:dyDescent="0.25">
      <c r="A123" s="20" t="s">
        <v>68</v>
      </c>
      <c r="B123" s="89" t="s">
        <v>217</v>
      </c>
      <c r="C123" s="23">
        <v>0</v>
      </c>
      <c r="D123" s="23">
        <v>0</v>
      </c>
      <c r="E123" s="23">
        <v>0</v>
      </c>
      <c r="F123" s="23">
        <v>0</v>
      </c>
      <c r="G123" s="51">
        <v>0</v>
      </c>
      <c r="AG123"/>
      <c r="AH123"/>
      <c r="AI123"/>
      <c r="AJ123"/>
      <c r="AK123"/>
      <c r="AL123"/>
      <c r="AM123"/>
      <c r="AN123"/>
    </row>
    <row r="124" spans="1:40" x14ac:dyDescent="0.25">
      <c r="A124" s="28" t="s">
        <v>69</v>
      </c>
      <c r="B124" s="89" t="s">
        <v>218</v>
      </c>
      <c r="C124" s="23">
        <v>80000</v>
      </c>
      <c r="D124" s="23">
        <v>0</v>
      </c>
      <c r="E124" s="23">
        <v>0</v>
      </c>
      <c r="F124" s="23">
        <v>6564820</v>
      </c>
      <c r="G124" s="51">
        <v>0</v>
      </c>
      <c r="AG124"/>
      <c r="AH124"/>
      <c r="AI124"/>
      <c r="AJ124"/>
      <c r="AK124"/>
      <c r="AL124"/>
      <c r="AM124"/>
      <c r="AN124"/>
    </row>
    <row r="125" spans="1:40" ht="15" customHeight="1" x14ac:dyDescent="0.25">
      <c r="A125" s="273" t="s">
        <v>70</v>
      </c>
      <c r="B125" s="277" t="s">
        <v>610</v>
      </c>
      <c r="C125" s="39">
        <f>SUM(C118:C124)</f>
        <v>40340920</v>
      </c>
      <c r="D125" s="39">
        <f t="shared" ref="D125:G125" si="30">SUM(D118:D124)</f>
        <v>129925</v>
      </c>
      <c r="E125" s="39">
        <f t="shared" si="30"/>
        <v>1240155</v>
      </c>
      <c r="F125" s="39">
        <f t="shared" si="30"/>
        <v>6564820</v>
      </c>
      <c r="G125" s="109">
        <f t="shared" si="30"/>
        <v>155495</v>
      </c>
      <c r="AG125"/>
      <c r="AH125"/>
      <c r="AI125"/>
      <c r="AJ125"/>
      <c r="AK125"/>
      <c r="AL125"/>
      <c r="AM125"/>
      <c r="AN125"/>
    </row>
    <row r="126" spans="1:40" ht="15" customHeight="1" x14ac:dyDescent="0.25">
      <c r="A126" s="28" t="s">
        <v>71</v>
      </c>
      <c r="B126" s="89" t="s">
        <v>219</v>
      </c>
      <c r="C126" s="23">
        <v>3741643</v>
      </c>
      <c r="D126" s="23">
        <v>0</v>
      </c>
      <c r="E126" s="23">
        <v>0</v>
      </c>
      <c r="F126" s="23">
        <v>0</v>
      </c>
      <c r="G126" s="51">
        <v>0</v>
      </c>
      <c r="AG126"/>
      <c r="AH126"/>
      <c r="AI126"/>
      <c r="AJ126"/>
      <c r="AK126"/>
      <c r="AL126"/>
      <c r="AM126"/>
      <c r="AN126"/>
    </row>
    <row r="127" spans="1:40" ht="15" customHeight="1" x14ac:dyDescent="0.25">
      <c r="A127" s="20" t="s">
        <v>72</v>
      </c>
      <c r="B127" s="89" t="s">
        <v>220</v>
      </c>
      <c r="C127" s="23">
        <v>5051870</v>
      </c>
      <c r="D127" s="23">
        <v>0</v>
      </c>
      <c r="E127" s="23">
        <v>0</v>
      </c>
      <c r="F127" s="23">
        <v>0</v>
      </c>
      <c r="G127" s="51">
        <v>0</v>
      </c>
      <c r="AG127"/>
      <c r="AH127"/>
      <c r="AI127"/>
      <c r="AJ127"/>
      <c r="AK127"/>
      <c r="AL127"/>
      <c r="AM127"/>
      <c r="AN127"/>
    </row>
    <row r="128" spans="1:40" ht="24" x14ac:dyDescent="0.25">
      <c r="A128" s="28" t="s">
        <v>140</v>
      </c>
      <c r="B128" s="89" t="s">
        <v>221</v>
      </c>
      <c r="C128" s="23">
        <v>0</v>
      </c>
      <c r="D128" s="23">
        <v>0</v>
      </c>
      <c r="E128" s="23">
        <v>0</v>
      </c>
      <c r="F128" s="23">
        <v>0</v>
      </c>
      <c r="G128" s="51">
        <v>0</v>
      </c>
      <c r="AG128"/>
      <c r="AH128"/>
      <c r="AI128"/>
      <c r="AJ128"/>
      <c r="AK128"/>
      <c r="AL128"/>
      <c r="AM128"/>
      <c r="AN128"/>
    </row>
    <row r="129" spans="1:40" ht="15.75" customHeight="1" x14ac:dyDescent="0.25">
      <c r="A129" s="273" t="s">
        <v>73</v>
      </c>
      <c r="B129" s="277" t="s">
        <v>611</v>
      </c>
      <c r="C129" s="39">
        <f>SUM(C126:C128)</f>
        <v>8793513</v>
      </c>
      <c r="D129" s="39">
        <f t="shared" ref="D129:G129" si="31">SUM(D126:D128)</f>
        <v>0</v>
      </c>
      <c r="E129" s="39">
        <f t="shared" si="31"/>
        <v>0</v>
      </c>
      <c r="F129" s="39">
        <f t="shared" si="31"/>
        <v>0</v>
      </c>
      <c r="G129" s="109">
        <f t="shared" si="31"/>
        <v>0</v>
      </c>
      <c r="AG129"/>
      <c r="AH129"/>
      <c r="AI129"/>
      <c r="AJ129"/>
      <c r="AK129"/>
      <c r="AL129"/>
      <c r="AM129"/>
      <c r="AN129"/>
    </row>
    <row r="130" spans="1:40" ht="15.75" customHeight="1" x14ac:dyDescent="0.25">
      <c r="A130" s="636" t="s">
        <v>141</v>
      </c>
      <c r="B130" s="91" t="s">
        <v>612</v>
      </c>
      <c r="C130" s="35">
        <f>C125+C129</f>
        <v>49134433</v>
      </c>
      <c r="D130" s="35">
        <f t="shared" ref="D130:G130" si="32">D125+D129</f>
        <v>129925</v>
      </c>
      <c r="E130" s="35">
        <f t="shared" si="32"/>
        <v>1240155</v>
      </c>
      <c r="F130" s="35">
        <f t="shared" si="32"/>
        <v>6564820</v>
      </c>
      <c r="G130" s="80">
        <f t="shared" si="32"/>
        <v>155495</v>
      </c>
      <c r="AG130"/>
      <c r="AH130"/>
      <c r="AI130"/>
      <c r="AJ130"/>
      <c r="AK130"/>
      <c r="AL130"/>
      <c r="AM130"/>
      <c r="AN130"/>
    </row>
    <row r="131" spans="1:40" ht="15.75" customHeight="1" x14ac:dyDescent="0.25">
      <c r="A131" s="28">
        <v>14</v>
      </c>
      <c r="B131" s="89" t="s">
        <v>883</v>
      </c>
      <c r="C131" s="23">
        <v>0</v>
      </c>
      <c r="D131" s="23">
        <v>0</v>
      </c>
      <c r="E131" s="23">
        <v>0</v>
      </c>
      <c r="F131" s="23">
        <v>0</v>
      </c>
      <c r="G131" s="51">
        <v>0</v>
      </c>
      <c r="AG131"/>
      <c r="AH131"/>
      <c r="AI131"/>
      <c r="AJ131"/>
      <c r="AK131"/>
      <c r="AL131"/>
      <c r="AM131"/>
      <c r="AN131"/>
    </row>
    <row r="132" spans="1:40" ht="15" customHeight="1" x14ac:dyDescent="0.25">
      <c r="A132" s="20">
        <v>15</v>
      </c>
      <c r="B132" s="89" t="s">
        <v>613</v>
      </c>
      <c r="C132" s="23">
        <v>0</v>
      </c>
      <c r="D132" s="23">
        <v>0</v>
      </c>
      <c r="E132" s="23">
        <v>0</v>
      </c>
      <c r="F132" s="23">
        <v>0</v>
      </c>
      <c r="G132" s="51">
        <v>0</v>
      </c>
      <c r="AG132"/>
      <c r="AH132"/>
      <c r="AI132"/>
      <c r="AJ132"/>
      <c r="AK132"/>
      <c r="AL132"/>
      <c r="AM132"/>
      <c r="AN132"/>
    </row>
    <row r="133" spans="1:40" ht="15" customHeight="1" x14ac:dyDescent="0.25">
      <c r="A133" s="28">
        <v>16</v>
      </c>
      <c r="B133" s="89" t="s">
        <v>222</v>
      </c>
      <c r="C133" s="23">
        <v>0</v>
      </c>
      <c r="D133" s="23">
        <v>0</v>
      </c>
      <c r="E133" s="23">
        <v>0</v>
      </c>
      <c r="F133" s="23">
        <v>0</v>
      </c>
      <c r="G133" s="51">
        <v>0</v>
      </c>
      <c r="AG133"/>
      <c r="AH133"/>
      <c r="AI133"/>
      <c r="AJ133"/>
      <c r="AK133"/>
      <c r="AL133"/>
      <c r="AM133"/>
      <c r="AN133"/>
    </row>
    <row r="134" spans="1:40" ht="15" customHeight="1" x14ac:dyDescent="0.25">
      <c r="A134" s="273">
        <v>17</v>
      </c>
      <c r="B134" s="277" t="s">
        <v>884</v>
      </c>
      <c r="C134" s="39">
        <v>0</v>
      </c>
      <c r="D134" s="39">
        <v>0</v>
      </c>
      <c r="E134" s="39">
        <v>0</v>
      </c>
      <c r="F134" s="39">
        <v>0</v>
      </c>
      <c r="G134" s="109">
        <v>0</v>
      </c>
      <c r="AG134"/>
      <c r="AH134"/>
      <c r="AI134"/>
      <c r="AJ134"/>
      <c r="AK134"/>
      <c r="AL134"/>
      <c r="AM134"/>
      <c r="AN134"/>
    </row>
    <row r="135" spans="1:40" ht="15" customHeight="1" x14ac:dyDescent="0.25">
      <c r="A135" s="550">
        <v>18</v>
      </c>
      <c r="B135" s="551" t="s">
        <v>885</v>
      </c>
      <c r="C135" s="549">
        <f t="shared" ref="C135" si="33">C130+C134</f>
        <v>49134433</v>
      </c>
      <c r="D135" s="549">
        <f t="shared" ref="D135" si="34">D130+D134</f>
        <v>129925</v>
      </c>
      <c r="E135" s="549">
        <f t="shared" ref="E135" si="35">E130+E134</f>
        <v>1240155</v>
      </c>
      <c r="F135" s="549">
        <f t="shared" ref="F135" si="36">F130+F134</f>
        <v>6564820</v>
      </c>
      <c r="G135" s="587">
        <f t="shared" ref="G135" si="37">G130+G134</f>
        <v>155495</v>
      </c>
      <c r="AG135"/>
      <c r="AH135"/>
      <c r="AI135"/>
      <c r="AJ135"/>
      <c r="AK135"/>
      <c r="AL135"/>
      <c r="AM135"/>
      <c r="AN135"/>
    </row>
    <row r="136" spans="1:40" ht="15" customHeight="1" x14ac:dyDescent="0.25">
      <c r="A136" s="20">
        <v>19</v>
      </c>
      <c r="B136" s="89" t="s">
        <v>223</v>
      </c>
      <c r="C136" s="23">
        <v>2</v>
      </c>
      <c r="D136" s="23">
        <v>0</v>
      </c>
      <c r="E136" s="23">
        <v>0</v>
      </c>
      <c r="F136" s="23">
        <v>0</v>
      </c>
      <c r="G136" s="51">
        <v>0</v>
      </c>
      <c r="AG136"/>
      <c r="AH136"/>
      <c r="AI136"/>
      <c r="AJ136"/>
      <c r="AK136"/>
      <c r="AL136"/>
      <c r="AM136"/>
      <c r="AN136"/>
    </row>
    <row r="137" spans="1:40" ht="15" customHeight="1" thickBot="1" x14ac:dyDescent="0.3">
      <c r="A137" s="102">
        <v>20</v>
      </c>
      <c r="B137" s="93" t="s">
        <v>224</v>
      </c>
      <c r="C137" s="27">
        <v>0</v>
      </c>
      <c r="D137" s="27">
        <v>0</v>
      </c>
      <c r="E137" s="27">
        <v>0</v>
      </c>
      <c r="F137" s="27">
        <v>0</v>
      </c>
      <c r="G137" s="52">
        <v>0</v>
      </c>
      <c r="AG137"/>
      <c r="AH137"/>
      <c r="AI137"/>
      <c r="AJ137"/>
      <c r="AK137"/>
      <c r="AL137"/>
      <c r="AM137"/>
      <c r="AN137"/>
    </row>
    <row r="138" spans="1:40" ht="13.2" thickTop="1" x14ac:dyDescent="0.25"/>
  </sheetData>
  <mergeCells count="2">
    <mergeCell ref="A115:K115"/>
    <mergeCell ref="A4:K4"/>
  </mergeCells>
  <phoneticPr fontId="0" type="noConversion"/>
  <pageMargins left="0.74803149606299213" right="0.74803149606299213" top="0.78740157480314965" bottom="0.78740157480314965" header="0.51181102362204722" footer="0.51181102362204722"/>
  <pageSetup scale="87" orientation="landscape" horizontalDpi="300" verticalDpi="300" r:id="rId1"/>
  <headerFooter alignWithMargins="0"/>
  <rowBreaks count="4" manualBreakCount="4">
    <brk id="26" max="16383" man="1"/>
    <brk id="54" max="16383" man="1"/>
    <brk id="83" max="16383" man="1"/>
    <brk id="111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58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8" width="10.6640625" style="9" customWidth="1"/>
    <col min="9" max="9" width="4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8" ht="13.5" customHeight="1" x14ac:dyDescent="0.25">
      <c r="A1" s="4"/>
      <c r="B1" s="4"/>
      <c r="C1" s="4"/>
      <c r="D1" s="4"/>
      <c r="E1" s="4"/>
      <c r="F1" s="4"/>
      <c r="H1" s="5" t="s">
        <v>558</v>
      </c>
    </row>
    <row r="2" spans="1:8" ht="13.5" customHeight="1" x14ac:dyDescent="0.25">
      <c r="A2" s="4"/>
      <c r="B2" s="4"/>
      <c r="C2" s="4"/>
      <c r="D2" s="4"/>
      <c r="E2" s="4"/>
      <c r="F2" s="4"/>
      <c r="H2" s="5" t="str">
        <f>'1.d sz. melléklet'!F2</f>
        <v>a   4/2017. (V.31.) önkormányzati rendelethez</v>
      </c>
    </row>
    <row r="3" spans="1:8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8" ht="15" customHeight="1" x14ac:dyDescent="0.25">
      <c r="A4" s="924" t="s">
        <v>886</v>
      </c>
      <c r="B4" s="924"/>
      <c r="C4" s="924"/>
      <c r="D4" s="924"/>
      <c r="E4" s="924"/>
      <c r="F4" s="924"/>
      <c r="G4" s="924"/>
      <c r="H4" s="924"/>
    </row>
    <row r="5" spans="1:8" ht="15" customHeight="1" thickBot="1" x14ac:dyDescent="0.3">
      <c r="A5" s="10"/>
      <c r="B5" s="10"/>
      <c r="C5" s="10"/>
      <c r="D5" s="10"/>
      <c r="E5" s="10"/>
      <c r="F5" s="10"/>
      <c r="H5" s="5" t="s">
        <v>637</v>
      </c>
    </row>
    <row r="6" spans="1:8" s="2" customFormat="1" ht="83.25" customHeight="1" thickTop="1" thickBot="1" x14ac:dyDescent="0.3">
      <c r="A6" s="280" t="s">
        <v>158</v>
      </c>
      <c r="B6" s="126" t="s">
        <v>138</v>
      </c>
      <c r="C6" s="126" t="s">
        <v>225</v>
      </c>
      <c r="D6" s="126" t="s">
        <v>194</v>
      </c>
      <c r="E6" s="126" t="s">
        <v>258</v>
      </c>
      <c r="F6" s="126" t="s">
        <v>195</v>
      </c>
      <c r="G6" s="126" t="s">
        <v>256</v>
      </c>
      <c r="H6" s="127" t="s">
        <v>257</v>
      </c>
    </row>
    <row r="7" spans="1:8" s="1" customFormat="1" ht="15" customHeight="1" thickTop="1" x14ac:dyDescent="0.25">
      <c r="A7" s="44" t="s">
        <v>63</v>
      </c>
      <c r="B7" s="45" t="s">
        <v>232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265">
        <v>78437817</v>
      </c>
    </row>
    <row r="8" spans="1:8" s="1" customFormat="1" ht="24" x14ac:dyDescent="0.25">
      <c r="A8" s="21" t="s">
        <v>64</v>
      </c>
      <c r="B8" s="22" t="s">
        <v>233</v>
      </c>
      <c r="C8" s="23">
        <v>541129</v>
      </c>
      <c r="D8" s="23">
        <v>0</v>
      </c>
      <c r="E8" s="23">
        <v>0</v>
      </c>
      <c r="F8" s="23">
        <v>0</v>
      </c>
      <c r="G8" s="23">
        <v>1413712</v>
      </c>
      <c r="H8" s="51">
        <v>0</v>
      </c>
    </row>
    <row r="9" spans="1:8" s="1" customFormat="1" ht="24" x14ac:dyDescent="0.25">
      <c r="A9" s="37" t="s">
        <v>65</v>
      </c>
      <c r="B9" s="38" t="s">
        <v>620</v>
      </c>
      <c r="C9" s="39">
        <f>SUM(C7:C8)</f>
        <v>541129</v>
      </c>
      <c r="D9" s="39">
        <f t="shared" ref="D9:H9" si="0">SUM(D7:D8)</f>
        <v>0</v>
      </c>
      <c r="E9" s="39">
        <f t="shared" si="0"/>
        <v>0</v>
      </c>
      <c r="F9" s="39">
        <f t="shared" si="0"/>
        <v>0</v>
      </c>
      <c r="G9" s="39">
        <f t="shared" si="0"/>
        <v>1413712</v>
      </c>
      <c r="H9" s="109">
        <f t="shared" si="0"/>
        <v>78437817</v>
      </c>
    </row>
    <row r="10" spans="1:8" s="1" customFormat="1" ht="15" customHeight="1" x14ac:dyDescent="0.25">
      <c r="A10" s="21" t="s">
        <v>66</v>
      </c>
      <c r="B10" s="22" t="s">
        <v>234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1">
        <v>0</v>
      </c>
    </row>
    <row r="11" spans="1:8" s="1" customFormat="1" ht="24" x14ac:dyDescent="0.25">
      <c r="A11" s="21" t="s">
        <v>67</v>
      </c>
      <c r="B11" s="22" t="s">
        <v>235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24" x14ac:dyDescent="0.25">
      <c r="A12" s="37" t="s">
        <v>68</v>
      </c>
      <c r="B12" s="38" t="s">
        <v>621</v>
      </c>
      <c r="C12" s="39">
        <f>SUM(C10:C11)</f>
        <v>0</v>
      </c>
      <c r="D12" s="39">
        <f t="shared" ref="D12:H12" si="1">SUM(D10:D11)</f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109">
        <f t="shared" si="1"/>
        <v>0</v>
      </c>
    </row>
    <row r="13" spans="1:8" s="1" customFormat="1" ht="15" customHeight="1" x14ac:dyDescent="0.25">
      <c r="A13" s="21" t="s">
        <v>69</v>
      </c>
      <c r="B13" s="22" t="s">
        <v>236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51">
        <v>0</v>
      </c>
    </row>
    <row r="14" spans="1:8" s="1" customFormat="1" ht="15" customHeight="1" x14ac:dyDescent="0.25">
      <c r="A14" s="21" t="s">
        <v>70</v>
      </c>
      <c r="B14" s="22" t="s">
        <v>237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1" t="s">
        <v>71</v>
      </c>
      <c r="B15" s="22" t="s">
        <v>238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51">
        <v>0</v>
      </c>
    </row>
    <row r="16" spans="1:8" s="1" customFormat="1" ht="15" customHeight="1" x14ac:dyDescent="0.25">
      <c r="A16" s="37" t="s">
        <v>72</v>
      </c>
      <c r="B16" s="38" t="s">
        <v>239</v>
      </c>
      <c r="C16" s="39">
        <f>SUM(C13:C15)</f>
        <v>0</v>
      </c>
      <c r="D16" s="39">
        <f t="shared" ref="D16:H16" si="2">SUM(D13:D15)</f>
        <v>0</v>
      </c>
      <c r="E16" s="39">
        <f t="shared" si="2"/>
        <v>0</v>
      </c>
      <c r="F16" s="39">
        <f t="shared" si="2"/>
        <v>0</v>
      </c>
      <c r="G16" s="39">
        <f t="shared" si="2"/>
        <v>0</v>
      </c>
      <c r="H16" s="109">
        <f t="shared" si="2"/>
        <v>0</v>
      </c>
    </row>
    <row r="17" spans="1:8" s="108" customFormat="1" ht="15.75" customHeight="1" x14ac:dyDescent="0.25">
      <c r="A17" s="21" t="s">
        <v>140</v>
      </c>
      <c r="B17" s="22" t="s">
        <v>240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51">
        <v>0</v>
      </c>
    </row>
    <row r="18" spans="1:8" s="108" customFormat="1" ht="15" customHeight="1" x14ac:dyDescent="0.25">
      <c r="A18" s="21" t="s">
        <v>73</v>
      </c>
      <c r="B18" s="22" t="s">
        <v>241</v>
      </c>
      <c r="C18" s="23">
        <v>0</v>
      </c>
      <c r="D18" s="23">
        <v>137438</v>
      </c>
      <c r="E18" s="23">
        <v>4642526</v>
      </c>
      <c r="F18" s="23">
        <v>811024</v>
      </c>
      <c r="G18" s="23">
        <v>2133390</v>
      </c>
      <c r="H18" s="51">
        <v>0</v>
      </c>
    </row>
    <row r="19" spans="1:8" s="108" customFormat="1" ht="15" customHeight="1" x14ac:dyDescent="0.25">
      <c r="A19" s="21" t="s">
        <v>141</v>
      </c>
      <c r="B19" s="22" t="s">
        <v>242</v>
      </c>
      <c r="C19" s="23">
        <v>0</v>
      </c>
      <c r="D19" s="23">
        <v>0</v>
      </c>
      <c r="E19" s="23">
        <v>347899</v>
      </c>
      <c r="F19" s="23">
        <v>41342</v>
      </c>
      <c r="G19" s="23">
        <v>0</v>
      </c>
      <c r="H19" s="51">
        <v>0</v>
      </c>
    </row>
    <row r="20" spans="1:8" s="68" customFormat="1" ht="15" customHeight="1" x14ac:dyDescent="0.25">
      <c r="A20" s="21" t="s">
        <v>142</v>
      </c>
      <c r="B20" s="22" t="s">
        <v>243</v>
      </c>
      <c r="C20" s="23">
        <v>0</v>
      </c>
      <c r="D20" s="23">
        <v>0</v>
      </c>
      <c r="E20" s="23">
        <v>0</v>
      </c>
      <c r="F20" s="23">
        <v>299000</v>
      </c>
      <c r="G20" s="23">
        <v>0</v>
      </c>
      <c r="H20" s="51">
        <v>0</v>
      </c>
    </row>
    <row r="21" spans="1:8" s="1" customFormat="1" ht="15" customHeight="1" x14ac:dyDescent="0.25">
      <c r="A21" s="21" t="s">
        <v>143</v>
      </c>
      <c r="B21" s="22" t="s">
        <v>244</v>
      </c>
      <c r="C21" s="23">
        <v>0</v>
      </c>
      <c r="D21" s="23">
        <v>37107</v>
      </c>
      <c r="E21" s="23">
        <v>2907860</v>
      </c>
      <c r="F21" s="23">
        <v>236512</v>
      </c>
      <c r="G21" s="23">
        <v>576010</v>
      </c>
      <c r="H21" s="51">
        <v>0</v>
      </c>
    </row>
    <row r="22" spans="1:8" s="1" customFormat="1" ht="15" customHeight="1" x14ac:dyDescent="0.25">
      <c r="A22" s="21" t="s">
        <v>74</v>
      </c>
      <c r="B22" s="845" t="s">
        <v>245</v>
      </c>
      <c r="C22" s="23">
        <v>0</v>
      </c>
      <c r="D22" s="23">
        <v>0</v>
      </c>
      <c r="E22" s="23">
        <v>0</v>
      </c>
      <c r="F22" s="23">
        <v>1260751</v>
      </c>
      <c r="G22" s="23">
        <v>0</v>
      </c>
      <c r="H22" s="51">
        <v>7418</v>
      </c>
    </row>
    <row r="23" spans="1:8" s="1" customFormat="1" ht="15" customHeight="1" x14ac:dyDescent="0.25">
      <c r="A23" s="21" t="s">
        <v>144</v>
      </c>
      <c r="B23" s="845" t="s">
        <v>888</v>
      </c>
      <c r="C23" s="23">
        <v>0</v>
      </c>
      <c r="D23" s="23">
        <v>0</v>
      </c>
      <c r="E23" s="23">
        <v>0</v>
      </c>
      <c r="F23" s="23">
        <v>741100</v>
      </c>
      <c r="G23" s="23">
        <v>0</v>
      </c>
      <c r="H23" s="51">
        <v>0</v>
      </c>
    </row>
    <row r="24" spans="1:8" s="1" customFormat="1" ht="15" customHeight="1" x14ac:dyDescent="0.25">
      <c r="A24" s="21" t="s">
        <v>145</v>
      </c>
      <c r="B24" s="22" t="s">
        <v>246</v>
      </c>
      <c r="C24" s="23">
        <v>0</v>
      </c>
      <c r="D24" s="23">
        <v>0</v>
      </c>
      <c r="E24" s="23">
        <v>0</v>
      </c>
      <c r="F24" s="23">
        <v>121982</v>
      </c>
      <c r="G24" s="23">
        <v>0</v>
      </c>
      <c r="H24" s="51">
        <v>0</v>
      </c>
    </row>
    <row r="25" spans="1:8" s="1" customFormat="1" ht="15" customHeight="1" x14ac:dyDescent="0.25">
      <c r="A25" s="37" t="s">
        <v>62</v>
      </c>
      <c r="B25" s="38" t="s">
        <v>247</v>
      </c>
      <c r="C25" s="39">
        <f t="shared" ref="C25:H25" si="3">SUM(C17:C24)</f>
        <v>0</v>
      </c>
      <c r="D25" s="39">
        <f t="shared" si="3"/>
        <v>174545</v>
      </c>
      <c r="E25" s="39">
        <f t="shared" si="3"/>
        <v>7898285</v>
      </c>
      <c r="F25" s="39">
        <f t="shared" si="3"/>
        <v>3511711</v>
      </c>
      <c r="G25" s="39">
        <f t="shared" si="3"/>
        <v>2709400</v>
      </c>
      <c r="H25" s="109">
        <f t="shared" si="3"/>
        <v>7418</v>
      </c>
    </row>
    <row r="26" spans="1:8" s="1" customFormat="1" ht="15" customHeight="1" x14ac:dyDescent="0.25">
      <c r="A26" s="622">
        <v>20</v>
      </c>
      <c r="B26" s="623" t="s">
        <v>248</v>
      </c>
      <c r="C26" s="23">
        <v>0</v>
      </c>
      <c r="D26" s="23">
        <v>0</v>
      </c>
      <c r="E26" s="23">
        <v>5799999</v>
      </c>
      <c r="F26" s="23">
        <v>0</v>
      </c>
      <c r="G26" s="23">
        <v>0</v>
      </c>
      <c r="H26" s="51">
        <v>0</v>
      </c>
    </row>
    <row r="27" spans="1:8" s="1" customFormat="1" ht="15" customHeight="1" x14ac:dyDescent="0.25">
      <c r="A27" s="21">
        <v>21</v>
      </c>
      <c r="B27" s="22" t="s">
        <v>887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51">
        <v>0</v>
      </c>
    </row>
    <row r="28" spans="1:8" s="1" customFormat="1" ht="15" customHeight="1" x14ac:dyDescent="0.25">
      <c r="A28" s="37">
        <v>22</v>
      </c>
      <c r="B28" s="38" t="s">
        <v>617</v>
      </c>
      <c r="C28" s="39">
        <v>0</v>
      </c>
      <c r="D28" s="39">
        <v>0</v>
      </c>
      <c r="E28" s="39">
        <f>SUM(E26:E27)</f>
        <v>5799999</v>
      </c>
      <c r="F28" s="39">
        <v>0</v>
      </c>
      <c r="G28" s="39">
        <v>0</v>
      </c>
      <c r="H28" s="109">
        <v>0</v>
      </c>
    </row>
    <row r="29" spans="1:8" s="1" customFormat="1" ht="36" x14ac:dyDescent="0.25">
      <c r="A29" s="21">
        <v>23</v>
      </c>
      <c r="B29" s="22" t="s">
        <v>249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51">
        <v>0</v>
      </c>
    </row>
    <row r="30" spans="1:8" s="1" customFormat="1" ht="15" customHeight="1" x14ac:dyDescent="0.25">
      <c r="A30" s="21">
        <v>24</v>
      </c>
      <c r="B30" s="22" t="s">
        <v>250</v>
      </c>
      <c r="C30" s="23">
        <v>0</v>
      </c>
      <c r="D30" s="23">
        <v>0</v>
      </c>
      <c r="E30" s="23">
        <v>0</v>
      </c>
      <c r="F30" s="23">
        <v>0</v>
      </c>
      <c r="G30" s="23">
        <v>75000</v>
      </c>
      <c r="H30" s="51">
        <v>0</v>
      </c>
    </row>
    <row r="31" spans="1:8" s="1" customFormat="1" ht="15" customHeight="1" x14ac:dyDescent="0.25">
      <c r="A31" s="37">
        <v>25</v>
      </c>
      <c r="B31" s="38" t="s">
        <v>618</v>
      </c>
      <c r="C31" s="39">
        <v>0</v>
      </c>
      <c r="D31" s="39">
        <v>0</v>
      </c>
      <c r="E31" s="39">
        <v>0</v>
      </c>
      <c r="F31" s="39">
        <v>0</v>
      </c>
      <c r="G31" s="39">
        <f>SUM(G29:G30)</f>
        <v>75000</v>
      </c>
      <c r="H31" s="109">
        <v>0</v>
      </c>
    </row>
    <row r="32" spans="1:8" s="68" customFormat="1" ht="15" customHeight="1" x14ac:dyDescent="0.25">
      <c r="A32" s="21" t="s">
        <v>148</v>
      </c>
      <c r="B32" s="22" t="s">
        <v>251</v>
      </c>
      <c r="C32" s="23">
        <v>0</v>
      </c>
      <c r="D32" s="23">
        <v>0</v>
      </c>
      <c r="E32" s="23">
        <v>0</v>
      </c>
      <c r="F32" s="23">
        <v>121020</v>
      </c>
      <c r="G32" s="23">
        <v>0</v>
      </c>
      <c r="H32" s="51">
        <v>0</v>
      </c>
    </row>
    <row r="33" spans="1:22" s="1" customFormat="1" ht="15" customHeight="1" x14ac:dyDescent="0.25">
      <c r="A33" s="37" t="s">
        <v>134</v>
      </c>
      <c r="B33" s="38" t="s">
        <v>619</v>
      </c>
      <c r="C33" s="39">
        <v>0</v>
      </c>
      <c r="D33" s="39">
        <v>0</v>
      </c>
      <c r="E33" s="39">
        <v>0</v>
      </c>
      <c r="F33" s="39">
        <f>SUM(F32)</f>
        <v>121020</v>
      </c>
      <c r="G33" s="39">
        <v>0</v>
      </c>
      <c r="H33" s="109">
        <v>0</v>
      </c>
    </row>
    <row r="34" spans="1:22" s="1" customFormat="1" ht="22.8" x14ac:dyDescent="0.25">
      <c r="A34" s="92" t="s">
        <v>149</v>
      </c>
      <c r="B34" s="91" t="s">
        <v>931</v>
      </c>
      <c r="C34" s="116">
        <f>C9+C12+C16+C25+C28+C31+C33</f>
        <v>541129</v>
      </c>
      <c r="D34" s="116">
        <f t="shared" ref="D34:H34" si="4">D9+D12+D16+D25+D28+D31+D33</f>
        <v>174545</v>
      </c>
      <c r="E34" s="116">
        <f t="shared" si="4"/>
        <v>13698284</v>
      </c>
      <c r="F34" s="116">
        <f t="shared" si="4"/>
        <v>3632731</v>
      </c>
      <c r="G34" s="116">
        <f t="shared" si="4"/>
        <v>4198112</v>
      </c>
      <c r="H34" s="117">
        <f t="shared" si="4"/>
        <v>78445235</v>
      </c>
    </row>
    <row r="35" spans="1:22" s="1" customFormat="1" ht="24" x14ac:dyDescent="0.25">
      <c r="A35" s="21" t="s">
        <v>79</v>
      </c>
      <c r="B35" s="22" t="s">
        <v>252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51">
        <v>0</v>
      </c>
    </row>
    <row r="36" spans="1:22" s="1" customFormat="1" ht="15" customHeight="1" x14ac:dyDescent="0.25">
      <c r="A36" s="21" t="s">
        <v>135</v>
      </c>
      <c r="B36" s="22" t="s">
        <v>253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51">
        <v>2539871</v>
      </c>
    </row>
    <row r="37" spans="1:22" s="1" customFormat="1" ht="15" customHeight="1" thickBot="1" x14ac:dyDescent="0.3">
      <c r="A37" s="364" t="s">
        <v>150</v>
      </c>
      <c r="B37" s="640" t="s">
        <v>254</v>
      </c>
      <c r="C37" s="641">
        <v>0</v>
      </c>
      <c r="D37" s="641">
        <v>0</v>
      </c>
      <c r="E37" s="641">
        <v>0</v>
      </c>
      <c r="F37" s="641">
        <v>0</v>
      </c>
      <c r="G37" s="641">
        <v>0</v>
      </c>
      <c r="H37" s="642">
        <f>SUM(H35:H36)</f>
        <v>2539871</v>
      </c>
    </row>
    <row r="38" spans="1:22" s="1" customFormat="1" ht="18" customHeight="1" thickTop="1" thickBot="1" x14ac:dyDescent="0.3">
      <c r="A38" s="555" t="s">
        <v>136</v>
      </c>
      <c r="B38" s="556" t="s">
        <v>255</v>
      </c>
      <c r="C38" s="643">
        <f>C34+C37</f>
        <v>541129</v>
      </c>
      <c r="D38" s="643">
        <f t="shared" ref="D38:H38" si="5">D34+D37</f>
        <v>174545</v>
      </c>
      <c r="E38" s="643">
        <f t="shared" si="5"/>
        <v>13698284</v>
      </c>
      <c r="F38" s="643">
        <f t="shared" si="5"/>
        <v>3632731</v>
      </c>
      <c r="G38" s="643">
        <f t="shared" si="5"/>
        <v>4198112</v>
      </c>
      <c r="H38" s="644">
        <f t="shared" si="5"/>
        <v>80985106</v>
      </c>
    </row>
    <row r="39" spans="1:22" s="1" customFormat="1" ht="15" customHeight="1" thickTop="1" x14ac:dyDescent="0.25">
      <c r="A39" s="172"/>
      <c r="B39" s="173"/>
      <c r="C39" s="174"/>
      <c r="D39" s="174"/>
      <c r="E39" s="174"/>
      <c r="F39" s="174"/>
      <c r="G39" s="174"/>
      <c r="H39" s="174"/>
    </row>
    <row r="40" spans="1:22" ht="13.5" customHeight="1" x14ac:dyDescent="0.25">
      <c r="A40" s="4"/>
      <c r="B40" s="4"/>
      <c r="C40" s="4"/>
      <c r="D40" s="4"/>
      <c r="E40" s="4"/>
      <c r="F40" s="4"/>
      <c r="H40" s="5" t="s">
        <v>559</v>
      </c>
    </row>
    <row r="41" spans="1:22" ht="13.5" customHeight="1" x14ac:dyDescent="0.25">
      <c r="A41" s="4"/>
      <c r="B41" s="4"/>
      <c r="C41" s="4"/>
      <c r="D41" s="4"/>
      <c r="E41" s="4"/>
      <c r="F41" s="4"/>
      <c r="H41" s="5" t="str">
        <f>H2</f>
        <v>a   4/2017. (V.31.) önkormányzati rendelethez</v>
      </c>
    </row>
    <row r="42" spans="1:22" ht="13.5" customHeight="1" x14ac:dyDescent="0.25">
      <c r="A42" s="4"/>
      <c r="B42" s="4"/>
      <c r="C42" s="4"/>
      <c r="D42" s="4"/>
      <c r="E42" s="4"/>
      <c r="F42" s="4"/>
      <c r="H42" s="5"/>
    </row>
    <row r="43" spans="1:22" ht="15" customHeight="1" thickBot="1" x14ac:dyDescent="0.3">
      <c r="A43" s="10"/>
      <c r="B43" s="10"/>
      <c r="C43" s="10"/>
      <c r="D43" s="10"/>
      <c r="E43" s="10"/>
      <c r="F43" s="10"/>
      <c r="H43" s="5" t="s">
        <v>637</v>
      </c>
    </row>
    <row r="44" spans="1:22" ht="74.099999999999994" customHeight="1" thickTop="1" thickBot="1" x14ac:dyDescent="0.3">
      <c r="A44" s="280" t="s">
        <v>158</v>
      </c>
      <c r="B44" s="126" t="s">
        <v>138</v>
      </c>
      <c r="C44" s="126" t="s">
        <v>196</v>
      </c>
      <c r="D44" s="866" t="s">
        <v>199</v>
      </c>
      <c r="E44" s="637" t="s">
        <v>200</v>
      </c>
      <c r="F44" s="126" t="s">
        <v>201</v>
      </c>
      <c r="G44" s="126" t="s">
        <v>203</v>
      </c>
      <c r="H44" s="127" t="s">
        <v>207</v>
      </c>
      <c r="T44"/>
      <c r="U44"/>
      <c r="V44"/>
    </row>
    <row r="45" spans="1:22" ht="15" customHeight="1" thickTop="1" x14ac:dyDescent="0.25">
      <c r="A45" s="44" t="s">
        <v>63</v>
      </c>
      <c r="B45" s="45" t="s">
        <v>232</v>
      </c>
      <c r="C45" s="65">
        <v>0</v>
      </c>
      <c r="D45" s="867">
        <v>0</v>
      </c>
      <c r="E45" s="65">
        <v>0</v>
      </c>
      <c r="F45" s="65">
        <v>0</v>
      </c>
      <c r="G45" s="65">
        <v>0</v>
      </c>
      <c r="H45" s="265">
        <v>0</v>
      </c>
      <c r="T45"/>
      <c r="U45"/>
      <c r="V45"/>
    </row>
    <row r="46" spans="1:22" ht="24" x14ac:dyDescent="0.25">
      <c r="A46" s="634" t="s">
        <v>64</v>
      </c>
      <c r="B46" s="635" t="s">
        <v>233</v>
      </c>
      <c r="C46" s="23">
        <v>0</v>
      </c>
      <c r="D46" s="868">
        <v>433803</v>
      </c>
      <c r="E46" s="23">
        <v>0</v>
      </c>
      <c r="F46" s="23">
        <v>0</v>
      </c>
      <c r="G46" s="23">
        <v>0</v>
      </c>
      <c r="H46" s="51">
        <v>1124736</v>
      </c>
      <c r="T46"/>
      <c r="U46"/>
      <c r="V46"/>
    </row>
    <row r="47" spans="1:22" ht="24" x14ac:dyDescent="0.25">
      <c r="A47" s="37" t="s">
        <v>65</v>
      </c>
      <c r="B47" s="38" t="s">
        <v>620</v>
      </c>
      <c r="C47" s="39">
        <f>SUM(C45:C46)</f>
        <v>0</v>
      </c>
      <c r="D47" s="869">
        <f>SUM(D45:D46)</f>
        <v>433803</v>
      </c>
      <c r="E47" s="39">
        <v>0</v>
      </c>
      <c r="F47" s="39">
        <v>0</v>
      </c>
      <c r="G47" s="39">
        <v>0</v>
      </c>
      <c r="H47" s="109">
        <f>SUM(H45:H46)</f>
        <v>1124736</v>
      </c>
      <c r="T47"/>
      <c r="U47"/>
      <c r="V47"/>
    </row>
    <row r="48" spans="1:22" ht="15" customHeight="1" x14ac:dyDescent="0.25">
      <c r="A48" s="634" t="s">
        <v>66</v>
      </c>
      <c r="B48" s="635" t="s">
        <v>234</v>
      </c>
      <c r="C48" s="23">
        <v>0</v>
      </c>
      <c r="D48" s="868">
        <v>0</v>
      </c>
      <c r="E48" s="23">
        <v>0</v>
      </c>
      <c r="F48" s="23">
        <v>0</v>
      </c>
      <c r="G48" s="23">
        <v>0</v>
      </c>
      <c r="H48" s="51">
        <v>0</v>
      </c>
      <c r="T48"/>
      <c r="U48"/>
      <c r="V48"/>
    </row>
    <row r="49" spans="1:22" ht="24" x14ac:dyDescent="0.25">
      <c r="A49" s="634" t="s">
        <v>67</v>
      </c>
      <c r="B49" s="635" t="s">
        <v>235</v>
      </c>
      <c r="C49" s="23">
        <v>0</v>
      </c>
      <c r="D49" s="868">
        <v>0</v>
      </c>
      <c r="E49" s="23">
        <v>0</v>
      </c>
      <c r="F49" s="23">
        <v>0</v>
      </c>
      <c r="G49" s="23">
        <v>0</v>
      </c>
      <c r="H49" s="51">
        <v>0</v>
      </c>
      <c r="T49"/>
      <c r="U49"/>
      <c r="V49"/>
    </row>
    <row r="50" spans="1:22" ht="24" x14ac:dyDescent="0.25">
      <c r="A50" s="37" t="s">
        <v>68</v>
      </c>
      <c r="B50" s="38" t="s">
        <v>621</v>
      </c>
      <c r="C50" s="39">
        <f>SUM(C48:C49)</f>
        <v>0</v>
      </c>
      <c r="D50" s="869">
        <v>0</v>
      </c>
      <c r="E50" s="39">
        <v>0</v>
      </c>
      <c r="F50" s="39">
        <v>0</v>
      </c>
      <c r="G50" s="39">
        <v>0</v>
      </c>
      <c r="H50" s="109">
        <v>0</v>
      </c>
      <c r="T50"/>
      <c r="U50"/>
      <c r="V50"/>
    </row>
    <row r="51" spans="1:22" ht="15" customHeight="1" x14ac:dyDescent="0.25">
      <c r="A51" s="634" t="s">
        <v>69</v>
      </c>
      <c r="B51" s="635" t="s">
        <v>236</v>
      </c>
      <c r="C51" s="23">
        <v>0</v>
      </c>
      <c r="D51" s="868">
        <v>0</v>
      </c>
      <c r="E51" s="23">
        <v>0</v>
      </c>
      <c r="F51" s="23">
        <v>0</v>
      </c>
      <c r="G51" s="23">
        <v>0</v>
      </c>
      <c r="H51" s="51">
        <v>0</v>
      </c>
      <c r="T51"/>
      <c r="U51"/>
      <c r="V51"/>
    </row>
    <row r="52" spans="1:22" ht="15" customHeight="1" x14ac:dyDescent="0.25">
      <c r="A52" s="634" t="s">
        <v>70</v>
      </c>
      <c r="B52" s="635" t="s">
        <v>237</v>
      </c>
      <c r="C52" s="23">
        <v>0</v>
      </c>
      <c r="D52" s="868">
        <v>0</v>
      </c>
      <c r="E52" s="23">
        <v>0</v>
      </c>
      <c r="F52" s="23">
        <v>0</v>
      </c>
      <c r="G52" s="23">
        <v>0</v>
      </c>
      <c r="H52" s="51">
        <v>0</v>
      </c>
      <c r="T52"/>
      <c r="U52"/>
      <c r="V52"/>
    </row>
    <row r="53" spans="1:22" ht="15" customHeight="1" x14ac:dyDescent="0.25">
      <c r="A53" s="634" t="s">
        <v>71</v>
      </c>
      <c r="B53" s="635" t="s">
        <v>238</v>
      </c>
      <c r="C53" s="23">
        <v>0</v>
      </c>
      <c r="D53" s="868">
        <v>0</v>
      </c>
      <c r="E53" s="23">
        <v>0</v>
      </c>
      <c r="F53" s="23">
        <v>0</v>
      </c>
      <c r="G53" s="23">
        <v>0</v>
      </c>
      <c r="H53" s="51">
        <v>0</v>
      </c>
      <c r="T53"/>
      <c r="U53"/>
      <c r="V53"/>
    </row>
    <row r="54" spans="1:22" ht="15" customHeight="1" x14ac:dyDescent="0.25">
      <c r="A54" s="37" t="s">
        <v>72</v>
      </c>
      <c r="B54" s="38" t="s">
        <v>239</v>
      </c>
      <c r="C54" s="39">
        <f>SUM(C51:C53)</f>
        <v>0</v>
      </c>
      <c r="D54" s="869">
        <v>0</v>
      </c>
      <c r="E54" s="39">
        <v>0</v>
      </c>
      <c r="F54" s="39">
        <v>0</v>
      </c>
      <c r="G54" s="39">
        <v>0</v>
      </c>
      <c r="H54" s="51">
        <v>0</v>
      </c>
      <c r="T54"/>
      <c r="U54"/>
      <c r="V54"/>
    </row>
    <row r="55" spans="1:22" ht="15" customHeight="1" x14ac:dyDescent="0.25">
      <c r="A55" s="634" t="s">
        <v>140</v>
      </c>
      <c r="B55" s="635" t="s">
        <v>240</v>
      </c>
      <c r="C55" s="23">
        <v>0</v>
      </c>
      <c r="D55" s="868">
        <v>0</v>
      </c>
      <c r="E55" s="23">
        <v>0</v>
      </c>
      <c r="F55" s="23">
        <v>0</v>
      </c>
      <c r="G55" s="23">
        <v>59000</v>
      </c>
      <c r="H55" s="51">
        <v>0</v>
      </c>
      <c r="T55"/>
      <c r="U55"/>
      <c r="V55"/>
    </row>
    <row r="56" spans="1:22" ht="15" customHeight="1" x14ac:dyDescent="0.25">
      <c r="A56" s="634" t="s">
        <v>73</v>
      </c>
      <c r="B56" s="635" t="s">
        <v>241</v>
      </c>
      <c r="C56" s="23">
        <v>0</v>
      </c>
      <c r="D56" s="868">
        <v>0</v>
      </c>
      <c r="E56" s="23">
        <v>0</v>
      </c>
      <c r="F56" s="23">
        <v>0</v>
      </c>
      <c r="G56" s="23">
        <v>0</v>
      </c>
      <c r="H56" s="51">
        <v>0</v>
      </c>
      <c r="T56"/>
      <c r="U56"/>
      <c r="V56"/>
    </row>
    <row r="57" spans="1:22" ht="15" customHeight="1" x14ac:dyDescent="0.25">
      <c r="A57" s="634" t="s">
        <v>141</v>
      </c>
      <c r="B57" s="635" t="s">
        <v>242</v>
      </c>
      <c r="C57" s="23">
        <v>0</v>
      </c>
      <c r="D57" s="868">
        <v>0</v>
      </c>
      <c r="E57" s="23">
        <v>0</v>
      </c>
      <c r="F57" s="23">
        <v>0</v>
      </c>
      <c r="G57" s="23">
        <v>0</v>
      </c>
      <c r="H57" s="51">
        <v>0</v>
      </c>
      <c r="T57"/>
      <c r="U57"/>
      <c r="V57"/>
    </row>
    <row r="58" spans="1:22" ht="15" customHeight="1" x14ac:dyDescent="0.25">
      <c r="A58" s="634" t="s">
        <v>142</v>
      </c>
      <c r="B58" s="635" t="s">
        <v>243</v>
      </c>
      <c r="C58" s="23">
        <v>0</v>
      </c>
      <c r="D58" s="868">
        <v>0</v>
      </c>
      <c r="E58" s="23">
        <v>0</v>
      </c>
      <c r="F58" s="23">
        <v>7481422</v>
      </c>
      <c r="G58" s="23">
        <v>0</v>
      </c>
      <c r="H58" s="51">
        <v>0</v>
      </c>
      <c r="T58"/>
      <c r="U58"/>
      <c r="V58"/>
    </row>
    <row r="59" spans="1:22" ht="15" customHeight="1" x14ac:dyDescent="0.25">
      <c r="A59" s="634" t="s">
        <v>143</v>
      </c>
      <c r="B59" s="635" t="s">
        <v>244</v>
      </c>
      <c r="C59" s="23">
        <v>0</v>
      </c>
      <c r="D59" s="868">
        <v>0</v>
      </c>
      <c r="E59" s="23">
        <v>0</v>
      </c>
      <c r="F59" s="23">
        <v>2019984</v>
      </c>
      <c r="G59" s="23">
        <v>184470</v>
      </c>
      <c r="H59" s="51">
        <v>0</v>
      </c>
      <c r="T59"/>
      <c r="U59"/>
      <c r="V59"/>
    </row>
    <row r="60" spans="1:22" ht="15" customHeight="1" x14ac:dyDescent="0.25">
      <c r="A60" s="634" t="s">
        <v>74</v>
      </c>
      <c r="B60" s="845" t="s">
        <v>245</v>
      </c>
      <c r="C60" s="23">
        <v>0</v>
      </c>
      <c r="D60" s="868">
        <v>0</v>
      </c>
      <c r="E60" s="23">
        <v>0</v>
      </c>
      <c r="F60" s="23">
        <v>0</v>
      </c>
      <c r="G60" s="23">
        <v>0</v>
      </c>
      <c r="H60" s="51">
        <v>0</v>
      </c>
      <c r="T60"/>
      <c r="U60"/>
      <c r="V60"/>
    </row>
    <row r="61" spans="1:22" ht="15" customHeight="1" x14ac:dyDescent="0.25">
      <c r="A61" s="634" t="s">
        <v>144</v>
      </c>
      <c r="B61" s="845" t="s">
        <v>888</v>
      </c>
      <c r="C61" s="23">
        <v>0</v>
      </c>
      <c r="D61" s="868">
        <v>0</v>
      </c>
      <c r="E61" s="23">
        <v>0</v>
      </c>
      <c r="F61" s="23">
        <v>0</v>
      </c>
      <c r="G61" s="23">
        <v>0</v>
      </c>
      <c r="H61" s="51">
        <v>0</v>
      </c>
      <c r="T61"/>
      <c r="U61"/>
      <c r="V61"/>
    </row>
    <row r="62" spans="1:22" ht="15" customHeight="1" x14ac:dyDescent="0.25">
      <c r="A62" s="634" t="s">
        <v>145</v>
      </c>
      <c r="B62" s="845" t="s">
        <v>246</v>
      </c>
      <c r="C62" s="23">
        <v>0</v>
      </c>
      <c r="D62" s="868">
        <v>0</v>
      </c>
      <c r="E62" s="23">
        <v>380073</v>
      </c>
      <c r="F62" s="23">
        <v>0</v>
      </c>
      <c r="G62" s="23">
        <v>33233</v>
      </c>
      <c r="H62" s="51">
        <v>0</v>
      </c>
      <c r="T62"/>
      <c r="U62"/>
      <c r="V62"/>
    </row>
    <row r="63" spans="1:22" ht="15" customHeight="1" x14ac:dyDescent="0.25">
      <c r="A63" s="37" t="s">
        <v>62</v>
      </c>
      <c r="B63" s="38" t="s">
        <v>247</v>
      </c>
      <c r="C63" s="39">
        <f>SUM(C55:C62)</f>
        <v>0</v>
      </c>
      <c r="D63" s="869">
        <f t="shared" ref="D63:H63" si="6">SUM(D55:D62)</f>
        <v>0</v>
      </c>
      <c r="E63" s="39">
        <f t="shared" si="6"/>
        <v>380073</v>
      </c>
      <c r="F63" s="39">
        <f t="shared" si="6"/>
        <v>9501406</v>
      </c>
      <c r="G63" s="39">
        <f t="shared" si="6"/>
        <v>276703</v>
      </c>
      <c r="H63" s="109">
        <f t="shared" si="6"/>
        <v>0</v>
      </c>
      <c r="T63"/>
      <c r="U63"/>
      <c r="V63"/>
    </row>
    <row r="64" spans="1:22" ht="15" customHeight="1" x14ac:dyDescent="0.25">
      <c r="A64" s="634">
        <v>20</v>
      </c>
      <c r="B64" s="845" t="s">
        <v>248</v>
      </c>
      <c r="C64" s="23">
        <v>0</v>
      </c>
      <c r="D64" s="868">
        <v>0</v>
      </c>
      <c r="E64" s="23">
        <v>0</v>
      </c>
      <c r="F64" s="23">
        <v>0</v>
      </c>
      <c r="G64" s="23">
        <v>0</v>
      </c>
      <c r="H64" s="51">
        <v>0</v>
      </c>
      <c r="T64"/>
      <c r="U64"/>
      <c r="V64"/>
    </row>
    <row r="65" spans="1:22" ht="15" customHeight="1" x14ac:dyDescent="0.25">
      <c r="A65" s="634">
        <v>21</v>
      </c>
      <c r="B65" s="845" t="s">
        <v>887</v>
      </c>
      <c r="C65" s="23">
        <v>0</v>
      </c>
      <c r="D65" s="868">
        <v>0</v>
      </c>
      <c r="E65" s="23">
        <v>0</v>
      </c>
      <c r="F65" s="23">
        <v>0</v>
      </c>
      <c r="G65" s="23">
        <v>629921</v>
      </c>
      <c r="H65" s="51">
        <v>0</v>
      </c>
      <c r="T65"/>
      <c r="U65"/>
      <c r="V65"/>
    </row>
    <row r="66" spans="1:22" ht="15" customHeight="1" x14ac:dyDescent="0.25">
      <c r="A66" s="37">
        <v>22</v>
      </c>
      <c r="B66" s="38" t="s">
        <v>617</v>
      </c>
      <c r="C66" s="39">
        <v>0</v>
      </c>
      <c r="D66" s="869">
        <v>0</v>
      </c>
      <c r="E66" s="39">
        <v>0</v>
      </c>
      <c r="F66" s="39">
        <v>0</v>
      </c>
      <c r="G66" s="39">
        <f>SUM(G64:G65)</f>
        <v>629921</v>
      </c>
      <c r="H66" s="109">
        <v>0</v>
      </c>
      <c r="T66"/>
      <c r="U66"/>
      <c r="V66"/>
    </row>
    <row r="67" spans="1:22" ht="36" x14ac:dyDescent="0.25">
      <c r="A67" s="634">
        <v>23</v>
      </c>
      <c r="B67" s="635" t="s">
        <v>249</v>
      </c>
      <c r="C67" s="23">
        <v>0</v>
      </c>
      <c r="D67" s="868">
        <v>0</v>
      </c>
      <c r="E67" s="23">
        <v>0</v>
      </c>
      <c r="F67" s="23">
        <v>0</v>
      </c>
      <c r="G67" s="23">
        <v>0</v>
      </c>
      <c r="H67" s="51">
        <v>0</v>
      </c>
      <c r="T67"/>
      <c r="U67"/>
      <c r="V67"/>
    </row>
    <row r="68" spans="1:22" ht="15" customHeight="1" x14ac:dyDescent="0.25">
      <c r="A68" s="634">
        <v>24</v>
      </c>
      <c r="B68" s="635" t="s">
        <v>250</v>
      </c>
      <c r="C68" s="23">
        <v>0</v>
      </c>
      <c r="D68" s="868">
        <v>0</v>
      </c>
      <c r="E68" s="23">
        <v>94745</v>
      </c>
      <c r="F68" s="23">
        <v>940600</v>
      </c>
      <c r="G68" s="23">
        <v>0</v>
      </c>
      <c r="H68" s="51">
        <v>0</v>
      </c>
      <c r="T68"/>
      <c r="U68"/>
      <c r="V68"/>
    </row>
    <row r="69" spans="1:22" ht="15" customHeight="1" x14ac:dyDescent="0.25">
      <c r="A69" s="37">
        <v>25</v>
      </c>
      <c r="B69" s="38" t="s">
        <v>618</v>
      </c>
      <c r="C69" s="39">
        <f>SUM(C67:C68)</f>
        <v>0</v>
      </c>
      <c r="D69" s="869">
        <f t="shared" ref="D69:H69" si="7">SUM(D67:D68)</f>
        <v>0</v>
      </c>
      <c r="E69" s="39">
        <f t="shared" si="7"/>
        <v>94745</v>
      </c>
      <c r="F69" s="39">
        <f t="shared" si="7"/>
        <v>940600</v>
      </c>
      <c r="G69" s="39">
        <f t="shared" si="7"/>
        <v>0</v>
      </c>
      <c r="H69" s="109">
        <f t="shared" si="7"/>
        <v>0</v>
      </c>
      <c r="T69"/>
      <c r="U69"/>
      <c r="V69"/>
    </row>
    <row r="70" spans="1:22" ht="15" customHeight="1" x14ac:dyDescent="0.25">
      <c r="A70" s="634" t="s">
        <v>148</v>
      </c>
      <c r="B70" s="635" t="s">
        <v>251</v>
      </c>
      <c r="C70" s="23">
        <v>0</v>
      </c>
      <c r="D70" s="868">
        <v>0</v>
      </c>
      <c r="E70" s="23">
        <v>0</v>
      </c>
      <c r="F70" s="23">
        <v>0</v>
      </c>
      <c r="G70" s="23">
        <v>0</v>
      </c>
      <c r="H70" s="51">
        <v>0</v>
      </c>
      <c r="T70"/>
      <c r="U70"/>
      <c r="V70"/>
    </row>
    <row r="71" spans="1:22" ht="15" customHeight="1" x14ac:dyDescent="0.25">
      <c r="A71" s="37" t="s">
        <v>134</v>
      </c>
      <c r="B71" s="38" t="s">
        <v>619</v>
      </c>
      <c r="C71" s="39">
        <v>0</v>
      </c>
      <c r="D71" s="869">
        <v>0</v>
      </c>
      <c r="E71" s="39">
        <v>0</v>
      </c>
      <c r="F71" s="39">
        <v>0</v>
      </c>
      <c r="G71" s="39">
        <v>0</v>
      </c>
      <c r="H71" s="109">
        <v>0</v>
      </c>
      <c r="T71"/>
      <c r="U71"/>
      <c r="V71"/>
    </row>
    <row r="72" spans="1:22" ht="22.8" x14ac:dyDescent="0.25">
      <c r="A72" s="92" t="s">
        <v>149</v>
      </c>
      <c r="B72" s="91" t="s">
        <v>931</v>
      </c>
      <c r="C72" s="116">
        <f>C47+C50+C54+C63+C66+C69+C71</f>
        <v>0</v>
      </c>
      <c r="D72" s="870">
        <f t="shared" ref="D72:H72" si="8">D47+D50+D54+D63+D66+D69+D71</f>
        <v>433803</v>
      </c>
      <c r="E72" s="116">
        <f t="shared" si="8"/>
        <v>474818</v>
      </c>
      <c r="F72" s="116">
        <f t="shared" si="8"/>
        <v>10442006</v>
      </c>
      <c r="G72" s="116">
        <f t="shared" si="8"/>
        <v>906624</v>
      </c>
      <c r="H72" s="117">
        <f t="shared" si="8"/>
        <v>1124736</v>
      </c>
      <c r="T72"/>
      <c r="U72"/>
      <c r="V72"/>
    </row>
    <row r="73" spans="1:22" ht="24" x14ac:dyDescent="0.25">
      <c r="A73" s="634" t="s">
        <v>79</v>
      </c>
      <c r="B73" s="635" t="s">
        <v>252</v>
      </c>
      <c r="C73" s="23">
        <v>218127166</v>
      </c>
      <c r="D73" s="868">
        <v>0</v>
      </c>
      <c r="E73" s="23">
        <v>0</v>
      </c>
      <c r="F73" s="23">
        <v>0</v>
      </c>
      <c r="G73" s="23">
        <v>0</v>
      </c>
      <c r="H73" s="51">
        <v>0</v>
      </c>
      <c r="T73"/>
      <c r="U73"/>
      <c r="V73"/>
    </row>
    <row r="74" spans="1:22" ht="15" customHeight="1" x14ac:dyDescent="0.25">
      <c r="A74" s="634" t="s">
        <v>135</v>
      </c>
      <c r="B74" s="635" t="s">
        <v>253</v>
      </c>
      <c r="C74" s="23">
        <v>0</v>
      </c>
      <c r="D74" s="868">
        <v>0</v>
      </c>
      <c r="E74" s="23">
        <v>0</v>
      </c>
      <c r="F74" s="23">
        <v>0</v>
      </c>
      <c r="G74" s="23">
        <v>0</v>
      </c>
      <c r="H74" s="51">
        <v>0</v>
      </c>
      <c r="T74"/>
      <c r="U74"/>
      <c r="V74"/>
    </row>
    <row r="75" spans="1:22" ht="15" customHeight="1" thickBot="1" x14ac:dyDescent="0.3">
      <c r="A75" s="364" t="s">
        <v>150</v>
      </c>
      <c r="B75" s="640" t="s">
        <v>254</v>
      </c>
      <c r="C75" s="641">
        <f>SUM(C73:C74)</f>
        <v>218127166</v>
      </c>
      <c r="D75" s="871">
        <v>0</v>
      </c>
      <c r="E75" s="641">
        <v>0</v>
      </c>
      <c r="F75" s="641">
        <v>0</v>
      </c>
      <c r="G75" s="641">
        <v>0</v>
      </c>
      <c r="H75" s="642">
        <v>0</v>
      </c>
      <c r="T75"/>
      <c r="U75"/>
      <c r="V75"/>
    </row>
    <row r="76" spans="1:22" ht="18" customHeight="1" thickTop="1" thickBot="1" x14ac:dyDescent="0.3">
      <c r="A76" s="555" t="s">
        <v>136</v>
      </c>
      <c r="B76" s="556" t="s">
        <v>255</v>
      </c>
      <c r="C76" s="643">
        <f>C72+C75</f>
        <v>218127166</v>
      </c>
      <c r="D76" s="557">
        <f t="shared" ref="D76:H76" si="9">D72+D75</f>
        <v>433803</v>
      </c>
      <c r="E76" s="643">
        <f t="shared" si="9"/>
        <v>474818</v>
      </c>
      <c r="F76" s="643">
        <f t="shared" si="9"/>
        <v>10442006</v>
      </c>
      <c r="G76" s="643">
        <f t="shared" si="9"/>
        <v>906624</v>
      </c>
      <c r="H76" s="644">
        <f t="shared" si="9"/>
        <v>1124736</v>
      </c>
      <c r="T76"/>
      <c r="U76"/>
      <c r="V76"/>
    </row>
    <row r="77" spans="1:22" ht="15" customHeight="1" thickTop="1" x14ac:dyDescent="0.25">
      <c r="A77" s="172"/>
      <c r="B77" s="173"/>
      <c r="C77" s="174"/>
      <c r="D77" s="174"/>
      <c r="E77" s="174"/>
      <c r="F77" s="174"/>
      <c r="G77" s="174"/>
      <c r="H77" s="174"/>
      <c r="T77"/>
      <c r="U77"/>
      <c r="V77"/>
    </row>
    <row r="78" spans="1:22" ht="13.5" customHeight="1" x14ac:dyDescent="0.25">
      <c r="A78" s="172"/>
      <c r="B78" s="173"/>
      <c r="C78" s="174"/>
      <c r="D78" s="174"/>
      <c r="E78" s="174"/>
      <c r="F78" s="174"/>
      <c r="G78" s="174"/>
      <c r="H78" s="5" t="str">
        <f>H40</f>
        <v>21. melléklet folytatása</v>
      </c>
      <c r="T78"/>
      <c r="U78"/>
      <c r="V78"/>
    </row>
    <row r="79" spans="1:22" ht="13.5" customHeight="1" x14ac:dyDescent="0.25">
      <c r="A79" s="172"/>
      <c r="B79" s="173"/>
      <c r="C79" s="174"/>
      <c r="D79" s="174"/>
      <c r="E79" s="174"/>
      <c r="F79" s="174"/>
      <c r="G79" s="174"/>
      <c r="H79" s="5" t="str">
        <f>H2</f>
        <v>a   4/2017. (V.31.) önkormányzati rendelethez</v>
      </c>
      <c r="T79"/>
      <c r="U79"/>
      <c r="V79"/>
    </row>
    <row r="80" spans="1:22" ht="13.5" customHeight="1" x14ac:dyDescent="0.25">
      <c r="A80" s="172"/>
      <c r="B80" s="173"/>
      <c r="C80" s="174"/>
      <c r="D80" s="174"/>
      <c r="E80" s="174"/>
      <c r="F80" s="174"/>
      <c r="G80" s="174"/>
      <c r="H80" s="5"/>
      <c r="T80"/>
      <c r="U80"/>
      <c r="V80"/>
    </row>
    <row r="81" spans="1:22" ht="15" customHeight="1" thickBot="1" x14ac:dyDescent="0.3">
      <c r="A81" s="172"/>
      <c r="B81" s="173"/>
      <c r="C81" s="174"/>
      <c r="D81" s="174"/>
      <c r="E81" s="174"/>
      <c r="F81" s="5" t="s">
        <v>637</v>
      </c>
      <c r="G81" s="174"/>
      <c r="H81" s="174"/>
      <c r="T81"/>
      <c r="U81"/>
      <c r="V81"/>
    </row>
    <row r="82" spans="1:22" ht="85.2" thickTop="1" thickBot="1" x14ac:dyDescent="0.3">
      <c r="A82" s="280" t="s">
        <v>158</v>
      </c>
      <c r="B82" s="126" t="s">
        <v>138</v>
      </c>
      <c r="C82" s="126" t="s">
        <v>211</v>
      </c>
      <c r="D82" s="126" t="s">
        <v>890</v>
      </c>
      <c r="E82" s="872" t="s">
        <v>215</v>
      </c>
      <c r="F82" s="127" t="s">
        <v>616</v>
      </c>
      <c r="H82" s="174"/>
      <c r="I82" s="174"/>
      <c r="U82"/>
      <c r="V82"/>
    </row>
    <row r="83" spans="1:22" ht="15" customHeight="1" thickTop="1" x14ac:dyDescent="0.25">
      <c r="A83" s="44" t="s">
        <v>63</v>
      </c>
      <c r="B83" s="45" t="s">
        <v>232</v>
      </c>
      <c r="C83" s="65">
        <v>0</v>
      </c>
      <c r="D83" s="867">
        <v>0</v>
      </c>
      <c r="E83" s="867">
        <v>0</v>
      </c>
      <c r="F83" s="265">
        <v>0</v>
      </c>
      <c r="G83" s="174"/>
      <c r="H83" s="174"/>
      <c r="T83"/>
      <c r="U83"/>
      <c r="V83"/>
    </row>
    <row r="84" spans="1:22" ht="24" x14ac:dyDescent="0.25">
      <c r="A84" s="634" t="s">
        <v>64</v>
      </c>
      <c r="B84" s="635" t="s">
        <v>233</v>
      </c>
      <c r="C84" s="23">
        <v>0</v>
      </c>
      <c r="D84" s="868">
        <v>0</v>
      </c>
      <c r="E84" s="868">
        <v>0</v>
      </c>
      <c r="F84" s="51">
        <v>0</v>
      </c>
      <c r="G84" s="174"/>
      <c r="H84" s="174"/>
      <c r="T84"/>
      <c r="U84"/>
      <c r="V84"/>
    </row>
    <row r="85" spans="1:22" ht="24" x14ac:dyDescent="0.25">
      <c r="A85" s="37" t="s">
        <v>65</v>
      </c>
      <c r="B85" s="38" t="s">
        <v>620</v>
      </c>
      <c r="C85" s="39">
        <v>0</v>
      </c>
      <c r="D85" s="869">
        <v>0</v>
      </c>
      <c r="E85" s="869">
        <v>0</v>
      </c>
      <c r="F85" s="109">
        <v>0</v>
      </c>
      <c r="G85" s="174"/>
      <c r="H85" s="174"/>
      <c r="T85"/>
      <c r="U85"/>
      <c r="V85"/>
    </row>
    <row r="86" spans="1:22" ht="15" customHeight="1" x14ac:dyDescent="0.25">
      <c r="A86" s="634" t="s">
        <v>66</v>
      </c>
      <c r="B86" s="635" t="s">
        <v>234</v>
      </c>
      <c r="C86" s="23">
        <v>0</v>
      </c>
      <c r="D86" s="868">
        <v>0</v>
      </c>
      <c r="E86" s="868">
        <v>0</v>
      </c>
      <c r="F86" s="51">
        <v>0</v>
      </c>
      <c r="G86" s="174"/>
      <c r="H86" s="174"/>
      <c r="T86"/>
      <c r="U86"/>
      <c r="V86"/>
    </row>
    <row r="87" spans="1:22" ht="24" x14ac:dyDescent="0.25">
      <c r="A87" s="634" t="s">
        <v>67</v>
      </c>
      <c r="B87" s="635" t="s">
        <v>235</v>
      </c>
      <c r="C87" s="23">
        <v>0</v>
      </c>
      <c r="D87" s="868">
        <v>0</v>
      </c>
      <c r="E87" s="868">
        <v>0</v>
      </c>
      <c r="F87" s="51">
        <v>0</v>
      </c>
      <c r="G87" s="174"/>
      <c r="H87" s="174"/>
      <c r="T87"/>
      <c r="U87"/>
      <c r="V87"/>
    </row>
    <row r="88" spans="1:22" ht="24" x14ac:dyDescent="0.25">
      <c r="A88" s="37" t="s">
        <v>68</v>
      </c>
      <c r="B88" s="38" t="s">
        <v>621</v>
      </c>
      <c r="C88" s="39">
        <v>0</v>
      </c>
      <c r="D88" s="869">
        <v>0</v>
      </c>
      <c r="E88" s="869">
        <v>0</v>
      </c>
      <c r="F88" s="109">
        <v>0</v>
      </c>
      <c r="G88" s="174"/>
      <c r="H88" s="174"/>
      <c r="T88"/>
      <c r="U88"/>
      <c r="V88"/>
    </row>
    <row r="89" spans="1:22" ht="15" customHeight="1" x14ac:dyDescent="0.25">
      <c r="A89" s="634" t="s">
        <v>69</v>
      </c>
      <c r="B89" s="635" t="s">
        <v>236</v>
      </c>
      <c r="C89" s="23">
        <v>0</v>
      </c>
      <c r="D89" s="868">
        <v>0</v>
      </c>
      <c r="E89" s="868">
        <v>0</v>
      </c>
      <c r="F89" s="51">
        <v>52613334</v>
      </c>
      <c r="G89" s="174"/>
      <c r="H89" s="174"/>
      <c r="T89"/>
      <c r="U89"/>
      <c r="V89"/>
    </row>
    <row r="90" spans="1:22" ht="15" customHeight="1" x14ac:dyDescent="0.25">
      <c r="A90" s="634" t="s">
        <v>70</v>
      </c>
      <c r="B90" s="635" t="s">
        <v>237</v>
      </c>
      <c r="C90" s="23">
        <v>0</v>
      </c>
      <c r="D90" s="868">
        <v>0</v>
      </c>
      <c r="E90" s="868">
        <v>0</v>
      </c>
      <c r="F90" s="51">
        <v>38655216</v>
      </c>
      <c r="G90" s="174"/>
      <c r="H90" s="174"/>
      <c r="T90"/>
      <c r="U90"/>
      <c r="V90"/>
    </row>
    <row r="91" spans="1:22" ht="15" customHeight="1" x14ac:dyDescent="0.25">
      <c r="A91" s="634" t="s">
        <v>71</v>
      </c>
      <c r="B91" s="635" t="s">
        <v>238</v>
      </c>
      <c r="C91" s="23">
        <v>0</v>
      </c>
      <c r="D91" s="868">
        <v>0</v>
      </c>
      <c r="E91" s="868">
        <v>0</v>
      </c>
      <c r="F91" s="51">
        <v>235195</v>
      </c>
      <c r="G91" s="174"/>
      <c r="H91" s="174"/>
      <c r="T91"/>
      <c r="U91"/>
      <c r="V91"/>
    </row>
    <row r="92" spans="1:22" ht="15" customHeight="1" x14ac:dyDescent="0.25">
      <c r="A92" s="37" t="s">
        <v>72</v>
      </c>
      <c r="B92" s="38" t="s">
        <v>239</v>
      </c>
      <c r="C92" s="23">
        <v>0</v>
      </c>
      <c r="D92" s="869">
        <v>0</v>
      </c>
      <c r="E92" s="869">
        <v>0</v>
      </c>
      <c r="F92" s="109">
        <f>SUM(F89:F91)</f>
        <v>91503745</v>
      </c>
      <c r="G92" s="174"/>
      <c r="H92" s="174"/>
      <c r="T92"/>
      <c r="U92"/>
      <c r="V92"/>
    </row>
    <row r="93" spans="1:22" ht="15" customHeight="1" x14ac:dyDescent="0.25">
      <c r="A93" s="634" t="s">
        <v>140</v>
      </c>
      <c r="B93" s="635" t="s">
        <v>240</v>
      </c>
      <c r="C93" s="23">
        <v>7874</v>
      </c>
      <c r="D93" s="868">
        <v>0</v>
      </c>
      <c r="E93" s="868">
        <v>0</v>
      </c>
      <c r="F93" s="51">
        <v>0</v>
      </c>
      <c r="G93" s="174"/>
      <c r="H93" s="174"/>
      <c r="T93"/>
      <c r="U93"/>
      <c r="V93"/>
    </row>
    <row r="94" spans="1:22" ht="15" customHeight="1" x14ac:dyDescent="0.25">
      <c r="A94" s="634" t="s">
        <v>73</v>
      </c>
      <c r="B94" s="635" t="s">
        <v>241</v>
      </c>
      <c r="C94" s="23">
        <v>126769</v>
      </c>
      <c r="D94" s="868">
        <v>0</v>
      </c>
      <c r="E94" s="868">
        <v>0</v>
      </c>
      <c r="F94" s="51">
        <v>0</v>
      </c>
      <c r="G94" s="174"/>
      <c r="H94" s="174"/>
      <c r="T94"/>
      <c r="U94"/>
      <c r="V94"/>
    </row>
    <row r="95" spans="1:22" ht="15" customHeight="1" x14ac:dyDescent="0.25">
      <c r="A95" s="634" t="s">
        <v>141</v>
      </c>
      <c r="B95" s="635" t="s">
        <v>242</v>
      </c>
      <c r="C95" s="23">
        <v>0</v>
      </c>
      <c r="D95" s="868">
        <v>0</v>
      </c>
      <c r="E95" s="868">
        <v>0</v>
      </c>
      <c r="F95" s="51">
        <v>0</v>
      </c>
      <c r="G95" s="174"/>
      <c r="H95" s="174"/>
      <c r="T95"/>
      <c r="U95"/>
      <c r="V95"/>
    </row>
    <row r="96" spans="1:22" ht="15" customHeight="1" x14ac:dyDescent="0.25">
      <c r="A96" s="634" t="s">
        <v>142</v>
      </c>
      <c r="B96" s="635" t="s">
        <v>243</v>
      </c>
      <c r="C96" s="23">
        <v>0</v>
      </c>
      <c r="D96" s="868">
        <v>0</v>
      </c>
      <c r="E96" s="868">
        <v>0</v>
      </c>
      <c r="F96" s="51">
        <v>0</v>
      </c>
      <c r="G96" s="174"/>
      <c r="H96" s="174"/>
      <c r="T96"/>
      <c r="U96"/>
      <c r="V96"/>
    </row>
    <row r="97" spans="1:22" ht="15" customHeight="1" x14ac:dyDescent="0.25">
      <c r="A97" s="634" t="s">
        <v>143</v>
      </c>
      <c r="B97" s="635" t="s">
        <v>244</v>
      </c>
      <c r="C97" s="23">
        <v>39546</v>
      </c>
      <c r="D97" s="868">
        <v>0</v>
      </c>
      <c r="E97" s="868">
        <v>0</v>
      </c>
      <c r="F97" s="51">
        <v>0</v>
      </c>
      <c r="G97" s="174"/>
      <c r="H97" s="174"/>
      <c r="T97"/>
      <c r="U97"/>
      <c r="V97"/>
    </row>
    <row r="98" spans="1:22" ht="15" customHeight="1" x14ac:dyDescent="0.25">
      <c r="A98" s="634" t="s">
        <v>74</v>
      </c>
      <c r="B98" s="845" t="s">
        <v>245</v>
      </c>
      <c r="C98" s="23">
        <v>0</v>
      </c>
      <c r="D98" s="868">
        <v>0</v>
      </c>
      <c r="E98" s="868">
        <v>0</v>
      </c>
      <c r="F98" s="51">
        <v>0</v>
      </c>
      <c r="G98" s="174"/>
      <c r="H98" s="174"/>
      <c r="T98"/>
      <c r="U98"/>
      <c r="V98"/>
    </row>
    <row r="99" spans="1:22" ht="15" customHeight="1" x14ac:dyDescent="0.25">
      <c r="A99" s="634" t="s">
        <v>144</v>
      </c>
      <c r="B99" s="845" t="s">
        <v>888</v>
      </c>
      <c r="C99" s="23">
        <v>0</v>
      </c>
      <c r="D99" s="868">
        <v>0</v>
      </c>
      <c r="E99" s="868">
        <v>0</v>
      </c>
      <c r="F99" s="51">
        <v>0</v>
      </c>
      <c r="G99" s="174"/>
      <c r="H99" s="174"/>
      <c r="T99"/>
      <c r="U99"/>
      <c r="V99"/>
    </row>
    <row r="100" spans="1:22" ht="15" customHeight="1" x14ac:dyDescent="0.25">
      <c r="A100" s="634" t="s">
        <v>145</v>
      </c>
      <c r="B100" s="845" t="s">
        <v>246</v>
      </c>
      <c r="C100" s="23">
        <v>0</v>
      </c>
      <c r="D100" s="868">
        <v>0</v>
      </c>
      <c r="E100" s="868">
        <v>0</v>
      </c>
      <c r="F100" s="51">
        <v>0</v>
      </c>
      <c r="G100" s="174"/>
      <c r="H100" s="174"/>
      <c r="T100"/>
      <c r="U100"/>
      <c r="V100"/>
    </row>
    <row r="101" spans="1:22" ht="15" customHeight="1" x14ac:dyDescent="0.25">
      <c r="A101" s="37" t="s">
        <v>62</v>
      </c>
      <c r="B101" s="38" t="s">
        <v>247</v>
      </c>
      <c r="C101" s="39">
        <f t="shared" ref="C101" si="10">SUM(C93:C100)</f>
        <v>174189</v>
      </c>
      <c r="D101" s="869">
        <f t="shared" ref="D101:F101" si="11">SUM(D93:D100)</f>
        <v>0</v>
      </c>
      <c r="E101" s="869">
        <f t="shared" si="11"/>
        <v>0</v>
      </c>
      <c r="F101" s="109">
        <f t="shared" si="11"/>
        <v>0</v>
      </c>
      <c r="G101" s="174"/>
      <c r="H101" s="174"/>
      <c r="T101"/>
      <c r="U101"/>
      <c r="V101"/>
    </row>
    <row r="102" spans="1:22" ht="15" customHeight="1" x14ac:dyDescent="0.25">
      <c r="A102" s="634">
        <v>20</v>
      </c>
      <c r="B102" s="845" t="s">
        <v>248</v>
      </c>
      <c r="C102" s="23">
        <v>0</v>
      </c>
      <c r="D102" s="868">
        <v>0</v>
      </c>
      <c r="E102" s="868">
        <v>0</v>
      </c>
      <c r="F102" s="51">
        <v>0</v>
      </c>
      <c r="G102" s="174"/>
      <c r="H102" s="174"/>
      <c r="T102"/>
      <c r="U102"/>
      <c r="V102"/>
    </row>
    <row r="103" spans="1:22" ht="15" customHeight="1" x14ac:dyDescent="0.25">
      <c r="A103" s="634">
        <v>21</v>
      </c>
      <c r="B103" s="845" t="s">
        <v>887</v>
      </c>
      <c r="C103" s="23">
        <v>11811</v>
      </c>
      <c r="D103" s="868">
        <v>0</v>
      </c>
      <c r="E103" s="868">
        <v>0</v>
      </c>
      <c r="F103" s="51">
        <v>0</v>
      </c>
      <c r="G103" s="174"/>
      <c r="H103" s="174"/>
      <c r="T103"/>
      <c r="U103"/>
      <c r="V103"/>
    </row>
    <row r="104" spans="1:22" ht="15" customHeight="1" x14ac:dyDescent="0.25">
      <c r="A104" s="37">
        <v>22</v>
      </c>
      <c r="B104" s="38" t="s">
        <v>617</v>
      </c>
      <c r="C104" s="39">
        <f>SUM(C102:C103)</f>
        <v>11811</v>
      </c>
      <c r="D104" s="869">
        <v>0</v>
      </c>
      <c r="E104" s="869">
        <v>0</v>
      </c>
      <c r="F104" s="109">
        <v>0</v>
      </c>
      <c r="G104" s="174"/>
      <c r="H104" s="174"/>
      <c r="T104"/>
      <c r="U104"/>
      <c r="V104"/>
    </row>
    <row r="105" spans="1:22" ht="36" x14ac:dyDescent="0.25">
      <c r="A105" s="634">
        <v>23</v>
      </c>
      <c r="B105" s="635" t="s">
        <v>249</v>
      </c>
      <c r="C105" s="23">
        <v>0</v>
      </c>
      <c r="D105" s="868">
        <v>0</v>
      </c>
      <c r="E105" s="868">
        <v>0</v>
      </c>
      <c r="F105" s="51">
        <v>0</v>
      </c>
      <c r="G105" s="174"/>
      <c r="H105" s="174"/>
      <c r="T105"/>
      <c r="U105"/>
      <c r="V105"/>
    </row>
    <row r="106" spans="1:22" ht="15" customHeight="1" x14ac:dyDescent="0.25">
      <c r="A106" s="634">
        <v>24</v>
      </c>
      <c r="B106" s="635" t="s">
        <v>250</v>
      </c>
      <c r="C106" s="23">
        <v>0</v>
      </c>
      <c r="D106" s="868">
        <v>0</v>
      </c>
      <c r="E106" s="868">
        <v>100000</v>
      </c>
      <c r="F106" s="51">
        <v>0</v>
      </c>
      <c r="G106" s="174"/>
      <c r="H106" s="174"/>
      <c r="T106"/>
      <c r="U106"/>
      <c r="V106"/>
    </row>
    <row r="107" spans="1:22" ht="15" customHeight="1" x14ac:dyDescent="0.25">
      <c r="A107" s="37">
        <v>25</v>
      </c>
      <c r="B107" s="38" t="s">
        <v>618</v>
      </c>
      <c r="C107" s="39">
        <f t="shared" ref="C107" si="12">SUM(C105:C106)</f>
        <v>0</v>
      </c>
      <c r="D107" s="869">
        <v>0</v>
      </c>
      <c r="E107" s="869">
        <f>SUM(E105:E106)</f>
        <v>100000</v>
      </c>
      <c r="F107" s="109">
        <v>0</v>
      </c>
      <c r="G107" s="174"/>
      <c r="H107" s="174"/>
      <c r="T107"/>
      <c r="U107"/>
      <c r="V107"/>
    </row>
    <row r="108" spans="1:22" ht="15" customHeight="1" x14ac:dyDescent="0.25">
      <c r="A108" s="634" t="s">
        <v>148</v>
      </c>
      <c r="B108" s="635" t="s">
        <v>251</v>
      </c>
      <c r="C108" s="23">
        <v>0</v>
      </c>
      <c r="D108" s="868">
        <v>3660745</v>
      </c>
      <c r="E108" s="868">
        <v>0</v>
      </c>
      <c r="F108" s="51">
        <v>0</v>
      </c>
      <c r="G108" s="174"/>
      <c r="H108" s="174"/>
      <c r="T108"/>
      <c r="U108"/>
      <c r="V108"/>
    </row>
    <row r="109" spans="1:22" ht="15" customHeight="1" x14ac:dyDescent="0.25">
      <c r="A109" s="37" t="s">
        <v>134</v>
      </c>
      <c r="B109" s="38" t="s">
        <v>619</v>
      </c>
      <c r="C109" s="39">
        <v>0</v>
      </c>
      <c r="D109" s="869">
        <f>SUM(D108)</f>
        <v>3660745</v>
      </c>
      <c r="E109" s="869">
        <v>0</v>
      </c>
      <c r="F109" s="109">
        <v>0</v>
      </c>
      <c r="G109" s="174"/>
      <c r="H109" s="174"/>
      <c r="T109"/>
      <c r="U109"/>
      <c r="V109"/>
    </row>
    <row r="110" spans="1:22" ht="22.8" x14ac:dyDescent="0.25">
      <c r="A110" s="92" t="s">
        <v>149</v>
      </c>
      <c r="B110" s="91" t="s">
        <v>931</v>
      </c>
      <c r="C110" s="116">
        <f t="shared" ref="C110" si="13">C85+C88+C92+C101+C104+C107+C109</f>
        <v>186000</v>
      </c>
      <c r="D110" s="870">
        <f t="shared" ref="D110:F110" si="14">D85+D88+D92+D101+D104+D107+D109</f>
        <v>3660745</v>
      </c>
      <c r="E110" s="870">
        <f t="shared" si="14"/>
        <v>100000</v>
      </c>
      <c r="F110" s="117">
        <f t="shared" si="14"/>
        <v>91503745</v>
      </c>
      <c r="G110" s="174"/>
      <c r="H110" s="174"/>
      <c r="T110"/>
      <c r="U110"/>
      <c r="V110"/>
    </row>
    <row r="111" spans="1:22" ht="24" x14ac:dyDescent="0.25">
      <c r="A111" s="634" t="s">
        <v>79</v>
      </c>
      <c r="B111" s="635" t="s">
        <v>252</v>
      </c>
      <c r="C111" s="23">
        <v>0</v>
      </c>
      <c r="D111" s="868">
        <v>0</v>
      </c>
      <c r="E111" s="868">
        <v>0</v>
      </c>
      <c r="F111" s="51">
        <v>0</v>
      </c>
      <c r="G111" s="174"/>
      <c r="H111" s="174"/>
      <c r="T111"/>
      <c r="U111"/>
      <c r="V111"/>
    </row>
    <row r="112" spans="1:22" ht="15" customHeight="1" x14ac:dyDescent="0.25">
      <c r="A112" s="634" t="s">
        <v>135</v>
      </c>
      <c r="B112" s="635" t="s">
        <v>253</v>
      </c>
      <c r="C112" s="23">
        <v>0</v>
      </c>
      <c r="D112" s="868">
        <v>0</v>
      </c>
      <c r="E112" s="868">
        <v>0</v>
      </c>
      <c r="F112" s="51">
        <v>0</v>
      </c>
      <c r="G112" s="174"/>
      <c r="H112" s="174"/>
      <c r="T112"/>
      <c r="U112"/>
      <c r="V112"/>
    </row>
    <row r="113" spans="1:22" ht="15" customHeight="1" thickBot="1" x14ac:dyDescent="0.3">
      <c r="A113" s="364" t="s">
        <v>150</v>
      </c>
      <c r="B113" s="640" t="s">
        <v>254</v>
      </c>
      <c r="C113" s="641">
        <v>0</v>
      </c>
      <c r="D113" s="873">
        <v>0</v>
      </c>
      <c r="E113" s="873">
        <v>0</v>
      </c>
      <c r="F113" s="103">
        <v>0</v>
      </c>
      <c r="G113" s="174"/>
      <c r="H113" s="174"/>
      <c r="T113"/>
      <c r="U113"/>
      <c r="V113"/>
    </row>
    <row r="114" spans="1:22" ht="18" customHeight="1" thickTop="1" thickBot="1" x14ac:dyDescent="0.3">
      <c r="A114" s="555" t="s">
        <v>136</v>
      </c>
      <c r="B114" s="556" t="s">
        <v>255</v>
      </c>
      <c r="C114" s="643">
        <f t="shared" ref="C114" si="15">C110+C113</f>
        <v>186000</v>
      </c>
      <c r="D114" s="557">
        <f t="shared" ref="D114:F114" si="16">D110+D113</f>
        <v>3660745</v>
      </c>
      <c r="E114" s="557">
        <f t="shared" si="16"/>
        <v>100000</v>
      </c>
      <c r="F114" s="644">
        <f t="shared" si="16"/>
        <v>91503745</v>
      </c>
      <c r="G114" s="174"/>
      <c r="H114" s="174"/>
      <c r="T114"/>
      <c r="U114"/>
      <c r="V114"/>
    </row>
    <row r="115" spans="1:22" ht="15" customHeight="1" thickTop="1" x14ac:dyDescent="0.25">
      <c r="A115" s="172"/>
      <c r="B115" s="173"/>
      <c r="C115" s="174"/>
      <c r="D115" s="174"/>
      <c r="E115" s="174"/>
      <c r="F115" s="174"/>
      <c r="G115" s="174"/>
      <c r="H115" s="174"/>
      <c r="T115"/>
      <c r="U115"/>
      <c r="V115"/>
    </row>
    <row r="116" spans="1:22" ht="13.5" customHeight="1" x14ac:dyDescent="0.25">
      <c r="A116" s="4"/>
      <c r="B116" s="4"/>
      <c r="C116" s="4"/>
      <c r="D116" s="4"/>
      <c r="E116" s="4"/>
      <c r="F116" s="4"/>
      <c r="H116" s="5" t="str">
        <f>H40</f>
        <v>21. melléklet folytatása</v>
      </c>
    </row>
    <row r="117" spans="1:22" ht="13.5" customHeight="1" x14ac:dyDescent="0.25">
      <c r="A117" s="4"/>
      <c r="B117" s="4"/>
      <c r="C117" s="4"/>
      <c r="D117" s="4"/>
      <c r="E117" s="4"/>
      <c r="F117" s="4"/>
      <c r="H117" s="5" t="str">
        <f>H2</f>
        <v>a   4/2017. (V.31.) önkormányzati rendelethez</v>
      </c>
    </row>
    <row r="118" spans="1:22" ht="13.5" customHeight="1" x14ac:dyDescent="0.25">
      <c r="A118" s="4"/>
      <c r="B118" s="4"/>
      <c r="C118" s="4"/>
      <c r="D118" s="4"/>
      <c r="E118" s="4"/>
      <c r="F118" s="4"/>
      <c r="H118" s="5"/>
    </row>
    <row r="119" spans="1:22" ht="15" customHeight="1" x14ac:dyDescent="0.25">
      <c r="A119" s="924" t="s">
        <v>889</v>
      </c>
      <c r="B119" s="924"/>
      <c r="C119" s="924"/>
      <c r="D119" s="924"/>
      <c r="E119" s="924"/>
      <c r="F119" s="924"/>
      <c r="G119" s="924"/>
      <c r="H119" s="924"/>
    </row>
    <row r="120" spans="1:22" ht="15" customHeight="1" thickBot="1" x14ac:dyDescent="0.3">
      <c r="A120" s="10"/>
      <c r="B120" s="10"/>
      <c r="C120" s="10"/>
      <c r="D120" s="10"/>
      <c r="E120" s="5" t="s">
        <v>637</v>
      </c>
      <c r="G120" s="5"/>
      <c r="T120"/>
      <c r="U120"/>
      <c r="V120"/>
    </row>
    <row r="121" spans="1:22" ht="74.099999999999994" customHeight="1" thickTop="1" thickBot="1" x14ac:dyDescent="0.3">
      <c r="A121" s="280" t="s">
        <v>158</v>
      </c>
      <c r="B121" s="126" t="s">
        <v>138</v>
      </c>
      <c r="C121" s="126" t="s">
        <v>208</v>
      </c>
      <c r="D121" s="126" t="s">
        <v>209</v>
      </c>
      <c r="E121" s="127" t="s">
        <v>212</v>
      </c>
      <c r="R121"/>
      <c r="S121"/>
      <c r="T121"/>
      <c r="U121"/>
      <c r="V121"/>
    </row>
    <row r="122" spans="1:22" ht="15" customHeight="1" thickTop="1" x14ac:dyDescent="0.25">
      <c r="A122" s="44" t="s">
        <v>63</v>
      </c>
      <c r="B122" s="45" t="s">
        <v>232</v>
      </c>
      <c r="C122" s="65">
        <v>0</v>
      </c>
      <c r="D122" s="65">
        <v>0</v>
      </c>
      <c r="E122" s="265">
        <v>0</v>
      </c>
      <c r="R122"/>
      <c r="S122"/>
      <c r="T122"/>
      <c r="U122"/>
      <c r="V122"/>
    </row>
    <row r="123" spans="1:22" ht="24" x14ac:dyDescent="0.25">
      <c r="A123" s="634" t="s">
        <v>64</v>
      </c>
      <c r="B123" s="635" t="s">
        <v>233</v>
      </c>
      <c r="C123" s="23">
        <v>0</v>
      </c>
      <c r="D123" s="23">
        <v>0</v>
      </c>
      <c r="E123" s="51">
        <v>0</v>
      </c>
      <c r="R123"/>
      <c r="S123"/>
      <c r="T123"/>
      <c r="U123"/>
      <c r="V123"/>
    </row>
    <row r="124" spans="1:22" ht="24" x14ac:dyDescent="0.25">
      <c r="A124" s="37" t="s">
        <v>65</v>
      </c>
      <c r="B124" s="38" t="s">
        <v>620</v>
      </c>
      <c r="C124" s="39">
        <v>0</v>
      </c>
      <c r="D124" s="39">
        <v>0</v>
      </c>
      <c r="E124" s="109">
        <v>0</v>
      </c>
      <c r="R124"/>
      <c r="S124"/>
      <c r="T124"/>
      <c r="U124"/>
      <c r="V124"/>
    </row>
    <row r="125" spans="1:22" ht="15" customHeight="1" x14ac:dyDescent="0.25">
      <c r="A125" s="634" t="s">
        <v>66</v>
      </c>
      <c r="B125" s="635" t="s">
        <v>234</v>
      </c>
      <c r="C125" s="23">
        <v>0</v>
      </c>
      <c r="D125" s="23">
        <v>0</v>
      </c>
      <c r="E125" s="51">
        <v>0</v>
      </c>
      <c r="R125"/>
      <c r="S125"/>
      <c r="T125"/>
      <c r="U125"/>
      <c r="V125"/>
    </row>
    <row r="126" spans="1:22" ht="24" x14ac:dyDescent="0.25">
      <c r="A126" s="634" t="s">
        <v>67</v>
      </c>
      <c r="B126" s="635" t="s">
        <v>235</v>
      </c>
      <c r="C126" s="23">
        <v>0</v>
      </c>
      <c r="D126" s="23">
        <v>0</v>
      </c>
      <c r="E126" s="51">
        <v>0</v>
      </c>
      <c r="R126"/>
      <c r="S126"/>
      <c r="T126"/>
      <c r="U126"/>
      <c r="V126"/>
    </row>
    <row r="127" spans="1:22" ht="24" x14ac:dyDescent="0.25">
      <c r="A127" s="37" t="s">
        <v>68</v>
      </c>
      <c r="B127" s="38" t="s">
        <v>621</v>
      </c>
      <c r="C127" s="39">
        <v>0</v>
      </c>
      <c r="D127" s="39">
        <v>0</v>
      </c>
      <c r="E127" s="109">
        <v>0</v>
      </c>
      <c r="R127"/>
      <c r="S127"/>
      <c r="T127"/>
      <c r="U127"/>
      <c r="V127"/>
    </row>
    <row r="128" spans="1:22" ht="15" customHeight="1" x14ac:dyDescent="0.25">
      <c r="A128" s="634" t="s">
        <v>69</v>
      </c>
      <c r="B128" s="635" t="s">
        <v>236</v>
      </c>
      <c r="C128" s="23">
        <v>0</v>
      </c>
      <c r="D128" s="23">
        <v>0</v>
      </c>
      <c r="E128" s="51">
        <v>0</v>
      </c>
      <c r="R128"/>
      <c r="S128"/>
      <c r="T128"/>
      <c r="U128"/>
      <c r="V128"/>
    </row>
    <row r="129" spans="1:22" ht="15" customHeight="1" x14ac:dyDescent="0.25">
      <c r="A129" s="634" t="s">
        <v>70</v>
      </c>
      <c r="B129" s="635" t="s">
        <v>237</v>
      </c>
      <c r="C129" s="23">
        <v>0</v>
      </c>
      <c r="D129" s="23">
        <v>0</v>
      </c>
      <c r="E129" s="51">
        <v>0</v>
      </c>
      <c r="R129"/>
      <c r="S129"/>
      <c r="T129"/>
      <c r="U129"/>
      <c r="V129"/>
    </row>
    <row r="130" spans="1:22" ht="15" customHeight="1" x14ac:dyDescent="0.25">
      <c r="A130" s="634" t="s">
        <v>71</v>
      </c>
      <c r="B130" s="635" t="s">
        <v>238</v>
      </c>
      <c r="C130" s="23">
        <v>0</v>
      </c>
      <c r="D130" s="23">
        <v>0</v>
      </c>
      <c r="E130" s="51">
        <v>0</v>
      </c>
      <c r="R130"/>
      <c r="S130"/>
      <c r="T130"/>
      <c r="U130"/>
      <c r="V130"/>
    </row>
    <row r="131" spans="1:22" ht="15" customHeight="1" x14ac:dyDescent="0.25">
      <c r="A131" s="37" t="s">
        <v>72</v>
      </c>
      <c r="B131" s="38" t="s">
        <v>239</v>
      </c>
      <c r="C131" s="39">
        <v>0</v>
      </c>
      <c r="D131" s="39">
        <v>0</v>
      </c>
      <c r="E131" s="109">
        <v>0</v>
      </c>
      <c r="R131"/>
      <c r="S131"/>
      <c r="T131"/>
      <c r="U131"/>
      <c r="V131"/>
    </row>
    <row r="132" spans="1:22" ht="15" customHeight="1" x14ac:dyDescent="0.25">
      <c r="A132" s="634" t="s">
        <v>140</v>
      </c>
      <c r="B132" s="635" t="s">
        <v>240</v>
      </c>
      <c r="C132" s="23">
        <v>256197</v>
      </c>
      <c r="D132" s="23">
        <v>0</v>
      </c>
      <c r="E132" s="51">
        <v>0</v>
      </c>
      <c r="R132"/>
      <c r="S132"/>
      <c r="T132"/>
      <c r="U132"/>
      <c r="V132"/>
    </row>
    <row r="133" spans="1:22" ht="15" customHeight="1" x14ac:dyDescent="0.25">
      <c r="A133" s="634" t="s">
        <v>73</v>
      </c>
      <c r="B133" s="635" t="s">
        <v>241</v>
      </c>
      <c r="C133" s="23">
        <v>33242449</v>
      </c>
      <c r="D133" s="23">
        <v>948299</v>
      </c>
      <c r="E133" s="51">
        <v>0</v>
      </c>
      <c r="R133"/>
      <c r="S133"/>
      <c r="T133"/>
      <c r="U133"/>
      <c r="V133"/>
    </row>
    <row r="134" spans="1:22" ht="15" customHeight="1" x14ac:dyDescent="0.25">
      <c r="A134" s="634" t="s">
        <v>141</v>
      </c>
      <c r="B134" s="635" t="s">
        <v>242</v>
      </c>
      <c r="C134" s="23">
        <v>4005368</v>
      </c>
      <c r="D134" s="23">
        <v>0</v>
      </c>
      <c r="E134" s="51">
        <v>513972</v>
      </c>
      <c r="R134"/>
      <c r="S134"/>
      <c r="T134"/>
      <c r="U134"/>
      <c r="V134"/>
    </row>
    <row r="135" spans="1:22" ht="15" customHeight="1" x14ac:dyDescent="0.25">
      <c r="A135" s="634" t="s">
        <v>142</v>
      </c>
      <c r="B135" s="635" t="s">
        <v>243</v>
      </c>
      <c r="C135" s="23">
        <v>0</v>
      </c>
      <c r="D135" s="23">
        <v>0</v>
      </c>
      <c r="E135" s="51">
        <v>0</v>
      </c>
      <c r="R135"/>
      <c r="S135"/>
      <c r="T135"/>
      <c r="U135"/>
      <c r="V135"/>
    </row>
    <row r="136" spans="1:22" x14ac:dyDescent="0.25">
      <c r="A136" s="634" t="s">
        <v>143</v>
      </c>
      <c r="B136" s="635" t="s">
        <v>244</v>
      </c>
      <c r="C136" s="23">
        <v>10126103</v>
      </c>
      <c r="D136" s="23">
        <v>170701</v>
      </c>
      <c r="E136" s="51">
        <v>138773</v>
      </c>
      <c r="R136"/>
      <c r="S136"/>
      <c r="T136"/>
      <c r="U136"/>
      <c r="V136"/>
    </row>
    <row r="137" spans="1:22" ht="15" customHeight="1" x14ac:dyDescent="0.25">
      <c r="A137" s="634" t="s">
        <v>74</v>
      </c>
      <c r="B137" s="845" t="s">
        <v>245</v>
      </c>
      <c r="C137" s="23">
        <v>0</v>
      </c>
      <c r="D137" s="23">
        <v>0</v>
      </c>
      <c r="E137" s="51">
        <v>0</v>
      </c>
      <c r="R137"/>
      <c r="S137"/>
      <c r="T137"/>
      <c r="U137"/>
      <c r="V137"/>
    </row>
    <row r="138" spans="1:22" ht="15" customHeight="1" x14ac:dyDescent="0.25">
      <c r="A138" s="634" t="s">
        <v>144</v>
      </c>
      <c r="B138" s="845" t="s">
        <v>888</v>
      </c>
      <c r="C138" s="23">
        <v>0</v>
      </c>
      <c r="D138" s="23">
        <v>0</v>
      </c>
      <c r="E138" s="51">
        <v>0</v>
      </c>
      <c r="R138"/>
      <c r="S138"/>
      <c r="T138"/>
      <c r="U138"/>
      <c r="V138"/>
    </row>
    <row r="139" spans="1:22" ht="15" customHeight="1" x14ac:dyDescent="0.25">
      <c r="A139" s="634" t="s">
        <v>145</v>
      </c>
      <c r="B139" s="845" t="s">
        <v>246</v>
      </c>
      <c r="C139" s="23">
        <v>0</v>
      </c>
      <c r="D139" s="23">
        <v>0</v>
      </c>
      <c r="E139" s="51">
        <v>0</v>
      </c>
      <c r="R139"/>
      <c r="S139"/>
      <c r="T139"/>
      <c r="U139"/>
      <c r="V139"/>
    </row>
    <row r="140" spans="1:22" ht="15" customHeight="1" x14ac:dyDescent="0.25">
      <c r="A140" s="37" t="s">
        <v>62</v>
      </c>
      <c r="B140" s="38" t="s">
        <v>247</v>
      </c>
      <c r="C140" s="39">
        <f t="shared" ref="C140:E140" si="17">SUM(C132:C139)</f>
        <v>47630117</v>
      </c>
      <c r="D140" s="39">
        <f t="shared" si="17"/>
        <v>1119000</v>
      </c>
      <c r="E140" s="109">
        <f t="shared" si="17"/>
        <v>652745</v>
      </c>
      <c r="R140"/>
      <c r="S140"/>
      <c r="T140"/>
      <c r="U140"/>
      <c r="V140"/>
    </row>
    <row r="141" spans="1:22" ht="15" customHeight="1" x14ac:dyDescent="0.25">
      <c r="A141" s="634">
        <v>20</v>
      </c>
      <c r="B141" s="845" t="s">
        <v>248</v>
      </c>
      <c r="C141" s="23">
        <v>0</v>
      </c>
      <c r="D141" s="23">
        <v>0</v>
      </c>
      <c r="E141" s="51">
        <v>0</v>
      </c>
      <c r="R141"/>
      <c r="S141"/>
      <c r="T141"/>
      <c r="U141"/>
      <c r="V141"/>
    </row>
    <row r="142" spans="1:22" ht="15" customHeight="1" x14ac:dyDescent="0.25">
      <c r="A142" s="634">
        <v>21</v>
      </c>
      <c r="B142" s="845" t="s">
        <v>887</v>
      </c>
      <c r="C142" s="23">
        <v>0</v>
      </c>
      <c r="D142" s="23">
        <v>0</v>
      </c>
      <c r="E142" s="51">
        <v>0</v>
      </c>
      <c r="R142"/>
      <c r="S142"/>
      <c r="T142"/>
      <c r="U142"/>
      <c r="V142"/>
    </row>
    <row r="143" spans="1:22" ht="15" customHeight="1" x14ac:dyDescent="0.25">
      <c r="A143" s="37">
        <v>22</v>
      </c>
      <c r="B143" s="38" t="s">
        <v>617</v>
      </c>
      <c r="C143" s="39">
        <v>0</v>
      </c>
      <c r="D143" s="39">
        <v>0</v>
      </c>
      <c r="E143" s="109">
        <v>0</v>
      </c>
      <c r="R143"/>
      <c r="S143"/>
      <c r="T143"/>
      <c r="U143"/>
      <c r="V143"/>
    </row>
    <row r="144" spans="1:22" ht="36" x14ac:dyDescent="0.25">
      <c r="A144" s="634">
        <v>23</v>
      </c>
      <c r="B144" s="635" t="s">
        <v>249</v>
      </c>
      <c r="C144" s="23">
        <v>0</v>
      </c>
      <c r="D144" s="23">
        <v>0</v>
      </c>
      <c r="E144" s="51">
        <v>0</v>
      </c>
      <c r="R144"/>
      <c r="S144"/>
      <c r="T144"/>
      <c r="U144"/>
      <c r="V144"/>
    </row>
    <row r="145" spans="1:22" ht="15" customHeight="1" x14ac:dyDescent="0.25">
      <c r="A145" s="634">
        <v>24</v>
      </c>
      <c r="B145" s="635" t="s">
        <v>250</v>
      </c>
      <c r="C145" s="23">
        <v>0</v>
      </c>
      <c r="D145" s="23">
        <v>0</v>
      </c>
      <c r="E145" s="51">
        <v>0</v>
      </c>
      <c r="R145"/>
      <c r="S145"/>
      <c r="T145"/>
      <c r="U145"/>
      <c r="V145"/>
    </row>
    <row r="146" spans="1:22" ht="15" customHeight="1" x14ac:dyDescent="0.25">
      <c r="A146" s="37">
        <v>25</v>
      </c>
      <c r="B146" s="38" t="s">
        <v>618</v>
      </c>
      <c r="C146" s="39">
        <v>0</v>
      </c>
      <c r="D146" s="39">
        <v>0</v>
      </c>
      <c r="E146" s="109">
        <v>0</v>
      </c>
      <c r="R146"/>
      <c r="S146"/>
      <c r="T146"/>
      <c r="U146"/>
      <c r="V146"/>
    </row>
    <row r="147" spans="1:22" ht="15" customHeight="1" x14ac:dyDescent="0.25">
      <c r="A147" s="634" t="s">
        <v>148</v>
      </c>
      <c r="B147" s="635" t="s">
        <v>251</v>
      </c>
      <c r="C147" s="23">
        <v>0</v>
      </c>
      <c r="D147" s="23">
        <v>0</v>
      </c>
      <c r="E147" s="51">
        <v>0</v>
      </c>
      <c r="R147"/>
      <c r="S147"/>
      <c r="T147"/>
      <c r="U147"/>
      <c r="V147"/>
    </row>
    <row r="148" spans="1:22" ht="15" customHeight="1" x14ac:dyDescent="0.25">
      <c r="A148" s="37" t="s">
        <v>134</v>
      </c>
      <c r="B148" s="38" t="s">
        <v>619</v>
      </c>
      <c r="C148" s="39">
        <v>0</v>
      </c>
      <c r="D148" s="39">
        <v>0</v>
      </c>
      <c r="E148" s="109">
        <v>0</v>
      </c>
      <c r="R148"/>
      <c r="S148"/>
      <c r="T148"/>
      <c r="U148"/>
      <c r="V148"/>
    </row>
    <row r="149" spans="1:22" ht="22.8" x14ac:dyDescent="0.25">
      <c r="A149" s="92" t="s">
        <v>149</v>
      </c>
      <c r="B149" s="91" t="s">
        <v>931</v>
      </c>
      <c r="C149" s="116">
        <f t="shared" ref="C149:E149" si="18">C124+C127+C131+C140+C143+C146+C148</f>
        <v>47630117</v>
      </c>
      <c r="D149" s="116">
        <f t="shared" si="18"/>
        <v>1119000</v>
      </c>
      <c r="E149" s="117">
        <f t="shared" si="18"/>
        <v>652745</v>
      </c>
      <c r="R149"/>
      <c r="S149"/>
      <c r="T149"/>
      <c r="U149"/>
      <c r="V149"/>
    </row>
    <row r="150" spans="1:22" ht="24" x14ac:dyDescent="0.25">
      <c r="A150" s="634" t="s">
        <v>79</v>
      </c>
      <c r="B150" s="635" t="s">
        <v>252</v>
      </c>
      <c r="C150" s="23">
        <v>0</v>
      </c>
      <c r="D150" s="23">
        <v>0</v>
      </c>
      <c r="E150" s="51">
        <v>0</v>
      </c>
      <c r="R150"/>
      <c r="S150"/>
      <c r="T150"/>
      <c r="U150"/>
      <c r="V150"/>
    </row>
    <row r="151" spans="1:22" ht="15" customHeight="1" x14ac:dyDescent="0.25">
      <c r="A151" s="634" t="s">
        <v>135</v>
      </c>
      <c r="B151" s="635" t="s">
        <v>253</v>
      </c>
      <c r="C151" s="23">
        <v>0</v>
      </c>
      <c r="D151" s="23">
        <v>0</v>
      </c>
      <c r="E151" s="51">
        <v>0</v>
      </c>
      <c r="R151"/>
      <c r="S151"/>
      <c r="T151"/>
      <c r="U151"/>
      <c r="V151"/>
    </row>
    <row r="152" spans="1:22" ht="15" customHeight="1" thickBot="1" x14ac:dyDescent="0.3">
      <c r="A152" s="364" t="s">
        <v>150</v>
      </c>
      <c r="B152" s="640" t="s">
        <v>254</v>
      </c>
      <c r="C152" s="641">
        <v>0</v>
      </c>
      <c r="D152" s="641">
        <v>0</v>
      </c>
      <c r="E152" s="642">
        <v>0</v>
      </c>
      <c r="R152"/>
      <c r="S152"/>
      <c r="T152"/>
      <c r="U152"/>
      <c r="V152"/>
    </row>
    <row r="153" spans="1:22" ht="18" customHeight="1" thickTop="1" thickBot="1" x14ac:dyDescent="0.3">
      <c r="A153" s="555" t="s">
        <v>136</v>
      </c>
      <c r="B153" s="556" t="s">
        <v>255</v>
      </c>
      <c r="C153" s="643">
        <f>C149+C152</f>
        <v>47630117</v>
      </c>
      <c r="D153" s="643">
        <f t="shared" ref="D153:E153" si="19">D149+D152</f>
        <v>1119000</v>
      </c>
      <c r="E153" s="644">
        <f t="shared" si="19"/>
        <v>652745</v>
      </c>
      <c r="R153"/>
      <c r="S153"/>
      <c r="T153"/>
      <c r="U153"/>
      <c r="V153"/>
    </row>
    <row r="154" spans="1:22" ht="13.2" thickTop="1" x14ac:dyDescent="0.25">
      <c r="G154"/>
      <c r="H154"/>
    </row>
    <row r="155" spans="1:22" x14ac:dyDescent="0.25">
      <c r="G155"/>
      <c r="H155"/>
    </row>
    <row r="156" spans="1:22" x14ac:dyDescent="0.25">
      <c r="G156"/>
      <c r="H156"/>
    </row>
    <row r="157" spans="1:22" x14ac:dyDescent="0.25">
      <c r="G157"/>
      <c r="H157"/>
    </row>
    <row r="158" spans="1:22" x14ac:dyDescent="0.25">
      <c r="G158"/>
      <c r="H158"/>
    </row>
  </sheetData>
  <mergeCells count="2">
    <mergeCell ref="A4:H4"/>
    <mergeCell ref="A119:H119"/>
  </mergeCells>
  <phoneticPr fontId="0" type="noConversion"/>
  <pageMargins left="0.75" right="0.75" top="1" bottom="1" header="0.5" footer="0.5"/>
  <pageSetup scale="88" orientation="portrait" horizontalDpi="300" verticalDpi="300" r:id="rId1"/>
  <headerFooter alignWithMargins="0"/>
  <rowBreaks count="3" manualBreakCount="3">
    <brk id="39" max="16383" man="1"/>
    <brk id="77" max="16383" man="1"/>
    <brk id="11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3"/>
  <sheetViews>
    <sheetView zoomScaleNormal="100" workbookViewId="0"/>
  </sheetViews>
  <sheetFormatPr defaultColWidth="9.109375" defaultRowHeight="13.2" x14ac:dyDescent="0.25"/>
  <cols>
    <col min="1" max="1" width="6.6640625" style="317" customWidth="1"/>
    <col min="2" max="2" width="25.6640625" style="317" customWidth="1"/>
    <col min="3" max="12" width="8.6640625" style="317" customWidth="1"/>
    <col min="13" max="16384" width="9.109375" style="313"/>
  </cols>
  <sheetData>
    <row r="1" spans="1:13" s="310" customFormat="1" ht="15" customHeight="1" x14ac:dyDescent="0.25"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639" t="s">
        <v>909</v>
      </c>
    </row>
    <row r="2" spans="1:13" s="310" customFormat="1" ht="15" customHeight="1" x14ac:dyDescent="0.2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486" t="str">
        <f>'1.a sz. mellélet'!E2</f>
        <v>a   4/2017. (V.31.) önkormányzati rendelethez</v>
      </c>
    </row>
    <row r="3" spans="1:13" s="310" customFormat="1" ht="15" customHeight="1" x14ac:dyDescent="0.25">
      <c r="A3" s="312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3" s="310" customFormat="1" ht="15" customHeight="1" x14ac:dyDescent="0.25">
      <c r="A4" s="974" t="s">
        <v>905</v>
      </c>
      <c r="B4" s="974"/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314"/>
    </row>
    <row r="5" spans="1:13" s="310" customFormat="1" ht="15" customHeight="1" x14ac:dyDescent="0.25">
      <c r="A5" s="311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4"/>
    </row>
    <row r="6" spans="1:13" s="310" customFormat="1" ht="15" customHeight="1" thickBot="1" x14ac:dyDescent="0.3">
      <c r="A6" s="311"/>
      <c r="B6" s="311"/>
      <c r="C6" s="311"/>
      <c r="D6" s="311"/>
      <c r="E6" s="311"/>
      <c r="F6" s="311"/>
      <c r="G6" s="311"/>
      <c r="H6" s="311"/>
      <c r="I6" s="311"/>
      <c r="J6" s="311"/>
      <c r="K6" s="975" t="s">
        <v>637</v>
      </c>
      <c r="L6" s="975"/>
      <c r="M6" s="314"/>
    </row>
    <row r="7" spans="1:13" ht="13.5" customHeight="1" thickTop="1" x14ac:dyDescent="0.25">
      <c r="A7" s="976" t="s">
        <v>508</v>
      </c>
      <c r="B7" s="978" t="s">
        <v>509</v>
      </c>
      <c r="C7" s="973" t="s">
        <v>510</v>
      </c>
      <c r="D7" s="973"/>
      <c r="E7" s="973"/>
      <c r="F7" s="973" t="s">
        <v>511</v>
      </c>
      <c r="G7" s="973"/>
      <c r="H7" s="973"/>
      <c r="I7" s="973" t="s">
        <v>512</v>
      </c>
      <c r="J7" s="973"/>
      <c r="K7" s="973"/>
      <c r="L7" s="645" t="s">
        <v>61</v>
      </c>
    </row>
    <row r="8" spans="1:13" ht="24" x14ac:dyDescent="0.25">
      <c r="A8" s="977"/>
      <c r="B8" s="979"/>
      <c r="C8" s="875" t="s">
        <v>513</v>
      </c>
      <c r="D8" s="646" t="s">
        <v>514</v>
      </c>
      <c r="E8" s="875" t="s">
        <v>907</v>
      </c>
      <c r="F8" s="875" t="s">
        <v>515</v>
      </c>
      <c r="G8" s="875" t="s">
        <v>514</v>
      </c>
      <c r="H8" s="875" t="s">
        <v>907</v>
      </c>
      <c r="I8" s="875" t="s">
        <v>515</v>
      </c>
      <c r="J8" s="875" t="s">
        <v>514</v>
      </c>
      <c r="K8" s="875" t="s">
        <v>907</v>
      </c>
      <c r="L8" s="647" t="s">
        <v>906</v>
      </c>
    </row>
    <row r="9" spans="1:13" ht="15" customHeight="1" thickBot="1" x14ac:dyDescent="0.3">
      <c r="A9" s="648" t="s">
        <v>516</v>
      </c>
      <c r="B9" s="649" t="s">
        <v>517</v>
      </c>
      <c r="C9" s="649" t="s">
        <v>518</v>
      </c>
      <c r="D9" s="650" t="s">
        <v>519</v>
      </c>
      <c r="E9" s="649" t="s">
        <v>520</v>
      </c>
      <c r="F9" s="649" t="s">
        <v>521</v>
      </c>
      <c r="G9" s="649" t="s">
        <v>522</v>
      </c>
      <c r="H9" s="649" t="s">
        <v>523</v>
      </c>
      <c r="I9" s="649" t="s">
        <v>524</v>
      </c>
      <c r="J9" s="649" t="s">
        <v>525</v>
      </c>
      <c r="K9" s="649" t="s">
        <v>526</v>
      </c>
      <c r="L9" s="651" t="s">
        <v>527</v>
      </c>
    </row>
    <row r="10" spans="1:13" ht="15" customHeight="1" thickTop="1" x14ac:dyDescent="0.25">
      <c r="A10" s="652" t="s">
        <v>161</v>
      </c>
      <c r="B10" s="653" t="s">
        <v>60</v>
      </c>
      <c r="C10" s="654" t="s">
        <v>528</v>
      </c>
      <c r="D10" s="655">
        <v>0.3</v>
      </c>
      <c r="E10" s="656">
        <v>0</v>
      </c>
      <c r="F10" s="654"/>
      <c r="G10" s="654"/>
      <c r="H10" s="657"/>
      <c r="I10" s="654"/>
      <c r="J10" s="658"/>
      <c r="K10" s="658"/>
      <c r="L10" s="659">
        <f t="shared" ref="L10:L11" si="0">E10+H10+K10</f>
        <v>0</v>
      </c>
    </row>
    <row r="11" spans="1:13" ht="15" customHeight="1" x14ac:dyDescent="0.25">
      <c r="A11" s="876" t="s">
        <v>162</v>
      </c>
      <c r="B11" s="877" t="s">
        <v>908</v>
      </c>
      <c r="C11" s="654" t="s">
        <v>528</v>
      </c>
      <c r="D11" s="655">
        <v>0.3</v>
      </c>
      <c r="E11" s="656">
        <v>0</v>
      </c>
      <c r="F11" s="878"/>
      <c r="G11" s="878"/>
      <c r="H11" s="879"/>
      <c r="I11" s="878"/>
      <c r="J11" s="880"/>
      <c r="K11" s="880"/>
      <c r="L11" s="881">
        <f t="shared" si="0"/>
        <v>0</v>
      </c>
    </row>
    <row r="12" spans="1:13" ht="15" customHeight="1" thickBot="1" x14ac:dyDescent="0.3">
      <c r="A12" s="660" t="s">
        <v>163</v>
      </c>
      <c r="B12" s="882" t="s">
        <v>529</v>
      </c>
      <c r="C12" s="661"/>
      <c r="D12" s="661"/>
      <c r="E12" s="662"/>
      <c r="F12" s="661"/>
      <c r="G12" s="661"/>
      <c r="H12" s="663"/>
      <c r="I12" s="661" t="s">
        <v>530</v>
      </c>
      <c r="J12" s="662" t="s">
        <v>531</v>
      </c>
      <c r="K12" s="664">
        <v>1082070</v>
      </c>
      <c r="L12" s="665">
        <f>E12+H12+K12</f>
        <v>1082070</v>
      </c>
    </row>
    <row r="13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109375" defaultRowHeight="13.2" x14ac:dyDescent="0.25"/>
  <cols>
    <col min="1" max="1" width="5.6640625" style="322" customWidth="1"/>
    <col min="2" max="2" width="35.6640625" style="322" customWidth="1"/>
    <col min="3" max="5" width="10.6640625" style="322" customWidth="1"/>
    <col min="6" max="6" width="10.6640625" style="323" customWidth="1"/>
    <col min="7" max="16384" width="9.109375" style="323"/>
  </cols>
  <sheetData>
    <row r="1" spans="1:10" s="319" customFormat="1" ht="15" customHeight="1" x14ac:dyDescent="0.25">
      <c r="A1" s="318"/>
      <c r="C1" s="320"/>
      <c r="D1" s="320"/>
      <c r="E1" s="320"/>
      <c r="F1" s="321" t="s">
        <v>622</v>
      </c>
    </row>
    <row r="2" spans="1:10" s="319" customFormat="1" ht="15" customHeight="1" x14ac:dyDescent="0.25">
      <c r="A2" s="318"/>
      <c r="B2" s="320"/>
      <c r="C2" s="320"/>
      <c r="D2" s="320"/>
      <c r="F2" s="321" t="str">
        <f>'1.a sz. mellélet'!E2</f>
        <v>a   4/2017. (V.31.) önkormányzati rendelethez</v>
      </c>
    </row>
    <row r="3" spans="1:10" s="319" customFormat="1" ht="15" customHeight="1" x14ac:dyDescent="0.25">
      <c r="A3" s="318"/>
      <c r="B3" s="318"/>
      <c r="C3" s="318"/>
      <c r="D3" s="318"/>
      <c r="E3" s="318"/>
    </row>
    <row r="4" spans="1:10" s="319" customFormat="1" ht="15" customHeight="1" x14ac:dyDescent="0.25">
      <c r="A4" s="925" t="s">
        <v>90</v>
      </c>
      <c r="B4" s="925"/>
      <c r="C4" s="925"/>
      <c r="D4" s="925"/>
      <c r="E4" s="925"/>
      <c r="F4" s="925"/>
    </row>
    <row r="5" spans="1:10" s="319" customFormat="1" ht="15" customHeight="1" x14ac:dyDescent="0.25">
      <c r="A5" s="925" t="s">
        <v>377</v>
      </c>
      <c r="B5" s="925"/>
      <c r="C5" s="925"/>
      <c r="D5" s="925"/>
      <c r="E5" s="925"/>
      <c r="F5" s="925"/>
    </row>
    <row r="6" spans="1:10" ht="15" customHeight="1" x14ac:dyDescent="0.25"/>
    <row r="7" spans="1:10" s="319" customFormat="1" ht="15" customHeight="1" x14ac:dyDescent="0.25">
      <c r="A7" s="318"/>
      <c r="B7" s="318" t="s">
        <v>496</v>
      </c>
      <c r="C7" s="318"/>
      <c r="D7" s="318"/>
      <c r="E7" s="483" t="s">
        <v>637</v>
      </c>
    </row>
    <row r="8" spans="1:10" s="319" customFormat="1" ht="7.5" customHeight="1" thickBot="1" x14ac:dyDescent="0.3">
      <c r="A8" s="318"/>
      <c r="B8" s="318"/>
      <c r="C8" s="318"/>
      <c r="D8" s="318"/>
      <c r="E8" s="318"/>
    </row>
    <row r="9" spans="1:10" s="319" customFormat="1" ht="36.6" thickTop="1" x14ac:dyDescent="0.25">
      <c r="A9" s="324" t="s">
        <v>91</v>
      </c>
      <c r="B9" s="325" t="s">
        <v>138</v>
      </c>
      <c r="C9" s="326" t="s">
        <v>910</v>
      </c>
      <c r="D9" s="328" t="s">
        <v>911</v>
      </c>
      <c r="E9" s="32" t="s">
        <v>155</v>
      </c>
    </row>
    <row r="10" spans="1:10" s="319" customFormat="1" ht="13.8" thickBot="1" x14ac:dyDescent="0.3">
      <c r="A10" s="329" t="s">
        <v>516</v>
      </c>
      <c r="B10" s="330" t="s">
        <v>517</v>
      </c>
      <c r="C10" s="331" t="s">
        <v>518</v>
      </c>
      <c r="D10" s="333" t="s">
        <v>519</v>
      </c>
      <c r="E10" s="487" t="s">
        <v>520</v>
      </c>
    </row>
    <row r="11" spans="1:10" s="319" customFormat="1" ht="15" customHeight="1" thickTop="1" thickBot="1" x14ac:dyDescent="0.3">
      <c r="A11" s="361" t="s">
        <v>63</v>
      </c>
      <c r="B11" s="335" t="s">
        <v>497</v>
      </c>
      <c r="C11" s="336">
        <v>0</v>
      </c>
      <c r="D11" s="337">
        <v>0</v>
      </c>
      <c r="E11" s="488">
        <v>0</v>
      </c>
    </row>
    <row r="12" spans="1:10" s="319" customFormat="1" ht="15" customHeight="1" thickTop="1" thickBot="1" x14ac:dyDescent="0.3">
      <c r="A12" s="266" t="s">
        <v>64</v>
      </c>
      <c r="B12" s="338" t="s">
        <v>316</v>
      </c>
      <c r="C12" s="339">
        <v>0</v>
      </c>
      <c r="D12" s="340">
        <v>0</v>
      </c>
      <c r="E12" s="489">
        <v>0</v>
      </c>
    </row>
    <row r="13" spans="1:10" s="319" customFormat="1" ht="15" customHeight="1" thickTop="1" x14ac:dyDescent="0.25">
      <c r="A13" s="318"/>
      <c r="B13" s="341"/>
      <c r="C13" s="318"/>
      <c r="J13" s="342"/>
    </row>
    <row r="14" spans="1:10" s="319" customFormat="1" ht="15" customHeight="1" x14ac:dyDescent="0.25">
      <c r="A14" s="318"/>
      <c r="B14" s="318"/>
      <c r="C14" s="318"/>
      <c r="J14" s="342"/>
    </row>
    <row r="15" spans="1:10" s="319" customFormat="1" ht="15" customHeight="1" x14ac:dyDescent="0.25">
      <c r="A15" s="318"/>
      <c r="B15" s="318" t="s">
        <v>498</v>
      </c>
      <c r="C15" s="318"/>
      <c r="E15" s="483" t="s">
        <v>637</v>
      </c>
      <c r="I15" s="342"/>
    </row>
    <row r="16" spans="1:10" s="319" customFormat="1" ht="7.5" customHeight="1" thickBot="1" x14ac:dyDescent="0.3">
      <c r="A16" s="318"/>
      <c r="B16" s="318"/>
      <c r="C16" s="318"/>
      <c r="J16" s="342"/>
    </row>
    <row r="17" spans="1:10" s="319" customFormat="1" ht="36.6" thickTop="1" x14ac:dyDescent="0.25">
      <c r="A17" s="324" t="s">
        <v>91</v>
      </c>
      <c r="B17" s="325" t="s">
        <v>138</v>
      </c>
      <c r="C17" s="326" t="s">
        <v>910</v>
      </c>
      <c r="D17" s="328" t="s">
        <v>911</v>
      </c>
      <c r="E17" s="32" t="s">
        <v>155</v>
      </c>
      <c r="I17" s="342"/>
    </row>
    <row r="18" spans="1:10" s="319" customFormat="1" ht="13.8" thickBot="1" x14ac:dyDescent="0.3">
      <c r="A18" s="329" t="s">
        <v>516</v>
      </c>
      <c r="B18" s="330" t="s">
        <v>532</v>
      </c>
      <c r="C18" s="331" t="s">
        <v>518</v>
      </c>
      <c r="D18" s="333" t="s">
        <v>519</v>
      </c>
      <c r="E18" s="487" t="s">
        <v>520</v>
      </c>
      <c r="I18" s="343"/>
    </row>
    <row r="19" spans="1:10" s="319" customFormat="1" ht="15" customHeight="1" thickTop="1" x14ac:dyDescent="0.25">
      <c r="A19" s="44" t="s">
        <v>63</v>
      </c>
      <c r="B19" s="344" t="s">
        <v>499</v>
      </c>
      <c r="C19" s="359">
        <f>'1.d sz. melléklet'!C11+'1.d sz. melléklet'!C12</f>
        <v>77200000</v>
      </c>
      <c r="D19" s="359">
        <f>'1.d sz. melléklet'!D11+'1.d sz. melléklet'!D12</f>
        <v>77128510</v>
      </c>
      <c r="E19" s="666">
        <f>'1.d sz. melléklet'!E11+'1.d sz. melléklet'!E12</f>
        <v>91268550</v>
      </c>
      <c r="I19" s="343"/>
    </row>
    <row r="20" spans="1:10" s="319" customFormat="1" ht="24" x14ac:dyDescent="0.25">
      <c r="A20" s="21" t="s">
        <v>64</v>
      </c>
      <c r="B20" s="345" t="s">
        <v>500</v>
      </c>
      <c r="C20" s="360">
        <f>'5.sz. melléklet'!C52</f>
        <v>2800000</v>
      </c>
      <c r="D20" s="360">
        <f>'5.sz. melléklet'!D52</f>
        <v>5799999</v>
      </c>
      <c r="E20" s="883">
        <f>'5.sz. melléklet'!E52</f>
        <v>5799999</v>
      </c>
      <c r="I20" s="343"/>
    </row>
    <row r="21" spans="1:10" s="319" customFormat="1" ht="15" customHeight="1" x14ac:dyDescent="0.25">
      <c r="A21" s="21" t="s">
        <v>65</v>
      </c>
      <c r="B21" s="345" t="s">
        <v>501</v>
      </c>
      <c r="C21" s="360">
        <v>0</v>
      </c>
      <c r="D21" s="346">
        <v>299000</v>
      </c>
      <c r="E21" s="667">
        <v>299000</v>
      </c>
      <c r="I21" s="342"/>
    </row>
    <row r="22" spans="1:10" s="319" customFormat="1" ht="15" customHeight="1" x14ac:dyDescent="0.25">
      <c r="A22" s="21" t="s">
        <v>66</v>
      </c>
      <c r="B22" s="345" t="s">
        <v>502</v>
      </c>
      <c r="C22" s="360">
        <f>'5.sz. melléklet'!C53</f>
        <v>0</v>
      </c>
      <c r="D22" s="360">
        <f>'5.sz. melléklet'!D53</f>
        <v>629921</v>
      </c>
      <c r="E22" s="883">
        <f>'5.sz. melléklet'!E53</f>
        <v>641732</v>
      </c>
      <c r="I22" s="347"/>
    </row>
    <row r="23" spans="1:10" s="319" customFormat="1" ht="15" customHeight="1" thickBot="1" x14ac:dyDescent="0.3">
      <c r="A23" s="25" t="s">
        <v>67</v>
      </c>
      <c r="B23" s="348" t="s">
        <v>503</v>
      </c>
      <c r="C23" s="355">
        <f>'1.d sz. melléklet'!C13</f>
        <v>300000</v>
      </c>
      <c r="D23" s="355">
        <f>'1.d sz. melléklet'!D13</f>
        <v>208000</v>
      </c>
      <c r="E23" s="668">
        <f>'1.d sz. melléklet'!E13</f>
        <v>235195</v>
      </c>
      <c r="I23" s="347"/>
    </row>
    <row r="24" spans="1:10" s="319" customFormat="1" ht="15" customHeight="1" thickTop="1" thickBot="1" x14ac:dyDescent="0.3">
      <c r="A24" s="266" t="s">
        <v>68</v>
      </c>
      <c r="B24" s="350" t="s">
        <v>316</v>
      </c>
      <c r="C24" s="357">
        <f>SUM(C19:C23)</f>
        <v>80300000</v>
      </c>
      <c r="D24" s="351">
        <f>SUM(D19:D23)</f>
        <v>84065430</v>
      </c>
      <c r="E24" s="669">
        <f>SUM(E19:E23)</f>
        <v>98244476</v>
      </c>
      <c r="I24" s="347"/>
    </row>
    <row r="25" spans="1:10" s="319" customFormat="1" ht="15" customHeight="1" thickTop="1" x14ac:dyDescent="0.25">
      <c r="A25" s="318"/>
      <c r="B25" s="352"/>
      <c r="C25" s="318"/>
      <c r="J25" s="347"/>
    </row>
    <row r="26" spans="1:10" s="319" customFormat="1" ht="15" customHeight="1" x14ac:dyDescent="0.25">
      <c r="A26" s="318"/>
      <c r="B26" s="318" t="s">
        <v>504</v>
      </c>
      <c r="C26" s="318"/>
      <c r="E26" s="483" t="s">
        <v>637</v>
      </c>
      <c r="I26" s="347"/>
    </row>
    <row r="27" spans="1:10" s="319" customFormat="1" ht="7.5" customHeight="1" thickBot="1" x14ac:dyDescent="0.3">
      <c r="A27" s="318"/>
      <c r="B27" s="318"/>
      <c r="C27" s="318"/>
      <c r="J27" s="347"/>
    </row>
    <row r="28" spans="1:10" s="319" customFormat="1" ht="36.6" thickTop="1" x14ac:dyDescent="0.25">
      <c r="A28" s="324" t="s">
        <v>91</v>
      </c>
      <c r="B28" s="325" t="s">
        <v>138</v>
      </c>
      <c r="C28" s="326" t="s">
        <v>910</v>
      </c>
      <c r="D28" s="328" t="s">
        <v>911</v>
      </c>
      <c r="E28" s="32" t="s">
        <v>155</v>
      </c>
      <c r="I28" s="347"/>
    </row>
    <row r="29" spans="1:10" s="319" customFormat="1" ht="13.8" thickBot="1" x14ac:dyDescent="0.3">
      <c r="A29" s="329" t="s">
        <v>516</v>
      </c>
      <c r="B29" s="330" t="s">
        <v>517</v>
      </c>
      <c r="C29" s="331" t="s">
        <v>518</v>
      </c>
      <c r="D29" s="333" t="s">
        <v>519</v>
      </c>
      <c r="E29" s="487" t="s">
        <v>520</v>
      </c>
      <c r="I29" s="347"/>
    </row>
    <row r="30" spans="1:10" s="319" customFormat="1" ht="15" customHeight="1" thickTop="1" x14ac:dyDescent="0.25">
      <c r="A30" s="44" t="s">
        <v>63</v>
      </c>
      <c r="B30" s="344" t="s">
        <v>505</v>
      </c>
      <c r="C30" s="353">
        <f>C24*0.5</f>
        <v>40150000</v>
      </c>
      <c r="D30" s="354">
        <f t="shared" ref="D30:E30" si="0">D24*0.5</f>
        <v>42032715</v>
      </c>
      <c r="E30" s="492">
        <f t="shared" si="0"/>
        <v>49122238</v>
      </c>
      <c r="I30" s="343"/>
    </row>
    <row r="31" spans="1:10" s="319" customFormat="1" ht="24.6" thickBot="1" x14ac:dyDescent="0.3">
      <c r="A31" s="25" t="s">
        <v>64</v>
      </c>
      <c r="B31" s="348" t="s">
        <v>506</v>
      </c>
      <c r="C31" s="355">
        <v>0</v>
      </c>
      <c r="D31" s="349">
        <v>0</v>
      </c>
      <c r="E31" s="490">
        <v>0</v>
      </c>
      <c r="I31" s="343"/>
    </row>
    <row r="32" spans="1:10" s="319" customFormat="1" ht="37.200000000000003" thickTop="1" thickBot="1" x14ac:dyDescent="0.3">
      <c r="A32" s="266" t="s">
        <v>65</v>
      </c>
      <c r="B32" s="356" t="s">
        <v>507</v>
      </c>
      <c r="C32" s="357">
        <f>SUM(C30:C31)</f>
        <v>40150000</v>
      </c>
      <c r="D32" s="351">
        <f>SUM(D30:D31)</f>
        <v>42032715</v>
      </c>
      <c r="E32" s="491">
        <f>SUM(E30:E31)</f>
        <v>49122238</v>
      </c>
      <c r="I32" s="342"/>
    </row>
    <row r="33" spans="10:10" ht="13.8" thickTop="1" x14ac:dyDescent="0.25">
      <c r="J33" s="347"/>
    </row>
    <row r="34" spans="10:10" x14ac:dyDescent="0.25">
      <c r="J34" s="347"/>
    </row>
    <row r="35" spans="10:10" x14ac:dyDescent="0.25">
      <c r="J35" s="347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12"/>
  <sheetViews>
    <sheetView zoomScaleNormal="100" workbookViewId="0"/>
  </sheetViews>
  <sheetFormatPr defaultColWidth="9.109375" defaultRowHeight="13.2" x14ac:dyDescent="0.25"/>
  <cols>
    <col min="1" max="1" width="5.6640625" style="502" customWidth="1"/>
    <col min="2" max="2" width="36.6640625" style="502" customWidth="1"/>
    <col min="3" max="8" width="10.6640625" style="502" customWidth="1"/>
    <col min="9" max="9" width="8.88671875" style="502" bestFit="1" customWidth="1"/>
    <col min="10" max="16384" width="9.109375" style="502"/>
  </cols>
  <sheetData>
    <row r="1" spans="1:8" ht="15" customHeight="1" x14ac:dyDescent="0.25">
      <c r="A1" s="320"/>
      <c r="B1" s="320"/>
      <c r="C1" s="320"/>
      <c r="D1" s="320"/>
      <c r="E1" s="320"/>
      <c r="F1" s="320"/>
      <c r="G1" s="321" t="s">
        <v>561</v>
      </c>
      <c r="H1" s="503"/>
    </row>
    <row r="2" spans="1:8" ht="15" customHeight="1" x14ac:dyDescent="0.25">
      <c r="A2" s="320"/>
      <c r="B2" s="320"/>
      <c r="C2" s="320"/>
      <c r="D2" s="320"/>
      <c r="E2" s="320"/>
      <c r="F2" s="320"/>
      <c r="G2" s="321" t="str">
        <f>'1.a sz. mellélet'!E2</f>
        <v>a   4/2017. (V.31.) önkormányzati rendelethez</v>
      </c>
      <c r="H2" s="503"/>
    </row>
    <row r="3" spans="1:8" ht="15" customHeight="1" x14ac:dyDescent="0.25">
      <c r="A3" s="322"/>
      <c r="B3" s="322"/>
      <c r="C3" s="322"/>
      <c r="D3" s="322"/>
      <c r="E3" s="322"/>
      <c r="F3" s="503"/>
    </row>
    <row r="4" spans="1:8" ht="15" customHeight="1" x14ac:dyDescent="0.25">
      <c r="A4" s="950" t="s">
        <v>625</v>
      </c>
      <c r="B4" s="950"/>
      <c r="C4" s="950"/>
      <c r="D4" s="950"/>
      <c r="E4" s="950"/>
      <c r="F4" s="950"/>
      <c r="G4" s="950"/>
      <c r="H4" s="503"/>
    </row>
    <row r="5" spans="1:8" ht="15" customHeight="1" x14ac:dyDescent="0.25">
      <c r="A5" s="484"/>
      <c r="B5" s="484"/>
      <c r="C5" s="484"/>
      <c r="D5" s="484"/>
      <c r="E5" s="484"/>
      <c r="F5" s="505"/>
      <c r="G5" s="505"/>
      <c r="H5" s="503"/>
    </row>
    <row r="6" spans="1:8" ht="15" customHeight="1" thickBot="1" x14ac:dyDescent="0.3">
      <c r="A6" s="322"/>
      <c r="B6" s="322"/>
      <c r="C6" s="322"/>
      <c r="D6" s="322"/>
      <c r="E6" s="483" t="s">
        <v>373</v>
      </c>
    </row>
    <row r="7" spans="1:8" ht="36.75" customHeight="1" thickTop="1" x14ac:dyDescent="0.25">
      <c r="A7" s="982" t="s">
        <v>366</v>
      </c>
      <c r="B7" s="984" t="s">
        <v>370</v>
      </c>
      <c r="C7" s="986" t="s">
        <v>371</v>
      </c>
      <c r="D7" s="980" t="s">
        <v>912</v>
      </c>
      <c r="E7" s="981"/>
    </row>
    <row r="8" spans="1:8" ht="15" customHeight="1" x14ac:dyDescent="0.25">
      <c r="A8" s="983"/>
      <c r="B8" s="985"/>
      <c r="C8" s="987"/>
      <c r="D8" s="536" t="s">
        <v>368</v>
      </c>
      <c r="E8" s="537" t="s">
        <v>369</v>
      </c>
    </row>
    <row r="9" spans="1:8" ht="15" customHeight="1" thickBot="1" x14ac:dyDescent="0.3">
      <c r="A9" s="508" t="s">
        <v>516</v>
      </c>
      <c r="B9" s="509" t="s">
        <v>532</v>
      </c>
      <c r="C9" s="510" t="s">
        <v>518</v>
      </c>
      <c r="D9" s="538" t="s">
        <v>519</v>
      </c>
      <c r="E9" s="539" t="s">
        <v>520</v>
      </c>
    </row>
    <row r="10" spans="1:8" ht="36.6" thickTop="1" x14ac:dyDescent="0.25">
      <c r="A10" s="28" t="s">
        <v>63</v>
      </c>
      <c r="B10" s="673" t="s">
        <v>626</v>
      </c>
      <c r="C10" s="674">
        <v>4463000</v>
      </c>
      <c r="D10" s="504">
        <v>4463000</v>
      </c>
      <c r="E10" s="506">
        <v>10413000</v>
      </c>
    </row>
    <row r="11" spans="1:8" ht="28.5" customHeight="1" thickBot="1" x14ac:dyDescent="0.3">
      <c r="A11" s="102" t="s">
        <v>64</v>
      </c>
      <c r="B11" s="507" t="s">
        <v>624</v>
      </c>
      <c r="C11" s="670">
        <v>13979505</v>
      </c>
      <c r="D11" s="671">
        <v>13979505</v>
      </c>
      <c r="E11" s="672">
        <v>19308726</v>
      </c>
    </row>
    <row r="12" spans="1:8" ht="13.8" thickTop="1" x14ac:dyDescent="0.25"/>
  </sheetData>
  <mergeCells count="5">
    <mergeCell ref="A4:G4"/>
    <mergeCell ref="D7:E7"/>
    <mergeCell ref="A7:A8"/>
    <mergeCell ref="B7:B8"/>
    <mergeCell ref="C7:C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562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 4/2017. (V.31.)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947" t="s">
        <v>635</v>
      </c>
      <c r="B4" s="947"/>
      <c r="C4" s="947"/>
      <c r="D4" s="947"/>
      <c r="E4" s="94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373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42" t="s">
        <v>158</v>
      </c>
      <c r="B6" s="446" t="s">
        <v>139</v>
      </c>
      <c r="C6" s="221" t="s">
        <v>156</v>
      </c>
      <c r="D6" s="213" t="s">
        <v>20</v>
      </c>
      <c r="E6" s="214" t="s">
        <v>534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43" t="s">
        <v>516</v>
      </c>
      <c r="B7" s="447" t="s">
        <v>532</v>
      </c>
      <c r="C7" s="222" t="s">
        <v>518</v>
      </c>
      <c r="D7" s="215" t="s">
        <v>519</v>
      </c>
      <c r="E7" s="216" t="s">
        <v>533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217" t="s">
        <v>63</v>
      </c>
      <c r="B8" s="448" t="s">
        <v>324</v>
      </c>
      <c r="C8" s="541">
        <v>0</v>
      </c>
      <c r="D8" s="209">
        <v>0</v>
      </c>
      <c r="E8" s="199">
        <v>0</v>
      </c>
    </row>
    <row r="9" spans="1:255" ht="15" customHeight="1" x14ac:dyDescent="0.25">
      <c r="A9" s="218" t="s">
        <v>64</v>
      </c>
      <c r="B9" s="449" t="s">
        <v>325</v>
      </c>
      <c r="C9" s="542">
        <v>0</v>
      </c>
      <c r="D9" s="210">
        <v>0</v>
      </c>
      <c r="E9" s="202">
        <v>0</v>
      </c>
    </row>
    <row r="10" spans="1:255" ht="15" customHeight="1" x14ac:dyDescent="0.25">
      <c r="A10" s="218" t="s">
        <v>65</v>
      </c>
      <c r="B10" s="449" t="s">
        <v>326</v>
      </c>
      <c r="C10" s="542">
        <v>0</v>
      </c>
      <c r="D10" s="210">
        <v>0</v>
      </c>
      <c r="E10" s="202">
        <v>0</v>
      </c>
    </row>
    <row r="11" spans="1:255" ht="15" customHeight="1" x14ac:dyDescent="0.25">
      <c r="A11" s="218" t="s">
        <v>66</v>
      </c>
      <c r="B11" s="449" t="s">
        <v>327</v>
      </c>
      <c r="C11" s="542">
        <v>0</v>
      </c>
      <c r="D11" s="210">
        <v>0</v>
      </c>
      <c r="E11" s="202">
        <v>0</v>
      </c>
    </row>
    <row r="12" spans="1:255" ht="22.8" x14ac:dyDescent="0.25">
      <c r="A12" s="219" t="s">
        <v>67</v>
      </c>
      <c r="B12" s="450" t="s">
        <v>338</v>
      </c>
      <c r="C12" s="245">
        <v>0</v>
      </c>
      <c r="D12" s="211">
        <v>0</v>
      </c>
      <c r="E12" s="205">
        <v>0</v>
      </c>
    </row>
    <row r="13" spans="1:255" ht="15" customHeight="1" x14ac:dyDescent="0.25">
      <c r="A13" s="218" t="s">
        <v>68</v>
      </c>
      <c r="B13" s="449" t="s">
        <v>328</v>
      </c>
      <c r="C13" s="542">
        <v>0</v>
      </c>
      <c r="D13" s="210">
        <v>0</v>
      </c>
      <c r="E13" s="202">
        <v>0</v>
      </c>
    </row>
    <row r="14" spans="1:255" ht="15" customHeight="1" x14ac:dyDescent="0.25">
      <c r="A14" s="218" t="s">
        <v>69</v>
      </c>
      <c r="B14" s="449" t="s">
        <v>329</v>
      </c>
      <c r="C14" s="542">
        <v>0</v>
      </c>
      <c r="D14" s="210">
        <v>0</v>
      </c>
      <c r="E14" s="202">
        <v>0</v>
      </c>
    </row>
    <row r="15" spans="1:255" ht="22.8" x14ac:dyDescent="0.25">
      <c r="A15" s="219" t="s">
        <v>70</v>
      </c>
      <c r="B15" s="450" t="s">
        <v>339</v>
      </c>
      <c r="C15" s="245">
        <v>0</v>
      </c>
      <c r="D15" s="211">
        <v>0</v>
      </c>
      <c r="E15" s="205">
        <v>0</v>
      </c>
    </row>
    <row r="16" spans="1:255" ht="15" customHeight="1" x14ac:dyDescent="0.25">
      <c r="A16" s="218" t="s">
        <v>71</v>
      </c>
      <c r="B16" s="449" t="s">
        <v>567</v>
      </c>
      <c r="C16" s="542">
        <v>0</v>
      </c>
      <c r="D16" s="210">
        <v>0</v>
      </c>
      <c r="E16" s="202">
        <v>0</v>
      </c>
    </row>
    <row r="17" spans="1:5" ht="15" customHeight="1" x14ac:dyDescent="0.25">
      <c r="A17" s="218" t="s">
        <v>72</v>
      </c>
      <c r="B17" s="449" t="s">
        <v>330</v>
      </c>
      <c r="C17" s="542">
        <v>47920</v>
      </c>
      <c r="D17" s="210">
        <v>0</v>
      </c>
      <c r="E17" s="202">
        <v>18950</v>
      </c>
    </row>
    <row r="18" spans="1:5" ht="15" customHeight="1" x14ac:dyDescent="0.25">
      <c r="A18" s="218" t="s">
        <v>140</v>
      </c>
      <c r="B18" s="449" t="s">
        <v>331</v>
      </c>
      <c r="C18" s="542">
        <v>767537</v>
      </c>
      <c r="D18" s="210">
        <v>0</v>
      </c>
      <c r="E18" s="202">
        <v>671243</v>
      </c>
    </row>
    <row r="19" spans="1:5" ht="15" customHeight="1" x14ac:dyDescent="0.25">
      <c r="A19" s="218" t="s">
        <v>73</v>
      </c>
      <c r="B19" s="449" t="s">
        <v>332</v>
      </c>
      <c r="C19" s="542">
        <v>0</v>
      </c>
      <c r="D19" s="210">
        <v>0</v>
      </c>
      <c r="E19" s="202">
        <v>0</v>
      </c>
    </row>
    <row r="20" spans="1:5" ht="18" customHeight="1" x14ac:dyDescent="0.25">
      <c r="A20" s="219" t="s">
        <v>141</v>
      </c>
      <c r="B20" s="450" t="s">
        <v>572</v>
      </c>
      <c r="C20" s="245">
        <f>SUM(C16:C19)</f>
        <v>815457</v>
      </c>
      <c r="D20" s="211">
        <v>0</v>
      </c>
      <c r="E20" s="205">
        <f>SUM(E16:E19)</f>
        <v>690193</v>
      </c>
    </row>
    <row r="21" spans="1:5" ht="15" customHeight="1" x14ac:dyDescent="0.25">
      <c r="A21" s="218" t="s">
        <v>142</v>
      </c>
      <c r="B21" s="449" t="s">
        <v>333</v>
      </c>
      <c r="C21" s="542">
        <v>5940</v>
      </c>
      <c r="D21" s="210">
        <v>0</v>
      </c>
      <c r="E21" s="202">
        <v>0</v>
      </c>
    </row>
    <row r="22" spans="1:5" ht="15" customHeight="1" x14ac:dyDescent="0.25">
      <c r="A22" s="218" t="s">
        <v>143</v>
      </c>
      <c r="B22" s="449" t="s">
        <v>334</v>
      </c>
      <c r="C22" s="542">
        <v>0</v>
      </c>
      <c r="D22" s="210">
        <v>0</v>
      </c>
      <c r="E22" s="202">
        <v>0</v>
      </c>
    </row>
    <row r="23" spans="1:5" ht="15" customHeight="1" x14ac:dyDescent="0.25">
      <c r="A23" s="218" t="s">
        <v>74</v>
      </c>
      <c r="B23" s="449" t="s">
        <v>335</v>
      </c>
      <c r="C23" s="542">
        <v>0</v>
      </c>
      <c r="D23" s="210">
        <v>0</v>
      </c>
      <c r="E23" s="202">
        <v>0</v>
      </c>
    </row>
    <row r="24" spans="1:5" ht="18.75" customHeight="1" x14ac:dyDescent="0.25">
      <c r="A24" s="219" t="s">
        <v>144</v>
      </c>
      <c r="B24" s="450" t="s">
        <v>340</v>
      </c>
      <c r="C24" s="245">
        <f>SUM(C21:C23)</f>
        <v>5940</v>
      </c>
      <c r="D24" s="211">
        <v>0</v>
      </c>
      <c r="E24" s="205">
        <f>SUM(E21:E23)</f>
        <v>0</v>
      </c>
    </row>
    <row r="25" spans="1:5" ht="18" customHeight="1" x14ac:dyDescent="0.25">
      <c r="A25" s="219" t="s">
        <v>145</v>
      </c>
      <c r="B25" s="450" t="s">
        <v>568</v>
      </c>
      <c r="C25" s="245">
        <v>253500</v>
      </c>
      <c r="D25" s="211">
        <v>0</v>
      </c>
      <c r="E25" s="205">
        <v>259400</v>
      </c>
    </row>
    <row r="26" spans="1:5" ht="18" customHeight="1" thickBot="1" x14ac:dyDescent="0.3">
      <c r="A26" s="220" t="s">
        <v>62</v>
      </c>
      <c r="B26" s="451" t="s">
        <v>336</v>
      </c>
      <c r="C26" s="543">
        <v>0</v>
      </c>
      <c r="D26" s="444">
        <v>0</v>
      </c>
      <c r="E26" s="232">
        <v>28525</v>
      </c>
    </row>
    <row r="27" spans="1:5" ht="18" customHeight="1" thickTop="1" thickBot="1" x14ac:dyDescent="0.3">
      <c r="A27" s="237" t="s">
        <v>146</v>
      </c>
      <c r="B27" s="74" t="s">
        <v>337</v>
      </c>
      <c r="C27" s="61">
        <f>C12+C15+C20+C24+C25+C26</f>
        <v>1074897</v>
      </c>
      <c r="D27" s="463">
        <v>0</v>
      </c>
      <c r="E27" s="464">
        <f>E12+E15+E20+E24+E25+E26</f>
        <v>978118</v>
      </c>
    </row>
    <row r="28" spans="1:5" ht="15" customHeight="1" thickTop="1" thickBot="1" x14ac:dyDescent="0.3">
      <c r="A28" s="235"/>
      <c r="B28" s="236"/>
      <c r="C28" s="461"/>
      <c r="D28" s="461"/>
      <c r="E28" s="462"/>
    </row>
    <row r="29" spans="1:5" ht="48.6" thickTop="1" x14ac:dyDescent="0.25">
      <c r="A29" s="442" t="s">
        <v>158</v>
      </c>
      <c r="B29" s="446" t="s">
        <v>21</v>
      </c>
      <c r="C29" s="221" t="s">
        <v>156</v>
      </c>
      <c r="D29" s="213" t="s">
        <v>20</v>
      </c>
      <c r="E29" s="214" t="s">
        <v>534</v>
      </c>
    </row>
    <row r="30" spans="1:5" ht="18" customHeight="1" thickBot="1" x14ac:dyDescent="0.3">
      <c r="A30" s="443" t="s">
        <v>516</v>
      </c>
      <c r="B30" s="447" t="s">
        <v>517</v>
      </c>
      <c r="C30" s="222" t="s">
        <v>518</v>
      </c>
      <c r="D30" s="215" t="s">
        <v>519</v>
      </c>
      <c r="E30" s="216" t="s">
        <v>520</v>
      </c>
    </row>
    <row r="31" spans="1:5" ht="15" customHeight="1" thickTop="1" x14ac:dyDescent="0.25">
      <c r="A31" s="218" t="s">
        <v>75</v>
      </c>
      <c r="B31" s="449" t="s">
        <v>341</v>
      </c>
      <c r="C31" s="541">
        <v>0</v>
      </c>
      <c r="D31" s="210">
        <v>0</v>
      </c>
      <c r="E31" s="202">
        <v>0</v>
      </c>
    </row>
    <row r="32" spans="1:5" ht="15" customHeight="1" x14ac:dyDescent="0.25">
      <c r="A32" s="218" t="s">
        <v>76</v>
      </c>
      <c r="B32" s="449" t="s">
        <v>342</v>
      </c>
      <c r="C32" s="542">
        <v>0</v>
      </c>
      <c r="D32" s="210">
        <v>0</v>
      </c>
      <c r="E32" s="202">
        <v>0</v>
      </c>
    </row>
    <row r="33" spans="1:5" ht="15" customHeight="1" x14ac:dyDescent="0.25">
      <c r="A33" s="218" t="s">
        <v>77</v>
      </c>
      <c r="B33" s="449" t="s">
        <v>343</v>
      </c>
      <c r="C33" s="542">
        <v>3840777</v>
      </c>
      <c r="D33" s="210">
        <v>0</v>
      </c>
      <c r="E33" s="202">
        <v>3840777</v>
      </c>
    </row>
    <row r="34" spans="1:5" ht="15" customHeight="1" x14ac:dyDescent="0.25">
      <c r="A34" s="218" t="s">
        <v>78</v>
      </c>
      <c r="B34" s="449" t="s">
        <v>344</v>
      </c>
      <c r="C34" s="542">
        <v>-4125606</v>
      </c>
      <c r="D34" s="210">
        <v>0</v>
      </c>
      <c r="E34" s="202">
        <v>-3856189</v>
      </c>
    </row>
    <row r="35" spans="1:5" ht="15" customHeight="1" x14ac:dyDescent="0.25">
      <c r="A35" s="218" t="s">
        <v>147</v>
      </c>
      <c r="B35" s="449" t="s">
        <v>345</v>
      </c>
      <c r="C35" s="542">
        <v>0</v>
      </c>
      <c r="D35" s="210">
        <v>0</v>
      </c>
      <c r="E35" s="202">
        <v>0</v>
      </c>
    </row>
    <row r="36" spans="1:5" ht="15" customHeight="1" x14ac:dyDescent="0.25">
      <c r="A36" s="218" t="s">
        <v>148</v>
      </c>
      <c r="B36" s="449" t="s">
        <v>346</v>
      </c>
      <c r="C36" s="542">
        <v>269417</v>
      </c>
      <c r="D36" s="210">
        <v>0</v>
      </c>
      <c r="E36" s="202">
        <v>-920173</v>
      </c>
    </row>
    <row r="37" spans="1:5" ht="18" customHeight="1" thickBot="1" x14ac:dyDescent="0.3">
      <c r="A37" s="530" t="s">
        <v>134</v>
      </c>
      <c r="B37" s="452" t="s">
        <v>347</v>
      </c>
      <c r="C37" s="545">
        <f>SUM(C31:C36)</f>
        <v>-15412</v>
      </c>
      <c r="D37" s="223">
        <v>0</v>
      </c>
      <c r="E37" s="232">
        <f>SUM(E31:E36)</f>
        <v>-935585</v>
      </c>
    </row>
    <row r="38" spans="1:5" ht="7.5" customHeight="1" thickTop="1" x14ac:dyDescent="0.25">
      <c r="A38" s="227"/>
      <c r="B38" s="228"/>
      <c r="C38" s="229"/>
      <c r="D38" s="229"/>
      <c r="E38" s="174"/>
    </row>
    <row r="39" spans="1:5" ht="15" customHeight="1" x14ac:dyDescent="0.25">
      <c r="A39" s="230"/>
      <c r="B39" s="173"/>
      <c r="C39" s="174"/>
      <c r="D39" s="174"/>
      <c r="E39" s="5" t="s">
        <v>925</v>
      </c>
    </row>
    <row r="40" spans="1:5" ht="15" customHeight="1" x14ac:dyDescent="0.25">
      <c r="A40" s="230"/>
      <c r="B40" s="173"/>
      <c r="C40" s="174"/>
      <c r="D40" s="174"/>
      <c r="E40" s="231" t="str">
        <f>'1.d sz. melléklet'!F2</f>
        <v>a   4/2017. (V.31.) önkormányzati rendelethez</v>
      </c>
    </row>
    <row r="41" spans="1:5" ht="15" customHeight="1" x14ac:dyDescent="0.25">
      <c r="A41" s="230"/>
      <c r="B41" s="173"/>
      <c r="C41" s="174"/>
      <c r="D41" s="174"/>
      <c r="E41" s="174"/>
    </row>
    <row r="42" spans="1:5" ht="15" customHeight="1" thickBot="1" x14ac:dyDescent="0.3">
      <c r="A42" s="230"/>
      <c r="B42" s="173"/>
      <c r="C42" s="174"/>
      <c r="D42" s="174"/>
      <c r="E42" s="5" t="s">
        <v>373</v>
      </c>
    </row>
    <row r="43" spans="1:5" ht="48.6" thickTop="1" x14ac:dyDescent="0.25">
      <c r="A43" s="442" t="s">
        <v>158</v>
      </c>
      <c r="B43" s="446" t="s">
        <v>21</v>
      </c>
      <c r="C43" s="221" t="s">
        <v>156</v>
      </c>
      <c r="D43" s="213" t="s">
        <v>20</v>
      </c>
      <c r="E43" s="214" t="s">
        <v>534</v>
      </c>
    </row>
    <row r="44" spans="1:5" ht="18" customHeight="1" thickBot="1" x14ac:dyDescent="0.3">
      <c r="A44" s="443" t="s">
        <v>516</v>
      </c>
      <c r="B44" s="447" t="s">
        <v>517</v>
      </c>
      <c r="C44" s="222" t="s">
        <v>518</v>
      </c>
      <c r="D44" s="215" t="s">
        <v>519</v>
      </c>
      <c r="E44" s="216" t="s">
        <v>533</v>
      </c>
    </row>
    <row r="45" spans="1:5" ht="15" customHeight="1" thickTop="1" x14ac:dyDescent="0.25">
      <c r="A45" s="224" t="s">
        <v>149</v>
      </c>
      <c r="B45" s="453" t="s">
        <v>348</v>
      </c>
      <c r="C45" s="541">
        <v>4685</v>
      </c>
      <c r="D45" s="225">
        <v>0</v>
      </c>
      <c r="E45" s="226">
        <v>56631</v>
      </c>
    </row>
    <row r="46" spans="1:5" ht="15" customHeight="1" x14ac:dyDescent="0.25">
      <c r="A46" s="218" t="s">
        <v>79</v>
      </c>
      <c r="B46" s="449" t="s">
        <v>349</v>
      </c>
      <c r="C46" s="542">
        <v>0</v>
      </c>
      <c r="D46" s="210">
        <v>0</v>
      </c>
      <c r="E46" s="202">
        <v>0</v>
      </c>
    </row>
    <row r="47" spans="1:5" ht="15" customHeight="1" x14ac:dyDescent="0.25">
      <c r="A47" s="218" t="s">
        <v>135</v>
      </c>
      <c r="B47" s="449" t="s">
        <v>350</v>
      </c>
      <c r="C47" s="542">
        <v>413189</v>
      </c>
      <c r="D47" s="210">
        <v>0</v>
      </c>
      <c r="E47" s="202">
        <v>70</v>
      </c>
    </row>
    <row r="48" spans="1:5" ht="18" customHeight="1" x14ac:dyDescent="0.25">
      <c r="A48" s="219" t="s">
        <v>150</v>
      </c>
      <c r="B48" s="450" t="s">
        <v>351</v>
      </c>
      <c r="C48" s="245">
        <f>SUM(C45:C47)</f>
        <v>417874</v>
      </c>
      <c r="D48" s="211">
        <v>0</v>
      </c>
      <c r="E48" s="205">
        <f>SUM(E45:E47)</f>
        <v>56701</v>
      </c>
    </row>
    <row r="49" spans="1:5" ht="22.8" x14ac:dyDescent="0.25">
      <c r="A49" s="219" t="s">
        <v>136</v>
      </c>
      <c r="B49" s="450" t="s">
        <v>569</v>
      </c>
      <c r="C49" s="245">
        <v>0</v>
      </c>
      <c r="D49" s="211">
        <v>0</v>
      </c>
      <c r="E49" s="205">
        <v>0</v>
      </c>
    </row>
    <row r="50" spans="1:5" ht="18" customHeight="1" thickBot="1" x14ac:dyDescent="0.3">
      <c r="A50" s="220" t="s">
        <v>80</v>
      </c>
      <c r="B50" s="451" t="s">
        <v>570</v>
      </c>
      <c r="C50" s="543">
        <v>672435</v>
      </c>
      <c r="D50" s="444">
        <v>0</v>
      </c>
      <c r="E50" s="232">
        <v>1857002</v>
      </c>
    </row>
    <row r="51" spans="1:5" ht="18" customHeight="1" thickTop="1" thickBot="1" x14ac:dyDescent="0.3">
      <c r="A51" s="237" t="s">
        <v>81</v>
      </c>
      <c r="B51" s="454" t="s">
        <v>571</v>
      </c>
      <c r="C51" s="544">
        <f>C37+C48+C49+C50</f>
        <v>1074897</v>
      </c>
      <c r="D51" s="445">
        <v>0</v>
      </c>
      <c r="E51" s="240">
        <f>E37+E48+E49+E50</f>
        <v>978118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456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 4/2017. (V.31.)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24" t="s">
        <v>919</v>
      </c>
      <c r="B4" s="924"/>
      <c r="C4" s="924"/>
      <c r="D4" s="924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637</v>
      </c>
    </row>
    <row r="7" spans="1:4" s="15" customFormat="1" ht="24.6" thickTop="1" x14ac:dyDescent="0.25">
      <c r="A7" s="30" t="s">
        <v>158</v>
      </c>
      <c r="B7" s="31" t="s">
        <v>138</v>
      </c>
      <c r="C7" s="32" t="s">
        <v>535</v>
      </c>
      <c r="D7" s="171"/>
    </row>
    <row r="8" spans="1:4" s="15" customFormat="1" ht="15" customHeight="1" thickBot="1" x14ac:dyDescent="0.3">
      <c r="A8" s="47" t="s">
        <v>516</v>
      </c>
      <c r="B8" s="48" t="s">
        <v>532</v>
      </c>
      <c r="C8" s="49" t="s">
        <v>518</v>
      </c>
      <c r="D8" s="171"/>
    </row>
    <row r="9" spans="1:4" s="1" customFormat="1" ht="15" customHeight="1" thickTop="1" x14ac:dyDescent="0.25">
      <c r="A9" s="197" t="s">
        <v>63</v>
      </c>
      <c r="B9" s="198" t="s">
        <v>1</v>
      </c>
      <c r="C9" s="246">
        <f>'4. sz. melléklet'!C9+'27.sz. melléklet'!C9</f>
        <v>259987477</v>
      </c>
      <c r="D9" s="169"/>
    </row>
    <row r="10" spans="1:4" s="1" customFormat="1" ht="15" customHeight="1" x14ac:dyDescent="0.25">
      <c r="A10" s="200" t="s">
        <v>64</v>
      </c>
      <c r="B10" s="201" t="s">
        <v>2</v>
      </c>
      <c r="C10" s="246">
        <f>'4. sz. melléklet'!C10+'27.sz. melléklet'!C10</f>
        <v>297097987</v>
      </c>
      <c r="D10" s="169"/>
    </row>
    <row r="11" spans="1:4" s="1" customFormat="1" ht="15" customHeight="1" x14ac:dyDescent="0.25">
      <c r="A11" s="203" t="s">
        <v>65</v>
      </c>
      <c r="B11" s="204" t="s">
        <v>3</v>
      </c>
      <c r="C11" s="247">
        <f>'4. sz. melléklet'!C11+'27.sz. melléklet'!C11</f>
        <v>-37110510</v>
      </c>
      <c r="D11" s="169"/>
    </row>
    <row r="12" spans="1:4" s="1" customFormat="1" ht="15" customHeight="1" x14ac:dyDescent="0.25">
      <c r="A12" s="200" t="s">
        <v>66</v>
      </c>
      <c r="B12" s="201" t="s">
        <v>4</v>
      </c>
      <c r="C12" s="246">
        <f>'4. sz. melléklet'!C12+'28.sz. melléklet'!E14</f>
        <v>221322804</v>
      </c>
      <c r="D12" s="169"/>
    </row>
    <row r="13" spans="1:4" s="1" customFormat="1" ht="15" customHeight="1" x14ac:dyDescent="0.25">
      <c r="A13" s="200" t="s">
        <v>67</v>
      </c>
      <c r="B13" s="201" t="s">
        <v>5</v>
      </c>
      <c r="C13" s="246">
        <f>'4. sz. melléklet'!C13-18381991</f>
        <v>102695462</v>
      </c>
      <c r="D13" s="169"/>
    </row>
    <row r="14" spans="1:4" s="1" customFormat="1" ht="15" customHeight="1" x14ac:dyDescent="0.25">
      <c r="A14" s="203" t="s">
        <v>68</v>
      </c>
      <c r="B14" s="204" t="s">
        <v>6</v>
      </c>
      <c r="C14" s="247">
        <f>C12-C13</f>
        <v>118627342</v>
      </c>
      <c r="D14" s="169"/>
    </row>
    <row r="15" spans="1:4" s="1" customFormat="1" ht="15" customHeight="1" x14ac:dyDescent="0.25">
      <c r="A15" s="203" t="s">
        <v>69</v>
      </c>
      <c r="B15" s="204" t="s">
        <v>7</v>
      </c>
      <c r="C15" s="247">
        <f>'4. sz. melléklet'!C15+'27.sz. melléklet'!C15</f>
        <v>81516832</v>
      </c>
      <c r="D15" s="169"/>
    </row>
    <row r="16" spans="1:4" s="1" customFormat="1" ht="15" customHeight="1" x14ac:dyDescent="0.25">
      <c r="A16" s="200" t="s">
        <v>70</v>
      </c>
      <c r="B16" s="201" t="s">
        <v>8</v>
      </c>
      <c r="C16" s="246">
        <f>'4. sz. melléklet'!C16+'27.sz. melléklet'!C16</f>
        <v>0</v>
      </c>
      <c r="D16" s="169"/>
    </row>
    <row r="17" spans="1:4" s="1" customFormat="1" ht="15" customHeight="1" x14ac:dyDescent="0.25">
      <c r="A17" s="200" t="s">
        <v>71</v>
      </c>
      <c r="B17" s="201" t="s">
        <v>9</v>
      </c>
      <c r="C17" s="246">
        <f>'4. sz. melléklet'!C17+'27.sz. melléklet'!C17</f>
        <v>0</v>
      </c>
      <c r="D17" s="169"/>
    </row>
    <row r="18" spans="1:4" s="1" customFormat="1" ht="15" customHeight="1" x14ac:dyDescent="0.25">
      <c r="A18" s="203" t="s">
        <v>72</v>
      </c>
      <c r="B18" s="204" t="s">
        <v>10</v>
      </c>
      <c r="C18" s="247">
        <f>'4. sz. melléklet'!C18+'27.sz. melléklet'!C18</f>
        <v>0</v>
      </c>
      <c r="D18" s="169"/>
    </row>
    <row r="19" spans="1:4" s="1" customFormat="1" ht="15" customHeight="1" x14ac:dyDescent="0.25">
      <c r="A19" s="200" t="s">
        <v>140</v>
      </c>
      <c r="B19" s="201" t="s">
        <v>11</v>
      </c>
      <c r="C19" s="246">
        <f>'4. sz. melléklet'!C19+'27.sz. melléklet'!C19</f>
        <v>0</v>
      </c>
      <c r="D19" s="169"/>
    </row>
    <row r="20" spans="1:4" s="1" customFormat="1" ht="15" customHeight="1" x14ac:dyDescent="0.25">
      <c r="A20" s="200" t="s">
        <v>73</v>
      </c>
      <c r="B20" s="201" t="s">
        <v>12</v>
      </c>
      <c r="C20" s="246">
        <f>'4. sz. melléklet'!C20+'27.sz. melléklet'!C20</f>
        <v>0</v>
      </c>
      <c r="D20" s="169"/>
    </row>
    <row r="21" spans="1:4" s="1" customFormat="1" ht="15" customHeight="1" x14ac:dyDescent="0.25">
      <c r="A21" s="203" t="s">
        <v>141</v>
      </c>
      <c r="B21" s="204" t="s">
        <v>13</v>
      </c>
      <c r="C21" s="247">
        <f>'4. sz. melléklet'!C21+'27.sz. melléklet'!C21</f>
        <v>0</v>
      </c>
      <c r="D21" s="169"/>
    </row>
    <row r="22" spans="1:4" s="1" customFormat="1" ht="15" customHeight="1" x14ac:dyDescent="0.25">
      <c r="A22" s="203" t="s">
        <v>142</v>
      </c>
      <c r="B22" s="204" t="s">
        <v>14</v>
      </c>
      <c r="C22" s="247">
        <f>'4. sz. melléklet'!C22+'27.sz. melléklet'!C22</f>
        <v>0</v>
      </c>
      <c r="D22" s="169"/>
    </row>
    <row r="23" spans="1:4" s="1" customFormat="1" ht="15" customHeight="1" x14ac:dyDescent="0.25">
      <c r="A23" s="203" t="s">
        <v>143</v>
      </c>
      <c r="B23" s="204" t="s">
        <v>15</v>
      </c>
      <c r="C23" s="247">
        <f>C15+C22</f>
        <v>81516832</v>
      </c>
      <c r="D23" s="169"/>
    </row>
    <row r="24" spans="1:4" s="1" customFormat="1" ht="15" customHeight="1" x14ac:dyDescent="0.25">
      <c r="A24" s="203" t="s">
        <v>74</v>
      </c>
      <c r="B24" s="204" t="s">
        <v>16</v>
      </c>
      <c r="C24" s="247">
        <f>'4. sz. melléklet'!C24+'27.sz. melléklet'!C24</f>
        <v>4160086</v>
      </c>
      <c r="D24" s="8"/>
    </row>
    <row r="25" spans="1:4" ht="15" customHeight="1" x14ac:dyDescent="0.25">
      <c r="A25" s="203" t="s">
        <v>144</v>
      </c>
      <c r="B25" s="204" t="s">
        <v>17</v>
      </c>
      <c r="C25" s="247">
        <f>C15-C24</f>
        <v>77356746</v>
      </c>
    </row>
    <row r="26" spans="1:4" ht="15" customHeight="1" x14ac:dyDescent="0.25">
      <c r="A26" s="203" t="s">
        <v>145</v>
      </c>
      <c r="B26" s="204" t="s">
        <v>19</v>
      </c>
      <c r="C26" s="247">
        <f>'4. sz. melléklet'!C26+'27.sz. melléklet'!C26</f>
        <v>0</v>
      </c>
    </row>
    <row r="27" spans="1:4" ht="15" customHeight="1" thickBot="1" x14ac:dyDescent="0.3">
      <c r="A27" s="206" t="s">
        <v>62</v>
      </c>
      <c r="B27" s="207" t="s">
        <v>18</v>
      </c>
      <c r="C27" s="455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563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4/2017.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636</v>
      </c>
      <c r="B4" s="924"/>
      <c r="C4" s="924"/>
      <c r="D4" s="924"/>
      <c r="E4" s="924"/>
    </row>
    <row r="5" spans="1:5" s="15" customFormat="1" ht="15" customHeight="1" thickBot="1" x14ac:dyDescent="0.3">
      <c r="A5" s="14"/>
      <c r="B5" s="10"/>
      <c r="C5" s="10"/>
      <c r="E5" s="5" t="s">
        <v>637</v>
      </c>
    </row>
    <row r="6" spans="1:5" s="15" customFormat="1" ht="48.6" thickTop="1" x14ac:dyDescent="0.25">
      <c r="A6" s="30" t="s">
        <v>158</v>
      </c>
      <c r="B6" s="31" t="s">
        <v>138</v>
      </c>
      <c r="C6" s="221" t="s">
        <v>156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516</v>
      </c>
      <c r="B7" s="48" t="s">
        <v>517</v>
      </c>
      <c r="C7" s="456" t="s">
        <v>518</v>
      </c>
      <c r="D7" s="48" t="s">
        <v>519</v>
      </c>
      <c r="E7" s="49" t="s">
        <v>533</v>
      </c>
    </row>
    <row r="8" spans="1:5" s="1" customFormat="1" ht="15" customHeight="1" thickTop="1" x14ac:dyDescent="0.25">
      <c r="A8" s="197" t="s">
        <v>63</v>
      </c>
      <c r="B8" s="457" t="s">
        <v>352</v>
      </c>
      <c r="C8" s="541">
        <v>0</v>
      </c>
      <c r="D8" s="209">
        <v>0</v>
      </c>
      <c r="E8" s="199">
        <v>0</v>
      </c>
    </row>
    <row r="9" spans="1:5" s="1" customFormat="1" ht="24" x14ac:dyDescent="0.25">
      <c r="A9" s="200" t="s">
        <v>64</v>
      </c>
      <c r="B9" s="458" t="s">
        <v>353</v>
      </c>
      <c r="C9" s="542">
        <v>1797774</v>
      </c>
      <c r="D9" s="210">
        <v>0</v>
      </c>
      <c r="E9" s="202">
        <v>1051397</v>
      </c>
    </row>
    <row r="10" spans="1:5" s="1" customFormat="1" ht="15" customHeight="1" x14ac:dyDescent="0.25">
      <c r="A10" s="200" t="s">
        <v>65</v>
      </c>
      <c r="B10" s="458" t="s">
        <v>354</v>
      </c>
      <c r="C10" s="542">
        <v>0</v>
      </c>
      <c r="D10" s="210">
        <v>0</v>
      </c>
      <c r="E10" s="202">
        <v>0</v>
      </c>
    </row>
    <row r="11" spans="1:5" s="1" customFormat="1" ht="15" customHeight="1" x14ac:dyDescent="0.25">
      <c r="A11" s="203" t="s">
        <v>66</v>
      </c>
      <c r="B11" s="459" t="s">
        <v>355</v>
      </c>
      <c r="C11" s="245">
        <f>SUM(C8:C10)</f>
        <v>1797774</v>
      </c>
      <c r="D11" s="211">
        <v>0</v>
      </c>
      <c r="E11" s="205">
        <f>SUM(E8:E10)</f>
        <v>1051397</v>
      </c>
    </row>
    <row r="12" spans="1:5" s="1" customFormat="1" ht="15" customHeight="1" x14ac:dyDescent="0.25">
      <c r="A12" s="200" t="s">
        <v>67</v>
      </c>
      <c r="B12" s="458" t="s">
        <v>364</v>
      </c>
      <c r="C12" s="542">
        <v>0</v>
      </c>
      <c r="D12" s="210">
        <v>0</v>
      </c>
      <c r="E12" s="202">
        <v>0</v>
      </c>
    </row>
    <row r="13" spans="1:5" s="1" customFormat="1" ht="15" customHeight="1" x14ac:dyDescent="0.25">
      <c r="A13" s="200" t="s">
        <v>68</v>
      </c>
      <c r="B13" s="458" t="s">
        <v>365</v>
      </c>
      <c r="C13" s="542">
        <v>0</v>
      </c>
      <c r="D13" s="210">
        <v>0</v>
      </c>
      <c r="E13" s="202">
        <v>0</v>
      </c>
    </row>
    <row r="14" spans="1:5" s="1" customFormat="1" ht="15" customHeight="1" x14ac:dyDescent="0.25">
      <c r="A14" s="203" t="s">
        <v>69</v>
      </c>
      <c r="B14" s="459" t="s">
        <v>356</v>
      </c>
      <c r="C14" s="245">
        <v>0</v>
      </c>
      <c r="D14" s="211">
        <v>0</v>
      </c>
      <c r="E14" s="205">
        <v>0</v>
      </c>
    </row>
    <row r="15" spans="1:5" s="1" customFormat="1" x14ac:dyDescent="0.25">
      <c r="A15" s="200" t="s">
        <v>70</v>
      </c>
      <c r="B15" s="458" t="s">
        <v>357</v>
      </c>
      <c r="C15" s="542">
        <v>17020000</v>
      </c>
      <c r="D15" s="210">
        <v>0</v>
      </c>
      <c r="E15" s="202">
        <v>18381991</v>
      </c>
    </row>
    <row r="16" spans="1:5" s="1" customFormat="1" ht="15" customHeight="1" x14ac:dyDescent="0.25">
      <c r="A16" s="200" t="s">
        <v>71</v>
      </c>
      <c r="B16" s="458" t="s">
        <v>358</v>
      </c>
      <c r="C16" s="542">
        <v>25</v>
      </c>
      <c r="D16" s="210">
        <v>0</v>
      </c>
      <c r="E16" s="202">
        <v>0</v>
      </c>
    </row>
    <row r="17" spans="1:5" s="1" customFormat="1" ht="15" customHeight="1" x14ac:dyDescent="0.25">
      <c r="A17" s="200">
        <v>10</v>
      </c>
      <c r="B17" s="458" t="s">
        <v>638</v>
      </c>
      <c r="C17" s="542">
        <v>0</v>
      </c>
      <c r="D17" s="210">
        <v>0</v>
      </c>
      <c r="E17" s="202">
        <v>0</v>
      </c>
    </row>
    <row r="18" spans="1:5" s="1" customFormat="1" ht="15" customHeight="1" x14ac:dyDescent="0.25">
      <c r="A18" s="200">
        <v>11</v>
      </c>
      <c r="B18" s="458" t="s">
        <v>639</v>
      </c>
      <c r="C18" s="542">
        <v>0</v>
      </c>
      <c r="D18" s="210">
        <v>0</v>
      </c>
      <c r="E18" s="202">
        <v>5765</v>
      </c>
    </row>
    <row r="19" spans="1:5" s="1" customFormat="1" ht="15" customHeight="1" x14ac:dyDescent="0.25">
      <c r="A19" s="203">
        <v>12</v>
      </c>
      <c r="B19" s="459" t="s">
        <v>644</v>
      </c>
      <c r="C19" s="245">
        <f>SUM(C15:C18)</f>
        <v>17020025</v>
      </c>
      <c r="D19" s="211">
        <v>0</v>
      </c>
      <c r="E19" s="205">
        <f>SUM(E15:E18)</f>
        <v>18387756</v>
      </c>
    </row>
    <row r="20" spans="1:5" s="1" customFormat="1" ht="15" customHeight="1" x14ac:dyDescent="0.25">
      <c r="A20" s="200">
        <v>13</v>
      </c>
      <c r="B20" s="458" t="s">
        <v>640</v>
      </c>
      <c r="C20" s="542">
        <v>648006</v>
      </c>
      <c r="D20" s="210">
        <v>0</v>
      </c>
      <c r="E20" s="202">
        <v>513300</v>
      </c>
    </row>
    <row r="21" spans="1:5" s="1" customFormat="1" ht="15" customHeight="1" x14ac:dyDescent="0.25">
      <c r="A21" s="200">
        <v>14</v>
      </c>
      <c r="B21" s="458" t="s">
        <v>641</v>
      </c>
      <c r="C21" s="542">
        <v>4558216</v>
      </c>
      <c r="D21" s="210">
        <v>0</v>
      </c>
      <c r="E21" s="202">
        <v>3759772</v>
      </c>
    </row>
    <row r="22" spans="1:5" s="1" customFormat="1" ht="15" customHeight="1" x14ac:dyDescent="0.25">
      <c r="A22" s="200">
        <v>15</v>
      </c>
      <c r="B22" s="458" t="s">
        <v>642</v>
      </c>
      <c r="C22" s="542">
        <v>0</v>
      </c>
      <c r="D22" s="210">
        <v>0</v>
      </c>
      <c r="E22" s="202">
        <v>0</v>
      </c>
    </row>
    <row r="23" spans="1:5" s="1" customFormat="1" ht="15" customHeight="1" x14ac:dyDescent="0.25">
      <c r="A23" s="200">
        <v>16</v>
      </c>
      <c r="B23" s="458" t="s">
        <v>643</v>
      </c>
      <c r="C23" s="542">
        <v>0</v>
      </c>
      <c r="D23" s="210">
        <v>0</v>
      </c>
      <c r="E23" s="202">
        <v>0</v>
      </c>
    </row>
    <row r="24" spans="1:5" s="1" customFormat="1" ht="15" customHeight="1" x14ac:dyDescent="0.25">
      <c r="A24" s="203">
        <v>17</v>
      </c>
      <c r="B24" s="459" t="s">
        <v>645</v>
      </c>
      <c r="C24" s="245">
        <f>SUM(C20:C23)</f>
        <v>5206222</v>
      </c>
      <c r="D24" s="211">
        <v>0</v>
      </c>
      <c r="E24" s="205">
        <f>SUM(E20:E23)</f>
        <v>4273072</v>
      </c>
    </row>
    <row r="25" spans="1:5" ht="15" customHeight="1" x14ac:dyDescent="0.25">
      <c r="A25" s="200">
        <v>18</v>
      </c>
      <c r="B25" s="458" t="s">
        <v>646</v>
      </c>
      <c r="C25" s="542">
        <v>8877667</v>
      </c>
      <c r="D25" s="210">
        <v>0</v>
      </c>
      <c r="E25" s="202">
        <v>11110700</v>
      </c>
    </row>
    <row r="26" spans="1:5" ht="15" customHeight="1" x14ac:dyDescent="0.25">
      <c r="A26" s="200">
        <v>19</v>
      </c>
      <c r="B26" s="458" t="s">
        <v>647</v>
      </c>
      <c r="C26" s="542">
        <v>1061439</v>
      </c>
      <c r="D26" s="210">
        <v>0</v>
      </c>
      <c r="E26" s="202">
        <v>1092066</v>
      </c>
    </row>
    <row r="27" spans="1:5" ht="15" customHeight="1" x14ac:dyDescent="0.25">
      <c r="A27" s="200">
        <v>20</v>
      </c>
      <c r="B27" s="458" t="s">
        <v>648</v>
      </c>
      <c r="C27" s="542">
        <v>2630435</v>
      </c>
      <c r="D27" s="210">
        <v>0</v>
      </c>
      <c r="E27" s="202">
        <v>3227910</v>
      </c>
    </row>
    <row r="28" spans="1:5" ht="15" customHeight="1" x14ac:dyDescent="0.25">
      <c r="A28" s="203">
        <v>21</v>
      </c>
      <c r="B28" s="459" t="s">
        <v>649</v>
      </c>
      <c r="C28" s="245">
        <f>SUM(C25:C27)</f>
        <v>12569541</v>
      </c>
      <c r="D28" s="211">
        <v>0</v>
      </c>
      <c r="E28" s="205">
        <f>SUM(E25:E27)</f>
        <v>15430676</v>
      </c>
    </row>
    <row r="29" spans="1:5" ht="15" customHeight="1" x14ac:dyDescent="0.25">
      <c r="A29" s="203">
        <v>22</v>
      </c>
      <c r="B29" s="459" t="s">
        <v>359</v>
      </c>
      <c r="C29" s="245">
        <v>0</v>
      </c>
      <c r="D29" s="211">
        <v>0</v>
      </c>
      <c r="E29" s="205">
        <v>0</v>
      </c>
    </row>
    <row r="30" spans="1:5" ht="15" customHeight="1" x14ac:dyDescent="0.25">
      <c r="A30" s="203">
        <v>23</v>
      </c>
      <c r="B30" s="459" t="s">
        <v>360</v>
      </c>
      <c r="C30" s="245">
        <v>775171</v>
      </c>
      <c r="D30" s="211">
        <v>0</v>
      </c>
      <c r="E30" s="205">
        <v>655578</v>
      </c>
    </row>
    <row r="31" spans="1:5" ht="18" customHeight="1" x14ac:dyDescent="0.25">
      <c r="A31" s="203">
        <v>24</v>
      </c>
      <c r="B31" s="459" t="s">
        <v>23</v>
      </c>
      <c r="C31" s="245">
        <f>C11+C14+C19-C24-C28-C29-C30</f>
        <v>266865</v>
      </c>
      <c r="D31" s="211">
        <v>0</v>
      </c>
      <c r="E31" s="205">
        <f>E11+E14+E19-E24-E28-E29-E30</f>
        <v>-920173</v>
      </c>
    </row>
    <row r="32" spans="1:5" ht="15" customHeight="1" x14ac:dyDescent="0.25">
      <c r="A32" s="200">
        <v>25</v>
      </c>
      <c r="B32" s="533" t="s">
        <v>650</v>
      </c>
      <c r="C32" s="542">
        <v>0</v>
      </c>
      <c r="D32" s="210">
        <v>0</v>
      </c>
      <c r="E32" s="202">
        <v>0</v>
      </c>
    </row>
    <row r="33" spans="1:5" ht="24" x14ac:dyDescent="0.25">
      <c r="A33" s="760">
        <v>26</v>
      </c>
      <c r="B33" s="686" t="s">
        <v>651</v>
      </c>
      <c r="C33" s="542">
        <v>0</v>
      </c>
      <c r="D33" s="210">
        <v>0</v>
      </c>
      <c r="E33" s="202">
        <v>0</v>
      </c>
    </row>
    <row r="34" spans="1:5" ht="24" x14ac:dyDescent="0.25">
      <c r="A34" s="760">
        <v>27</v>
      </c>
      <c r="B34" s="686" t="s">
        <v>652</v>
      </c>
      <c r="C34" s="542">
        <v>0</v>
      </c>
      <c r="D34" s="210">
        <v>0</v>
      </c>
      <c r="E34" s="202">
        <v>0</v>
      </c>
    </row>
    <row r="35" spans="1:5" ht="24" x14ac:dyDescent="0.25">
      <c r="A35" s="200">
        <v>28</v>
      </c>
      <c r="B35" s="761" t="s">
        <v>653</v>
      </c>
      <c r="C35" s="542">
        <v>2552</v>
      </c>
      <c r="D35" s="210">
        <v>0</v>
      </c>
      <c r="E35" s="202">
        <v>0</v>
      </c>
    </row>
    <row r="36" spans="1:5" ht="15" customHeight="1" x14ac:dyDescent="0.25">
      <c r="A36" s="200">
        <v>29</v>
      </c>
      <c r="B36" s="533" t="s">
        <v>654</v>
      </c>
      <c r="C36" s="542">
        <v>0</v>
      </c>
      <c r="D36" s="210">
        <v>0</v>
      </c>
      <c r="E36" s="202">
        <v>0</v>
      </c>
    </row>
    <row r="37" spans="1:5" ht="24" x14ac:dyDescent="0.25">
      <c r="A37" s="760">
        <v>30</v>
      </c>
      <c r="B37" s="686" t="s">
        <v>655</v>
      </c>
      <c r="C37" s="542">
        <v>0</v>
      </c>
      <c r="D37" s="210">
        <v>0</v>
      </c>
      <c r="E37" s="202">
        <v>0</v>
      </c>
    </row>
    <row r="38" spans="1:5" ht="24" x14ac:dyDescent="0.25">
      <c r="A38" s="760">
        <v>31</v>
      </c>
      <c r="B38" s="686" t="s">
        <v>656</v>
      </c>
      <c r="C38" s="542">
        <v>0</v>
      </c>
      <c r="D38" s="210">
        <v>0</v>
      </c>
      <c r="E38" s="202">
        <v>0</v>
      </c>
    </row>
    <row r="39" spans="1:5" ht="23.4" thickBot="1" x14ac:dyDescent="0.3">
      <c r="A39" s="764">
        <v>32</v>
      </c>
      <c r="B39" s="765" t="s">
        <v>657</v>
      </c>
      <c r="C39" s="543">
        <f>SUM(C32:C38)</f>
        <v>2552</v>
      </c>
      <c r="D39" s="444">
        <v>0</v>
      </c>
      <c r="E39" s="232">
        <f>SUM(E32:E38)</f>
        <v>0</v>
      </c>
    </row>
    <row r="40" spans="1:5" ht="13.2" thickTop="1" x14ac:dyDescent="0.25"/>
    <row r="41" spans="1:5" ht="15" customHeight="1" x14ac:dyDescent="0.25">
      <c r="A41" s="196"/>
      <c r="B41" s="192"/>
      <c r="C41" s="193"/>
      <c r="D41" s="193"/>
      <c r="E41" s="5" t="s">
        <v>623</v>
      </c>
    </row>
    <row r="42" spans="1:5" ht="15" customHeight="1" x14ac:dyDescent="0.25">
      <c r="A42" s="196"/>
      <c r="B42" s="192"/>
      <c r="C42" s="193"/>
      <c r="D42" s="193"/>
      <c r="E42" s="231" t="str">
        <f>'1.d sz. melléklet'!F2</f>
        <v>a   4/2017. (V.31.) önkormányzati rendelethez</v>
      </c>
    </row>
    <row r="43" spans="1:5" ht="15" customHeight="1" x14ac:dyDescent="0.25">
      <c r="A43" s="196"/>
      <c r="C43" s="193"/>
      <c r="D43" s="193"/>
      <c r="E43" s="193"/>
    </row>
    <row r="44" spans="1:5" ht="15" customHeight="1" thickBot="1" x14ac:dyDescent="0.3">
      <c r="A44" s="196"/>
      <c r="B44" s="192"/>
      <c r="C44" s="193"/>
      <c r="D44" s="193"/>
      <c r="E44" s="5" t="s">
        <v>637</v>
      </c>
    </row>
    <row r="45" spans="1:5" ht="48.6" thickTop="1" x14ac:dyDescent="0.25">
      <c r="A45" s="30" t="s">
        <v>158</v>
      </c>
      <c r="B45" s="31" t="s">
        <v>138</v>
      </c>
      <c r="C45" s="221" t="s">
        <v>156</v>
      </c>
      <c r="D45" s="31" t="s">
        <v>20</v>
      </c>
      <c r="E45" s="32" t="s">
        <v>22</v>
      </c>
    </row>
    <row r="46" spans="1:5" ht="13.2" thickBot="1" x14ac:dyDescent="0.3">
      <c r="A46" s="47" t="s">
        <v>516</v>
      </c>
      <c r="B46" s="48" t="s">
        <v>532</v>
      </c>
      <c r="C46" s="456" t="s">
        <v>518</v>
      </c>
      <c r="D46" s="48" t="s">
        <v>519</v>
      </c>
      <c r="E46" s="49" t="s">
        <v>533</v>
      </c>
    </row>
    <row r="47" spans="1:5" ht="15" customHeight="1" thickTop="1" x14ac:dyDescent="0.25">
      <c r="A47" s="763">
        <v>33</v>
      </c>
      <c r="B47" s="686" t="s">
        <v>662</v>
      </c>
      <c r="C47" s="631">
        <v>0</v>
      </c>
      <c r="D47" s="534">
        <v>0</v>
      </c>
      <c r="E47" s="535">
        <v>0</v>
      </c>
    </row>
    <row r="48" spans="1:5" ht="24" x14ac:dyDescent="0.25">
      <c r="A48" s="760">
        <v>34</v>
      </c>
      <c r="B48" s="686" t="s">
        <v>658</v>
      </c>
      <c r="C48" s="542">
        <v>0</v>
      </c>
      <c r="D48" s="210">
        <v>0</v>
      </c>
      <c r="E48" s="202">
        <v>0</v>
      </c>
    </row>
    <row r="49" spans="1:5" ht="15" customHeight="1" x14ac:dyDescent="0.25">
      <c r="A49" s="760">
        <v>35</v>
      </c>
      <c r="B49" s="686" t="s">
        <v>659</v>
      </c>
      <c r="C49" s="542">
        <v>0</v>
      </c>
      <c r="D49" s="210">
        <v>0</v>
      </c>
      <c r="E49" s="202">
        <v>0</v>
      </c>
    </row>
    <row r="50" spans="1:5" ht="15" customHeight="1" x14ac:dyDescent="0.25">
      <c r="A50" s="760">
        <v>36</v>
      </c>
      <c r="B50" s="686" t="s">
        <v>661</v>
      </c>
      <c r="C50" s="542">
        <v>0</v>
      </c>
      <c r="D50" s="210">
        <v>0</v>
      </c>
      <c r="E50" s="202">
        <v>0</v>
      </c>
    </row>
    <row r="51" spans="1:5" ht="15" customHeight="1" x14ac:dyDescent="0.25">
      <c r="A51" s="760">
        <v>37</v>
      </c>
      <c r="B51" s="686" t="s">
        <v>660</v>
      </c>
      <c r="C51" s="542">
        <v>0</v>
      </c>
      <c r="D51" s="210">
        <v>0</v>
      </c>
      <c r="E51" s="202">
        <v>0</v>
      </c>
    </row>
    <row r="52" spans="1:5" ht="15" customHeight="1" x14ac:dyDescent="0.25">
      <c r="A52" s="203">
        <v>38</v>
      </c>
      <c r="B52" s="762" t="s">
        <v>663</v>
      </c>
      <c r="C52" s="245">
        <v>0</v>
      </c>
      <c r="D52" s="211">
        <v>0</v>
      </c>
      <c r="E52" s="205">
        <v>0</v>
      </c>
    </row>
    <row r="53" spans="1:5" ht="18" customHeight="1" thickBot="1" x14ac:dyDescent="0.3">
      <c r="A53" s="206">
        <v>39</v>
      </c>
      <c r="B53" s="460" t="s">
        <v>361</v>
      </c>
      <c r="C53" s="545">
        <f>C39-C52</f>
        <v>2552</v>
      </c>
      <c r="D53" s="212">
        <f>D39-D52</f>
        <v>0</v>
      </c>
      <c r="E53" s="208">
        <f>E39-E52</f>
        <v>0</v>
      </c>
    </row>
    <row r="54" spans="1:5" ht="18" customHeight="1" thickTop="1" thickBot="1" x14ac:dyDescent="0.3">
      <c r="A54" s="206">
        <v>40</v>
      </c>
      <c r="B54" s="460" t="s">
        <v>664</v>
      </c>
      <c r="C54" s="545">
        <f>C31+C53</f>
        <v>269417</v>
      </c>
      <c r="D54" s="212">
        <v>0</v>
      </c>
      <c r="E54" s="208">
        <f>E31+E39</f>
        <v>-920173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horizontalDpi="300" verticalDpi="300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372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 4/2017. (V.31.)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24" t="s">
        <v>665</v>
      </c>
      <c r="B4" s="924"/>
      <c r="C4" s="924"/>
      <c r="D4" s="924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637</v>
      </c>
    </row>
    <row r="7" spans="1:4" s="15" customFormat="1" ht="24.6" thickTop="1" x14ac:dyDescent="0.25">
      <c r="A7" s="30" t="s">
        <v>158</v>
      </c>
      <c r="B7" s="31" t="s">
        <v>138</v>
      </c>
      <c r="C7" s="32" t="s">
        <v>564</v>
      </c>
      <c r="D7" s="171"/>
    </row>
    <row r="8" spans="1:4" s="15" customFormat="1" ht="15" customHeight="1" thickBot="1" x14ac:dyDescent="0.3">
      <c r="A8" s="47" t="s">
        <v>516</v>
      </c>
      <c r="B8" s="48" t="s">
        <v>532</v>
      </c>
      <c r="C8" s="49" t="s">
        <v>518</v>
      </c>
      <c r="D8" s="171"/>
    </row>
    <row r="9" spans="1:4" s="1" customFormat="1" ht="15" customHeight="1" thickTop="1" x14ac:dyDescent="0.25">
      <c r="A9" s="197" t="s">
        <v>63</v>
      </c>
      <c r="B9" s="198" t="s">
        <v>1</v>
      </c>
      <c r="C9" s="199">
        <v>1063102</v>
      </c>
      <c r="D9" s="169"/>
    </row>
    <row r="10" spans="1:4" s="1" customFormat="1" ht="15" customHeight="1" x14ac:dyDescent="0.25">
      <c r="A10" s="200" t="s">
        <v>64</v>
      </c>
      <c r="B10" s="201" t="s">
        <v>2</v>
      </c>
      <c r="C10" s="202">
        <v>19151338</v>
      </c>
      <c r="D10" s="169"/>
    </row>
    <row r="11" spans="1:4" s="1" customFormat="1" ht="15" customHeight="1" x14ac:dyDescent="0.25">
      <c r="A11" s="203" t="s">
        <v>65</v>
      </c>
      <c r="B11" s="204" t="s">
        <v>3</v>
      </c>
      <c r="C11" s="205">
        <f>C9-C10</f>
        <v>-18088236</v>
      </c>
      <c r="D11" s="169"/>
    </row>
    <row r="12" spans="1:4" s="1" customFormat="1" ht="15" customHeight="1" x14ac:dyDescent="0.25">
      <c r="A12" s="200" t="s">
        <v>66</v>
      </c>
      <c r="B12" s="201" t="s">
        <v>4</v>
      </c>
      <c r="C12" s="202">
        <v>19037758</v>
      </c>
      <c r="D12" s="169"/>
    </row>
    <row r="13" spans="1:4" s="1" customFormat="1" ht="15" customHeight="1" x14ac:dyDescent="0.25">
      <c r="A13" s="200" t="s">
        <v>67</v>
      </c>
      <c r="B13" s="201" t="s">
        <v>5</v>
      </c>
      <c r="C13" s="202">
        <v>0</v>
      </c>
      <c r="D13" s="169"/>
    </row>
    <row r="14" spans="1:4" s="1" customFormat="1" ht="15" customHeight="1" x14ac:dyDescent="0.25">
      <c r="A14" s="203" t="s">
        <v>68</v>
      </c>
      <c r="B14" s="204" t="s">
        <v>6</v>
      </c>
      <c r="C14" s="205">
        <f>C12-C13</f>
        <v>19037758</v>
      </c>
      <c r="D14" s="169"/>
    </row>
    <row r="15" spans="1:4" s="1" customFormat="1" ht="15" customHeight="1" x14ac:dyDescent="0.25">
      <c r="A15" s="203" t="s">
        <v>69</v>
      </c>
      <c r="B15" s="204" t="s">
        <v>7</v>
      </c>
      <c r="C15" s="205">
        <f>C11+C14</f>
        <v>949522</v>
      </c>
      <c r="D15" s="169"/>
    </row>
    <row r="16" spans="1:4" s="1" customFormat="1" ht="15" customHeight="1" x14ac:dyDescent="0.25">
      <c r="A16" s="200" t="s">
        <v>70</v>
      </c>
      <c r="B16" s="201" t="s">
        <v>8</v>
      </c>
      <c r="C16" s="202">
        <v>0</v>
      </c>
      <c r="D16" s="169"/>
    </row>
    <row r="17" spans="1:4" s="1" customFormat="1" ht="15" customHeight="1" x14ac:dyDescent="0.25">
      <c r="A17" s="200" t="s">
        <v>71</v>
      </c>
      <c r="B17" s="201" t="s">
        <v>9</v>
      </c>
      <c r="C17" s="202">
        <v>0</v>
      </c>
      <c r="D17" s="169"/>
    </row>
    <row r="18" spans="1:4" s="1" customFormat="1" ht="15" customHeight="1" x14ac:dyDescent="0.25">
      <c r="A18" s="203" t="s">
        <v>72</v>
      </c>
      <c r="B18" s="204" t="s">
        <v>10</v>
      </c>
      <c r="C18" s="205">
        <v>0</v>
      </c>
      <c r="D18" s="169"/>
    </row>
    <row r="19" spans="1:4" s="1" customFormat="1" ht="15" customHeight="1" x14ac:dyDescent="0.25">
      <c r="A19" s="200" t="s">
        <v>140</v>
      </c>
      <c r="B19" s="201" t="s">
        <v>11</v>
      </c>
      <c r="C19" s="202">
        <v>0</v>
      </c>
      <c r="D19" s="169"/>
    </row>
    <row r="20" spans="1:4" s="1" customFormat="1" ht="15" customHeight="1" x14ac:dyDescent="0.25">
      <c r="A20" s="200" t="s">
        <v>73</v>
      </c>
      <c r="B20" s="201" t="s">
        <v>12</v>
      </c>
      <c r="C20" s="202">
        <v>0</v>
      </c>
      <c r="D20" s="169"/>
    </row>
    <row r="21" spans="1:4" s="1" customFormat="1" ht="15" customHeight="1" x14ac:dyDescent="0.25">
      <c r="A21" s="203" t="s">
        <v>141</v>
      </c>
      <c r="B21" s="204" t="s">
        <v>13</v>
      </c>
      <c r="C21" s="205">
        <v>0</v>
      </c>
      <c r="D21" s="169"/>
    </row>
    <row r="22" spans="1:4" s="1" customFormat="1" ht="15" customHeight="1" x14ac:dyDescent="0.25">
      <c r="A22" s="203" t="s">
        <v>142</v>
      </c>
      <c r="B22" s="204" t="s">
        <v>14</v>
      </c>
      <c r="C22" s="205">
        <v>0</v>
      </c>
      <c r="D22" s="169"/>
    </row>
    <row r="23" spans="1:4" s="1" customFormat="1" ht="15" customHeight="1" x14ac:dyDescent="0.25">
      <c r="A23" s="203" t="s">
        <v>143</v>
      </c>
      <c r="B23" s="204" t="s">
        <v>15</v>
      </c>
      <c r="C23" s="205">
        <f>C15+C18+C21+C22</f>
        <v>949522</v>
      </c>
      <c r="D23" s="169"/>
    </row>
    <row r="24" spans="1:4" s="1" customFormat="1" ht="15" customHeight="1" x14ac:dyDescent="0.25">
      <c r="A24" s="203" t="s">
        <v>74</v>
      </c>
      <c r="B24" s="204" t="s">
        <v>16</v>
      </c>
      <c r="C24" s="205">
        <v>56701</v>
      </c>
      <c r="D24" s="8"/>
    </row>
    <row r="25" spans="1:4" ht="15" customHeight="1" x14ac:dyDescent="0.25">
      <c r="A25" s="203" t="s">
        <v>144</v>
      </c>
      <c r="B25" s="204" t="s">
        <v>17</v>
      </c>
      <c r="C25" s="205">
        <f>C15-C24</f>
        <v>892821</v>
      </c>
    </row>
    <row r="26" spans="1:4" ht="15" customHeight="1" x14ac:dyDescent="0.25">
      <c r="A26" s="203" t="s">
        <v>145</v>
      </c>
      <c r="B26" s="204" t="s">
        <v>19</v>
      </c>
      <c r="C26" s="205">
        <v>0</v>
      </c>
    </row>
    <row r="27" spans="1:4" ht="15" customHeight="1" thickBot="1" x14ac:dyDescent="0.3">
      <c r="A27" s="206" t="s">
        <v>62</v>
      </c>
      <c r="B27" s="207" t="s">
        <v>18</v>
      </c>
      <c r="C27" s="208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4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374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 4/2017. (V.31.)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24" t="s">
        <v>666</v>
      </c>
      <c r="B4" s="924"/>
      <c r="C4" s="924"/>
      <c r="D4" s="924"/>
      <c r="E4" s="924"/>
      <c r="F4" s="924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637</v>
      </c>
    </row>
    <row r="6" spans="1:6" s="15" customFormat="1" ht="24.6" thickTop="1" x14ac:dyDescent="0.25">
      <c r="A6" s="30" t="s">
        <v>158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157</v>
      </c>
    </row>
    <row r="7" spans="1:6" s="15" customFormat="1" ht="15" customHeight="1" thickBot="1" x14ac:dyDescent="0.3">
      <c r="A7" s="47" t="s">
        <v>516</v>
      </c>
      <c r="B7" s="48" t="s">
        <v>532</v>
      </c>
      <c r="C7" s="48" t="s">
        <v>518</v>
      </c>
      <c r="D7" s="48" t="s">
        <v>519</v>
      </c>
      <c r="E7" s="48" t="s">
        <v>520</v>
      </c>
      <c r="F7" s="49" t="s">
        <v>521</v>
      </c>
    </row>
    <row r="8" spans="1:6" s="1" customFormat="1" ht="15" customHeight="1" thickTop="1" x14ac:dyDescent="0.25">
      <c r="A8" s="618" t="s">
        <v>63</v>
      </c>
      <c r="B8" s="22" t="s">
        <v>727</v>
      </c>
      <c r="C8" s="23">
        <v>1200000</v>
      </c>
      <c r="D8" s="23">
        <v>1042487</v>
      </c>
      <c r="E8" s="23">
        <v>1042487</v>
      </c>
      <c r="F8" s="53">
        <f t="shared" ref="F8:F17" si="0">E8/D8</f>
        <v>1</v>
      </c>
    </row>
    <row r="9" spans="1:6" s="1" customFormat="1" ht="15" customHeight="1" x14ac:dyDescent="0.25">
      <c r="A9" s="195" t="s">
        <v>64</v>
      </c>
      <c r="B9" s="22" t="s">
        <v>728</v>
      </c>
      <c r="C9" s="23">
        <v>0</v>
      </c>
      <c r="D9" s="23">
        <v>14850</v>
      </c>
      <c r="E9" s="23">
        <v>14850</v>
      </c>
      <c r="F9" s="54">
        <f t="shared" si="0"/>
        <v>1</v>
      </c>
    </row>
    <row r="10" spans="1:6" s="1" customFormat="1" ht="15" customHeight="1" x14ac:dyDescent="0.25">
      <c r="A10" s="618" t="s">
        <v>65</v>
      </c>
      <c r="B10" s="22" t="s">
        <v>729</v>
      </c>
      <c r="C10" s="23">
        <v>3000</v>
      </c>
      <c r="D10" s="23">
        <v>0</v>
      </c>
      <c r="E10" s="23">
        <v>0</v>
      </c>
      <c r="F10" s="53"/>
    </row>
    <row r="11" spans="1:6" s="1" customFormat="1" ht="15" customHeight="1" x14ac:dyDescent="0.25">
      <c r="A11" s="195" t="s">
        <v>66</v>
      </c>
      <c r="B11" s="686" t="s">
        <v>579</v>
      </c>
      <c r="C11" s="23">
        <v>0</v>
      </c>
      <c r="D11" s="23">
        <v>5765</v>
      </c>
      <c r="E11" s="23">
        <v>5765</v>
      </c>
      <c r="F11" s="53">
        <f t="shared" si="0"/>
        <v>1</v>
      </c>
    </row>
    <row r="12" spans="1:6" s="1" customFormat="1" ht="18" customHeight="1" x14ac:dyDescent="0.25">
      <c r="A12" s="619" t="s">
        <v>67</v>
      </c>
      <c r="B12" s="34" t="s">
        <v>730</v>
      </c>
      <c r="C12" s="35">
        <f>SUM(C8:C11)</f>
        <v>1203000</v>
      </c>
      <c r="D12" s="35">
        <f>SUM(D8:D11)</f>
        <v>1063102</v>
      </c>
      <c r="E12" s="35">
        <f>SUM(E8:E11)</f>
        <v>1063102</v>
      </c>
      <c r="F12" s="194">
        <f t="shared" si="0"/>
        <v>1</v>
      </c>
    </row>
    <row r="13" spans="1:6" s="1" customFormat="1" ht="18" customHeight="1" x14ac:dyDescent="0.25">
      <c r="A13" s="620" t="s">
        <v>68</v>
      </c>
      <c r="B13" s="56" t="s">
        <v>667</v>
      </c>
      <c r="C13" s="57">
        <f>C12</f>
        <v>1203000</v>
      </c>
      <c r="D13" s="57">
        <f>D12</f>
        <v>1063102</v>
      </c>
      <c r="E13" s="57">
        <f>E12</f>
        <v>1063102</v>
      </c>
      <c r="F13" s="58">
        <f t="shared" si="0"/>
        <v>1</v>
      </c>
    </row>
    <row r="14" spans="1:6" s="1" customFormat="1" ht="24" x14ac:dyDescent="0.25">
      <c r="A14" s="195" t="s">
        <v>69</v>
      </c>
      <c r="B14" s="179" t="s">
        <v>0</v>
      </c>
      <c r="C14" s="23">
        <v>656000</v>
      </c>
      <c r="D14" s="23">
        <v>655767</v>
      </c>
      <c r="E14" s="23">
        <v>655767</v>
      </c>
      <c r="F14" s="53">
        <f t="shared" si="0"/>
        <v>1</v>
      </c>
    </row>
    <row r="15" spans="1:6" s="1" customFormat="1" ht="15" customHeight="1" x14ac:dyDescent="0.25">
      <c r="A15" s="195" t="s">
        <v>70</v>
      </c>
      <c r="B15" s="190" t="s">
        <v>731</v>
      </c>
      <c r="C15" s="23">
        <v>18986000</v>
      </c>
      <c r="D15" s="23">
        <v>18381991</v>
      </c>
      <c r="E15" s="23">
        <v>18381991</v>
      </c>
      <c r="F15" s="53">
        <f t="shared" si="0"/>
        <v>1</v>
      </c>
    </row>
    <row r="16" spans="1:6" s="1" customFormat="1" ht="18" customHeight="1" thickBot="1" x14ac:dyDescent="0.3">
      <c r="A16" s="493" t="s">
        <v>71</v>
      </c>
      <c r="B16" s="56" t="s">
        <v>732</v>
      </c>
      <c r="C16" s="57">
        <f>SUM(C14:C15)</f>
        <v>19642000</v>
      </c>
      <c r="D16" s="57">
        <f>SUM(D14:D15)</f>
        <v>19037758</v>
      </c>
      <c r="E16" s="57">
        <f>SUM(E14:E15)</f>
        <v>19037758</v>
      </c>
      <c r="F16" s="58">
        <f t="shared" si="0"/>
        <v>1</v>
      </c>
    </row>
    <row r="17" spans="1:6" s="59" customFormat="1" ht="18" customHeight="1" thickTop="1" thickBot="1" x14ac:dyDescent="0.3">
      <c r="A17" s="621" t="s">
        <v>72</v>
      </c>
      <c r="B17" s="60" t="s">
        <v>668</v>
      </c>
      <c r="C17" s="61">
        <f>C13+C16</f>
        <v>20845000</v>
      </c>
      <c r="D17" s="61">
        <f>D13+D16</f>
        <v>20100860</v>
      </c>
      <c r="E17" s="61">
        <f>E13+E16</f>
        <v>20100860</v>
      </c>
      <c r="F17" s="62">
        <f t="shared" si="0"/>
        <v>1</v>
      </c>
    </row>
    <row r="18" spans="1:6" s="1" customFormat="1" ht="20.100000000000001" customHeight="1" thickTop="1" x14ac:dyDescent="0.25">
      <c r="A18" s="17"/>
      <c r="B18" s="9"/>
      <c r="C18" s="9"/>
      <c r="D18" s="9"/>
      <c r="E18" s="9"/>
      <c r="F18" s="9"/>
    </row>
    <row r="19" spans="1:6" s="1" customFormat="1" ht="15" customHeight="1" x14ac:dyDescent="0.25">
      <c r="A19" s="17"/>
      <c r="B19" s="9"/>
      <c r="C19" s="9"/>
      <c r="D19" s="9"/>
      <c r="E19" s="9"/>
      <c r="F19" s="9"/>
    </row>
    <row r="20" spans="1:6" s="1" customFormat="1" ht="15" customHeight="1" x14ac:dyDescent="0.25">
      <c r="A20" s="9"/>
      <c r="B20" s="9"/>
      <c r="C20" s="9"/>
      <c r="D20" s="9"/>
      <c r="E20" s="9"/>
      <c r="F20" s="9"/>
    </row>
    <row r="33" spans="1:6" x14ac:dyDescent="0.25">
      <c r="A33" s="170"/>
      <c r="B33" s="170"/>
      <c r="C33" s="170"/>
      <c r="D33" s="170"/>
      <c r="E33" s="170"/>
      <c r="F33" s="170"/>
    </row>
    <row r="34" spans="1:6" x14ac:dyDescent="0.25">
      <c r="A34" s="170"/>
      <c r="B34" s="170"/>
      <c r="C34" s="170"/>
      <c r="D34" s="170"/>
      <c r="E34" s="170"/>
      <c r="F34" s="170"/>
    </row>
  </sheetData>
  <mergeCells count="1">
    <mergeCell ref="A4:F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8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375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 4/2017. (V.31.)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924" t="s">
        <v>669</v>
      </c>
      <c r="B4" s="924"/>
      <c r="C4" s="924"/>
      <c r="D4" s="924"/>
      <c r="E4" s="924"/>
      <c r="F4" s="924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637</v>
      </c>
    </row>
    <row r="6" spans="1:10" s="15" customFormat="1" ht="24.6" thickTop="1" x14ac:dyDescent="0.25">
      <c r="A6" s="30" t="s">
        <v>158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157</v>
      </c>
    </row>
    <row r="7" spans="1:10" s="15" customFormat="1" ht="13.5" customHeight="1" thickBot="1" x14ac:dyDescent="0.3">
      <c r="A7" s="47" t="s">
        <v>516</v>
      </c>
      <c r="B7" s="48" t="s">
        <v>532</v>
      </c>
      <c r="C7" s="48" t="s">
        <v>518</v>
      </c>
      <c r="D7" s="48" t="s">
        <v>519</v>
      </c>
      <c r="E7" s="48" t="s">
        <v>520</v>
      </c>
      <c r="F7" s="49" t="s">
        <v>521</v>
      </c>
    </row>
    <row r="8" spans="1:10" s="15" customFormat="1" ht="15" customHeight="1" thickTop="1" x14ac:dyDescent="0.25">
      <c r="A8" s="175" t="s">
        <v>63</v>
      </c>
      <c r="B8" s="181" t="s">
        <v>419</v>
      </c>
      <c r="C8" s="90">
        <v>10194000</v>
      </c>
      <c r="D8" s="90">
        <v>9961600</v>
      </c>
      <c r="E8" s="90">
        <v>9961600</v>
      </c>
      <c r="F8" s="766">
        <f t="shared" ref="F8:F17" si="0">E8/D8</f>
        <v>1</v>
      </c>
      <c r="J8" s="1"/>
    </row>
    <row r="9" spans="1:10" s="15" customFormat="1" ht="15" customHeight="1" x14ac:dyDescent="0.25">
      <c r="A9" s="625" t="s">
        <v>64</v>
      </c>
      <c r="B9" s="181" t="s">
        <v>700</v>
      </c>
      <c r="C9" s="90">
        <v>0</v>
      </c>
      <c r="D9" s="90">
        <v>300000</v>
      </c>
      <c r="E9" s="90">
        <v>300000</v>
      </c>
      <c r="F9" s="180">
        <f t="shared" si="0"/>
        <v>1</v>
      </c>
      <c r="J9" s="1"/>
    </row>
    <row r="10" spans="1:10" s="15" customFormat="1" ht="15" customHeight="1" x14ac:dyDescent="0.25">
      <c r="A10" s="624" t="s">
        <v>65</v>
      </c>
      <c r="B10" s="42" t="s">
        <v>702</v>
      </c>
      <c r="C10" s="43">
        <v>440000</v>
      </c>
      <c r="D10" s="43">
        <v>440074</v>
      </c>
      <c r="E10" s="43">
        <v>440074</v>
      </c>
      <c r="F10" s="180">
        <f t="shared" si="0"/>
        <v>1</v>
      </c>
      <c r="J10" s="1"/>
    </row>
    <row r="11" spans="1:10" s="15" customFormat="1" ht="15" customHeight="1" x14ac:dyDescent="0.25">
      <c r="A11" s="625" t="s">
        <v>66</v>
      </c>
      <c r="B11" s="42" t="s">
        <v>701</v>
      </c>
      <c r="C11" s="43">
        <v>360000</v>
      </c>
      <c r="D11" s="43">
        <v>342916</v>
      </c>
      <c r="E11" s="43">
        <v>342916</v>
      </c>
      <c r="F11" s="176">
        <f t="shared" si="0"/>
        <v>1</v>
      </c>
      <c r="J11" s="1"/>
    </row>
    <row r="12" spans="1:10" s="15" customFormat="1" x14ac:dyDescent="0.25">
      <c r="A12" s="626" t="s">
        <v>67</v>
      </c>
      <c r="B12" s="22" t="s">
        <v>586</v>
      </c>
      <c r="C12" s="23">
        <f>SUM(C8:C11)</f>
        <v>10994000</v>
      </c>
      <c r="D12" s="23">
        <f>SUM(D8:D11)</f>
        <v>11044590</v>
      </c>
      <c r="E12" s="23">
        <f>SUM(E8:E11)</f>
        <v>11044590</v>
      </c>
      <c r="F12" s="178">
        <f t="shared" si="0"/>
        <v>1</v>
      </c>
      <c r="J12" s="1"/>
    </row>
    <row r="13" spans="1:10" s="15" customFormat="1" ht="24" x14ac:dyDescent="0.25">
      <c r="A13" s="625" t="s">
        <v>68</v>
      </c>
      <c r="B13" s="42" t="s">
        <v>423</v>
      </c>
      <c r="C13" s="43">
        <v>281000</v>
      </c>
      <c r="D13" s="43">
        <v>281000</v>
      </c>
      <c r="E13" s="43">
        <v>281000</v>
      </c>
      <c r="F13" s="176">
        <f t="shared" si="0"/>
        <v>1</v>
      </c>
      <c r="J13" s="1"/>
    </row>
    <row r="14" spans="1:10" s="15" customFormat="1" ht="15" customHeight="1" x14ac:dyDescent="0.25">
      <c r="A14" s="625" t="s">
        <v>69</v>
      </c>
      <c r="B14" s="42" t="s">
        <v>424</v>
      </c>
      <c r="C14" s="43">
        <v>25000</v>
      </c>
      <c r="D14" s="43">
        <v>0</v>
      </c>
      <c r="E14" s="43">
        <v>0</v>
      </c>
      <c r="F14" s="176"/>
      <c r="J14" s="1"/>
    </row>
    <row r="15" spans="1:10" s="15" customFormat="1" ht="15" customHeight="1" x14ac:dyDescent="0.25">
      <c r="A15" s="626" t="s">
        <v>70</v>
      </c>
      <c r="B15" s="22" t="s">
        <v>733</v>
      </c>
      <c r="C15" s="23">
        <f>SUM(C13:C14)</f>
        <v>306000</v>
      </c>
      <c r="D15" s="23">
        <f>SUM(D13:D14)</f>
        <v>281000</v>
      </c>
      <c r="E15" s="23">
        <f>SUM(E13:E14)</f>
        <v>281000</v>
      </c>
      <c r="F15" s="178">
        <f t="shared" si="0"/>
        <v>1</v>
      </c>
      <c r="J15" s="1"/>
    </row>
    <row r="16" spans="1:10" s="15" customFormat="1" ht="15" customHeight="1" x14ac:dyDescent="0.25">
      <c r="A16" s="627" t="s">
        <v>71</v>
      </c>
      <c r="B16" s="34" t="s">
        <v>734</v>
      </c>
      <c r="C16" s="35">
        <f>C12+C15</f>
        <v>11300000</v>
      </c>
      <c r="D16" s="35">
        <f>D12+D15</f>
        <v>11325590</v>
      </c>
      <c r="E16" s="35">
        <f>E12+E15</f>
        <v>11325590</v>
      </c>
      <c r="F16" s="182">
        <f t="shared" si="0"/>
        <v>1</v>
      </c>
      <c r="J16" s="1"/>
    </row>
    <row r="17" spans="1:10" s="15" customFormat="1" ht="22.8" x14ac:dyDescent="0.25">
      <c r="A17" s="627" t="s">
        <v>72</v>
      </c>
      <c r="B17" s="34" t="s">
        <v>735</v>
      </c>
      <c r="C17" s="35">
        <v>2991000</v>
      </c>
      <c r="D17" s="35">
        <v>2998934</v>
      </c>
      <c r="E17" s="35">
        <f>SUM(E18:E21)</f>
        <v>2998934</v>
      </c>
      <c r="F17" s="182">
        <f t="shared" si="0"/>
        <v>1</v>
      </c>
      <c r="J17" s="1"/>
    </row>
    <row r="18" spans="1:10" s="15" customFormat="1" ht="15" customHeight="1" x14ac:dyDescent="0.25">
      <c r="A18" s="626" t="s">
        <v>140</v>
      </c>
      <c r="B18" s="22" t="s">
        <v>426</v>
      </c>
      <c r="C18" s="23">
        <v>0</v>
      </c>
      <c r="D18" s="23">
        <v>0</v>
      </c>
      <c r="E18" s="23">
        <v>2838915</v>
      </c>
      <c r="F18" s="177"/>
      <c r="J18" s="1"/>
    </row>
    <row r="19" spans="1:10" s="15" customFormat="1" ht="15" customHeight="1" x14ac:dyDescent="0.25">
      <c r="A19" s="626" t="s">
        <v>73</v>
      </c>
      <c r="B19" s="22" t="s">
        <v>736</v>
      </c>
      <c r="C19" s="23">
        <v>0</v>
      </c>
      <c r="D19" s="23">
        <v>0</v>
      </c>
      <c r="E19" s="23">
        <v>81136</v>
      </c>
      <c r="F19" s="177"/>
      <c r="J19" s="1"/>
    </row>
    <row r="20" spans="1:10" s="15" customFormat="1" ht="15" customHeight="1" x14ac:dyDescent="0.25">
      <c r="A20" s="626" t="s">
        <v>141</v>
      </c>
      <c r="B20" s="617" t="s">
        <v>737</v>
      </c>
      <c r="C20" s="23">
        <v>0</v>
      </c>
      <c r="D20" s="23">
        <v>0</v>
      </c>
      <c r="E20" s="23">
        <v>0</v>
      </c>
      <c r="F20" s="177"/>
      <c r="J20" s="1"/>
    </row>
    <row r="21" spans="1:10" s="1" customFormat="1" ht="15" customHeight="1" x14ac:dyDescent="0.25">
      <c r="A21" s="626" t="s">
        <v>142</v>
      </c>
      <c r="B21" s="22" t="s">
        <v>738</v>
      </c>
      <c r="C21" s="23">
        <v>0</v>
      </c>
      <c r="D21" s="23">
        <v>0</v>
      </c>
      <c r="E21" s="23">
        <v>78883</v>
      </c>
      <c r="F21" s="177"/>
    </row>
    <row r="22" spans="1:10" s="108" customFormat="1" ht="15" customHeight="1" x14ac:dyDescent="0.25">
      <c r="A22" s="625" t="s">
        <v>143</v>
      </c>
      <c r="B22" s="42" t="s">
        <v>430</v>
      </c>
      <c r="C22" s="43">
        <v>100000</v>
      </c>
      <c r="D22" s="43">
        <v>115000</v>
      </c>
      <c r="E22" s="43">
        <v>112356</v>
      </c>
      <c r="F22" s="176">
        <f t="shared" ref="F22:F40" si="1">E22/D22</f>
        <v>0.97700869565217396</v>
      </c>
      <c r="J22" s="187"/>
    </row>
    <row r="23" spans="1:10" s="108" customFormat="1" ht="15" customHeight="1" x14ac:dyDescent="0.25">
      <c r="A23" s="625" t="s">
        <v>74</v>
      </c>
      <c r="B23" s="42" t="s">
        <v>431</v>
      </c>
      <c r="C23" s="43">
        <v>630000</v>
      </c>
      <c r="D23" s="43">
        <v>615000</v>
      </c>
      <c r="E23" s="43">
        <v>407718</v>
      </c>
      <c r="F23" s="176">
        <f t="shared" si="1"/>
        <v>0.66295609756097562</v>
      </c>
      <c r="J23" s="187"/>
    </row>
    <row r="24" spans="1:10" s="1" customFormat="1" ht="15" customHeight="1" x14ac:dyDescent="0.25">
      <c r="A24" s="626" t="s">
        <v>144</v>
      </c>
      <c r="B24" s="22" t="s">
        <v>739</v>
      </c>
      <c r="C24" s="23">
        <f>SUM(C22:C23)</f>
        <v>730000</v>
      </c>
      <c r="D24" s="23">
        <f>SUM(D22:D23)</f>
        <v>730000</v>
      </c>
      <c r="E24" s="23">
        <f>SUM(E22:E23)</f>
        <v>520074</v>
      </c>
      <c r="F24" s="178">
        <f t="shared" si="1"/>
        <v>0.71243013698630142</v>
      </c>
      <c r="J24"/>
    </row>
    <row r="25" spans="1:10" s="1" customFormat="1" ht="15" customHeight="1" x14ac:dyDescent="0.25">
      <c r="A25" s="625" t="s">
        <v>145</v>
      </c>
      <c r="B25" s="42" t="s">
        <v>433</v>
      </c>
      <c r="C25" s="43">
        <v>50000</v>
      </c>
      <c r="D25" s="43">
        <v>50000</v>
      </c>
      <c r="E25" s="43">
        <v>47957</v>
      </c>
      <c r="F25" s="176">
        <f t="shared" si="1"/>
        <v>0.95913999999999999</v>
      </c>
      <c r="J25"/>
    </row>
    <row r="26" spans="1:10" s="108" customFormat="1" ht="15" customHeight="1" x14ac:dyDescent="0.25">
      <c r="A26" s="625" t="s">
        <v>62</v>
      </c>
      <c r="B26" s="42" t="s">
        <v>434</v>
      </c>
      <c r="C26" s="43">
        <v>110000</v>
      </c>
      <c r="D26" s="43">
        <v>110000</v>
      </c>
      <c r="E26" s="43">
        <v>94072</v>
      </c>
      <c r="F26" s="176">
        <f t="shared" si="1"/>
        <v>0.85519999999999996</v>
      </c>
      <c r="J26" s="187"/>
    </row>
    <row r="27" spans="1:10" s="188" customFormat="1" ht="15" customHeight="1" x14ac:dyDescent="0.25">
      <c r="A27" s="626" t="s">
        <v>146</v>
      </c>
      <c r="B27" s="22" t="s">
        <v>740</v>
      </c>
      <c r="C27" s="23">
        <f>SUM(C25:C26)</f>
        <v>160000</v>
      </c>
      <c r="D27" s="23">
        <f>SUM(D25:D26)</f>
        <v>160000</v>
      </c>
      <c r="E27" s="23">
        <f>SUM(E25:E26)</f>
        <v>142029</v>
      </c>
      <c r="F27" s="178">
        <f t="shared" si="1"/>
        <v>0.88768124999999998</v>
      </c>
      <c r="J27" s="189"/>
    </row>
    <row r="28" spans="1:10" s="108" customFormat="1" ht="15" customHeight="1" x14ac:dyDescent="0.25">
      <c r="A28" s="625" t="s">
        <v>75</v>
      </c>
      <c r="B28" s="42" t="s">
        <v>435</v>
      </c>
      <c r="C28" s="43">
        <v>1700000</v>
      </c>
      <c r="D28" s="43">
        <v>1623487</v>
      </c>
      <c r="E28" s="43">
        <v>1623487</v>
      </c>
      <c r="F28" s="176">
        <f t="shared" si="1"/>
        <v>1</v>
      </c>
      <c r="J28" s="187"/>
    </row>
    <row r="29" spans="1:10" s="108" customFormat="1" ht="15" customHeight="1" x14ac:dyDescent="0.25">
      <c r="A29" s="625" t="s">
        <v>76</v>
      </c>
      <c r="B29" s="42" t="s">
        <v>436</v>
      </c>
      <c r="C29" s="43">
        <v>1094000</v>
      </c>
      <c r="D29" s="43">
        <v>1109130</v>
      </c>
      <c r="E29" s="43">
        <v>1109130</v>
      </c>
      <c r="F29" s="176">
        <f t="shared" si="1"/>
        <v>1</v>
      </c>
      <c r="J29" s="187"/>
    </row>
    <row r="30" spans="1:10" s="108" customFormat="1" ht="15" customHeight="1" x14ac:dyDescent="0.25">
      <c r="A30" s="625" t="s">
        <v>77</v>
      </c>
      <c r="B30" s="42" t="s">
        <v>741</v>
      </c>
      <c r="C30" s="43">
        <v>1000000</v>
      </c>
      <c r="D30" s="43">
        <v>583619</v>
      </c>
      <c r="E30" s="43">
        <v>56732</v>
      </c>
      <c r="F30" s="176">
        <f t="shared" si="1"/>
        <v>9.7207253362210616E-2</v>
      </c>
      <c r="J30" s="187"/>
    </row>
    <row r="31" spans="1:10" s="108" customFormat="1" ht="15" customHeight="1" x14ac:dyDescent="0.25">
      <c r="A31" s="625" t="s">
        <v>78</v>
      </c>
      <c r="B31" s="42" t="s">
        <v>742</v>
      </c>
      <c r="C31" s="43">
        <v>0</v>
      </c>
      <c r="D31" s="43">
        <v>480000</v>
      </c>
      <c r="E31" s="43">
        <v>480000</v>
      </c>
      <c r="F31" s="176">
        <f t="shared" si="1"/>
        <v>1</v>
      </c>
      <c r="J31" s="187"/>
    </row>
    <row r="32" spans="1:10" s="108" customFormat="1" ht="15" customHeight="1" x14ac:dyDescent="0.25">
      <c r="A32" s="625" t="s">
        <v>147</v>
      </c>
      <c r="B32" s="42" t="s">
        <v>440</v>
      </c>
      <c r="C32" s="43">
        <v>850000</v>
      </c>
      <c r="D32" s="43">
        <v>370000</v>
      </c>
      <c r="E32" s="43">
        <v>257818</v>
      </c>
      <c r="F32" s="176">
        <f t="shared" si="1"/>
        <v>0.69680540540540536</v>
      </c>
      <c r="J32" s="187"/>
    </row>
    <row r="33" spans="1:10" s="188" customFormat="1" ht="15" customHeight="1" x14ac:dyDescent="0.25">
      <c r="A33" s="628" t="s">
        <v>148</v>
      </c>
      <c r="B33" s="22" t="s">
        <v>743</v>
      </c>
      <c r="C33" s="23">
        <f>SUM(C28:C32)</f>
        <v>4644000</v>
      </c>
      <c r="D33" s="23">
        <f t="shared" ref="D33:E33" si="2">SUM(D28:D32)</f>
        <v>4166236</v>
      </c>
      <c r="E33" s="23">
        <f t="shared" si="2"/>
        <v>3527167</v>
      </c>
      <c r="F33" s="178">
        <f>E33/D33</f>
        <v>0.84660758536002279</v>
      </c>
      <c r="J33" s="189"/>
    </row>
    <row r="34" spans="1:10" s="108" customFormat="1" ht="15" customHeight="1" x14ac:dyDescent="0.25">
      <c r="A34" s="625" t="s">
        <v>134</v>
      </c>
      <c r="B34" s="42" t="s">
        <v>441</v>
      </c>
      <c r="C34" s="43">
        <v>20000</v>
      </c>
      <c r="D34" s="43">
        <v>20000</v>
      </c>
      <c r="E34" s="43">
        <v>6447</v>
      </c>
      <c r="F34" s="180">
        <f t="shared" si="1"/>
        <v>0.32235000000000003</v>
      </c>
      <c r="J34" s="187"/>
    </row>
    <row r="35" spans="1:10" s="188" customFormat="1" ht="16.5" customHeight="1" x14ac:dyDescent="0.25">
      <c r="A35" s="626" t="s">
        <v>149</v>
      </c>
      <c r="B35" s="22" t="s">
        <v>744</v>
      </c>
      <c r="C35" s="23">
        <f>SUM(C34)</f>
        <v>20000</v>
      </c>
      <c r="D35" s="23">
        <f>SUM(D34)</f>
        <v>20000</v>
      </c>
      <c r="E35" s="23">
        <f>SUM(E34)</f>
        <v>6447</v>
      </c>
      <c r="F35" s="177">
        <f t="shared" si="1"/>
        <v>0.32235000000000003</v>
      </c>
      <c r="J35" s="189"/>
    </row>
    <row r="36" spans="1:10" s="108" customFormat="1" ht="24" x14ac:dyDescent="0.25">
      <c r="A36" s="625" t="s">
        <v>79</v>
      </c>
      <c r="B36" s="42" t="s">
        <v>442</v>
      </c>
      <c r="C36" s="43">
        <v>1000000</v>
      </c>
      <c r="D36" s="43">
        <v>700000</v>
      </c>
      <c r="E36" s="43">
        <v>631066</v>
      </c>
      <c r="F36" s="180">
        <f t="shared" si="1"/>
        <v>0.90152285714285718</v>
      </c>
      <c r="J36" s="187"/>
    </row>
    <row r="37" spans="1:10" s="108" customFormat="1" ht="15" customHeight="1" x14ac:dyDescent="0.25">
      <c r="A37" s="767" t="s">
        <v>135</v>
      </c>
      <c r="B37" s="42" t="s">
        <v>444</v>
      </c>
      <c r="C37" s="43">
        <v>0</v>
      </c>
      <c r="D37" s="43">
        <v>100</v>
      </c>
      <c r="E37" s="43">
        <v>31</v>
      </c>
      <c r="F37" s="180">
        <f t="shared" si="1"/>
        <v>0.31</v>
      </c>
      <c r="J37" s="187"/>
    </row>
    <row r="38" spans="1:10" s="188" customFormat="1" ht="24" x14ac:dyDescent="0.25">
      <c r="A38" s="629" t="s">
        <v>150</v>
      </c>
      <c r="B38" s="22" t="s">
        <v>670</v>
      </c>
      <c r="C38" s="23">
        <f>SUM(C36:C37)</f>
        <v>1000000</v>
      </c>
      <c r="D38" s="23">
        <f t="shared" ref="D38:E38" si="3">SUM(D36:D37)</f>
        <v>700100</v>
      </c>
      <c r="E38" s="23">
        <f t="shared" si="3"/>
        <v>631097</v>
      </c>
      <c r="F38" s="177">
        <f t="shared" si="1"/>
        <v>0.90143836594772175</v>
      </c>
      <c r="J38" s="189"/>
    </row>
    <row r="39" spans="1:10" s="1" customFormat="1" ht="15" customHeight="1" x14ac:dyDescent="0.25">
      <c r="A39" s="630" t="s">
        <v>136</v>
      </c>
      <c r="B39" s="183" t="s">
        <v>745</v>
      </c>
      <c r="C39" s="184">
        <f>C24+C27+C33+C35+C38</f>
        <v>6554000</v>
      </c>
      <c r="D39" s="184">
        <f t="shared" ref="D39:E39" si="4">D24+D27+D33+D35+D38</f>
        <v>5776336</v>
      </c>
      <c r="E39" s="184">
        <f t="shared" si="4"/>
        <v>4826814</v>
      </c>
      <c r="F39" s="185">
        <f t="shared" si="1"/>
        <v>0.83561863437306971</v>
      </c>
      <c r="J39"/>
    </row>
    <row r="40" spans="1:10" s="1" customFormat="1" ht="15" customHeight="1" x14ac:dyDescent="0.25">
      <c r="A40" s="914" t="s">
        <v>80</v>
      </c>
      <c r="B40" s="915" t="s">
        <v>671</v>
      </c>
      <c r="C40" s="916">
        <f>C16+C17+C39</f>
        <v>20845000</v>
      </c>
      <c r="D40" s="916">
        <f>D16+D17+D39</f>
        <v>20100860</v>
      </c>
      <c r="E40" s="916">
        <f>E16+E17+E39</f>
        <v>19151338</v>
      </c>
      <c r="F40" s="917">
        <f t="shared" si="1"/>
        <v>0.95276212062568466</v>
      </c>
      <c r="J40"/>
    </row>
    <row r="41" spans="1:10" s="1" customFormat="1" ht="15" customHeight="1" x14ac:dyDescent="0.25">
      <c r="A41" s="55">
        <v>34</v>
      </c>
      <c r="B41" s="56" t="s">
        <v>672</v>
      </c>
      <c r="C41" s="57">
        <f>C40</f>
        <v>20845000</v>
      </c>
      <c r="D41" s="57">
        <f t="shared" ref="D41:E41" si="5">D40</f>
        <v>20100860</v>
      </c>
      <c r="E41" s="57">
        <f t="shared" si="5"/>
        <v>19151338</v>
      </c>
      <c r="F41" s="67">
        <f>E41/D41</f>
        <v>0.95276212062568466</v>
      </c>
      <c r="J41"/>
    </row>
    <row r="42" spans="1:10" ht="15" customHeight="1" thickBot="1" x14ac:dyDescent="0.3">
      <c r="A42" s="918">
        <v>35</v>
      </c>
      <c r="B42" s="919" t="s">
        <v>323</v>
      </c>
      <c r="C42" s="920">
        <v>0</v>
      </c>
      <c r="D42" s="920">
        <v>0</v>
      </c>
      <c r="E42" s="920">
        <v>0</v>
      </c>
      <c r="F42" s="921"/>
    </row>
    <row r="43" spans="1:10" ht="18" customHeight="1" thickTop="1" thickBot="1" x14ac:dyDescent="0.3">
      <c r="A43" s="73">
        <v>36</v>
      </c>
      <c r="B43" s="74" t="s">
        <v>673</v>
      </c>
      <c r="C43" s="75">
        <f>C41+C42</f>
        <v>20845000</v>
      </c>
      <c r="D43" s="75">
        <f>D41+D42</f>
        <v>20100860</v>
      </c>
      <c r="E43" s="75">
        <f>E41+E42</f>
        <v>19151338</v>
      </c>
      <c r="F43" s="76">
        <f>E43/D43</f>
        <v>0.95276212062568466</v>
      </c>
    </row>
    <row r="44" spans="1:10" ht="13.5" customHeight="1" thickTop="1" x14ac:dyDescent="0.25">
      <c r="A44" s="44">
        <v>37</v>
      </c>
      <c r="B44" s="45" t="s">
        <v>53</v>
      </c>
      <c r="C44" s="46"/>
      <c r="D44" s="77"/>
      <c r="E44" s="46">
        <v>3</v>
      </c>
      <c r="F44" s="78"/>
    </row>
    <row r="45" spans="1:10" ht="13.5" customHeight="1" x14ac:dyDescent="0.25">
      <c r="A45" s="21">
        <v>38</v>
      </c>
      <c r="B45" s="22" t="s">
        <v>24</v>
      </c>
      <c r="C45" s="23"/>
      <c r="D45" s="69"/>
      <c r="E45" s="23">
        <v>3</v>
      </c>
      <c r="F45" s="70"/>
    </row>
    <row r="46" spans="1:10" ht="13.5" customHeight="1" x14ac:dyDescent="0.25">
      <c r="A46" s="21">
        <v>39</v>
      </c>
      <c r="B46" s="22" t="s">
        <v>25</v>
      </c>
      <c r="C46" s="23"/>
      <c r="D46" s="69"/>
      <c r="E46" s="23">
        <v>3</v>
      </c>
      <c r="F46" s="70"/>
    </row>
    <row r="47" spans="1:10" ht="13.5" customHeight="1" thickBot="1" x14ac:dyDescent="0.3">
      <c r="A47" s="25">
        <v>40</v>
      </c>
      <c r="B47" s="26" t="s">
        <v>54</v>
      </c>
      <c r="C47" s="27"/>
      <c r="D47" s="71"/>
      <c r="E47" s="27">
        <v>3</v>
      </c>
      <c r="F47" s="72"/>
    </row>
    <row r="48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6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376</v>
      </c>
    </row>
    <row r="2" spans="1:3" s="1" customFormat="1" ht="15" customHeight="1" x14ac:dyDescent="0.25">
      <c r="A2" s="4"/>
      <c r="B2" s="4"/>
      <c r="C2" s="5" t="str">
        <f>'1.d sz. melléklet'!F2</f>
        <v>a   4/2017. (V.31.)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24" t="s">
        <v>674</v>
      </c>
      <c r="B4" s="924"/>
      <c r="C4" s="924"/>
    </row>
    <row r="5" spans="1:3" s="1" customFormat="1" ht="15" customHeight="1" thickBot="1" x14ac:dyDescent="0.3">
      <c r="A5" s="10"/>
      <c r="B5" s="10"/>
      <c r="C5" s="5" t="s">
        <v>637</v>
      </c>
    </row>
    <row r="6" spans="1:3" s="1" customFormat="1" ht="24.6" thickTop="1" x14ac:dyDescent="0.25">
      <c r="A6" s="30" t="s">
        <v>158</v>
      </c>
      <c r="B6" s="31" t="s">
        <v>138</v>
      </c>
      <c r="C6" s="32" t="s">
        <v>43</v>
      </c>
    </row>
    <row r="7" spans="1:3" s="1" customFormat="1" ht="15" customHeight="1" thickBot="1" x14ac:dyDescent="0.3">
      <c r="A7" s="47" t="s">
        <v>516</v>
      </c>
      <c r="B7" s="48" t="s">
        <v>532</v>
      </c>
      <c r="C7" s="49" t="s">
        <v>518</v>
      </c>
    </row>
    <row r="8" spans="1:3" s="1" customFormat="1" ht="15" customHeight="1" thickTop="1" x14ac:dyDescent="0.25">
      <c r="A8" s="951" t="s">
        <v>44</v>
      </c>
      <c r="B8" s="952"/>
      <c r="C8" s="953"/>
    </row>
    <row r="9" spans="1:3" s="1" customFormat="1" ht="24" x14ac:dyDescent="0.25">
      <c r="A9" s="21" t="s">
        <v>63</v>
      </c>
      <c r="B9" s="22" t="s">
        <v>45</v>
      </c>
      <c r="C9" s="51">
        <v>767537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47920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80">
        <f>SUM(C9:C12)</f>
        <v>815457</v>
      </c>
    </row>
    <row r="14" spans="1:3" s="1" customFormat="1" ht="15" customHeight="1" x14ac:dyDescent="0.25">
      <c r="A14" s="33" t="s">
        <v>68</v>
      </c>
      <c r="B14" s="34" t="s">
        <v>591</v>
      </c>
      <c r="C14" s="80">
        <f>'28.sz. melléklet'!E17-'28.sz. melléklet'!E14</f>
        <v>19445093</v>
      </c>
    </row>
    <row r="15" spans="1:3" s="1" customFormat="1" ht="15" customHeight="1" x14ac:dyDescent="0.25">
      <c r="A15" s="33" t="s">
        <v>69</v>
      </c>
      <c r="B15" s="34" t="s">
        <v>565</v>
      </c>
      <c r="C15" s="80">
        <f>0-'29.sz. melléklet'!E43</f>
        <v>-19151338</v>
      </c>
    </row>
    <row r="16" spans="1:3" s="1" customFormat="1" ht="15" customHeight="1" x14ac:dyDescent="0.25">
      <c r="A16" s="616" t="s">
        <v>70</v>
      </c>
      <c r="B16" s="617" t="s">
        <v>588</v>
      </c>
      <c r="C16" s="51">
        <v>-2000</v>
      </c>
    </row>
    <row r="17" spans="1:5" s="188" customFormat="1" ht="24" x14ac:dyDescent="0.25">
      <c r="A17" s="616" t="s">
        <v>71</v>
      </c>
      <c r="B17" s="617" t="s">
        <v>589</v>
      </c>
      <c r="C17" s="51">
        <v>-3900</v>
      </c>
    </row>
    <row r="18" spans="1:5" s="188" customFormat="1" ht="15" customHeight="1" x14ac:dyDescent="0.25">
      <c r="A18" s="616" t="s">
        <v>72</v>
      </c>
      <c r="B18" s="22" t="s">
        <v>590</v>
      </c>
      <c r="C18" s="51">
        <v>-413119</v>
      </c>
    </row>
    <row r="19" spans="1:5" s="1" customFormat="1" ht="15" customHeight="1" x14ac:dyDescent="0.25">
      <c r="A19" s="33">
        <v>11</v>
      </c>
      <c r="B19" s="34" t="s">
        <v>587</v>
      </c>
      <c r="C19" s="80">
        <f>SUM(C16:C18)</f>
        <v>-419019</v>
      </c>
      <c r="D19" s="50"/>
      <c r="E19" s="50"/>
    </row>
    <row r="20" spans="1:5" s="1" customFormat="1" ht="15" customHeight="1" x14ac:dyDescent="0.25">
      <c r="A20" s="954" t="s">
        <v>50</v>
      </c>
      <c r="B20" s="955"/>
      <c r="C20" s="956"/>
    </row>
    <row r="21" spans="1:5" s="1" customFormat="1" ht="24" x14ac:dyDescent="0.25">
      <c r="A21" s="21">
        <v>12</v>
      </c>
      <c r="B21" s="22" t="s">
        <v>45</v>
      </c>
      <c r="C21" s="51">
        <v>671243</v>
      </c>
    </row>
    <row r="22" spans="1:5" s="1" customFormat="1" ht="15" customHeight="1" x14ac:dyDescent="0.25">
      <c r="A22" s="21">
        <v>13</v>
      </c>
      <c r="B22" s="22" t="s">
        <v>46</v>
      </c>
      <c r="C22" s="51">
        <v>0</v>
      </c>
    </row>
    <row r="23" spans="1:5" s="1" customFormat="1" ht="15" customHeight="1" x14ac:dyDescent="0.25">
      <c r="A23" s="21">
        <v>14</v>
      </c>
      <c r="B23" s="22" t="s">
        <v>47</v>
      </c>
      <c r="C23" s="51">
        <v>18950</v>
      </c>
    </row>
    <row r="24" spans="1:5" s="1" customFormat="1" ht="15" customHeight="1" x14ac:dyDescent="0.25">
      <c r="A24" s="21">
        <v>15</v>
      </c>
      <c r="B24" s="22" t="s">
        <v>48</v>
      </c>
      <c r="C24" s="51">
        <v>0</v>
      </c>
    </row>
    <row r="25" spans="1:5" s="1" customFormat="1" ht="15" customHeight="1" thickBot="1" x14ac:dyDescent="0.3">
      <c r="A25" s="81">
        <v>16</v>
      </c>
      <c r="B25" s="82" t="s">
        <v>566</v>
      </c>
      <c r="C25" s="83">
        <f>SUM(C21:C24)</f>
        <v>690193</v>
      </c>
    </row>
    <row r="26" spans="1:5" s="1" customFormat="1" ht="15" customHeight="1" thickTop="1" x14ac:dyDescent="0.25">
      <c r="A26" s="8"/>
      <c r="B26" s="8"/>
      <c r="C26" s="8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44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461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 4/2017. (V.31.)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925" t="s">
        <v>918</v>
      </c>
      <c r="B4" s="925"/>
      <c r="C4" s="925"/>
      <c r="D4" s="925"/>
      <c r="E4" s="925"/>
      <c r="F4" s="925"/>
      <c r="G4" s="14"/>
    </row>
    <row r="5" spans="1:7" s="15" customFormat="1" ht="15" customHeight="1" thickBot="1" x14ac:dyDescent="0.3">
      <c r="A5" s="365"/>
      <c r="B5" s="365"/>
      <c r="C5" s="365"/>
      <c r="D5" s="365"/>
      <c r="E5" s="365"/>
      <c r="F5" s="5" t="s">
        <v>637</v>
      </c>
      <c r="G5" s="14"/>
    </row>
    <row r="6" spans="1:7" s="15" customFormat="1" ht="36.6" thickTop="1" x14ac:dyDescent="0.25">
      <c r="A6" s="424" t="s">
        <v>452</v>
      </c>
      <c r="B6" s="425" t="s">
        <v>138</v>
      </c>
      <c r="C6" s="426" t="s">
        <v>915</v>
      </c>
      <c r="D6" s="427" t="s">
        <v>911</v>
      </c>
      <c r="E6" s="31" t="s">
        <v>155</v>
      </c>
      <c r="F6" s="32" t="s">
        <v>157</v>
      </c>
    </row>
    <row r="7" spans="1:7" s="15" customFormat="1" ht="15" customHeight="1" thickBot="1" x14ac:dyDescent="0.3">
      <c r="A7" s="428" t="s">
        <v>516</v>
      </c>
      <c r="B7" s="368" t="s">
        <v>532</v>
      </c>
      <c r="C7" s="369" t="s">
        <v>518</v>
      </c>
      <c r="D7" s="369" t="s">
        <v>519</v>
      </c>
      <c r="E7" s="369" t="s">
        <v>520</v>
      </c>
      <c r="F7" s="429" t="s">
        <v>521</v>
      </c>
    </row>
    <row r="8" spans="1:7" s="1" customFormat="1" ht="15" customHeight="1" thickTop="1" x14ac:dyDescent="0.25">
      <c r="A8" s="926" t="s">
        <v>98</v>
      </c>
      <c r="B8" s="927"/>
      <c r="C8" s="927"/>
      <c r="D8" s="927"/>
      <c r="E8" s="927"/>
      <c r="F8" s="928"/>
    </row>
    <row r="9" spans="1:7" s="1" customFormat="1" ht="15" customHeight="1" x14ac:dyDescent="0.25">
      <c r="A9" s="415" t="s">
        <v>63</v>
      </c>
      <c r="B9" s="370" t="s">
        <v>27</v>
      </c>
      <c r="C9" s="371">
        <f>'5.sz. melléklet'!C51+'28.sz. melléklet'!C12</f>
        <v>59683000</v>
      </c>
      <c r="D9" s="371">
        <f>'5.sz. melléklet'!D51+'28.sz. melléklet'!D12</f>
        <v>74670599</v>
      </c>
      <c r="E9" s="371">
        <f>'5.sz. melléklet'!E51+'28.sz. melléklet'!E12</f>
        <v>75098694</v>
      </c>
      <c r="F9" s="511">
        <f>E9/D9</f>
        <v>1.0057331132431386</v>
      </c>
    </row>
    <row r="10" spans="1:7" s="1" customFormat="1" ht="15" customHeight="1" x14ac:dyDescent="0.25">
      <c r="A10" s="37" t="s">
        <v>64</v>
      </c>
      <c r="B10" s="372" t="s">
        <v>99</v>
      </c>
      <c r="C10" s="373">
        <f>SUM(C11:C13)</f>
        <v>77500000</v>
      </c>
      <c r="D10" s="373">
        <f>SUM(D11:D13)</f>
        <v>77336510</v>
      </c>
      <c r="E10" s="373">
        <f>SUM(E11:E13)</f>
        <v>91503745</v>
      </c>
      <c r="F10" s="511">
        <f t="shared" ref="F10:F31" si="0">E10/D10</f>
        <v>1.1831894793287154</v>
      </c>
    </row>
    <row r="11" spans="1:7" s="1" customFormat="1" ht="15" customHeight="1" x14ac:dyDescent="0.25">
      <c r="A11" s="21" t="s">
        <v>65</v>
      </c>
      <c r="B11" s="394" t="s">
        <v>100</v>
      </c>
      <c r="C11" s="377">
        <f>'5.sz. melléklet'!C23</f>
        <v>48050000</v>
      </c>
      <c r="D11" s="377">
        <f>'5.sz. melléklet'!D23</f>
        <v>48028510</v>
      </c>
      <c r="E11" s="377">
        <f>'5.sz. melléklet'!E23</f>
        <v>52613334</v>
      </c>
      <c r="F11" s="512">
        <f t="shared" si="0"/>
        <v>1.095460467126713</v>
      </c>
    </row>
    <row r="12" spans="1:7" s="1" customFormat="1" ht="15" customHeight="1" x14ac:dyDescent="0.25">
      <c r="A12" s="21" t="s">
        <v>66</v>
      </c>
      <c r="B12" s="394" t="s">
        <v>101</v>
      </c>
      <c r="C12" s="377">
        <f>'5.sz. melléklet'!C33</f>
        <v>29150000</v>
      </c>
      <c r="D12" s="377">
        <f>'5.sz. melléklet'!D33</f>
        <v>29100000</v>
      </c>
      <c r="E12" s="377">
        <f>'5.sz. melléklet'!E33</f>
        <v>38655216</v>
      </c>
      <c r="F12" s="512">
        <f t="shared" si="0"/>
        <v>1.3283579381443298</v>
      </c>
    </row>
    <row r="13" spans="1:7" s="1" customFormat="1" ht="15" customHeight="1" x14ac:dyDescent="0.25">
      <c r="A13" s="21" t="s">
        <v>67</v>
      </c>
      <c r="B13" s="394" t="s">
        <v>102</v>
      </c>
      <c r="C13" s="377">
        <f>'5.sz. melléklet'!C34</f>
        <v>300000</v>
      </c>
      <c r="D13" s="377">
        <f>'5.sz. melléklet'!D34</f>
        <v>208000</v>
      </c>
      <c r="E13" s="377">
        <f>'5.sz. melléklet'!E34</f>
        <v>235195</v>
      </c>
      <c r="F13" s="512">
        <f t="shared" si="0"/>
        <v>1.1307451923076923</v>
      </c>
    </row>
    <row r="14" spans="1:7" s="1" customFormat="1" ht="15" customHeight="1" x14ac:dyDescent="0.25">
      <c r="A14" s="37" t="s">
        <v>68</v>
      </c>
      <c r="B14" s="374" t="s">
        <v>263</v>
      </c>
      <c r="C14" s="375">
        <f>SUM(C15:C16)</f>
        <v>63751847</v>
      </c>
      <c r="D14" s="375">
        <f>SUM(D15:D16)</f>
        <v>78437817</v>
      </c>
      <c r="E14" s="375">
        <f>SUM(E15:E16)</f>
        <v>78437817</v>
      </c>
      <c r="F14" s="511">
        <f t="shared" si="0"/>
        <v>1</v>
      </c>
    </row>
    <row r="15" spans="1:7" s="1" customFormat="1" ht="15" customHeight="1" x14ac:dyDescent="0.25">
      <c r="A15" s="21" t="s">
        <v>69</v>
      </c>
      <c r="B15" s="376" t="s">
        <v>103</v>
      </c>
      <c r="C15" s="377">
        <f>'5.sz. melléklet'!C14</f>
        <v>63751847</v>
      </c>
      <c r="D15" s="377">
        <f>'5.sz. melléklet'!D14</f>
        <v>78437817</v>
      </c>
      <c r="E15" s="377">
        <f>'5.sz. melléklet'!E14</f>
        <v>78437817</v>
      </c>
      <c r="F15" s="511">
        <f t="shared" si="0"/>
        <v>1</v>
      </c>
    </row>
    <row r="16" spans="1:7" s="8" customFormat="1" ht="15" customHeight="1" x14ac:dyDescent="0.25">
      <c r="A16" s="21" t="s">
        <v>70</v>
      </c>
      <c r="B16" s="376" t="s">
        <v>104</v>
      </c>
      <c r="C16" s="379">
        <f>'5.sz. melléklet'!C20</f>
        <v>0</v>
      </c>
      <c r="D16" s="379">
        <f>'5.sz. melléklet'!D20</f>
        <v>0</v>
      </c>
      <c r="E16" s="379">
        <f>'5.sz. melléklet'!E20</f>
        <v>0</v>
      </c>
      <c r="F16" s="511"/>
    </row>
    <row r="17" spans="1:6" s="1" customFormat="1" ht="15" customHeight="1" x14ac:dyDescent="0.25">
      <c r="A17" s="37" t="s">
        <v>71</v>
      </c>
      <c r="B17" s="374" t="s">
        <v>105</v>
      </c>
      <c r="C17" s="371">
        <f>'5.sz. melléklet'!C54</f>
        <v>2800000</v>
      </c>
      <c r="D17" s="371">
        <f>'5.sz. melléklet'!D54</f>
        <v>6429920</v>
      </c>
      <c r="E17" s="371">
        <f>'5.sz. melléklet'!E54</f>
        <v>6441731</v>
      </c>
      <c r="F17" s="511">
        <f t="shared" si="0"/>
        <v>1.0018368813297833</v>
      </c>
    </row>
    <row r="18" spans="1:6" s="1" customFormat="1" ht="15" customHeight="1" x14ac:dyDescent="0.25">
      <c r="A18" s="37" t="s">
        <v>72</v>
      </c>
      <c r="B18" s="374" t="s">
        <v>106</v>
      </c>
      <c r="C18" s="375">
        <f>SUM(C19:C20)</f>
        <v>734153</v>
      </c>
      <c r="D18" s="375">
        <f>SUM(D19:D20)</f>
        <v>3513380</v>
      </c>
      <c r="E18" s="375">
        <f>SUM(E19:E20)</f>
        <v>3513380</v>
      </c>
      <c r="F18" s="511">
        <f t="shared" si="0"/>
        <v>1</v>
      </c>
    </row>
    <row r="19" spans="1:6" s="1" customFormat="1" x14ac:dyDescent="0.25">
      <c r="A19" s="21" t="s">
        <v>140</v>
      </c>
      <c r="B19" s="378" t="s">
        <v>628</v>
      </c>
      <c r="C19" s="377">
        <f>'5.sz. melléklet'!C15</f>
        <v>734153</v>
      </c>
      <c r="D19" s="377">
        <f>'5.sz. melléklet'!D15</f>
        <v>3513380</v>
      </c>
      <c r="E19" s="377">
        <f>'5.sz. melléklet'!E15</f>
        <v>3513380</v>
      </c>
      <c r="F19" s="511">
        <f t="shared" si="0"/>
        <v>1</v>
      </c>
    </row>
    <row r="20" spans="1:6" s="1" customFormat="1" ht="24" x14ac:dyDescent="0.25">
      <c r="A20" s="21" t="s">
        <v>73</v>
      </c>
      <c r="B20" s="378" t="s">
        <v>627</v>
      </c>
      <c r="C20" s="377">
        <f>'5.sz. melléklet'!C21</f>
        <v>0</v>
      </c>
      <c r="D20" s="377">
        <f>'5.sz. melléklet'!D21</f>
        <v>0</v>
      </c>
      <c r="E20" s="377">
        <f>'5.sz. melléklet'!E21</f>
        <v>0</v>
      </c>
      <c r="F20" s="511"/>
    </row>
    <row r="21" spans="1:6" s="1" customFormat="1" ht="15" customHeight="1" x14ac:dyDescent="0.25">
      <c r="A21" s="37" t="s">
        <v>141</v>
      </c>
      <c r="B21" s="374" t="s">
        <v>107</v>
      </c>
      <c r="C21" s="375">
        <f>SUM(C22:C23)</f>
        <v>132000</v>
      </c>
      <c r="D21" s="375">
        <f>SUM(D22:D23)</f>
        <v>1221345</v>
      </c>
      <c r="E21" s="375">
        <f>SUM(E22:E23)</f>
        <v>1331365</v>
      </c>
      <c r="F21" s="511">
        <f t="shared" si="0"/>
        <v>1.0900810172391913</v>
      </c>
    </row>
    <row r="22" spans="1:6" s="1" customFormat="1" ht="15" customHeight="1" x14ac:dyDescent="0.25">
      <c r="A22" s="21" t="s">
        <v>142</v>
      </c>
      <c r="B22" s="376" t="s">
        <v>108</v>
      </c>
      <c r="C22" s="379">
        <f>'5.sz. melléklet'!C55</f>
        <v>0</v>
      </c>
      <c r="D22" s="379">
        <f>'5.sz. melléklet'!D55</f>
        <v>1100345</v>
      </c>
      <c r="E22" s="379">
        <f>'5.sz. melléklet'!E55</f>
        <v>1210345</v>
      </c>
      <c r="F22" s="511">
        <f t="shared" si="0"/>
        <v>1.099968646197329</v>
      </c>
    </row>
    <row r="23" spans="1:6" s="1" customFormat="1" ht="15" customHeight="1" x14ac:dyDescent="0.25">
      <c r="A23" s="21" t="s">
        <v>143</v>
      </c>
      <c r="B23" s="376" t="s">
        <v>109</v>
      </c>
      <c r="C23" s="377">
        <f>'5.sz. melléklet'!C61</f>
        <v>132000</v>
      </c>
      <c r="D23" s="377">
        <f>'5.sz. melléklet'!D61</f>
        <v>121000</v>
      </c>
      <c r="E23" s="377">
        <f>'5.sz. melléklet'!E61</f>
        <v>121020</v>
      </c>
      <c r="F23" s="511">
        <f t="shared" si="0"/>
        <v>1.0001652892561983</v>
      </c>
    </row>
    <row r="24" spans="1:6" s="1" customFormat="1" ht="15" customHeight="1" x14ac:dyDescent="0.25">
      <c r="A24" s="37" t="s">
        <v>74</v>
      </c>
      <c r="B24" s="374" t="s">
        <v>110</v>
      </c>
      <c r="C24" s="375">
        <f>SUM(C25:C25)</f>
        <v>3661000</v>
      </c>
      <c r="D24" s="375">
        <f>SUM(D25:D25)</f>
        <v>3660745</v>
      </c>
      <c r="E24" s="375">
        <f>SUM(E25:E25)</f>
        <v>3660745</v>
      </c>
      <c r="F24" s="511">
        <f t="shared" si="0"/>
        <v>1</v>
      </c>
    </row>
    <row r="25" spans="1:6" s="1" customFormat="1" ht="24" x14ac:dyDescent="0.25">
      <c r="A25" s="21">
        <v>17</v>
      </c>
      <c r="B25" s="416" t="s">
        <v>449</v>
      </c>
      <c r="C25" s="379">
        <f>'5.sz. melléklet'!C59</f>
        <v>3661000</v>
      </c>
      <c r="D25" s="379">
        <f>'5.sz. melléklet'!D59</f>
        <v>3660745</v>
      </c>
      <c r="E25" s="379">
        <f>'5.sz. melléklet'!E59</f>
        <v>3660745</v>
      </c>
      <c r="F25" s="512">
        <f t="shared" si="0"/>
        <v>1</v>
      </c>
    </row>
    <row r="26" spans="1:6" s="1" customFormat="1" ht="15" customHeight="1" x14ac:dyDescent="0.25">
      <c r="A26" s="33">
        <v>18</v>
      </c>
      <c r="B26" s="413" t="s">
        <v>111</v>
      </c>
      <c r="C26" s="414">
        <f>C9+C10+C14+C17+C18+C21+C24</f>
        <v>208262000</v>
      </c>
      <c r="D26" s="414">
        <f>D9+D10+D14+D17+D18+D21+D24</f>
        <v>245270316</v>
      </c>
      <c r="E26" s="414">
        <f>E9+E10+E14+E17+E18+E21+E24</f>
        <v>259987477</v>
      </c>
      <c r="F26" s="513">
        <f t="shared" si="0"/>
        <v>1.0600038408235264</v>
      </c>
    </row>
    <row r="27" spans="1:6" s="1" customFormat="1" ht="15" customHeight="1" x14ac:dyDescent="0.25">
      <c r="A27" s="21">
        <v>19</v>
      </c>
      <c r="B27" s="398" t="s">
        <v>448</v>
      </c>
      <c r="C27" s="377">
        <f>'5.sz. melléklet'!C66+'28.sz. melléklet'!C14</f>
        <v>218783000</v>
      </c>
      <c r="D27" s="377">
        <f>'5.sz. melléklet'!D66+'28.sz. melléklet'!D14</f>
        <v>218782933</v>
      </c>
      <c r="E27" s="377">
        <f>'5.sz. melléklet'!E66+'28.sz. melléklet'!E14</f>
        <v>218782933</v>
      </c>
      <c r="F27" s="512">
        <f t="shared" si="0"/>
        <v>1</v>
      </c>
    </row>
    <row r="28" spans="1:6" s="1" customFormat="1" ht="15" customHeight="1" x14ac:dyDescent="0.25">
      <c r="A28" s="21">
        <v>20</v>
      </c>
      <c r="B28" s="398" t="s">
        <v>113</v>
      </c>
      <c r="C28" s="377">
        <f>'5.sz. melléklet'!C67</f>
        <v>0</v>
      </c>
      <c r="D28" s="377">
        <f>'5.sz. melléklet'!D67</f>
        <v>2539871</v>
      </c>
      <c r="E28" s="377">
        <f>'5.sz. melléklet'!E67</f>
        <v>2539871</v>
      </c>
      <c r="F28" s="512">
        <f t="shared" si="0"/>
        <v>1</v>
      </c>
    </row>
    <row r="29" spans="1:6" s="1" customFormat="1" ht="15" customHeight="1" x14ac:dyDescent="0.25">
      <c r="A29" s="37">
        <v>21</v>
      </c>
      <c r="B29" s="434" t="s">
        <v>112</v>
      </c>
      <c r="C29" s="375">
        <f>SUM(C27:C28)</f>
        <v>218783000</v>
      </c>
      <c r="D29" s="375">
        <f>SUM(D27:D28)</f>
        <v>221322804</v>
      </c>
      <c r="E29" s="375">
        <f>SUM(E27:E28)</f>
        <v>221322804</v>
      </c>
      <c r="F29" s="511">
        <f t="shared" si="0"/>
        <v>1</v>
      </c>
    </row>
    <row r="30" spans="1:6" s="1" customFormat="1" ht="15" customHeight="1" x14ac:dyDescent="0.25">
      <c r="A30" s="33">
        <v>22</v>
      </c>
      <c r="B30" s="435" t="s">
        <v>450</v>
      </c>
      <c r="C30" s="380">
        <f>C29</f>
        <v>218783000</v>
      </c>
      <c r="D30" s="380">
        <f>D29</f>
        <v>221322804</v>
      </c>
      <c r="E30" s="380">
        <f>E29</f>
        <v>221322804</v>
      </c>
      <c r="F30" s="513">
        <f t="shared" si="0"/>
        <v>1</v>
      </c>
    </row>
    <row r="31" spans="1:6" s="1" customFormat="1" ht="18" customHeight="1" x14ac:dyDescent="0.25">
      <c r="A31" s="437">
        <v>23</v>
      </c>
      <c r="B31" s="436" t="s">
        <v>159</v>
      </c>
      <c r="C31" s="381">
        <f>C30+C26</f>
        <v>427045000</v>
      </c>
      <c r="D31" s="381">
        <f>D30+D26</f>
        <v>466593120</v>
      </c>
      <c r="E31" s="381">
        <f>E30+E26</f>
        <v>481310281</v>
      </c>
      <c r="F31" s="514">
        <f t="shared" si="0"/>
        <v>1.0315417445503696</v>
      </c>
    </row>
    <row r="32" spans="1:6" s="1" customFormat="1" ht="7.5" customHeight="1" x14ac:dyDescent="0.25">
      <c r="A32" s="430"/>
      <c r="B32" s="382"/>
      <c r="C32" s="383"/>
      <c r="D32" s="383"/>
      <c r="E32" s="383"/>
      <c r="F32" s="431"/>
    </row>
    <row r="33" spans="1:6" s="1" customFormat="1" x14ac:dyDescent="0.25">
      <c r="A33" s="929" t="s">
        <v>114</v>
      </c>
      <c r="B33" s="930"/>
      <c r="C33" s="930"/>
      <c r="D33" s="930"/>
      <c r="E33" s="930"/>
      <c r="F33" s="931"/>
    </row>
    <row r="34" spans="1:6" s="1" customFormat="1" ht="15" customHeight="1" x14ac:dyDescent="0.25">
      <c r="A34" s="432">
        <v>23</v>
      </c>
      <c r="B34" s="370" t="s">
        <v>115</v>
      </c>
      <c r="C34" s="384">
        <f>'1.e. sz. melléklet'!I19-'1.e. sz. melléklet'!I16</f>
        <v>191670000</v>
      </c>
      <c r="D34" s="384">
        <f>'1.e. sz. melléklet'!J19-'1.e. sz. melléklet'!J16</f>
        <v>214885790</v>
      </c>
      <c r="E34" s="384">
        <f>'1.e. sz. melléklet'!K19-'1.e. sz. melléklet'!K16</f>
        <v>199498721</v>
      </c>
      <c r="F34" s="515">
        <f>E34/D34</f>
        <v>0.92839419954199853</v>
      </c>
    </row>
    <row r="35" spans="1:6" s="1" customFormat="1" ht="15" customHeight="1" x14ac:dyDescent="0.25">
      <c r="A35" s="433">
        <v>24</v>
      </c>
      <c r="B35" s="374" t="s">
        <v>160</v>
      </c>
      <c r="C35" s="371">
        <f>'6.sz. melléklet'!C73+'6.sz. melléklet'!C76+'6.sz. melléklet'!C79</f>
        <v>149851000</v>
      </c>
      <c r="D35" s="371">
        <f>'6.sz. melléklet'!D73+'6.sz. melléklet'!D76+'6.sz. melléklet'!D79</f>
        <v>130624000</v>
      </c>
      <c r="E35" s="371">
        <f>'6.sz. melléklet'!E73+'6.sz. melléklet'!E76+'6.sz. melléklet'!E79</f>
        <v>97599266</v>
      </c>
      <c r="F35" s="515">
        <f t="shared" ref="F35:F42" si="1">E35/D35</f>
        <v>0.74717713437040667</v>
      </c>
    </row>
    <row r="36" spans="1:6" s="1" customFormat="1" ht="15" customHeight="1" x14ac:dyDescent="0.25">
      <c r="A36" s="432">
        <v>25</v>
      </c>
      <c r="B36" s="374" t="s">
        <v>116</v>
      </c>
      <c r="C36" s="375">
        <f>SUM(C37:C37)</f>
        <v>83159000</v>
      </c>
      <c r="D36" s="375">
        <f>SUM(D37:D37)</f>
        <v>18387868</v>
      </c>
      <c r="E36" s="375">
        <f>SUM(E37:E37)</f>
        <v>0</v>
      </c>
      <c r="F36" s="515">
        <f t="shared" si="1"/>
        <v>0</v>
      </c>
    </row>
    <row r="37" spans="1:6" s="1" customFormat="1" ht="15" customHeight="1" x14ac:dyDescent="0.25">
      <c r="A37" s="438">
        <v>26</v>
      </c>
      <c r="B37" s="376" t="s">
        <v>117</v>
      </c>
      <c r="C37" s="439">
        <f>'6.sz. melléklet'!C66</f>
        <v>83159000</v>
      </c>
      <c r="D37" s="439">
        <f>'6.sz. melléklet'!D66</f>
        <v>18387868</v>
      </c>
      <c r="E37" s="439">
        <f>'6.sz. melléklet'!E66</f>
        <v>0</v>
      </c>
      <c r="F37" s="516">
        <f t="shared" si="1"/>
        <v>0</v>
      </c>
    </row>
    <row r="38" spans="1:6" s="1" customFormat="1" ht="15" customHeight="1" x14ac:dyDescent="0.25">
      <c r="A38" s="891">
        <v>27</v>
      </c>
      <c r="B38" s="441" t="s">
        <v>118</v>
      </c>
      <c r="C38" s="385">
        <f>C34+C35+C36</f>
        <v>424680000</v>
      </c>
      <c r="D38" s="385">
        <f>D34+D35+D36</f>
        <v>363897658</v>
      </c>
      <c r="E38" s="385">
        <f>E34+E35+E36</f>
        <v>297097987</v>
      </c>
      <c r="F38" s="517">
        <f t="shared" si="1"/>
        <v>0.81643280869919754</v>
      </c>
    </row>
    <row r="39" spans="1:6" s="1" customFormat="1" ht="15" customHeight="1" x14ac:dyDescent="0.25">
      <c r="A39" s="433">
        <v>28</v>
      </c>
      <c r="B39" s="374" t="s">
        <v>119</v>
      </c>
      <c r="C39" s="892">
        <f>SUM(C40:C41)</f>
        <v>2365000</v>
      </c>
      <c r="D39" s="892">
        <f t="shared" ref="D39:E39" si="2">SUM(D40:D41)</f>
        <v>102695462</v>
      </c>
      <c r="E39" s="892">
        <f t="shared" si="2"/>
        <v>102695462</v>
      </c>
      <c r="F39" s="515">
        <f t="shared" si="1"/>
        <v>1</v>
      </c>
    </row>
    <row r="40" spans="1:6" s="1" customFormat="1" ht="15" customHeight="1" x14ac:dyDescent="0.25">
      <c r="A40" s="890">
        <v>29</v>
      </c>
      <c r="B40" s="874" t="s">
        <v>916</v>
      </c>
      <c r="C40" s="23">
        <f>'6.sz. melléklet'!C81</f>
        <v>0</v>
      </c>
      <c r="D40" s="23">
        <f>'6.sz. melléklet'!D81</f>
        <v>100000000</v>
      </c>
      <c r="E40" s="23">
        <f>'6.sz. melléklet'!E81</f>
        <v>100000000</v>
      </c>
      <c r="F40" s="889">
        <f t="shared" si="1"/>
        <v>1</v>
      </c>
    </row>
    <row r="41" spans="1:6" s="1" customFormat="1" ht="15" customHeight="1" x14ac:dyDescent="0.25">
      <c r="A41" s="890">
        <v>30</v>
      </c>
      <c r="B41" s="874" t="s">
        <v>917</v>
      </c>
      <c r="C41" s="23">
        <f>'6.sz. melléklet'!C82</f>
        <v>2365000</v>
      </c>
      <c r="D41" s="23">
        <f>'6.sz. melléklet'!D82</f>
        <v>2695462</v>
      </c>
      <c r="E41" s="23">
        <f>'6.sz. melléklet'!E82</f>
        <v>2695462</v>
      </c>
      <c r="F41" s="888">
        <f t="shared" si="1"/>
        <v>1</v>
      </c>
    </row>
    <row r="42" spans="1:6" s="1" customFormat="1" ht="18" customHeight="1" thickBot="1" x14ac:dyDescent="0.3">
      <c r="A42" s="494">
        <v>31</v>
      </c>
      <c r="B42" s="440" t="s">
        <v>451</v>
      </c>
      <c r="C42" s="386">
        <f>C38+C39</f>
        <v>427045000</v>
      </c>
      <c r="D42" s="386">
        <f>D38+D39</f>
        <v>466593120</v>
      </c>
      <c r="E42" s="386">
        <f>E38+E39</f>
        <v>399793449</v>
      </c>
      <c r="F42" s="518">
        <f t="shared" si="1"/>
        <v>0.85683528509807427</v>
      </c>
    </row>
    <row r="43" spans="1:6" s="1" customFormat="1" ht="13.2" thickTop="1" x14ac:dyDescent="0.25">
      <c r="A43" s="322"/>
      <c r="B43" s="322"/>
      <c r="C43" s="322"/>
      <c r="D43" s="322"/>
      <c r="E43" s="322"/>
      <c r="F43" s="322"/>
    </row>
    <row r="44" spans="1:6" s="1" customFormat="1" ht="15" customHeight="1" x14ac:dyDescent="0.25">
      <c r="A44" s="322"/>
      <c r="B44" s="322"/>
      <c r="C44" s="322"/>
      <c r="D44" s="322"/>
      <c r="E44" s="322"/>
      <c r="F44" s="322"/>
    </row>
  </sheetData>
  <mergeCells count="3">
    <mergeCell ref="A4:F4"/>
    <mergeCell ref="A8:F8"/>
    <mergeCell ref="A33:F33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1"/>
  <sheetViews>
    <sheetView zoomScaleNormal="100" workbookViewId="0"/>
  </sheetViews>
  <sheetFormatPr defaultColWidth="11.5546875" defaultRowHeight="13.2" x14ac:dyDescent="0.25"/>
  <cols>
    <col min="1" max="1" width="4.6640625" style="322" customWidth="1"/>
    <col min="2" max="2" width="30.6640625" style="322" customWidth="1"/>
    <col min="3" max="6" width="9.6640625" style="322" customWidth="1"/>
    <col min="7" max="7" width="4.6640625" style="322" customWidth="1"/>
    <col min="8" max="8" width="30.6640625" style="322" customWidth="1"/>
    <col min="9" max="9" width="10.6640625" style="322" customWidth="1"/>
    <col min="10" max="12" width="10.6640625" style="323" customWidth="1"/>
    <col min="13" max="250" width="9.109375" style="323" customWidth="1"/>
    <col min="251" max="16384" width="11.5546875" style="323"/>
  </cols>
  <sheetData>
    <row r="1" spans="1:13" s="319" customFormat="1" ht="15" customHeight="1" x14ac:dyDescent="0.25">
      <c r="B1" s="343"/>
      <c r="C1" s="343"/>
      <c r="D1" s="343"/>
      <c r="E1" s="343"/>
      <c r="F1" s="343"/>
      <c r="G1" s="343"/>
      <c r="H1" s="343"/>
      <c r="L1" s="481" t="s">
        <v>457</v>
      </c>
    </row>
    <row r="2" spans="1:13" s="319" customFormat="1" ht="15" customHeight="1" x14ac:dyDescent="0.25">
      <c r="A2" s="343"/>
      <c r="B2" s="343"/>
      <c r="C2" s="343"/>
      <c r="D2" s="343"/>
      <c r="E2" s="343"/>
      <c r="F2" s="343"/>
      <c r="G2" s="343"/>
      <c r="H2" s="343"/>
      <c r="L2" s="481" t="str">
        <f>'1.d sz. melléklet'!F2</f>
        <v>a   4/2017. (V.31.) önkormányzati rendelethez</v>
      </c>
    </row>
    <row r="3" spans="1:13" s="319" customFormat="1" ht="15" customHeight="1" x14ac:dyDescent="0.25">
      <c r="A3" s="387"/>
      <c r="B3" s="318"/>
      <c r="C3" s="318"/>
      <c r="D3" s="318"/>
      <c r="E3" s="318"/>
      <c r="F3" s="318"/>
      <c r="G3" s="318"/>
      <c r="H3" s="318"/>
      <c r="I3" s="318"/>
    </row>
    <row r="4" spans="1:13" s="319" customFormat="1" ht="15" customHeight="1" x14ac:dyDescent="0.25">
      <c r="A4" s="925" t="s">
        <v>924</v>
      </c>
      <c r="B4" s="925"/>
      <c r="C4" s="925"/>
      <c r="D4" s="925"/>
      <c r="E4" s="925"/>
      <c r="F4" s="925"/>
      <c r="G4" s="925"/>
      <c r="H4" s="925"/>
      <c r="I4" s="925"/>
      <c r="J4" s="925"/>
      <c r="K4" s="925"/>
      <c r="L4" s="925"/>
    </row>
    <row r="5" spans="1:13" s="319" customFormat="1" ht="15" customHeight="1" x14ac:dyDescent="0.25">
      <c r="A5" s="387"/>
      <c r="B5" s="318"/>
      <c r="C5" s="318"/>
      <c r="D5" s="318"/>
      <c r="E5" s="318"/>
      <c r="F5" s="318"/>
      <c r="G5" s="387"/>
      <c r="H5" s="387"/>
      <c r="I5" s="318"/>
    </row>
    <row r="6" spans="1:13" s="319" customFormat="1" ht="15" customHeight="1" thickBot="1" x14ac:dyDescent="0.3">
      <c r="A6" s="387"/>
      <c r="B6" s="318"/>
      <c r="C6" s="318"/>
      <c r="D6" s="318"/>
      <c r="E6" s="318"/>
      <c r="F6" s="318"/>
      <c r="G6" s="387"/>
      <c r="H6" s="388"/>
      <c r="L6" s="5" t="s">
        <v>637</v>
      </c>
    </row>
    <row r="7" spans="1:13" s="319" customFormat="1" ht="37.5" customHeight="1" thickTop="1" x14ac:dyDescent="0.25">
      <c r="A7" s="366" t="s">
        <v>452</v>
      </c>
      <c r="B7" s="389" t="s">
        <v>138</v>
      </c>
      <c r="C7" s="325" t="s">
        <v>915</v>
      </c>
      <c r="D7" s="327" t="s">
        <v>911</v>
      </c>
      <c r="E7" s="418" t="s">
        <v>155</v>
      </c>
      <c r="F7" s="419" t="s">
        <v>157</v>
      </c>
      <c r="G7" s="366" t="s">
        <v>97</v>
      </c>
      <c r="H7" s="389" t="s">
        <v>138</v>
      </c>
      <c r="I7" s="325" t="s">
        <v>915</v>
      </c>
      <c r="J7" s="327" t="s">
        <v>911</v>
      </c>
      <c r="K7" s="418" t="s">
        <v>155</v>
      </c>
      <c r="L7" s="420" t="s">
        <v>157</v>
      </c>
    </row>
    <row r="8" spans="1:13" s="319" customFormat="1" ht="16.5" customHeight="1" thickBot="1" x14ac:dyDescent="0.3">
      <c r="A8" s="367" t="s">
        <v>516</v>
      </c>
      <c r="B8" s="390" t="s">
        <v>517</v>
      </c>
      <c r="C8" s="339" t="s">
        <v>518</v>
      </c>
      <c r="D8" s="332" t="s">
        <v>519</v>
      </c>
      <c r="E8" s="333" t="s">
        <v>520</v>
      </c>
      <c r="F8" s="358" t="s">
        <v>521</v>
      </c>
      <c r="G8" s="367" t="s">
        <v>522</v>
      </c>
      <c r="H8" s="390" t="s">
        <v>523</v>
      </c>
      <c r="I8" s="339" t="s">
        <v>524</v>
      </c>
      <c r="J8" s="332" t="s">
        <v>525</v>
      </c>
      <c r="K8" s="333" t="s">
        <v>526</v>
      </c>
      <c r="L8" s="334" t="s">
        <v>527</v>
      </c>
    </row>
    <row r="9" spans="1:13" s="319" customFormat="1" ht="15" customHeight="1" thickTop="1" x14ac:dyDescent="0.25">
      <c r="A9" s="421" t="s">
        <v>63</v>
      </c>
      <c r="B9" s="391" t="s">
        <v>27</v>
      </c>
      <c r="C9" s="392">
        <f>'5.sz. melléklet'!C51+'28.sz. melléklet'!C12</f>
        <v>59683000</v>
      </c>
      <c r="D9" s="392">
        <f>'5.sz. melléklet'!D51+'28.sz. melléklet'!D12</f>
        <v>74670599</v>
      </c>
      <c r="E9" s="392">
        <f>'5.sz. melléklet'!E51+'28.sz. melléklet'!E12</f>
        <v>75098694</v>
      </c>
      <c r="F9" s="525">
        <f>E9/D9</f>
        <v>1.0057331132431386</v>
      </c>
      <c r="G9" s="44" t="s">
        <v>63</v>
      </c>
      <c r="H9" s="391" t="s">
        <v>120</v>
      </c>
      <c r="I9" s="392">
        <f>'6.sz. melléklet'!C19+'29.sz. melléklet'!C16</f>
        <v>46674000</v>
      </c>
      <c r="J9" s="392">
        <f>'6.sz. melléklet'!D19+'29.sz. melléklet'!D16</f>
        <v>43047838</v>
      </c>
      <c r="K9" s="392">
        <f>'6.sz. melléklet'!E19+'29.sz. melléklet'!E16</f>
        <v>43047838</v>
      </c>
      <c r="L9" s="519">
        <f>K9/J9</f>
        <v>1</v>
      </c>
      <c r="M9" s="393"/>
    </row>
    <row r="10" spans="1:13" s="319" customFormat="1" ht="15" customHeight="1" x14ac:dyDescent="0.25">
      <c r="A10" s="422" t="s">
        <v>64</v>
      </c>
      <c r="B10" s="394" t="s">
        <v>100</v>
      </c>
      <c r="C10" s="395">
        <f>'5.sz. melléklet'!C23</f>
        <v>48050000</v>
      </c>
      <c r="D10" s="395">
        <f>'5.sz. melléklet'!D23</f>
        <v>48028510</v>
      </c>
      <c r="E10" s="395">
        <f>'5.sz. melléklet'!E23</f>
        <v>52613334</v>
      </c>
      <c r="F10" s="525">
        <f t="shared" ref="F10:F15" si="0">E10/D10</f>
        <v>1.095460467126713</v>
      </c>
      <c r="G10" s="21" t="s">
        <v>64</v>
      </c>
      <c r="H10" s="376" t="s">
        <v>121</v>
      </c>
      <c r="I10" s="392">
        <f>'6.sz. melléklet'!C20+'29.sz. melléklet'!C17</f>
        <v>13708000</v>
      </c>
      <c r="J10" s="392">
        <f>'6.sz. melléklet'!D20+'29.sz. melléklet'!D17</f>
        <v>12179835</v>
      </c>
      <c r="K10" s="392">
        <f>'6.sz. melléklet'!E20+'29.sz. melléklet'!E17</f>
        <v>12179835</v>
      </c>
      <c r="L10" s="520">
        <f t="shared" ref="L10:L15" si="1">K10/J10</f>
        <v>1</v>
      </c>
      <c r="M10" s="393"/>
    </row>
    <row r="11" spans="1:13" s="319" customFormat="1" ht="15" customHeight="1" x14ac:dyDescent="0.25">
      <c r="A11" s="422" t="s">
        <v>65</v>
      </c>
      <c r="B11" s="394" t="s">
        <v>101</v>
      </c>
      <c r="C11" s="395">
        <f>'5.sz. melléklet'!C33</f>
        <v>29150000</v>
      </c>
      <c r="D11" s="395">
        <f>'5.sz. melléklet'!D33</f>
        <v>29100000</v>
      </c>
      <c r="E11" s="395">
        <f>'5.sz. melléklet'!E33</f>
        <v>38655216</v>
      </c>
      <c r="F11" s="525">
        <f t="shared" si="0"/>
        <v>1.3283579381443298</v>
      </c>
      <c r="G11" s="21" t="s">
        <v>65</v>
      </c>
      <c r="H11" s="376" t="s">
        <v>41</v>
      </c>
      <c r="I11" s="395">
        <f>'6.sz. melléklet'!C46+'29.sz. melléklet'!C39</f>
        <v>108058000</v>
      </c>
      <c r="J11" s="395">
        <f>'6.sz. melléklet'!D46+'29.sz. melléklet'!D39</f>
        <v>120984704</v>
      </c>
      <c r="K11" s="395">
        <f>'6.sz. melléklet'!E46+'29.sz. melléklet'!E39</f>
        <v>106979546</v>
      </c>
      <c r="L11" s="520">
        <f t="shared" si="1"/>
        <v>0.8842402590000138</v>
      </c>
      <c r="M11" s="393"/>
    </row>
    <row r="12" spans="1:13" s="319" customFormat="1" ht="15" customHeight="1" x14ac:dyDescent="0.25">
      <c r="A12" s="422" t="s">
        <v>66</v>
      </c>
      <c r="B12" s="394" t="s">
        <v>102</v>
      </c>
      <c r="C12" s="395">
        <f>'5.sz. melléklet'!C34</f>
        <v>300000</v>
      </c>
      <c r="D12" s="395">
        <f>'5.sz. melléklet'!D34</f>
        <v>208000</v>
      </c>
      <c r="E12" s="395">
        <f>'5.sz. melléklet'!E34</f>
        <v>235195</v>
      </c>
      <c r="F12" s="525">
        <f t="shared" si="0"/>
        <v>1.1307451923076923</v>
      </c>
      <c r="G12" s="21" t="s">
        <v>66</v>
      </c>
      <c r="H12" s="376" t="s">
        <v>122</v>
      </c>
      <c r="I12" s="395">
        <f>'6.sz. melléklet'!C57</f>
        <v>3250000</v>
      </c>
      <c r="J12" s="395">
        <f>'6.sz. melléklet'!D57</f>
        <v>4350000</v>
      </c>
      <c r="K12" s="395">
        <f>'6.sz. melléklet'!E57</f>
        <v>3039720</v>
      </c>
      <c r="L12" s="520">
        <f t="shared" si="1"/>
        <v>0.69878620689655169</v>
      </c>
      <c r="M12" s="393"/>
    </row>
    <row r="13" spans="1:13" s="319" customFormat="1" ht="15" customHeight="1" x14ac:dyDescent="0.25">
      <c r="A13" s="422" t="s">
        <v>67</v>
      </c>
      <c r="B13" s="378" t="s">
        <v>123</v>
      </c>
      <c r="C13" s="395">
        <f>'5.sz. melléklet'!C14</f>
        <v>63751847</v>
      </c>
      <c r="D13" s="395">
        <f>'5.sz. melléklet'!D14</f>
        <v>78437817</v>
      </c>
      <c r="E13" s="395">
        <f>'5.sz. melléklet'!E14</f>
        <v>78437817</v>
      </c>
      <c r="F13" s="525">
        <f t="shared" si="0"/>
        <v>1</v>
      </c>
      <c r="G13" s="21" t="s">
        <v>67</v>
      </c>
      <c r="H13" s="376" t="s">
        <v>124</v>
      </c>
      <c r="I13" s="395">
        <f>'6.sz. melléklet'!C59</f>
        <v>420000</v>
      </c>
      <c r="J13" s="395">
        <f>'6.sz. melléklet'!D59</f>
        <v>1036613</v>
      </c>
      <c r="K13" s="395">
        <f>'6.sz. melléklet'!E59</f>
        <v>1036613</v>
      </c>
      <c r="L13" s="520">
        <f t="shared" si="1"/>
        <v>1</v>
      </c>
      <c r="M13" s="393"/>
    </row>
    <row r="14" spans="1:13" s="319" customFormat="1" ht="24" x14ac:dyDescent="0.25">
      <c r="A14" s="422" t="s">
        <v>68</v>
      </c>
      <c r="B14" s="378" t="str">
        <f>'1.d sz. melléklet'!B19</f>
        <v>Működési célú támogatások bevételei államháztartáson belülről</v>
      </c>
      <c r="C14" s="397">
        <f>'5.sz. melléklet'!C15</f>
        <v>734153</v>
      </c>
      <c r="D14" s="397">
        <f>'5.sz. melléklet'!D15</f>
        <v>3513380</v>
      </c>
      <c r="E14" s="397">
        <f>'5.sz. melléklet'!E15</f>
        <v>3513380</v>
      </c>
      <c r="F14" s="525">
        <f t="shared" si="0"/>
        <v>1</v>
      </c>
      <c r="G14" s="44" t="s">
        <v>68</v>
      </c>
      <c r="H14" s="378" t="s">
        <v>629</v>
      </c>
      <c r="I14" s="395">
        <f>'6.sz. melléklet'!C60</f>
        <v>13116000</v>
      </c>
      <c r="J14" s="395">
        <f>'6.sz. melléklet'!D60</f>
        <v>13817000</v>
      </c>
      <c r="K14" s="395">
        <f>'6.sz. melléklet'!E60</f>
        <v>13775549</v>
      </c>
      <c r="L14" s="520">
        <f t="shared" si="1"/>
        <v>0.997</v>
      </c>
      <c r="M14" s="393"/>
    </row>
    <row r="15" spans="1:13" s="319" customFormat="1" ht="24" x14ac:dyDescent="0.25">
      <c r="A15" s="422" t="s">
        <v>69</v>
      </c>
      <c r="B15" s="376" t="str">
        <f>'1.d sz. melléklet'!B22</f>
        <v>Működési célú átvett pénzeszköz</v>
      </c>
      <c r="C15" s="397">
        <f>'5.sz. melléklet'!C58</f>
        <v>0</v>
      </c>
      <c r="D15" s="397">
        <f>'5.sz. melléklet'!D58</f>
        <v>1100345</v>
      </c>
      <c r="E15" s="397">
        <f>'5.sz. melléklet'!E58</f>
        <v>1210345</v>
      </c>
      <c r="F15" s="525">
        <f t="shared" si="0"/>
        <v>1.099968646197329</v>
      </c>
      <c r="G15" s="616" t="s">
        <v>69</v>
      </c>
      <c r="H15" s="378" t="s">
        <v>630</v>
      </c>
      <c r="I15" s="395">
        <f>'6.sz. melléklet'!C63</f>
        <v>6444000</v>
      </c>
      <c r="J15" s="395">
        <f>'6.sz. melléklet'!D63</f>
        <v>19469800</v>
      </c>
      <c r="K15" s="395">
        <f>'6.sz. melléklet'!E63</f>
        <v>19439620</v>
      </c>
      <c r="L15" s="520">
        <f t="shared" si="1"/>
        <v>0.9984499070355114</v>
      </c>
      <c r="M15" s="393"/>
    </row>
    <row r="16" spans="1:13" s="319" customFormat="1" ht="15" customHeight="1" x14ac:dyDescent="0.25">
      <c r="A16" s="423"/>
      <c r="B16" s="343"/>
      <c r="C16" s="412"/>
      <c r="D16" s="412"/>
      <c r="E16" s="399"/>
      <c r="F16" s="526"/>
      <c r="G16" s="44" t="s">
        <v>70</v>
      </c>
      <c r="H16" s="376" t="s">
        <v>116</v>
      </c>
      <c r="I16" s="395">
        <f>'6.sz. melléklet'!C66</f>
        <v>83159000</v>
      </c>
      <c r="J16" s="395">
        <f>'6.sz. melléklet'!D66</f>
        <v>18387868</v>
      </c>
      <c r="K16" s="396"/>
      <c r="L16" s="520"/>
      <c r="M16" s="393"/>
    </row>
    <row r="17" spans="1:13" s="319" customFormat="1" ht="15" customHeight="1" x14ac:dyDescent="0.25">
      <c r="A17" s="938" t="s">
        <v>125</v>
      </c>
      <c r="B17" s="938"/>
      <c r="C17" s="395">
        <f>SUM(C9:C15)</f>
        <v>201669000</v>
      </c>
      <c r="D17" s="396">
        <f>SUM(D9:D15)</f>
        <v>235058651</v>
      </c>
      <c r="E17" s="396">
        <f>SUM(E9:E15)</f>
        <v>249763981</v>
      </c>
      <c r="F17" s="527"/>
      <c r="G17" s="939"/>
      <c r="H17" s="940"/>
      <c r="I17" s="412"/>
      <c r="J17" s="412"/>
      <c r="K17" s="412"/>
      <c r="L17" s="524"/>
    </row>
    <row r="18" spans="1:13" s="319" customFormat="1" ht="15" customHeight="1" thickBot="1" x14ac:dyDescent="0.3">
      <c r="A18" s="941" t="s">
        <v>112</v>
      </c>
      <c r="B18" s="941"/>
      <c r="C18" s="400">
        <f>I19-C17</f>
        <v>73160000</v>
      </c>
      <c r="D18" s="401">
        <f>'1.d sz. melléklet'!D27</f>
        <v>218782933</v>
      </c>
      <c r="E18" s="401">
        <f>'1.d sz. melléklet'!E27</f>
        <v>218782933</v>
      </c>
      <c r="F18" s="528"/>
      <c r="G18" s="402"/>
      <c r="H18" s="403"/>
      <c r="I18" s="403"/>
      <c r="J18" s="403"/>
      <c r="K18" s="403"/>
      <c r="L18" s="522"/>
    </row>
    <row r="19" spans="1:13" s="319" customFormat="1" ht="15" customHeight="1" thickTop="1" thickBot="1" x14ac:dyDescent="0.3">
      <c r="A19" s="942" t="s">
        <v>126</v>
      </c>
      <c r="B19" s="942"/>
      <c r="C19" s="404">
        <f>SUM(C17:C18)</f>
        <v>274829000</v>
      </c>
      <c r="D19" s="405">
        <f>SUM(D17:D18)</f>
        <v>453841584</v>
      </c>
      <c r="E19" s="405">
        <f>SUM(E17:E18)</f>
        <v>468546914</v>
      </c>
      <c r="F19" s="529">
        <f>E19/D19</f>
        <v>1.0324019008359533</v>
      </c>
      <c r="G19" s="936" t="s">
        <v>127</v>
      </c>
      <c r="H19" s="937"/>
      <c r="I19" s="404">
        <f>SUM(I9:I16)</f>
        <v>274829000</v>
      </c>
      <c r="J19" s="405">
        <f>SUM(J9:J16)</f>
        <v>233273658</v>
      </c>
      <c r="K19" s="406">
        <f>SUM(K9:K16)</f>
        <v>199498721</v>
      </c>
      <c r="L19" s="523">
        <f>K19/J19</f>
        <v>0.85521324057943993</v>
      </c>
    </row>
    <row r="20" spans="1:13" s="319" customFormat="1" ht="15" customHeight="1" thickTop="1" x14ac:dyDescent="0.25">
      <c r="A20" s="422" t="s">
        <v>70</v>
      </c>
      <c r="B20" s="391" t="s">
        <v>105</v>
      </c>
      <c r="C20" s="392">
        <f>'5.sz. melléklet'!C54</f>
        <v>2800000</v>
      </c>
      <c r="D20" s="392">
        <f>'5.sz. melléklet'!D54</f>
        <v>6429920</v>
      </c>
      <c r="E20" s="392">
        <f>'5.sz. melléklet'!E54</f>
        <v>6441731</v>
      </c>
      <c r="F20" s="525">
        <f>E20/D20</f>
        <v>1.0018368813297833</v>
      </c>
      <c r="G20" s="618" t="s">
        <v>71</v>
      </c>
      <c r="H20" s="407" t="s">
        <v>219</v>
      </c>
      <c r="I20" s="408">
        <f>'6.sz. melléklet'!C73</f>
        <v>149476000</v>
      </c>
      <c r="J20" s="408">
        <f>'6.sz. melléklet'!D73</f>
        <v>121766000</v>
      </c>
      <c r="K20" s="408">
        <f>'6.sz. melléklet'!E73</f>
        <v>89136513</v>
      </c>
      <c r="L20" s="519">
        <f>K20/J20</f>
        <v>0.73203121561026885</v>
      </c>
    </row>
    <row r="21" spans="1:13" s="319" customFormat="1" ht="15" customHeight="1" x14ac:dyDescent="0.25">
      <c r="A21" s="422" t="s">
        <v>71</v>
      </c>
      <c r="B21" s="376" t="s">
        <v>128</v>
      </c>
      <c r="C21" s="395">
        <f>'5.sz. melléklet'!C63</f>
        <v>3793000</v>
      </c>
      <c r="D21" s="395">
        <f>'5.sz. melléklet'!D63</f>
        <v>3781745</v>
      </c>
      <c r="E21" s="395">
        <f>'5.sz. melléklet'!E63</f>
        <v>3781765</v>
      </c>
      <c r="F21" s="525">
        <f>E21/D21</f>
        <v>1.0000052885638773</v>
      </c>
      <c r="G21" s="21">
        <v>10</v>
      </c>
      <c r="H21" s="409" t="s">
        <v>220</v>
      </c>
      <c r="I21" s="410">
        <f>'6.sz. melléklet'!C76</f>
        <v>0</v>
      </c>
      <c r="J21" s="410">
        <f>'6.sz. melléklet'!D76</f>
        <v>8483000</v>
      </c>
      <c r="K21" s="410">
        <f>'6.sz. melléklet'!E76</f>
        <v>8462753</v>
      </c>
      <c r="L21" s="520">
        <f>K21/J21</f>
        <v>0.99761322645290584</v>
      </c>
      <c r="M21" s="393"/>
    </row>
    <row r="22" spans="1:13" s="319" customFormat="1" ht="24" x14ac:dyDescent="0.25">
      <c r="A22" s="422" t="s">
        <v>72</v>
      </c>
      <c r="B22" s="378" t="str">
        <f>'1.d sz. melléklet'!B20</f>
        <v>Felhalmozási célú támogatások bevételei államháztartáson belülről</v>
      </c>
      <c r="C22" s="395">
        <f>'5.sz. melléklet'!C21</f>
        <v>0</v>
      </c>
      <c r="D22" s="395">
        <f>'5.sz. melléklet'!D21</f>
        <v>0</v>
      </c>
      <c r="E22" s="395">
        <f>'5.sz. melléklet'!E21</f>
        <v>0</v>
      </c>
      <c r="F22" s="525"/>
      <c r="G22" s="21">
        <v>11</v>
      </c>
      <c r="H22" s="391" t="s">
        <v>129</v>
      </c>
      <c r="I22" s="392">
        <f>'6.sz. melléklet'!C79</f>
        <v>375000</v>
      </c>
      <c r="J22" s="392">
        <f>'6.sz. melléklet'!D79</f>
        <v>375000</v>
      </c>
      <c r="K22" s="392">
        <f>'6.sz. melléklet'!E79</f>
        <v>0</v>
      </c>
      <c r="L22" s="524">
        <f>K22/J22</f>
        <v>0</v>
      </c>
      <c r="M22" s="393"/>
    </row>
    <row r="23" spans="1:13" s="319" customFormat="1" ht="15" customHeight="1" x14ac:dyDescent="0.25">
      <c r="A23" s="422" t="s">
        <v>140</v>
      </c>
      <c r="B23" s="378" t="s">
        <v>130</v>
      </c>
      <c r="C23" s="411">
        <f>'5.sz. melléklet'!C20</f>
        <v>0</v>
      </c>
      <c r="D23" s="411">
        <f>'5.sz. melléklet'!D20</f>
        <v>0</v>
      </c>
      <c r="E23" s="411">
        <f>'5.sz. melléklet'!E20</f>
        <v>0</v>
      </c>
      <c r="F23" s="525"/>
      <c r="G23" s="632"/>
      <c r="H23" s="343"/>
      <c r="I23" s="399"/>
      <c r="J23" s="399"/>
      <c r="K23" s="399"/>
      <c r="L23" s="521"/>
      <c r="M23" s="393"/>
    </row>
    <row r="24" spans="1:13" s="319" customFormat="1" ht="15" customHeight="1" x14ac:dyDescent="0.25">
      <c r="A24" s="943" t="s">
        <v>131</v>
      </c>
      <c r="B24" s="944"/>
      <c r="C24" s="395">
        <f>SUM(C20:C23)</f>
        <v>6593000</v>
      </c>
      <c r="D24" s="395">
        <f>SUM(D20:D23)</f>
        <v>10211665</v>
      </c>
      <c r="E24" s="395">
        <f>SUM(E20:E23)</f>
        <v>10223496</v>
      </c>
      <c r="F24" s="525"/>
      <c r="G24" s="417"/>
      <c r="H24" s="343"/>
      <c r="I24" s="412"/>
      <c r="J24" s="412"/>
      <c r="K24" s="412"/>
      <c r="L24" s="524"/>
    </row>
    <row r="25" spans="1:13" s="319" customFormat="1" ht="15" customHeight="1" thickBot="1" x14ac:dyDescent="0.3">
      <c r="A25" s="945" t="s">
        <v>112</v>
      </c>
      <c r="B25" s="946"/>
      <c r="C25" s="400">
        <f>I26-C24</f>
        <v>143258000</v>
      </c>
      <c r="D25" s="400">
        <v>0</v>
      </c>
      <c r="E25" s="400">
        <v>0</v>
      </c>
      <c r="F25" s="525"/>
      <c r="G25" s="402"/>
      <c r="H25" s="403"/>
      <c r="I25" s="403"/>
      <c r="J25" s="403"/>
      <c r="K25" s="403"/>
      <c r="L25" s="522"/>
    </row>
    <row r="26" spans="1:13" s="319" customFormat="1" ht="15" customHeight="1" thickTop="1" thickBot="1" x14ac:dyDescent="0.3">
      <c r="A26" s="942" t="s">
        <v>132</v>
      </c>
      <c r="B26" s="942"/>
      <c r="C26" s="404">
        <f>SUM(C24:C25)</f>
        <v>149851000</v>
      </c>
      <c r="D26" s="405">
        <f>SUM(D24:D25)</f>
        <v>10211665</v>
      </c>
      <c r="E26" s="405">
        <f>SUM(E24:E25)</f>
        <v>10223496</v>
      </c>
      <c r="F26" s="529">
        <f>E26/D26</f>
        <v>1.0011585769803455</v>
      </c>
      <c r="G26" s="936" t="s">
        <v>133</v>
      </c>
      <c r="H26" s="937"/>
      <c r="I26" s="404">
        <f>SUM(I20:I23)</f>
        <v>149851000</v>
      </c>
      <c r="J26" s="405">
        <f>SUM(J20:J23)</f>
        <v>130624000</v>
      </c>
      <c r="K26" s="405">
        <f>SUM(K20:K23)</f>
        <v>97599266</v>
      </c>
      <c r="L26" s="523">
        <f>K26/J26</f>
        <v>0.74717713437040667</v>
      </c>
    </row>
    <row r="27" spans="1:13" s="319" customFormat="1" ht="15" customHeight="1" thickTop="1" x14ac:dyDescent="0.25">
      <c r="A27" s="897">
        <v>12</v>
      </c>
      <c r="B27" s="893" t="s">
        <v>921</v>
      </c>
      <c r="C27" s="894">
        <f>'1.d sz. melléklet'!C28</f>
        <v>0</v>
      </c>
      <c r="D27" s="894">
        <f>'1.d sz. melléklet'!D28</f>
        <v>2539871</v>
      </c>
      <c r="E27" s="894">
        <f>'1.d sz. melléklet'!E28</f>
        <v>2539871</v>
      </c>
      <c r="F27" s="906">
        <f t="shared" ref="F27:F29" si="2">E27/D27</f>
        <v>1</v>
      </c>
      <c r="G27" s="895">
        <v>12</v>
      </c>
      <c r="H27" s="893" t="s">
        <v>119</v>
      </c>
      <c r="I27" s="896">
        <f>'1.d sz. melléklet'!C39</f>
        <v>2365000</v>
      </c>
      <c r="J27" s="896">
        <f>'1.d sz. melléklet'!D39</f>
        <v>102695462</v>
      </c>
      <c r="K27" s="896">
        <f>'1.d sz. melléklet'!E39</f>
        <v>102695462</v>
      </c>
      <c r="L27" s="910">
        <f t="shared" ref="L27" si="3">K27/J27</f>
        <v>1</v>
      </c>
    </row>
    <row r="28" spans="1:13" s="1" customFormat="1" ht="15" customHeight="1" thickBot="1" x14ac:dyDescent="0.3">
      <c r="A28" s="897">
        <v>13</v>
      </c>
      <c r="B28" s="898" t="s">
        <v>112</v>
      </c>
      <c r="C28" s="899">
        <v>2365000</v>
      </c>
      <c r="D28" s="899">
        <v>0</v>
      </c>
      <c r="E28" s="899">
        <v>0</v>
      </c>
      <c r="F28" s="907"/>
      <c r="G28" s="904"/>
      <c r="H28" s="798"/>
      <c r="I28" s="905"/>
      <c r="J28" s="905"/>
      <c r="K28" s="905"/>
      <c r="L28" s="911"/>
    </row>
    <row r="29" spans="1:13" customFormat="1" ht="15" customHeight="1" thickTop="1" thickBot="1" x14ac:dyDescent="0.3">
      <c r="A29" s="932" t="s">
        <v>922</v>
      </c>
      <c r="B29" s="932"/>
      <c r="C29" s="900">
        <f>SUM(C27:C28)</f>
        <v>2365000</v>
      </c>
      <c r="D29" s="900">
        <f t="shared" ref="D29:E29" si="4">SUM(D27:D28)</f>
        <v>2539871</v>
      </c>
      <c r="E29" s="900">
        <f t="shared" si="4"/>
        <v>2539871</v>
      </c>
      <c r="F29" s="908">
        <f t="shared" si="2"/>
        <v>1</v>
      </c>
      <c r="G29" s="934" t="s">
        <v>923</v>
      </c>
      <c r="H29" s="935"/>
      <c r="I29" s="900">
        <f>SUM(I27:I28)</f>
        <v>2365000</v>
      </c>
      <c r="J29" s="900">
        <f t="shared" ref="J29:K29" si="5">SUM(J27:J28)</f>
        <v>102695462</v>
      </c>
      <c r="K29" s="900">
        <f t="shared" si="5"/>
        <v>102695462</v>
      </c>
      <c r="L29" s="912">
        <f t="shared" ref="L29:L30" si="6">K29/J29</f>
        <v>1</v>
      </c>
    </row>
    <row r="30" spans="1:13" customFormat="1" ht="18" customHeight="1" thickTop="1" thickBot="1" x14ac:dyDescent="0.3">
      <c r="A30" s="933" t="s">
        <v>316</v>
      </c>
      <c r="B30" s="933"/>
      <c r="C30" s="901">
        <f>C19+C26+C29</f>
        <v>427045000</v>
      </c>
      <c r="D30" s="901">
        <f>D19+D29+D26</f>
        <v>466593120</v>
      </c>
      <c r="E30" s="901">
        <f>E19+E29+E26</f>
        <v>481310281</v>
      </c>
      <c r="F30" s="909">
        <f t="shared" ref="F30" si="7">E30/D30</f>
        <v>1.0315417445503696</v>
      </c>
      <c r="G30" s="902" t="s">
        <v>316</v>
      </c>
      <c r="H30" s="903"/>
      <c r="I30" s="901">
        <f>I19+I26+I29</f>
        <v>427045000</v>
      </c>
      <c r="J30" s="901">
        <f t="shared" ref="J30:K30" si="8">J19+J26+J29</f>
        <v>466593120</v>
      </c>
      <c r="K30" s="901">
        <f t="shared" si="8"/>
        <v>399793449</v>
      </c>
      <c r="L30" s="913">
        <f t="shared" si="6"/>
        <v>0.85683528509807427</v>
      </c>
    </row>
    <row r="31" spans="1:13" ht="13.8" thickTop="1" x14ac:dyDescent="0.25"/>
  </sheetData>
  <sheetProtection selectLockedCells="1" selectUnlockedCells="1"/>
  <mergeCells count="13">
    <mergeCell ref="A29:B29"/>
    <mergeCell ref="A30:B30"/>
    <mergeCell ref="G29:H29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S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  <col min="8" max="8" width="9.109375" customWidth="1"/>
  </cols>
  <sheetData>
    <row r="1" spans="1:253" s="2" customFormat="1" ht="15" customHeight="1" x14ac:dyDescent="0.25">
      <c r="A1" s="4"/>
      <c r="B1" s="4"/>
      <c r="D1" s="6"/>
      <c r="E1" s="5" t="s">
        <v>458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s="2" customFormat="1" ht="15" customHeight="1" x14ac:dyDescent="0.25">
      <c r="A2" s="4"/>
      <c r="B2" s="4"/>
      <c r="D2" s="6"/>
      <c r="E2" s="5" t="str">
        <f>'1.d sz. melléklet'!F2</f>
        <v>a   4/2017. (V.31.)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2" customFormat="1" ht="15" customHeight="1" x14ac:dyDescent="0.25">
      <c r="A4" s="947" t="s">
        <v>675</v>
      </c>
      <c r="B4" s="947"/>
      <c r="C4" s="947"/>
      <c r="D4" s="947"/>
      <c r="E4" s="94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2" customFormat="1" ht="15" customHeight="1" thickBot="1" x14ac:dyDescent="0.3">
      <c r="A5" s="10"/>
      <c r="B5" s="10"/>
      <c r="D5" s="6"/>
      <c r="E5" s="5" t="s">
        <v>637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2" customFormat="1" ht="48.6" thickTop="1" x14ac:dyDescent="0.25">
      <c r="A6" s="442" t="s">
        <v>158</v>
      </c>
      <c r="B6" s="446" t="s">
        <v>139</v>
      </c>
      <c r="C6" s="221" t="s">
        <v>156</v>
      </c>
      <c r="D6" s="213" t="s">
        <v>20</v>
      </c>
      <c r="E6" s="214" t="s">
        <v>534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15" customHeight="1" thickBot="1" x14ac:dyDescent="0.3">
      <c r="A7" s="443" t="s">
        <v>516</v>
      </c>
      <c r="B7" s="447" t="s">
        <v>532</v>
      </c>
      <c r="C7" s="222" t="s">
        <v>518</v>
      </c>
      <c r="D7" s="215" t="s">
        <v>519</v>
      </c>
      <c r="E7" s="216" t="s">
        <v>533</v>
      </c>
    </row>
    <row r="8" spans="1:253" ht="15" customHeight="1" thickTop="1" x14ac:dyDescent="0.25">
      <c r="A8" s="217" t="s">
        <v>63</v>
      </c>
      <c r="B8" s="448" t="s">
        <v>324</v>
      </c>
      <c r="C8" s="541">
        <v>96377</v>
      </c>
      <c r="D8" s="210">
        <v>0</v>
      </c>
      <c r="E8" s="202">
        <v>0</v>
      </c>
    </row>
    <row r="9" spans="1:253" ht="15" customHeight="1" x14ac:dyDescent="0.25">
      <c r="A9" s="218" t="s">
        <v>64</v>
      </c>
      <c r="B9" s="449" t="s">
        <v>325</v>
      </c>
      <c r="C9" s="542">
        <v>1524994399</v>
      </c>
      <c r="D9" s="210">
        <v>0</v>
      </c>
      <c r="E9" s="202">
        <v>1826934169</v>
      </c>
    </row>
    <row r="10" spans="1:253" ht="15" customHeight="1" x14ac:dyDescent="0.25">
      <c r="A10" s="218" t="s">
        <v>65</v>
      </c>
      <c r="B10" s="449" t="s">
        <v>326</v>
      </c>
      <c r="C10" s="542">
        <v>40910000</v>
      </c>
      <c r="D10" s="210">
        <v>0</v>
      </c>
      <c r="E10" s="202">
        <v>40910000</v>
      </c>
    </row>
    <row r="11" spans="1:253" ht="15" customHeight="1" x14ac:dyDescent="0.25">
      <c r="A11" s="218" t="s">
        <v>66</v>
      </c>
      <c r="B11" s="449" t="s">
        <v>327</v>
      </c>
      <c r="C11" s="542">
        <v>0</v>
      </c>
      <c r="D11" s="210">
        <v>0</v>
      </c>
      <c r="E11" s="202">
        <v>0</v>
      </c>
    </row>
    <row r="12" spans="1:253" ht="22.8" x14ac:dyDescent="0.25">
      <c r="A12" s="219" t="s">
        <v>67</v>
      </c>
      <c r="B12" s="450" t="s">
        <v>338</v>
      </c>
      <c r="C12" s="245">
        <f>SUM(C8:C11)</f>
        <v>1566000776</v>
      </c>
      <c r="D12" s="211">
        <v>0</v>
      </c>
      <c r="E12" s="205">
        <f>SUM(E8:E11)</f>
        <v>1867844169</v>
      </c>
    </row>
    <row r="13" spans="1:253" ht="15" customHeight="1" x14ac:dyDescent="0.25">
      <c r="A13" s="218" t="s">
        <v>68</v>
      </c>
      <c r="B13" s="449" t="s">
        <v>328</v>
      </c>
      <c r="C13" s="542">
        <v>0</v>
      </c>
      <c r="D13" s="210">
        <v>0</v>
      </c>
      <c r="E13" s="202">
        <v>0</v>
      </c>
    </row>
    <row r="14" spans="1:253" ht="15" customHeight="1" x14ac:dyDescent="0.25">
      <c r="A14" s="218" t="s">
        <v>69</v>
      </c>
      <c r="B14" s="449" t="s">
        <v>329</v>
      </c>
      <c r="C14" s="542">
        <v>0</v>
      </c>
      <c r="D14" s="210">
        <v>0</v>
      </c>
      <c r="E14" s="202">
        <v>100000000</v>
      </c>
    </row>
    <row r="15" spans="1:253" ht="22.8" x14ac:dyDescent="0.25">
      <c r="A15" s="219" t="s">
        <v>70</v>
      </c>
      <c r="B15" s="450" t="s">
        <v>339</v>
      </c>
      <c r="C15" s="245">
        <f>SUM(C13:C14)</f>
        <v>0</v>
      </c>
      <c r="D15" s="211">
        <v>0</v>
      </c>
      <c r="E15" s="205">
        <f>SUM(E13:E14)</f>
        <v>100000000</v>
      </c>
    </row>
    <row r="16" spans="1:253" ht="15" customHeight="1" x14ac:dyDescent="0.25">
      <c r="A16" s="218" t="s">
        <v>71</v>
      </c>
      <c r="B16" s="449" t="s">
        <v>567</v>
      </c>
      <c r="C16" s="542">
        <v>0</v>
      </c>
      <c r="D16" s="210">
        <v>0</v>
      </c>
      <c r="E16" s="202">
        <v>0</v>
      </c>
    </row>
    <row r="17" spans="1:5" ht="15" customHeight="1" x14ac:dyDescent="0.25">
      <c r="A17" s="218" t="s">
        <v>72</v>
      </c>
      <c r="B17" s="449" t="s">
        <v>330</v>
      </c>
      <c r="C17" s="542">
        <v>26990</v>
      </c>
      <c r="D17" s="210">
        <v>0</v>
      </c>
      <c r="E17" s="202">
        <v>68570</v>
      </c>
    </row>
    <row r="18" spans="1:5" ht="15" customHeight="1" x14ac:dyDescent="0.25">
      <c r="A18" s="218" t="s">
        <v>140</v>
      </c>
      <c r="B18" s="449" t="s">
        <v>331</v>
      </c>
      <c r="C18" s="542">
        <v>217607149</v>
      </c>
      <c r="D18" s="210">
        <v>0</v>
      </c>
      <c r="E18" s="202">
        <v>80173057</v>
      </c>
    </row>
    <row r="19" spans="1:5" ht="15" customHeight="1" x14ac:dyDescent="0.25">
      <c r="A19" s="218" t="s">
        <v>73</v>
      </c>
      <c r="B19" s="449" t="s">
        <v>332</v>
      </c>
      <c r="C19" s="542">
        <v>0</v>
      </c>
      <c r="D19" s="210">
        <v>0</v>
      </c>
      <c r="E19" s="202">
        <v>0</v>
      </c>
    </row>
    <row r="20" spans="1:5" ht="18" customHeight="1" x14ac:dyDescent="0.25">
      <c r="A20" s="219" t="s">
        <v>141</v>
      </c>
      <c r="B20" s="450" t="s">
        <v>572</v>
      </c>
      <c r="C20" s="245">
        <f>SUM(C16:C19)</f>
        <v>217634139</v>
      </c>
      <c r="D20" s="211">
        <v>0</v>
      </c>
      <c r="E20" s="205">
        <f>SUM(E16:E19)</f>
        <v>80241627</v>
      </c>
    </row>
    <row r="21" spans="1:5" ht="15" customHeight="1" x14ac:dyDescent="0.25">
      <c r="A21" s="218" t="s">
        <v>142</v>
      </c>
      <c r="B21" s="449" t="s">
        <v>333</v>
      </c>
      <c r="C21" s="542">
        <v>12680048</v>
      </c>
      <c r="D21" s="210">
        <v>0</v>
      </c>
      <c r="E21" s="202">
        <v>8466371</v>
      </c>
    </row>
    <row r="22" spans="1:5" ht="15" customHeight="1" x14ac:dyDescent="0.25">
      <c r="A22" s="218" t="s">
        <v>143</v>
      </c>
      <c r="B22" s="449" t="s">
        <v>334</v>
      </c>
      <c r="C22" s="542">
        <v>0</v>
      </c>
      <c r="D22" s="210">
        <v>0</v>
      </c>
      <c r="E22" s="202">
        <v>190843</v>
      </c>
    </row>
    <row r="23" spans="1:5" ht="15" customHeight="1" x14ac:dyDescent="0.25">
      <c r="A23" s="218" t="s">
        <v>74</v>
      </c>
      <c r="B23" s="449" t="s">
        <v>335</v>
      </c>
      <c r="C23" s="542">
        <v>622112</v>
      </c>
      <c r="D23" s="210">
        <v>0</v>
      </c>
      <c r="E23" s="202">
        <v>171442</v>
      </c>
    </row>
    <row r="24" spans="1:5" ht="18" customHeight="1" x14ac:dyDescent="0.25">
      <c r="A24" s="219" t="s">
        <v>144</v>
      </c>
      <c r="B24" s="450" t="s">
        <v>340</v>
      </c>
      <c r="C24" s="245">
        <f>SUM(C21:C23)</f>
        <v>13302160</v>
      </c>
      <c r="D24" s="211">
        <v>0</v>
      </c>
      <c r="E24" s="205">
        <f>SUM(E21:E23)</f>
        <v>8828656</v>
      </c>
    </row>
    <row r="25" spans="1:5" ht="18" customHeight="1" x14ac:dyDescent="0.25">
      <c r="A25" s="219" t="s">
        <v>145</v>
      </c>
      <c r="B25" s="450" t="s">
        <v>568</v>
      </c>
      <c r="C25" s="245">
        <v>1036841</v>
      </c>
      <c r="D25" s="211">
        <v>0</v>
      </c>
      <c r="E25" s="205">
        <v>1390670</v>
      </c>
    </row>
    <row r="26" spans="1:5" ht="18" customHeight="1" thickBot="1" x14ac:dyDescent="0.3">
      <c r="A26" s="220" t="s">
        <v>62</v>
      </c>
      <c r="B26" s="451" t="s">
        <v>336</v>
      </c>
      <c r="C26" s="543">
        <v>138574</v>
      </c>
      <c r="D26" s="444">
        <v>0</v>
      </c>
      <c r="E26" s="232">
        <v>1210354</v>
      </c>
    </row>
    <row r="27" spans="1:5" ht="18" customHeight="1" thickTop="1" thickBot="1" x14ac:dyDescent="0.3">
      <c r="A27" s="237" t="s">
        <v>146</v>
      </c>
      <c r="B27" s="74" t="s">
        <v>337</v>
      </c>
      <c r="C27" s="544">
        <f>C12+C15+C20+C24+C25+C26</f>
        <v>1798112490</v>
      </c>
      <c r="D27" s="540">
        <f>D12+D15+D20+D24+D25+D26</f>
        <v>0</v>
      </c>
      <c r="E27" s="240">
        <f>E12+E15+E20+E24+E25+E26</f>
        <v>2059515476</v>
      </c>
    </row>
    <row r="28" spans="1:5" ht="15" customHeight="1" thickTop="1" thickBot="1" x14ac:dyDescent="0.3">
      <c r="A28" s="235"/>
      <c r="B28" s="236"/>
      <c r="C28" s="241"/>
      <c r="D28" s="241"/>
      <c r="E28" s="241"/>
    </row>
    <row r="29" spans="1:5" ht="48.6" thickTop="1" x14ac:dyDescent="0.25">
      <c r="A29" s="442" t="s">
        <v>158</v>
      </c>
      <c r="B29" s="446" t="s">
        <v>21</v>
      </c>
      <c r="C29" s="221" t="s">
        <v>156</v>
      </c>
      <c r="D29" s="213" t="s">
        <v>20</v>
      </c>
      <c r="E29" s="214" t="s">
        <v>534</v>
      </c>
    </row>
    <row r="30" spans="1:5" ht="15" customHeight="1" thickBot="1" x14ac:dyDescent="0.3">
      <c r="A30" s="443" t="s">
        <v>516</v>
      </c>
      <c r="B30" s="447" t="s">
        <v>517</v>
      </c>
      <c r="C30" s="222" t="s">
        <v>518</v>
      </c>
      <c r="D30" s="215" t="s">
        <v>519</v>
      </c>
      <c r="E30" s="216" t="s">
        <v>520</v>
      </c>
    </row>
    <row r="31" spans="1:5" ht="15" customHeight="1" thickTop="1" x14ac:dyDescent="0.25">
      <c r="A31" s="218" t="s">
        <v>75</v>
      </c>
      <c r="B31" s="449" t="s">
        <v>341</v>
      </c>
      <c r="C31" s="541">
        <v>1881350414</v>
      </c>
      <c r="D31" s="209">
        <v>0</v>
      </c>
      <c r="E31" s="199">
        <v>1881350414</v>
      </c>
    </row>
    <row r="32" spans="1:5" ht="15" customHeight="1" x14ac:dyDescent="0.25">
      <c r="A32" s="218" t="s">
        <v>76</v>
      </c>
      <c r="B32" s="449" t="s">
        <v>342</v>
      </c>
      <c r="C32" s="542">
        <v>0</v>
      </c>
      <c r="D32" s="210">
        <v>0</v>
      </c>
      <c r="E32" s="202">
        <v>113426692</v>
      </c>
    </row>
    <row r="33" spans="1:5" ht="15" customHeight="1" x14ac:dyDescent="0.25">
      <c r="A33" s="218" t="s">
        <v>77</v>
      </c>
      <c r="B33" s="449" t="s">
        <v>343</v>
      </c>
      <c r="C33" s="542">
        <v>181171356</v>
      </c>
      <c r="D33" s="210">
        <v>0</v>
      </c>
      <c r="E33" s="202">
        <v>181171356</v>
      </c>
    </row>
    <row r="34" spans="1:5" ht="15" customHeight="1" x14ac:dyDescent="0.25">
      <c r="A34" s="218" t="s">
        <v>78</v>
      </c>
      <c r="B34" s="449" t="s">
        <v>344</v>
      </c>
      <c r="C34" s="542">
        <v>-326408160</v>
      </c>
      <c r="D34" s="210">
        <v>0</v>
      </c>
      <c r="E34" s="202">
        <v>-124738192</v>
      </c>
    </row>
    <row r="35" spans="1:5" ht="15" customHeight="1" x14ac:dyDescent="0.25">
      <c r="A35" s="218" t="s">
        <v>147</v>
      </c>
      <c r="B35" s="449" t="s">
        <v>345</v>
      </c>
      <c r="C35" s="542">
        <v>0</v>
      </c>
      <c r="D35" s="210">
        <v>0</v>
      </c>
      <c r="E35" s="202">
        <v>0</v>
      </c>
    </row>
    <row r="36" spans="1:5" ht="15" customHeight="1" x14ac:dyDescent="0.25">
      <c r="A36" s="218" t="s">
        <v>148</v>
      </c>
      <c r="B36" s="449" t="s">
        <v>346</v>
      </c>
      <c r="C36" s="542">
        <v>42458730</v>
      </c>
      <c r="D36" s="210">
        <v>0</v>
      </c>
      <c r="E36" s="202">
        <v>-10639438</v>
      </c>
    </row>
    <row r="37" spans="1:5" ht="18" customHeight="1" thickBot="1" x14ac:dyDescent="0.3">
      <c r="A37" s="530" t="s">
        <v>134</v>
      </c>
      <c r="B37" s="452" t="s">
        <v>347</v>
      </c>
      <c r="C37" s="545">
        <f>SUM(C31:C36)</f>
        <v>1778572340</v>
      </c>
      <c r="D37" s="212">
        <v>0</v>
      </c>
      <c r="E37" s="208">
        <f>SUM(E31:E36)</f>
        <v>2040570832</v>
      </c>
    </row>
    <row r="38" spans="1:5" ht="7.5" customHeight="1" thickTop="1" x14ac:dyDescent="0.25">
      <c r="A38" s="230"/>
      <c r="B38" s="173"/>
      <c r="C38" s="234"/>
      <c r="D38" s="234"/>
      <c r="E38" s="5"/>
    </row>
    <row r="39" spans="1:5" ht="15" customHeight="1" x14ac:dyDescent="0.25">
      <c r="A39" s="230"/>
      <c r="B39" s="173"/>
      <c r="C39" s="234"/>
      <c r="D39" s="234"/>
      <c r="E39" s="5" t="s">
        <v>459</v>
      </c>
    </row>
    <row r="40" spans="1:5" ht="15" customHeight="1" x14ac:dyDescent="0.25">
      <c r="A40" s="230"/>
      <c r="B40" s="173"/>
      <c r="C40" s="234"/>
      <c r="D40" s="234"/>
      <c r="E40" s="5" t="str">
        <f>E2</f>
        <v>a   4/2017. (V.31.) önkormányzati rendelethez</v>
      </c>
    </row>
    <row r="41" spans="1:5" ht="15" customHeight="1" x14ac:dyDescent="0.25">
      <c r="A41" s="230"/>
      <c r="B41" s="173"/>
      <c r="C41" s="233"/>
      <c r="D41" s="233"/>
      <c r="E41" s="233"/>
    </row>
    <row r="42" spans="1:5" ht="15" customHeight="1" thickBot="1" x14ac:dyDescent="0.3">
      <c r="A42" s="230"/>
      <c r="B42" s="173"/>
      <c r="C42" s="233"/>
      <c r="D42" s="233"/>
      <c r="E42" s="5" t="s">
        <v>637</v>
      </c>
    </row>
    <row r="43" spans="1:5" ht="48.6" thickTop="1" x14ac:dyDescent="0.25">
      <c r="A43" s="442" t="s">
        <v>158</v>
      </c>
      <c r="B43" s="446" t="s">
        <v>21</v>
      </c>
      <c r="C43" s="221" t="s">
        <v>156</v>
      </c>
      <c r="D43" s="213" t="s">
        <v>20</v>
      </c>
      <c r="E43" s="214" t="s">
        <v>534</v>
      </c>
    </row>
    <row r="44" spans="1:5" ht="15" customHeight="1" thickBot="1" x14ac:dyDescent="0.3">
      <c r="A44" s="443" t="s">
        <v>516</v>
      </c>
      <c r="B44" s="447" t="s">
        <v>517</v>
      </c>
      <c r="C44" s="222" t="s">
        <v>518</v>
      </c>
      <c r="D44" s="215" t="s">
        <v>519</v>
      </c>
      <c r="E44" s="216" t="s">
        <v>533</v>
      </c>
    </row>
    <row r="45" spans="1:5" ht="15" customHeight="1" thickTop="1" x14ac:dyDescent="0.25">
      <c r="A45" s="224" t="s">
        <v>149</v>
      </c>
      <c r="B45" s="453" t="s">
        <v>348</v>
      </c>
      <c r="C45" s="541">
        <v>6689235</v>
      </c>
      <c r="D45" s="209">
        <v>0</v>
      </c>
      <c r="E45" s="199">
        <v>277835</v>
      </c>
    </row>
    <row r="46" spans="1:5" ht="15" customHeight="1" x14ac:dyDescent="0.25">
      <c r="A46" s="218" t="s">
        <v>79</v>
      </c>
      <c r="B46" s="449" t="s">
        <v>349</v>
      </c>
      <c r="C46" s="542">
        <v>2364637</v>
      </c>
      <c r="D46" s="210">
        <v>0</v>
      </c>
      <c r="E46" s="202">
        <v>2589119</v>
      </c>
    </row>
    <row r="47" spans="1:5" ht="15" customHeight="1" x14ac:dyDescent="0.25">
      <c r="A47" s="218" t="s">
        <v>135</v>
      </c>
      <c r="B47" s="449" t="s">
        <v>350</v>
      </c>
      <c r="C47" s="542">
        <v>1165928</v>
      </c>
      <c r="D47" s="210">
        <v>0</v>
      </c>
      <c r="E47" s="202">
        <v>1236431</v>
      </c>
    </row>
    <row r="48" spans="1:5" ht="18" customHeight="1" x14ac:dyDescent="0.25">
      <c r="A48" s="219" t="s">
        <v>150</v>
      </c>
      <c r="B48" s="450" t="s">
        <v>351</v>
      </c>
      <c r="C48" s="245">
        <f>SUM(C45:C47)</f>
        <v>10219800</v>
      </c>
      <c r="D48" s="211">
        <v>0</v>
      </c>
      <c r="E48" s="205">
        <f>SUM(E45:E47)</f>
        <v>4103385</v>
      </c>
    </row>
    <row r="49" spans="1:5" ht="22.8" x14ac:dyDescent="0.25">
      <c r="A49" s="219" t="s">
        <v>136</v>
      </c>
      <c r="B49" s="450" t="s">
        <v>569</v>
      </c>
      <c r="C49" s="245">
        <v>0</v>
      </c>
      <c r="D49" s="211">
        <v>0</v>
      </c>
      <c r="E49" s="205">
        <v>0</v>
      </c>
    </row>
    <row r="50" spans="1:5" ht="18" customHeight="1" thickBot="1" x14ac:dyDescent="0.3">
      <c r="A50" s="220" t="s">
        <v>80</v>
      </c>
      <c r="B50" s="451" t="s">
        <v>570</v>
      </c>
      <c r="C50" s="543">
        <v>9320350</v>
      </c>
      <c r="D50" s="444">
        <v>0</v>
      </c>
      <c r="E50" s="232">
        <v>14841259</v>
      </c>
    </row>
    <row r="51" spans="1:5" ht="18" customHeight="1" thickTop="1" thickBot="1" x14ac:dyDescent="0.3">
      <c r="A51" s="237" t="s">
        <v>81</v>
      </c>
      <c r="B51" s="454" t="s">
        <v>571</v>
      </c>
      <c r="C51" s="544">
        <f>C37+C48+C49+C50</f>
        <v>1798112490</v>
      </c>
      <c r="D51" s="445">
        <v>0</v>
      </c>
      <c r="E51" s="240">
        <f>E37+E48+E49+E50</f>
        <v>2059515476</v>
      </c>
    </row>
    <row r="52" spans="1:5" ht="13.8" thickTop="1" x14ac:dyDescent="0.25">
      <c r="C52" s="238"/>
      <c r="D52" s="238"/>
      <c r="E52" s="238"/>
    </row>
    <row r="53" spans="1:5" x14ac:dyDescent="0.25">
      <c r="C53" s="238"/>
      <c r="D53" s="238"/>
      <c r="E53" s="238"/>
    </row>
    <row r="54" spans="1:5" x14ac:dyDescent="0.25">
      <c r="C54" s="239"/>
      <c r="D54" s="239"/>
      <c r="E54" s="239"/>
    </row>
    <row r="55" spans="1:5" x14ac:dyDescent="0.25">
      <c r="C55" s="239"/>
      <c r="D55" s="239"/>
      <c r="E55" s="239"/>
    </row>
    <row r="56" spans="1:5" x14ac:dyDescent="0.25">
      <c r="C56" s="239"/>
      <c r="D56" s="239"/>
      <c r="E56" s="239"/>
    </row>
    <row r="57" spans="1:5" x14ac:dyDescent="0.25">
      <c r="C57" s="239"/>
      <c r="D57" s="239"/>
      <c r="E57" s="239"/>
    </row>
    <row r="58" spans="1:5" x14ac:dyDescent="0.25">
      <c r="C58" s="239"/>
      <c r="D58" s="239"/>
      <c r="E58" s="239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362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4/2017.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676</v>
      </c>
      <c r="B4" s="924"/>
      <c r="C4" s="924"/>
      <c r="D4" s="924"/>
      <c r="E4" s="924"/>
    </row>
    <row r="5" spans="1:5" s="15" customFormat="1" ht="15" customHeight="1" thickBot="1" x14ac:dyDescent="0.3">
      <c r="A5" s="14"/>
      <c r="B5" s="10"/>
      <c r="C5" s="10"/>
      <c r="E5" s="5" t="s">
        <v>637</v>
      </c>
    </row>
    <row r="6" spans="1:5" s="15" customFormat="1" ht="48.6" thickTop="1" x14ac:dyDescent="0.25">
      <c r="A6" s="30" t="s">
        <v>158</v>
      </c>
      <c r="B6" s="31" t="s">
        <v>138</v>
      </c>
      <c r="C6" s="221" t="s">
        <v>156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516</v>
      </c>
      <c r="B7" s="48" t="s">
        <v>517</v>
      </c>
      <c r="C7" s="456" t="s">
        <v>518</v>
      </c>
      <c r="D7" s="48" t="s">
        <v>519</v>
      </c>
      <c r="E7" s="49" t="s">
        <v>533</v>
      </c>
    </row>
    <row r="8" spans="1:5" s="1" customFormat="1" ht="15" customHeight="1" thickTop="1" x14ac:dyDescent="0.25">
      <c r="A8" s="197" t="s">
        <v>63</v>
      </c>
      <c r="B8" s="457" t="s">
        <v>352</v>
      </c>
      <c r="C8" s="541">
        <v>86309382</v>
      </c>
      <c r="D8" s="209">
        <v>0</v>
      </c>
      <c r="E8" s="199">
        <v>90710215</v>
      </c>
    </row>
    <row r="9" spans="1:5" s="1" customFormat="1" ht="24" x14ac:dyDescent="0.25">
      <c r="A9" s="200" t="s">
        <v>64</v>
      </c>
      <c r="B9" s="458" t="s">
        <v>353</v>
      </c>
      <c r="C9" s="542">
        <v>45109500</v>
      </c>
      <c r="D9" s="210">
        <v>0</v>
      </c>
      <c r="E9" s="202">
        <v>46443025</v>
      </c>
    </row>
    <row r="10" spans="1:5" s="1" customFormat="1" ht="15" customHeight="1" x14ac:dyDescent="0.25">
      <c r="A10" s="200" t="s">
        <v>65</v>
      </c>
      <c r="B10" s="458" t="s">
        <v>354</v>
      </c>
      <c r="C10" s="542">
        <v>6351436</v>
      </c>
      <c r="D10" s="210">
        <v>0</v>
      </c>
      <c r="E10" s="202">
        <v>7481422</v>
      </c>
    </row>
    <row r="11" spans="1:5" s="1" customFormat="1" ht="15" customHeight="1" x14ac:dyDescent="0.25">
      <c r="A11" s="203" t="s">
        <v>66</v>
      </c>
      <c r="B11" s="459" t="s">
        <v>355</v>
      </c>
      <c r="C11" s="245">
        <f>SUM(C8:C10)</f>
        <v>137770318</v>
      </c>
      <c r="D11" s="211">
        <v>0</v>
      </c>
      <c r="E11" s="205">
        <f>SUM(E8:E10)</f>
        <v>144634662</v>
      </c>
    </row>
    <row r="12" spans="1:5" s="1" customFormat="1" ht="15" customHeight="1" x14ac:dyDescent="0.25">
      <c r="A12" s="200" t="s">
        <v>67</v>
      </c>
      <c r="B12" s="458" t="s">
        <v>364</v>
      </c>
      <c r="C12" s="542">
        <v>0</v>
      </c>
      <c r="D12" s="210">
        <v>0</v>
      </c>
      <c r="E12" s="202">
        <v>0</v>
      </c>
    </row>
    <row r="13" spans="1:5" s="1" customFormat="1" ht="15" customHeight="1" x14ac:dyDescent="0.25">
      <c r="A13" s="200" t="s">
        <v>68</v>
      </c>
      <c r="B13" s="458" t="s">
        <v>365</v>
      </c>
      <c r="C13" s="542">
        <v>0</v>
      </c>
      <c r="D13" s="210">
        <v>0</v>
      </c>
      <c r="E13" s="202">
        <v>0</v>
      </c>
    </row>
    <row r="14" spans="1:5" s="1" customFormat="1" ht="15" customHeight="1" x14ac:dyDescent="0.25">
      <c r="A14" s="203" t="s">
        <v>69</v>
      </c>
      <c r="B14" s="459" t="s">
        <v>356</v>
      </c>
      <c r="C14" s="245">
        <f>SUM(C12:C13)</f>
        <v>0</v>
      </c>
      <c r="D14" s="211">
        <v>0</v>
      </c>
      <c r="E14" s="205">
        <f>SUM(E12:E13)</f>
        <v>0</v>
      </c>
    </row>
    <row r="15" spans="1:5" s="1" customFormat="1" x14ac:dyDescent="0.25">
      <c r="A15" s="200" t="s">
        <v>70</v>
      </c>
      <c r="B15" s="458" t="s">
        <v>357</v>
      </c>
      <c r="C15" s="542">
        <v>72466699</v>
      </c>
      <c r="D15" s="210">
        <v>0</v>
      </c>
      <c r="E15" s="202">
        <v>78437817</v>
      </c>
    </row>
    <row r="16" spans="1:5" s="1" customFormat="1" ht="15" customHeight="1" x14ac:dyDescent="0.25">
      <c r="A16" s="200" t="s">
        <v>71</v>
      </c>
      <c r="B16" s="458" t="s">
        <v>358</v>
      </c>
      <c r="C16" s="542">
        <v>5601201</v>
      </c>
      <c r="D16" s="210">
        <v>0</v>
      </c>
      <c r="E16" s="202">
        <v>4723725</v>
      </c>
    </row>
    <row r="17" spans="1:5" s="1" customFormat="1" ht="15" customHeight="1" x14ac:dyDescent="0.25">
      <c r="A17" s="200" t="s">
        <v>72</v>
      </c>
      <c r="B17" s="458" t="s">
        <v>638</v>
      </c>
      <c r="C17" s="542">
        <v>23987380</v>
      </c>
      <c r="D17" s="210">
        <v>0</v>
      </c>
      <c r="E17" s="202">
        <v>121020</v>
      </c>
    </row>
    <row r="18" spans="1:5" s="1" customFormat="1" ht="15" customHeight="1" x14ac:dyDescent="0.25">
      <c r="A18" s="200">
        <v>11</v>
      </c>
      <c r="B18" s="458" t="s">
        <v>639</v>
      </c>
      <c r="C18" s="542">
        <v>29031295</v>
      </c>
      <c r="D18" s="210"/>
      <c r="E18" s="202">
        <v>9778711</v>
      </c>
    </row>
    <row r="19" spans="1:5" s="1" customFormat="1" ht="15" customHeight="1" x14ac:dyDescent="0.25">
      <c r="A19" s="203">
        <v>12</v>
      </c>
      <c r="B19" s="459" t="s">
        <v>644</v>
      </c>
      <c r="C19" s="245">
        <f>SUM(C15:C18)</f>
        <v>131086575</v>
      </c>
      <c r="D19" s="211">
        <v>0</v>
      </c>
      <c r="E19" s="205">
        <f>SUM(E15:E18)</f>
        <v>93061273</v>
      </c>
    </row>
    <row r="20" spans="1:5" s="1" customFormat="1" ht="15" customHeight="1" x14ac:dyDescent="0.25">
      <c r="A20" s="200">
        <v>13</v>
      </c>
      <c r="B20" s="458" t="s">
        <v>640</v>
      </c>
      <c r="C20" s="542">
        <v>10627173</v>
      </c>
      <c r="D20" s="210">
        <v>0</v>
      </c>
      <c r="E20" s="202">
        <v>10508920</v>
      </c>
    </row>
    <row r="21" spans="1:5" s="1" customFormat="1" ht="15" customHeight="1" x14ac:dyDescent="0.25">
      <c r="A21" s="200">
        <v>14</v>
      </c>
      <c r="B21" s="458" t="s">
        <v>641</v>
      </c>
      <c r="C21" s="542">
        <v>55339777</v>
      </c>
      <c r="D21" s="210">
        <v>0</v>
      </c>
      <c r="E21" s="202">
        <v>65706581</v>
      </c>
    </row>
    <row r="22" spans="1:5" s="1" customFormat="1" ht="15" customHeight="1" x14ac:dyDescent="0.25">
      <c r="A22" s="200">
        <v>15</v>
      </c>
      <c r="B22" s="458" t="s">
        <v>642</v>
      </c>
      <c r="C22" s="542">
        <v>193050</v>
      </c>
      <c r="D22" s="210">
        <v>0</v>
      </c>
      <c r="E22" s="202">
        <v>175500</v>
      </c>
    </row>
    <row r="23" spans="1:5" s="1" customFormat="1" ht="15" customHeight="1" x14ac:dyDescent="0.25">
      <c r="A23" s="200">
        <v>16</v>
      </c>
      <c r="B23" s="458" t="s">
        <v>643</v>
      </c>
      <c r="C23" s="542">
        <v>34112</v>
      </c>
      <c r="D23" s="210">
        <v>0</v>
      </c>
      <c r="E23" s="202">
        <v>34342</v>
      </c>
    </row>
    <row r="24" spans="1:5" ht="15" customHeight="1" x14ac:dyDescent="0.25">
      <c r="A24" s="203">
        <v>17</v>
      </c>
      <c r="B24" s="459" t="s">
        <v>645</v>
      </c>
      <c r="C24" s="245">
        <f>SUM(C20:C23)</f>
        <v>66194112</v>
      </c>
      <c r="D24" s="211">
        <v>0</v>
      </c>
      <c r="E24" s="205">
        <f>SUM(E20:E23)</f>
        <v>76425343</v>
      </c>
    </row>
    <row r="25" spans="1:5" ht="15" customHeight="1" x14ac:dyDescent="0.25">
      <c r="A25" s="200">
        <v>18</v>
      </c>
      <c r="B25" s="458" t="s">
        <v>646</v>
      </c>
      <c r="C25" s="542">
        <v>18754775</v>
      </c>
      <c r="D25" s="210">
        <v>0</v>
      </c>
      <c r="E25" s="202">
        <v>21675328</v>
      </c>
    </row>
    <row r="26" spans="1:5" ht="15" customHeight="1" x14ac:dyDescent="0.25">
      <c r="A26" s="200">
        <v>19</v>
      </c>
      <c r="B26" s="458" t="s">
        <v>647</v>
      </c>
      <c r="C26" s="542">
        <v>13581004</v>
      </c>
      <c r="D26" s="210">
        <v>0</v>
      </c>
      <c r="E26" s="202">
        <v>12190288</v>
      </c>
    </row>
    <row r="27" spans="1:5" ht="15" customHeight="1" x14ac:dyDescent="0.25">
      <c r="A27" s="200">
        <v>20</v>
      </c>
      <c r="B27" s="458" t="s">
        <v>648</v>
      </c>
      <c r="C27" s="542">
        <v>9532179</v>
      </c>
      <c r="D27" s="210">
        <v>0</v>
      </c>
      <c r="E27" s="202">
        <v>9683203</v>
      </c>
    </row>
    <row r="28" spans="1:5" ht="15" customHeight="1" x14ac:dyDescent="0.25">
      <c r="A28" s="203">
        <v>21</v>
      </c>
      <c r="B28" s="459" t="s">
        <v>649</v>
      </c>
      <c r="C28" s="245">
        <f>SUM(C25:C27)</f>
        <v>41867958</v>
      </c>
      <c r="D28" s="211">
        <v>0</v>
      </c>
      <c r="E28" s="205">
        <f>SUM(E25:E27)</f>
        <v>43548819</v>
      </c>
    </row>
    <row r="29" spans="1:5" ht="15" customHeight="1" x14ac:dyDescent="0.25">
      <c r="A29" s="203">
        <v>22</v>
      </c>
      <c r="B29" s="459" t="s">
        <v>359</v>
      </c>
      <c r="C29" s="245">
        <v>42195854</v>
      </c>
      <c r="D29" s="211">
        <v>0</v>
      </c>
      <c r="E29" s="205">
        <v>45240979</v>
      </c>
    </row>
    <row r="30" spans="1:5" ht="15" customHeight="1" x14ac:dyDescent="0.25">
      <c r="A30" s="203">
        <v>23</v>
      </c>
      <c r="B30" s="459" t="s">
        <v>360</v>
      </c>
      <c r="C30" s="245">
        <v>77478072</v>
      </c>
      <c r="D30" s="211">
        <v>0</v>
      </c>
      <c r="E30" s="205">
        <v>85345228</v>
      </c>
    </row>
    <row r="31" spans="1:5" ht="18" customHeight="1" x14ac:dyDescent="0.25">
      <c r="A31" s="203">
        <v>24</v>
      </c>
      <c r="B31" s="459" t="s">
        <v>23</v>
      </c>
      <c r="C31" s="245">
        <f>C11+C14+C19-C24-C28-C29-C30</f>
        <v>41120897</v>
      </c>
      <c r="D31" s="546">
        <f>D11+D14+D19-D24-D28-D29-D30</f>
        <v>0</v>
      </c>
      <c r="E31" s="244">
        <f>E11+E14+E19-E24-E28-E29-E30</f>
        <v>-12864434</v>
      </c>
    </row>
    <row r="32" spans="1:5" ht="15" customHeight="1" x14ac:dyDescent="0.25">
      <c r="A32" s="200">
        <v>25</v>
      </c>
      <c r="B32" s="533" t="s">
        <v>650</v>
      </c>
      <c r="C32" s="542">
        <v>500000</v>
      </c>
      <c r="D32" s="210">
        <v>0</v>
      </c>
      <c r="E32" s="202">
        <v>299000</v>
      </c>
    </row>
    <row r="33" spans="1:5" ht="24" x14ac:dyDescent="0.25">
      <c r="A33" s="760">
        <v>26</v>
      </c>
      <c r="B33" s="688" t="s">
        <v>651</v>
      </c>
      <c r="C33" s="542">
        <v>0</v>
      </c>
      <c r="D33" s="210">
        <v>0</v>
      </c>
      <c r="E33" s="202">
        <v>0</v>
      </c>
    </row>
    <row r="34" spans="1:5" ht="24" x14ac:dyDescent="0.25">
      <c r="A34" s="760">
        <v>27</v>
      </c>
      <c r="B34" s="688" t="s">
        <v>652</v>
      </c>
      <c r="C34" s="542">
        <v>0</v>
      </c>
      <c r="D34" s="210">
        <v>0</v>
      </c>
      <c r="E34" s="202">
        <v>0</v>
      </c>
    </row>
    <row r="35" spans="1:5" ht="24" x14ac:dyDescent="0.25">
      <c r="A35" s="200">
        <v>28</v>
      </c>
      <c r="B35" s="761" t="s">
        <v>653</v>
      </c>
      <c r="C35" s="542">
        <v>888698</v>
      </c>
      <c r="D35" s="210">
        <v>0</v>
      </c>
      <c r="E35" s="202">
        <v>1934836</v>
      </c>
    </row>
    <row r="36" spans="1:5" ht="15" customHeight="1" x14ac:dyDescent="0.25">
      <c r="A36" s="200">
        <v>29</v>
      </c>
      <c r="B36" s="533" t="s">
        <v>654</v>
      </c>
      <c r="C36" s="631">
        <v>0</v>
      </c>
      <c r="D36" s="534">
        <v>0</v>
      </c>
      <c r="E36" s="535">
        <v>0</v>
      </c>
    </row>
    <row r="37" spans="1:5" ht="24" x14ac:dyDescent="0.25">
      <c r="A37" s="760">
        <v>30</v>
      </c>
      <c r="B37" s="688" t="s">
        <v>655</v>
      </c>
      <c r="C37" s="631">
        <v>0</v>
      </c>
      <c r="D37" s="534">
        <v>0</v>
      </c>
      <c r="E37" s="535">
        <v>0</v>
      </c>
    </row>
    <row r="38" spans="1:5" ht="24" x14ac:dyDescent="0.25">
      <c r="A38" s="760">
        <v>31</v>
      </c>
      <c r="B38" s="688" t="s">
        <v>656</v>
      </c>
      <c r="C38" s="631">
        <v>0</v>
      </c>
      <c r="D38" s="534">
        <v>0</v>
      </c>
      <c r="E38" s="535">
        <v>0</v>
      </c>
    </row>
    <row r="39" spans="1:5" ht="23.4" thickBot="1" x14ac:dyDescent="0.3">
      <c r="A39" s="764">
        <v>32</v>
      </c>
      <c r="B39" s="765" t="s">
        <v>657</v>
      </c>
      <c r="C39" s="543">
        <f>SUM(C32:C38)</f>
        <v>1388698</v>
      </c>
      <c r="D39" s="543">
        <f>SUM(D32:D38)</f>
        <v>0</v>
      </c>
      <c r="E39" s="232">
        <f>SUM(E32:E38)</f>
        <v>2233836</v>
      </c>
    </row>
    <row r="40" spans="1:5" ht="15" customHeight="1" thickTop="1" x14ac:dyDescent="0.25">
      <c r="A40" s="196"/>
      <c r="B40" s="192"/>
      <c r="C40" s="193"/>
      <c r="D40" s="193"/>
      <c r="E40" s="242" t="s">
        <v>363</v>
      </c>
    </row>
    <row r="41" spans="1:5" ht="15" customHeight="1" x14ac:dyDescent="0.25">
      <c r="A41" s="196"/>
      <c r="B41" s="192"/>
      <c r="C41" s="193"/>
      <c r="D41" s="193"/>
      <c r="E41" s="242" t="str">
        <f>E2</f>
        <v>a   4/2017. (V.31.) önkormányzati rendelethez</v>
      </c>
    </row>
    <row r="42" spans="1:5" ht="15" customHeight="1" x14ac:dyDescent="0.25">
      <c r="A42" s="196"/>
      <c r="C42" s="193"/>
      <c r="D42" s="193"/>
      <c r="E42" s="193"/>
    </row>
    <row r="43" spans="1:5" ht="15" customHeight="1" thickBot="1" x14ac:dyDescent="0.3">
      <c r="A43" s="196"/>
      <c r="B43" s="192"/>
      <c r="C43" s="10"/>
      <c r="D43" s="15"/>
      <c r="E43" s="5" t="s">
        <v>637</v>
      </c>
    </row>
    <row r="44" spans="1:5" ht="48.75" customHeight="1" thickTop="1" x14ac:dyDescent="0.25">
      <c r="A44" s="30" t="s">
        <v>158</v>
      </c>
      <c r="B44" s="31" t="s">
        <v>138</v>
      </c>
      <c r="C44" s="221" t="s">
        <v>156</v>
      </c>
      <c r="D44" s="31" t="s">
        <v>20</v>
      </c>
      <c r="E44" s="32" t="s">
        <v>22</v>
      </c>
    </row>
    <row r="45" spans="1:5" ht="15" customHeight="1" thickBot="1" x14ac:dyDescent="0.3">
      <c r="A45" s="47" t="s">
        <v>516</v>
      </c>
      <c r="B45" s="48" t="s">
        <v>532</v>
      </c>
      <c r="C45" s="456" t="s">
        <v>518</v>
      </c>
      <c r="D45" s="48" t="s">
        <v>519</v>
      </c>
      <c r="E45" s="49" t="s">
        <v>533</v>
      </c>
    </row>
    <row r="46" spans="1:5" ht="15" customHeight="1" thickTop="1" x14ac:dyDescent="0.25">
      <c r="A46" s="763">
        <v>33</v>
      </c>
      <c r="B46" s="688" t="s">
        <v>662</v>
      </c>
      <c r="C46" s="631">
        <v>0</v>
      </c>
      <c r="D46" s="534">
        <v>0</v>
      </c>
      <c r="E46" s="535">
        <v>0</v>
      </c>
    </row>
    <row r="47" spans="1:5" ht="24" x14ac:dyDescent="0.25">
      <c r="A47" s="760">
        <v>34</v>
      </c>
      <c r="B47" s="688" t="s">
        <v>658</v>
      </c>
      <c r="C47" s="542">
        <v>0</v>
      </c>
      <c r="D47" s="210">
        <v>0</v>
      </c>
      <c r="E47" s="202">
        <v>0</v>
      </c>
    </row>
    <row r="48" spans="1:5" ht="15" customHeight="1" x14ac:dyDescent="0.25">
      <c r="A48" s="760">
        <v>35</v>
      </c>
      <c r="B48" s="688" t="s">
        <v>659</v>
      </c>
      <c r="C48" s="542">
        <v>50865</v>
      </c>
      <c r="D48" s="210">
        <v>0</v>
      </c>
      <c r="E48" s="202">
        <v>8840</v>
      </c>
    </row>
    <row r="49" spans="1:6" ht="15" customHeight="1" x14ac:dyDescent="0.25">
      <c r="A49" s="760">
        <v>36</v>
      </c>
      <c r="B49" s="688" t="s">
        <v>661</v>
      </c>
      <c r="C49" s="542">
        <v>0</v>
      </c>
      <c r="D49" s="210">
        <v>0</v>
      </c>
      <c r="E49" s="202">
        <v>0</v>
      </c>
    </row>
    <row r="50" spans="1:6" ht="15" customHeight="1" x14ac:dyDescent="0.25">
      <c r="A50" s="760">
        <v>37</v>
      </c>
      <c r="B50" s="688" t="s">
        <v>660</v>
      </c>
      <c r="C50" s="542">
        <v>0</v>
      </c>
      <c r="D50" s="210">
        <v>0</v>
      </c>
      <c r="E50" s="202">
        <v>0</v>
      </c>
    </row>
    <row r="51" spans="1:6" ht="15" customHeight="1" x14ac:dyDescent="0.25">
      <c r="A51" s="203">
        <v>38</v>
      </c>
      <c r="B51" s="762" t="s">
        <v>663</v>
      </c>
      <c r="C51" s="245">
        <f>SUM(C46:C50)</f>
        <v>50865</v>
      </c>
      <c r="D51" s="245">
        <f>SUM(D46:D50)</f>
        <v>0</v>
      </c>
      <c r="E51" s="205">
        <f>SUM(E46:E50)</f>
        <v>8840</v>
      </c>
    </row>
    <row r="52" spans="1:6" ht="18" customHeight="1" thickBot="1" x14ac:dyDescent="0.3">
      <c r="A52" s="206">
        <v>39</v>
      </c>
      <c r="B52" s="460" t="s">
        <v>361</v>
      </c>
      <c r="C52" s="545">
        <f>C39-C51</f>
        <v>1337833</v>
      </c>
      <c r="D52" s="212">
        <v>0</v>
      </c>
      <c r="E52" s="208">
        <f>E39-E51</f>
        <v>2224996</v>
      </c>
    </row>
    <row r="53" spans="1:6" ht="18" customHeight="1" thickTop="1" thickBot="1" x14ac:dyDescent="0.3">
      <c r="A53" s="206">
        <v>40</v>
      </c>
      <c r="B53" s="460" t="s">
        <v>664</v>
      </c>
      <c r="C53" s="545">
        <f>C31+C52</f>
        <v>42458730</v>
      </c>
      <c r="D53" s="212">
        <v>0</v>
      </c>
      <c r="E53" s="208">
        <f>E31+E52</f>
        <v>-10639438</v>
      </c>
    </row>
    <row r="54" spans="1:6" ht="18" customHeight="1" thickTop="1" x14ac:dyDescent="0.25">
      <c r="B54" s="170"/>
      <c r="C54" s="174"/>
      <c r="D54" s="174"/>
      <c r="E54" s="174"/>
    </row>
    <row r="55" spans="1:6" x14ac:dyDescent="0.25">
      <c r="B55" s="170"/>
      <c r="C55" s="174"/>
      <c r="D55" s="174"/>
      <c r="E55" s="174"/>
      <c r="F55" s="243"/>
    </row>
    <row r="56" spans="1:6" x14ac:dyDescent="0.25">
      <c r="B56" s="170"/>
      <c r="C56" s="174"/>
      <c r="D56" s="174"/>
      <c r="E56" s="174"/>
      <c r="F56" s="243"/>
    </row>
    <row r="57" spans="1:6" x14ac:dyDescent="0.25">
      <c r="B57" s="170"/>
      <c r="C57" s="169"/>
      <c r="D57" s="169"/>
      <c r="E57" s="169"/>
      <c r="F57" s="243"/>
    </row>
    <row r="58" spans="1:6" x14ac:dyDescent="0.25">
      <c r="B58" s="170"/>
      <c r="C58" s="169"/>
      <c r="D58" s="169"/>
      <c r="E58" s="169"/>
      <c r="F58" s="243"/>
    </row>
    <row r="59" spans="1:6" x14ac:dyDescent="0.25">
      <c r="B59" s="170"/>
      <c r="C59" s="174"/>
      <c r="D59" s="174"/>
      <c r="E59" s="174"/>
      <c r="F59" s="243"/>
    </row>
    <row r="60" spans="1:6" x14ac:dyDescent="0.25">
      <c r="B60" s="170"/>
      <c r="C60" s="174"/>
      <c r="D60" s="174"/>
      <c r="E60" s="174"/>
      <c r="F60" s="243"/>
    </row>
    <row r="61" spans="1:6" x14ac:dyDescent="0.25">
      <c r="B61" s="170"/>
      <c r="C61" s="174"/>
      <c r="D61" s="174"/>
      <c r="E61" s="174"/>
      <c r="F61" s="243"/>
    </row>
    <row r="62" spans="1:6" x14ac:dyDescent="0.25">
      <c r="B62" s="170"/>
      <c r="C62" s="174"/>
      <c r="D62" s="174"/>
      <c r="E62" s="174"/>
      <c r="F62" s="243"/>
    </row>
    <row r="63" spans="1:6" x14ac:dyDescent="0.25">
      <c r="F63" s="243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462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 4/2017.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677</v>
      </c>
      <c r="B4" s="924"/>
      <c r="C4" s="924"/>
      <c r="D4" s="924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637</v>
      </c>
    </row>
    <row r="7" spans="1:5" s="15" customFormat="1" ht="24.6" thickTop="1" x14ac:dyDescent="0.25">
      <c r="A7" s="30" t="s">
        <v>158</v>
      </c>
      <c r="B7" s="31" t="s">
        <v>138</v>
      </c>
      <c r="C7" s="32" t="s">
        <v>22</v>
      </c>
      <c r="D7" s="171"/>
    </row>
    <row r="8" spans="1:5" s="15" customFormat="1" ht="15" customHeight="1" thickBot="1" x14ac:dyDescent="0.3">
      <c r="A8" s="47" t="s">
        <v>516</v>
      </c>
      <c r="B8" s="48" t="s">
        <v>532</v>
      </c>
      <c r="C8" s="49" t="s">
        <v>518</v>
      </c>
      <c r="D8" s="171"/>
    </row>
    <row r="9" spans="1:5" s="1" customFormat="1" ht="15" customHeight="1" thickTop="1" x14ac:dyDescent="0.25">
      <c r="A9" s="197" t="s">
        <v>63</v>
      </c>
      <c r="B9" s="198" t="s">
        <v>1</v>
      </c>
      <c r="C9" s="246">
        <v>258924375</v>
      </c>
      <c r="D9" s="169"/>
      <c r="E9" s="547"/>
    </row>
    <row r="10" spans="1:5" s="1" customFormat="1" ht="15" customHeight="1" x14ac:dyDescent="0.25">
      <c r="A10" s="200" t="s">
        <v>64</v>
      </c>
      <c r="B10" s="201" t="s">
        <v>2</v>
      </c>
      <c r="C10" s="246">
        <v>277946649</v>
      </c>
      <c r="D10" s="169"/>
      <c r="E10" s="547"/>
    </row>
    <row r="11" spans="1:5" s="1" customFormat="1" ht="15" customHeight="1" x14ac:dyDescent="0.25">
      <c r="A11" s="203" t="s">
        <v>65</v>
      </c>
      <c r="B11" s="204" t="s">
        <v>3</v>
      </c>
      <c r="C11" s="247">
        <f>C9-C10</f>
        <v>-19022274</v>
      </c>
      <c r="D11" s="169"/>
      <c r="E11" s="548"/>
    </row>
    <row r="12" spans="1:5" s="1" customFormat="1" ht="15" customHeight="1" x14ac:dyDescent="0.25">
      <c r="A12" s="200" t="s">
        <v>66</v>
      </c>
      <c r="B12" s="201" t="s">
        <v>4</v>
      </c>
      <c r="C12" s="246">
        <v>220667037</v>
      </c>
      <c r="D12" s="169"/>
      <c r="E12" s="547"/>
    </row>
    <row r="13" spans="1:5" s="1" customFormat="1" ht="15" customHeight="1" x14ac:dyDescent="0.25">
      <c r="A13" s="200" t="s">
        <v>67</v>
      </c>
      <c r="B13" s="201" t="s">
        <v>5</v>
      </c>
      <c r="C13" s="246">
        <v>121077453</v>
      </c>
      <c r="D13" s="169"/>
      <c r="E13" s="547"/>
    </row>
    <row r="14" spans="1:5" s="1" customFormat="1" ht="15" customHeight="1" x14ac:dyDescent="0.25">
      <c r="A14" s="203" t="s">
        <v>68</v>
      </c>
      <c r="B14" s="204" t="s">
        <v>6</v>
      </c>
      <c r="C14" s="247">
        <f>C12-C13</f>
        <v>99589584</v>
      </c>
      <c r="D14" s="169"/>
      <c r="E14" s="548"/>
    </row>
    <row r="15" spans="1:5" s="1" customFormat="1" ht="15" customHeight="1" x14ac:dyDescent="0.25">
      <c r="A15" s="203" t="s">
        <v>69</v>
      </c>
      <c r="B15" s="204" t="s">
        <v>7</v>
      </c>
      <c r="C15" s="247">
        <f>C11+C14</f>
        <v>80567310</v>
      </c>
      <c r="D15" s="169"/>
      <c r="E15" s="548"/>
    </row>
    <row r="16" spans="1:5" s="1" customFormat="1" ht="15" customHeight="1" x14ac:dyDescent="0.25">
      <c r="A16" s="200" t="s">
        <v>70</v>
      </c>
      <c r="B16" s="201" t="s">
        <v>8</v>
      </c>
      <c r="C16" s="246">
        <v>0</v>
      </c>
      <c r="D16" s="169"/>
      <c r="E16" s="548"/>
    </row>
    <row r="17" spans="1:5" s="1" customFormat="1" ht="15" customHeight="1" x14ac:dyDescent="0.25">
      <c r="A17" s="200" t="s">
        <v>71</v>
      </c>
      <c r="B17" s="201" t="s">
        <v>9</v>
      </c>
      <c r="C17" s="246">
        <v>0</v>
      </c>
      <c r="D17" s="169"/>
      <c r="E17" s="548"/>
    </row>
    <row r="18" spans="1:5" s="1" customFormat="1" ht="15" customHeight="1" x14ac:dyDescent="0.25">
      <c r="A18" s="203" t="s">
        <v>72</v>
      </c>
      <c r="B18" s="204" t="s">
        <v>10</v>
      </c>
      <c r="C18" s="247">
        <v>0</v>
      </c>
      <c r="D18" s="169"/>
    </row>
    <row r="19" spans="1:5" s="1" customFormat="1" ht="15" customHeight="1" x14ac:dyDescent="0.25">
      <c r="A19" s="200" t="s">
        <v>140</v>
      </c>
      <c r="B19" s="201" t="s">
        <v>11</v>
      </c>
      <c r="C19" s="246">
        <v>0</v>
      </c>
      <c r="D19" s="169"/>
    </row>
    <row r="20" spans="1:5" s="1" customFormat="1" ht="15" customHeight="1" x14ac:dyDescent="0.25">
      <c r="A20" s="200" t="s">
        <v>73</v>
      </c>
      <c r="B20" s="201" t="s">
        <v>12</v>
      </c>
      <c r="C20" s="246">
        <v>0</v>
      </c>
      <c r="D20" s="169"/>
    </row>
    <row r="21" spans="1:5" s="1" customFormat="1" ht="15" customHeight="1" x14ac:dyDescent="0.25">
      <c r="A21" s="203" t="s">
        <v>141</v>
      </c>
      <c r="B21" s="204" t="s">
        <v>13</v>
      </c>
      <c r="C21" s="247">
        <v>0</v>
      </c>
      <c r="D21" s="169"/>
    </row>
    <row r="22" spans="1:5" s="1" customFormat="1" ht="15" customHeight="1" x14ac:dyDescent="0.25">
      <c r="A22" s="203" t="s">
        <v>142</v>
      </c>
      <c r="B22" s="204" t="s">
        <v>14</v>
      </c>
      <c r="C22" s="247">
        <v>0</v>
      </c>
      <c r="D22" s="169"/>
    </row>
    <row r="23" spans="1:5" s="1" customFormat="1" ht="15" customHeight="1" x14ac:dyDescent="0.25">
      <c r="A23" s="203" t="s">
        <v>143</v>
      </c>
      <c r="B23" s="204" t="s">
        <v>15</v>
      </c>
      <c r="C23" s="247">
        <f>C15+C22</f>
        <v>80567310</v>
      </c>
      <c r="D23" s="169"/>
    </row>
    <row r="24" spans="1:5" s="1" customFormat="1" ht="15" customHeight="1" x14ac:dyDescent="0.25">
      <c r="A24" s="203" t="s">
        <v>74</v>
      </c>
      <c r="B24" s="204" t="s">
        <v>16</v>
      </c>
      <c r="C24" s="247">
        <v>4103385</v>
      </c>
      <c r="D24" s="8"/>
    </row>
    <row r="25" spans="1:5" ht="15" customHeight="1" x14ac:dyDescent="0.25">
      <c r="A25" s="203" t="s">
        <v>144</v>
      </c>
      <c r="B25" s="204" t="s">
        <v>17</v>
      </c>
      <c r="C25" s="247">
        <f>C15-C24</f>
        <v>76463925</v>
      </c>
    </row>
    <row r="26" spans="1:5" ht="15" customHeight="1" x14ac:dyDescent="0.25">
      <c r="A26" s="203" t="s">
        <v>145</v>
      </c>
      <c r="B26" s="204" t="s">
        <v>19</v>
      </c>
      <c r="C26" s="247">
        <v>0</v>
      </c>
    </row>
    <row r="27" spans="1:5" ht="15" customHeight="1" thickBot="1" x14ac:dyDescent="0.3">
      <c r="A27" s="206" t="s">
        <v>62</v>
      </c>
      <c r="B27" s="207" t="s">
        <v>18</v>
      </c>
      <c r="C27" s="248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H76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463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 4/2017. (V.31.)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24" t="s">
        <v>678</v>
      </c>
      <c r="B4" s="924"/>
      <c r="C4" s="924"/>
      <c r="D4" s="924"/>
      <c r="E4" s="924"/>
      <c r="F4" s="924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637</v>
      </c>
    </row>
    <row r="6" spans="1:6" s="15" customFormat="1" ht="24.6" thickTop="1" x14ac:dyDescent="0.25">
      <c r="A6" s="30" t="s">
        <v>158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157</v>
      </c>
    </row>
    <row r="7" spans="1:6" s="15" customFormat="1" ht="15" customHeight="1" thickBot="1" x14ac:dyDescent="0.3">
      <c r="A7" s="47" t="s">
        <v>516</v>
      </c>
      <c r="B7" s="48" t="s">
        <v>517</v>
      </c>
      <c r="C7" s="48" t="s">
        <v>518</v>
      </c>
      <c r="D7" s="48" t="s">
        <v>519</v>
      </c>
      <c r="E7" s="48" t="s">
        <v>520</v>
      </c>
      <c r="F7" s="49" t="s">
        <v>521</v>
      </c>
    </row>
    <row r="8" spans="1:6" s="1" customFormat="1" ht="24.6" thickTop="1" x14ac:dyDescent="0.25">
      <c r="A8" s="197" t="s">
        <v>63</v>
      </c>
      <c r="B8" s="559" t="s">
        <v>378</v>
      </c>
      <c r="C8" s="46">
        <v>44100796</v>
      </c>
      <c r="D8" s="46">
        <v>44784947</v>
      </c>
      <c r="E8" s="46">
        <v>44784947</v>
      </c>
      <c r="F8" s="565">
        <f>E8/D8</f>
        <v>1</v>
      </c>
    </row>
    <row r="9" spans="1:6" s="1" customFormat="1" ht="24" x14ac:dyDescent="0.25">
      <c r="A9" s="200" t="s">
        <v>64</v>
      </c>
      <c r="B9" s="560" t="s">
        <v>379</v>
      </c>
      <c r="C9" s="23">
        <v>12824300</v>
      </c>
      <c r="D9" s="23">
        <v>12824300</v>
      </c>
      <c r="E9" s="23">
        <v>12824300</v>
      </c>
      <c r="F9" s="566">
        <f>E9/D9</f>
        <v>1</v>
      </c>
    </row>
    <row r="10" spans="1:6" s="1" customFormat="1" ht="24" x14ac:dyDescent="0.25">
      <c r="A10" s="200" t="s">
        <v>65</v>
      </c>
      <c r="B10" s="560" t="s">
        <v>380</v>
      </c>
      <c r="C10" s="23">
        <v>5626751</v>
      </c>
      <c r="D10" s="23">
        <v>5626751</v>
      </c>
      <c r="E10" s="23">
        <v>5626751</v>
      </c>
      <c r="F10" s="566">
        <f>E10/D10</f>
        <v>1</v>
      </c>
    </row>
    <row r="11" spans="1:6" s="1" customFormat="1" ht="24" x14ac:dyDescent="0.25">
      <c r="A11" s="200" t="s">
        <v>66</v>
      </c>
      <c r="B11" s="772" t="s">
        <v>381</v>
      </c>
      <c r="C11" s="23">
        <v>1200000</v>
      </c>
      <c r="D11" s="23">
        <v>1200000</v>
      </c>
      <c r="E11" s="23">
        <v>1200000</v>
      </c>
      <c r="F11" s="566">
        <f>E11/D11</f>
        <v>1</v>
      </c>
    </row>
    <row r="12" spans="1:6" s="1" customFormat="1" ht="24" x14ac:dyDescent="0.25">
      <c r="A12" s="200" t="s">
        <v>67</v>
      </c>
      <c r="B12" s="774" t="s">
        <v>679</v>
      </c>
      <c r="C12" s="23">
        <v>0</v>
      </c>
      <c r="D12" s="23">
        <v>13845979</v>
      </c>
      <c r="E12" s="23">
        <v>13845979</v>
      </c>
      <c r="F12" s="566">
        <f t="shared" ref="F12:F13" si="0">E12/D12</f>
        <v>1</v>
      </c>
    </row>
    <row r="13" spans="1:6" s="1" customFormat="1" ht="15" customHeight="1" x14ac:dyDescent="0.25">
      <c r="A13" s="200" t="s">
        <v>68</v>
      </c>
      <c r="B13" s="774" t="s">
        <v>680</v>
      </c>
      <c r="C13" s="23">
        <v>0</v>
      </c>
      <c r="D13" s="23">
        <v>155840</v>
      </c>
      <c r="E13" s="23">
        <v>155840</v>
      </c>
      <c r="F13" s="566">
        <f t="shared" si="0"/>
        <v>1</v>
      </c>
    </row>
    <row r="14" spans="1:6" s="1" customFormat="1" ht="24" x14ac:dyDescent="0.25">
      <c r="A14" s="249" t="s">
        <v>69</v>
      </c>
      <c r="B14" s="773" t="s">
        <v>681</v>
      </c>
      <c r="C14" s="39">
        <f>SUM(C8:C13)</f>
        <v>63751847</v>
      </c>
      <c r="D14" s="39">
        <f t="shared" ref="D14:E14" si="1">SUM(D8:D13)</f>
        <v>78437817</v>
      </c>
      <c r="E14" s="39">
        <f t="shared" si="1"/>
        <v>78437817</v>
      </c>
      <c r="F14" s="567">
        <f t="shared" ref="F14:F34" si="2">E14/D14</f>
        <v>1</v>
      </c>
    </row>
    <row r="15" spans="1:6" s="1" customFormat="1" ht="24" x14ac:dyDescent="0.25">
      <c r="A15" s="249" t="s">
        <v>70</v>
      </c>
      <c r="B15" s="775" t="s">
        <v>383</v>
      </c>
      <c r="C15" s="39">
        <v>734153</v>
      </c>
      <c r="D15" s="39">
        <v>3513380</v>
      </c>
      <c r="E15" s="39">
        <f>SUM(E16:E18)</f>
        <v>3513380</v>
      </c>
      <c r="F15" s="567">
        <f t="shared" si="2"/>
        <v>1</v>
      </c>
    </row>
    <row r="16" spans="1:6" s="1" customFormat="1" ht="15" customHeight="1" x14ac:dyDescent="0.25">
      <c r="A16" s="760" t="s">
        <v>71</v>
      </c>
      <c r="B16" s="688" t="s">
        <v>682</v>
      </c>
      <c r="C16" s="23">
        <v>0</v>
      </c>
      <c r="D16" s="23">
        <v>0</v>
      </c>
      <c r="E16" s="23">
        <v>541129</v>
      </c>
      <c r="F16" s="566"/>
    </row>
    <row r="17" spans="1:6" s="1" customFormat="1" ht="15" customHeight="1" x14ac:dyDescent="0.25">
      <c r="A17" s="760" t="s">
        <v>72</v>
      </c>
      <c r="B17" s="688" t="s">
        <v>683</v>
      </c>
      <c r="C17" s="23">
        <v>0</v>
      </c>
      <c r="D17" s="23">
        <v>0</v>
      </c>
      <c r="E17" s="23">
        <v>1847515</v>
      </c>
      <c r="F17" s="566"/>
    </row>
    <row r="18" spans="1:6" s="1" customFormat="1" ht="15" customHeight="1" x14ac:dyDescent="0.25">
      <c r="A18" s="760" t="s">
        <v>140</v>
      </c>
      <c r="B18" s="688" t="s">
        <v>684</v>
      </c>
      <c r="C18" s="23">
        <v>0</v>
      </c>
      <c r="D18" s="23">
        <v>0</v>
      </c>
      <c r="E18" s="23">
        <v>1124736</v>
      </c>
      <c r="F18" s="567"/>
    </row>
    <row r="19" spans="1:6" s="1" customFormat="1" ht="22.8" x14ac:dyDescent="0.25">
      <c r="A19" s="203" t="s">
        <v>73</v>
      </c>
      <c r="B19" s="776" t="s">
        <v>685</v>
      </c>
      <c r="C19" s="35">
        <f>C14+C15</f>
        <v>64486000</v>
      </c>
      <c r="D19" s="35">
        <f t="shared" ref="D19:E19" si="3">D14+D15</f>
        <v>81951197</v>
      </c>
      <c r="E19" s="35">
        <f t="shared" si="3"/>
        <v>81951197</v>
      </c>
      <c r="F19" s="568">
        <f t="shared" si="2"/>
        <v>1</v>
      </c>
    </row>
    <row r="20" spans="1:6" s="1" customFormat="1" ht="15" customHeight="1" x14ac:dyDescent="0.25">
      <c r="A20" s="249" t="s">
        <v>141</v>
      </c>
      <c r="B20" s="561" t="s">
        <v>384</v>
      </c>
      <c r="C20" s="39">
        <v>0</v>
      </c>
      <c r="D20" s="39">
        <v>0</v>
      </c>
      <c r="E20" s="39">
        <v>0</v>
      </c>
      <c r="F20" s="567"/>
    </row>
    <row r="21" spans="1:6" s="1" customFormat="1" ht="24" x14ac:dyDescent="0.25">
      <c r="A21" s="249" t="s">
        <v>142</v>
      </c>
      <c r="B21" s="561" t="s">
        <v>390</v>
      </c>
      <c r="C21" s="39">
        <v>0</v>
      </c>
      <c r="D21" s="39">
        <v>0</v>
      </c>
      <c r="E21" s="39">
        <v>0</v>
      </c>
      <c r="F21" s="567"/>
    </row>
    <row r="22" spans="1:6" s="1" customFormat="1" ht="22.8" x14ac:dyDescent="0.25">
      <c r="A22" s="203">
        <v>15</v>
      </c>
      <c r="B22" s="562" t="s">
        <v>686</v>
      </c>
      <c r="C22" s="35">
        <f>C20+C21</f>
        <v>0</v>
      </c>
      <c r="D22" s="35">
        <f>D20+D21</f>
        <v>0</v>
      </c>
      <c r="E22" s="35">
        <f>E20+E21</f>
        <v>0</v>
      </c>
      <c r="F22" s="569"/>
    </row>
    <row r="23" spans="1:6" s="1" customFormat="1" ht="15" customHeight="1" x14ac:dyDescent="0.25">
      <c r="A23" s="249">
        <v>16</v>
      </c>
      <c r="B23" s="561" t="s">
        <v>391</v>
      </c>
      <c r="C23" s="39">
        <v>48050000</v>
      </c>
      <c r="D23" s="39">
        <v>48028510</v>
      </c>
      <c r="E23" s="39">
        <f>SUM(E24:E26)</f>
        <v>52613334</v>
      </c>
      <c r="F23" s="567">
        <f t="shared" si="2"/>
        <v>1.095460467126713</v>
      </c>
    </row>
    <row r="24" spans="1:6" s="1" customFormat="1" ht="15" customHeight="1" x14ac:dyDescent="0.25">
      <c r="A24" s="200">
        <v>17</v>
      </c>
      <c r="B24" s="560" t="s">
        <v>392</v>
      </c>
      <c r="C24" s="23">
        <v>0</v>
      </c>
      <c r="D24" s="23">
        <v>0</v>
      </c>
      <c r="E24" s="23">
        <v>40609033</v>
      </c>
      <c r="F24" s="566"/>
    </row>
    <row r="25" spans="1:6" s="1" customFormat="1" ht="15" customHeight="1" x14ac:dyDescent="0.25">
      <c r="A25" s="200">
        <v>18</v>
      </c>
      <c r="B25" s="190" t="s">
        <v>577</v>
      </c>
      <c r="C25" s="23">
        <v>0</v>
      </c>
      <c r="D25" s="23">
        <v>0</v>
      </c>
      <c r="E25" s="23">
        <v>28510</v>
      </c>
      <c r="F25" s="566"/>
    </row>
    <row r="26" spans="1:6" s="1" customFormat="1" ht="15" customHeight="1" x14ac:dyDescent="0.25">
      <c r="A26" s="200">
        <v>19</v>
      </c>
      <c r="B26" s="560" t="s">
        <v>393</v>
      </c>
      <c r="C26" s="23">
        <v>0</v>
      </c>
      <c r="D26" s="23">
        <v>0</v>
      </c>
      <c r="E26" s="23">
        <v>11975791</v>
      </c>
      <c r="F26" s="566"/>
    </row>
    <row r="27" spans="1:6" s="1" customFormat="1" ht="15" customHeight="1" x14ac:dyDescent="0.25">
      <c r="A27" s="200">
        <v>20</v>
      </c>
      <c r="B27" s="560" t="s">
        <v>394</v>
      </c>
      <c r="C27" s="23">
        <v>13000000</v>
      </c>
      <c r="D27" s="23">
        <v>13000000</v>
      </c>
      <c r="E27" s="23">
        <f>SUM(E28)</f>
        <v>17239744</v>
      </c>
      <c r="F27" s="566">
        <f t="shared" si="2"/>
        <v>1.3261341538461537</v>
      </c>
    </row>
    <row r="28" spans="1:6" s="1" customFormat="1" ht="24" x14ac:dyDescent="0.25">
      <c r="A28" s="250">
        <v>21</v>
      </c>
      <c r="B28" s="563" t="s">
        <v>396</v>
      </c>
      <c r="C28" s="43">
        <v>0</v>
      </c>
      <c r="D28" s="43">
        <v>0</v>
      </c>
      <c r="E28" s="43">
        <v>17239744</v>
      </c>
      <c r="F28" s="570"/>
    </row>
    <row r="29" spans="1:6" s="1" customFormat="1" ht="15" customHeight="1" x14ac:dyDescent="0.25">
      <c r="A29" s="200">
        <v>22</v>
      </c>
      <c r="B29" s="560" t="s">
        <v>397</v>
      </c>
      <c r="C29" s="23">
        <v>1600000</v>
      </c>
      <c r="D29" s="23">
        <v>1600000</v>
      </c>
      <c r="E29" s="23">
        <f>E30</f>
        <v>1946892</v>
      </c>
      <c r="F29" s="566">
        <f t="shared" si="2"/>
        <v>1.2168075</v>
      </c>
    </row>
    <row r="30" spans="1:6" s="1" customFormat="1" ht="24" x14ac:dyDescent="0.25">
      <c r="A30" s="250">
        <v>23</v>
      </c>
      <c r="B30" s="563" t="s">
        <v>395</v>
      </c>
      <c r="C30" s="43">
        <v>0</v>
      </c>
      <c r="D30" s="43">
        <v>0</v>
      </c>
      <c r="E30" s="43">
        <v>1946892</v>
      </c>
      <c r="F30" s="570"/>
    </row>
    <row r="31" spans="1:6" s="1" customFormat="1" ht="15" customHeight="1" x14ac:dyDescent="0.25">
      <c r="A31" s="200">
        <v>24</v>
      </c>
      <c r="B31" s="560" t="s">
        <v>398</v>
      </c>
      <c r="C31" s="23">
        <v>14550000</v>
      </c>
      <c r="D31" s="23">
        <v>14500000</v>
      </c>
      <c r="E31" s="23">
        <f>SUM(E32:E32)</f>
        <v>19468580</v>
      </c>
      <c r="F31" s="566">
        <f t="shared" si="2"/>
        <v>1.3426606896551725</v>
      </c>
    </row>
    <row r="32" spans="1:6" s="1" customFormat="1" ht="15" customHeight="1" x14ac:dyDescent="0.25">
      <c r="A32" s="250">
        <v>25</v>
      </c>
      <c r="B32" s="563" t="s">
        <v>399</v>
      </c>
      <c r="C32" s="43">
        <v>0</v>
      </c>
      <c r="D32" s="43">
        <v>0</v>
      </c>
      <c r="E32" s="43">
        <v>19468580</v>
      </c>
      <c r="F32" s="570"/>
    </row>
    <row r="33" spans="1:6" s="1" customFormat="1" ht="15" customHeight="1" x14ac:dyDescent="0.25">
      <c r="A33" s="249">
        <v>26</v>
      </c>
      <c r="B33" s="561" t="s">
        <v>400</v>
      </c>
      <c r="C33" s="39">
        <f>C27+C29+C31</f>
        <v>29150000</v>
      </c>
      <c r="D33" s="39">
        <f>D27+D29+D31</f>
        <v>29100000</v>
      </c>
      <c r="E33" s="39">
        <f>E27+E29+E31</f>
        <v>38655216</v>
      </c>
      <c r="F33" s="567">
        <f t="shared" si="2"/>
        <v>1.3283579381443298</v>
      </c>
    </row>
    <row r="34" spans="1:6" s="1" customFormat="1" ht="15" customHeight="1" x14ac:dyDescent="0.25">
      <c r="A34" s="249">
        <v>27</v>
      </c>
      <c r="B34" s="561" t="s">
        <v>401</v>
      </c>
      <c r="C34" s="39">
        <v>300000</v>
      </c>
      <c r="D34" s="39">
        <v>208000</v>
      </c>
      <c r="E34" s="39">
        <v>235195</v>
      </c>
      <c r="F34" s="567">
        <f t="shared" si="2"/>
        <v>1.1307451923076923</v>
      </c>
    </row>
    <row r="35" spans="1:6" s="59" customFormat="1" ht="18" customHeight="1" thickBot="1" x14ac:dyDescent="0.3">
      <c r="A35" s="206">
        <v>28</v>
      </c>
      <c r="B35" s="564" t="s">
        <v>687</v>
      </c>
      <c r="C35" s="128">
        <f>C23+C33+C34</f>
        <v>77500000</v>
      </c>
      <c r="D35" s="128">
        <f>D23+D33+D34</f>
        <v>77336510</v>
      </c>
      <c r="E35" s="128">
        <f>E23+E33+E34</f>
        <v>91503745</v>
      </c>
      <c r="F35" s="571">
        <f>E35/D35</f>
        <v>1.1831894793287154</v>
      </c>
    </row>
    <row r="36" spans="1:6" ht="13.2" thickTop="1" x14ac:dyDescent="0.25"/>
    <row r="37" spans="1:6" s="59" customFormat="1" ht="15" customHeight="1" x14ac:dyDescent="0.25">
      <c r="A37" s="196"/>
      <c r="B37" s="190"/>
      <c r="C37" s="191"/>
      <c r="D37" s="191"/>
      <c r="E37" s="191"/>
      <c r="F37" s="5" t="s">
        <v>464</v>
      </c>
    </row>
    <row r="38" spans="1:6" s="59" customFormat="1" ht="15" customHeight="1" x14ac:dyDescent="0.25">
      <c r="A38" s="196"/>
      <c r="B38" s="190"/>
      <c r="C38" s="191"/>
      <c r="D38" s="191"/>
      <c r="E38" s="191"/>
      <c r="F38" s="5" t="str">
        <f>F2</f>
        <v>a   4/2017. (V.31.) önkormányzati rendelethez</v>
      </c>
    </row>
    <row r="39" spans="1:6" s="59" customFormat="1" ht="15" customHeight="1" x14ac:dyDescent="0.25">
      <c r="A39" s="196"/>
      <c r="B39" s="190"/>
      <c r="C39" s="191"/>
      <c r="D39" s="191"/>
      <c r="E39" s="191"/>
      <c r="F39" s="5"/>
    </row>
    <row r="40" spans="1:6" s="59" customFormat="1" ht="15" customHeight="1" thickBot="1" x14ac:dyDescent="0.3">
      <c r="A40" s="196"/>
      <c r="B40" s="190"/>
      <c r="C40" s="191"/>
      <c r="D40" s="191"/>
      <c r="E40" s="191"/>
      <c r="F40" s="5" t="s">
        <v>637</v>
      </c>
    </row>
    <row r="41" spans="1:6" s="59" customFormat="1" ht="24.6" thickTop="1" x14ac:dyDescent="0.25">
      <c r="A41" s="30" t="s">
        <v>158</v>
      </c>
      <c r="B41" s="31" t="s">
        <v>138</v>
      </c>
      <c r="C41" s="31" t="s">
        <v>153</v>
      </c>
      <c r="D41" s="31" t="s">
        <v>154</v>
      </c>
      <c r="E41" s="31" t="s">
        <v>155</v>
      </c>
      <c r="F41" s="32" t="s">
        <v>157</v>
      </c>
    </row>
    <row r="42" spans="1:6" s="59" customFormat="1" ht="15" customHeight="1" thickBot="1" x14ac:dyDescent="0.3">
      <c r="A42" s="47" t="s">
        <v>516</v>
      </c>
      <c r="B42" s="48" t="s">
        <v>517</v>
      </c>
      <c r="C42" s="48" t="s">
        <v>518</v>
      </c>
      <c r="D42" s="48" t="s">
        <v>519</v>
      </c>
      <c r="E42" s="48" t="s">
        <v>520</v>
      </c>
      <c r="F42" s="49" t="s">
        <v>521</v>
      </c>
    </row>
    <row r="43" spans="1:6" s="59" customFormat="1" ht="15" customHeight="1" thickTop="1" x14ac:dyDescent="0.25">
      <c r="A43" s="197">
        <v>29</v>
      </c>
      <c r="B43" s="559" t="s">
        <v>402</v>
      </c>
      <c r="C43" s="46">
        <v>300000</v>
      </c>
      <c r="D43" s="46">
        <v>315000</v>
      </c>
      <c r="E43" s="46">
        <v>323071</v>
      </c>
      <c r="F43" s="251">
        <f>E43/D43</f>
        <v>1.0256222222222222</v>
      </c>
    </row>
    <row r="44" spans="1:6" s="59" customFormat="1" ht="15" customHeight="1" x14ac:dyDescent="0.25">
      <c r="A44" s="573">
        <v>30</v>
      </c>
      <c r="B44" s="560" t="s">
        <v>403</v>
      </c>
      <c r="C44" s="23">
        <v>33353000</v>
      </c>
      <c r="D44" s="23">
        <v>41942000</v>
      </c>
      <c r="E44" s="23">
        <v>42041895</v>
      </c>
      <c r="F44" s="251">
        <f t="shared" ref="F44:F69" si="4">E44/D44</f>
        <v>1.002381741452482</v>
      </c>
    </row>
    <row r="45" spans="1:6" s="59" customFormat="1" ht="15" customHeight="1" x14ac:dyDescent="0.25">
      <c r="A45" s="572">
        <v>31</v>
      </c>
      <c r="B45" s="560" t="s">
        <v>404</v>
      </c>
      <c r="C45" s="23">
        <v>4700000</v>
      </c>
      <c r="D45" s="23">
        <v>4760000</v>
      </c>
      <c r="E45" s="23">
        <v>4908581</v>
      </c>
      <c r="F45" s="251">
        <f t="shared" si="4"/>
        <v>1.0312144957983194</v>
      </c>
    </row>
    <row r="46" spans="1:6" s="1" customFormat="1" ht="15" customHeight="1" x14ac:dyDescent="0.25">
      <c r="A46" s="573">
        <v>32</v>
      </c>
      <c r="B46" s="560" t="s">
        <v>405</v>
      </c>
      <c r="C46" s="23">
        <v>6000000</v>
      </c>
      <c r="D46" s="23">
        <v>7780000</v>
      </c>
      <c r="E46" s="23">
        <v>7780422</v>
      </c>
      <c r="F46" s="251">
        <f t="shared" si="4"/>
        <v>1.0000542416452443</v>
      </c>
    </row>
    <row r="47" spans="1:6" s="1" customFormat="1" ht="15" customHeight="1" x14ac:dyDescent="0.25">
      <c r="A47" s="572">
        <v>33</v>
      </c>
      <c r="B47" s="560" t="s">
        <v>406</v>
      </c>
      <c r="C47" s="23">
        <v>12677000</v>
      </c>
      <c r="D47" s="23">
        <v>16353079</v>
      </c>
      <c r="E47" s="23">
        <v>16437066</v>
      </c>
      <c r="F47" s="251">
        <f t="shared" si="4"/>
        <v>1.0051358523981937</v>
      </c>
    </row>
    <row r="48" spans="1:6" s="1" customFormat="1" ht="15" customHeight="1" x14ac:dyDescent="0.25">
      <c r="A48" s="573">
        <v>34</v>
      </c>
      <c r="B48" s="560" t="s">
        <v>688</v>
      </c>
      <c r="C48" s="23">
        <v>1450000</v>
      </c>
      <c r="D48" s="23">
        <v>1257418</v>
      </c>
      <c r="E48" s="23">
        <v>1268169</v>
      </c>
      <c r="F48" s="251">
        <f t="shared" si="4"/>
        <v>1.0085500605208451</v>
      </c>
    </row>
    <row r="49" spans="1:8" s="1" customFormat="1" ht="15" customHeight="1" x14ac:dyDescent="0.25">
      <c r="A49" s="572">
        <v>35</v>
      </c>
      <c r="B49" s="190" t="s">
        <v>578</v>
      </c>
      <c r="C49" s="23">
        <v>0</v>
      </c>
      <c r="D49" s="23">
        <v>741000</v>
      </c>
      <c r="E49" s="23">
        <v>741100</v>
      </c>
      <c r="F49" s="251">
        <f t="shared" si="4"/>
        <v>1.0001349527665317</v>
      </c>
    </row>
    <row r="50" spans="1:8" s="1" customFormat="1" ht="15" customHeight="1" x14ac:dyDescent="0.25">
      <c r="A50" s="573">
        <v>36</v>
      </c>
      <c r="B50" s="560" t="s">
        <v>579</v>
      </c>
      <c r="C50" s="23">
        <v>0</v>
      </c>
      <c r="D50" s="23">
        <v>459000</v>
      </c>
      <c r="E50" s="23">
        <v>535288</v>
      </c>
      <c r="F50" s="251">
        <f t="shared" si="4"/>
        <v>1.1662047930283224</v>
      </c>
    </row>
    <row r="51" spans="1:8" s="1" customFormat="1" ht="18" customHeight="1" x14ac:dyDescent="0.25">
      <c r="A51" s="203">
        <v>37</v>
      </c>
      <c r="B51" s="562" t="s">
        <v>689</v>
      </c>
      <c r="C51" s="35">
        <f>SUM(C43:C50)</f>
        <v>58480000</v>
      </c>
      <c r="D51" s="35">
        <f>SUM(D43:D50)</f>
        <v>73607497</v>
      </c>
      <c r="E51" s="35">
        <f>SUM(E43:E50)</f>
        <v>74035592</v>
      </c>
      <c r="F51" s="254">
        <f t="shared" si="4"/>
        <v>1.005815915734779</v>
      </c>
    </row>
    <row r="52" spans="1:8" s="1" customFormat="1" ht="15" customHeight="1" x14ac:dyDescent="0.25">
      <c r="A52" s="200">
        <v>38</v>
      </c>
      <c r="B52" s="190" t="s">
        <v>407</v>
      </c>
      <c r="C52" s="23">
        <v>2800000</v>
      </c>
      <c r="D52" s="23">
        <v>5799999</v>
      </c>
      <c r="E52" s="23">
        <v>5799999</v>
      </c>
      <c r="F52" s="251">
        <f t="shared" si="4"/>
        <v>1</v>
      </c>
    </row>
    <row r="53" spans="1:8" s="1" customFormat="1" ht="15" customHeight="1" x14ac:dyDescent="0.25">
      <c r="A53" s="200">
        <v>39</v>
      </c>
      <c r="B53" s="560" t="s">
        <v>690</v>
      </c>
      <c r="C53" s="23">
        <v>0</v>
      </c>
      <c r="D53" s="23">
        <v>629921</v>
      </c>
      <c r="E53" s="23">
        <v>641732</v>
      </c>
      <c r="F53" s="251">
        <f t="shared" si="4"/>
        <v>1.0187499702343628</v>
      </c>
    </row>
    <row r="54" spans="1:8" s="1" customFormat="1" ht="18" customHeight="1" x14ac:dyDescent="0.25">
      <c r="A54" s="203">
        <v>40</v>
      </c>
      <c r="B54" s="562" t="s">
        <v>691</v>
      </c>
      <c r="C54" s="35">
        <f>SUM(C52:C53)</f>
        <v>2800000</v>
      </c>
      <c r="D54" s="35">
        <f>SUM(D52:D53)</f>
        <v>6429920</v>
      </c>
      <c r="E54" s="35">
        <f>SUM(E52:E53)</f>
        <v>6441731</v>
      </c>
      <c r="F54" s="254">
        <f t="shared" si="4"/>
        <v>1.0018368813297833</v>
      </c>
      <c r="H54" s="50"/>
    </row>
    <row r="55" spans="1:8" s="1" customFormat="1" ht="15" customHeight="1" x14ac:dyDescent="0.25">
      <c r="A55" s="200">
        <v>41</v>
      </c>
      <c r="B55" s="560" t="s">
        <v>408</v>
      </c>
      <c r="C55" s="23">
        <v>0</v>
      </c>
      <c r="D55" s="23">
        <v>1100345</v>
      </c>
      <c r="E55" s="23">
        <v>1210345</v>
      </c>
      <c r="F55" s="251">
        <f t="shared" si="4"/>
        <v>1.099968646197329</v>
      </c>
    </row>
    <row r="56" spans="1:8" s="1" customFormat="1" ht="15" customHeight="1" x14ac:dyDescent="0.25">
      <c r="A56" s="250">
        <v>42</v>
      </c>
      <c r="B56" s="563" t="s">
        <v>926</v>
      </c>
      <c r="C56" s="23">
        <v>0</v>
      </c>
      <c r="D56" s="23">
        <v>0</v>
      </c>
      <c r="E56" s="23">
        <v>219745</v>
      </c>
      <c r="F56" s="252"/>
    </row>
    <row r="57" spans="1:8" s="1" customFormat="1" ht="15" customHeight="1" x14ac:dyDescent="0.25">
      <c r="A57" s="250">
        <v>43</v>
      </c>
      <c r="B57" s="563" t="s">
        <v>410</v>
      </c>
      <c r="C57" s="23">
        <v>0</v>
      </c>
      <c r="D57" s="23">
        <v>0</v>
      </c>
      <c r="E57" s="23">
        <v>990600</v>
      </c>
      <c r="F57" s="252"/>
    </row>
    <row r="58" spans="1:8" s="1" customFormat="1" ht="18" customHeight="1" x14ac:dyDescent="0.25">
      <c r="A58" s="203">
        <v>44</v>
      </c>
      <c r="B58" s="562" t="s">
        <v>692</v>
      </c>
      <c r="C58" s="35">
        <f>C55</f>
        <v>0</v>
      </c>
      <c r="D58" s="35">
        <f t="shared" ref="D58:E58" si="5">D55</f>
        <v>1100345</v>
      </c>
      <c r="E58" s="35">
        <f t="shared" si="5"/>
        <v>1210345</v>
      </c>
      <c r="F58" s="254">
        <f t="shared" si="4"/>
        <v>1.099968646197329</v>
      </c>
    </row>
    <row r="59" spans="1:8" s="1" customFormat="1" ht="24" x14ac:dyDescent="0.25">
      <c r="A59" s="200">
        <v>45</v>
      </c>
      <c r="B59" s="560" t="s">
        <v>411</v>
      </c>
      <c r="C59" s="23">
        <v>3661000</v>
      </c>
      <c r="D59" s="23">
        <v>3660745</v>
      </c>
      <c r="E59" s="23">
        <f t="shared" ref="E59" si="6">SUM(E60)</f>
        <v>3660745</v>
      </c>
      <c r="F59" s="251">
        <f t="shared" si="4"/>
        <v>1</v>
      </c>
      <c r="H59" s="50"/>
    </row>
    <row r="60" spans="1:8" s="108" customFormat="1" ht="15" customHeight="1" x14ac:dyDescent="0.25">
      <c r="A60" s="250">
        <v>46</v>
      </c>
      <c r="B60" s="563" t="s">
        <v>409</v>
      </c>
      <c r="C60" s="43"/>
      <c r="D60" s="43"/>
      <c r="E60" s="43">
        <v>3660745</v>
      </c>
      <c r="F60" s="252"/>
      <c r="H60" s="253"/>
    </row>
    <row r="61" spans="1:8" s="1" customFormat="1" ht="15" customHeight="1" x14ac:dyDescent="0.25">
      <c r="A61" s="200">
        <v>47</v>
      </c>
      <c r="B61" s="560" t="s">
        <v>412</v>
      </c>
      <c r="C61" s="23">
        <v>132000</v>
      </c>
      <c r="D61" s="23">
        <v>121000</v>
      </c>
      <c r="E61" s="23">
        <f>E62</f>
        <v>121020</v>
      </c>
      <c r="F61" s="251">
        <f t="shared" si="4"/>
        <v>1.0001652892561983</v>
      </c>
    </row>
    <row r="62" spans="1:8" s="1" customFormat="1" ht="15" customHeight="1" x14ac:dyDescent="0.25">
      <c r="A62" s="250">
        <v>48</v>
      </c>
      <c r="B62" s="563" t="s">
        <v>413</v>
      </c>
      <c r="C62" s="43">
        <v>0</v>
      </c>
      <c r="D62" s="43">
        <v>0</v>
      </c>
      <c r="E62" s="43">
        <v>121020</v>
      </c>
      <c r="F62" s="252"/>
    </row>
    <row r="63" spans="1:8" s="1" customFormat="1" ht="18" customHeight="1" x14ac:dyDescent="0.25">
      <c r="A63" s="203">
        <v>49</v>
      </c>
      <c r="B63" s="562" t="s">
        <v>693</v>
      </c>
      <c r="C63" s="35">
        <f>C59+C61</f>
        <v>3793000</v>
      </c>
      <c r="D63" s="35">
        <f t="shared" ref="D63:E63" si="7">D59+D61</f>
        <v>3781745</v>
      </c>
      <c r="E63" s="35">
        <f t="shared" si="7"/>
        <v>3781765</v>
      </c>
      <c r="F63" s="254">
        <f t="shared" si="4"/>
        <v>1.0000052885638773</v>
      </c>
    </row>
    <row r="64" spans="1:8" s="1" customFormat="1" ht="22.8" x14ac:dyDescent="0.25">
      <c r="A64" s="574">
        <v>50</v>
      </c>
      <c r="B64" s="575" t="s">
        <v>694</v>
      </c>
      <c r="C64" s="549">
        <f>C19+C22+C35+C51+C54+C58+C63</f>
        <v>207059000</v>
      </c>
      <c r="D64" s="549">
        <f>D19+D22+D35+D51+D54+D58+D63</f>
        <v>244207214</v>
      </c>
      <c r="E64" s="549">
        <f>E19+E22+E35+E51+E54+E58+E63</f>
        <v>258924375</v>
      </c>
      <c r="F64" s="576">
        <f t="shared" si="4"/>
        <v>1.0602650542501992</v>
      </c>
    </row>
    <row r="65" spans="1:6" s="1" customFormat="1" x14ac:dyDescent="0.25">
      <c r="A65" s="255">
        <v>51</v>
      </c>
      <c r="B65" s="584" t="s">
        <v>414</v>
      </c>
      <c r="C65" s="23">
        <v>218127000</v>
      </c>
      <c r="D65" s="23">
        <v>218127166</v>
      </c>
      <c r="E65" s="23">
        <v>218127166</v>
      </c>
      <c r="F65" s="260">
        <f t="shared" si="4"/>
        <v>1</v>
      </c>
    </row>
    <row r="66" spans="1:6" s="1" customFormat="1" ht="15" customHeight="1" x14ac:dyDescent="0.25">
      <c r="A66" s="256">
        <v>52</v>
      </c>
      <c r="B66" s="561" t="s">
        <v>695</v>
      </c>
      <c r="C66" s="39">
        <f>SUM(C65)</f>
        <v>218127000</v>
      </c>
      <c r="D66" s="39">
        <f t="shared" ref="D66:E66" si="8">SUM(D65)</f>
        <v>218127166</v>
      </c>
      <c r="E66" s="39">
        <f t="shared" si="8"/>
        <v>218127166</v>
      </c>
      <c r="F66" s="259">
        <f t="shared" si="4"/>
        <v>1</v>
      </c>
    </row>
    <row r="67" spans="1:6" s="1" customFormat="1" ht="15" customHeight="1" x14ac:dyDescent="0.25">
      <c r="A67" s="257">
        <v>53</v>
      </c>
      <c r="B67" s="561" t="s">
        <v>415</v>
      </c>
      <c r="C67" s="39">
        <v>0</v>
      </c>
      <c r="D67" s="39">
        <v>2539871</v>
      </c>
      <c r="E67" s="39">
        <v>2539871</v>
      </c>
      <c r="F67" s="259">
        <f t="shared" si="4"/>
        <v>1</v>
      </c>
    </row>
    <row r="68" spans="1:6" s="1" customFormat="1" ht="18" customHeight="1" x14ac:dyDescent="0.25">
      <c r="A68" s="583">
        <v>54</v>
      </c>
      <c r="B68" s="562" t="s">
        <v>696</v>
      </c>
      <c r="C68" s="23">
        <f>SUM(C66:C67)</f>
        <v>218127000</v>
      </c>
      <c r="D68" s="23">
        <f t="shared" ref="D68:E68" si="9">SUM(D66:D67)</f>
        <v>220667037</v>
      </c>
      <c r="E68" s="23">
        <f t="shared" si="9"/>
        <v>220667037</v>
      </c>
      <c r="F68" s="258">
        <f t="shared" si="4"/>
        <v>1</v>
      </c>
    </row>
    <row r="69" spans="1:6" s="1" customFormat="1" ht="18" customHeight="1" thickBot="1" x14ac:dyDescent="0.3">
      <c r="A69" s="577">
        <v>55</v>
      </c>
      <c r="B69" s="578" t="s">
        <v>697</v>
      </c>
      <c r="C69" s="585">
        <f>C68</f>
        <v>218127000</v>
      </c>
      <c r="D69" s="585">
        <f t="shared" ref="D69:E69" si="10">D68</f>
        <v>220667037</v>
      </c>
      <c r="E69" s="585">
        <f t="shared" si="10"/>
        <v>220667037</v>
      </c>
      <c r="F69" s="576">
        <f t="shared" si="4"/>
        <v>1</v>
      </c>
    </row>
    <row r="70" spans="1:6" s="1" customFormat="1" ht="19.5" customHeight="1" thickTop="1" thickBot="1" x14ac:dyDescent="0.3">
      <c r="A70" s="579">
        <v>56</v>
      </c>
      <c r="B70" s="580" t="s">
        <v>698</v>
      </c>
      <c r="C70" s="581">
        <f>C64+C69</f>
        <v>425186000</v>
      </c>
      <c r="D70" s="581">
        <f>D64+D69</f>
        <v>464874251</v>
      </c>
      <c r="E70" s="581">
        <f>E64+E69</f>
        <v>479591412</v>
      </c>
      <c r="F70" s="582">
        <f>E70/D70</f>
        <v>1.0316583699104471</v>
      </c>
    </row>
    <row r="71" spans="1:6" s="1" customFormat="1" ht="15" customHeight="1" thickTop="1" x14ac:dyDescent="0.25">
      <c r="A71" s="17"/>
      <c r="B71" s="9"/>
      <c r="C71" s="9"/>
      <c r="D71" s="9"/>
      <c r="E71" s="9"/>
      <c r="F71" s="9"/>
    </row>
    <row r="72" spans="1:6" s="1" customFormat="1" ht="15" customHeight="1" x14ac:dyDescent="0.25">
      <c r="A72" s="17"/>
      <c r="B72" s="9"/>
      <c r="C72" s="9"/>
      <c r="D72" s="9"/>
      <c r="E72" s="9"/>
      <c r="F72" s="9"/>
    </row>
    <row r="73" spans="1:6" s="1" customFormat="1" ht="20.100000000000001" customHeight="1" x14ac:dyDescent="0.25">
      <c r="A73" s="9"/>
      <c r="B73" s="9"/>
      <c r="C73" s="9"/>
      <c r="D73" s="9"/>
      <c r="E73" s="9"/>
      <c r="F73" s="9"/>
    </row>
    <row r="74" spans="1:6" s="1" customFormat="1" ht="20.100000000000001" customHeight="1" x14ac:dyDescent="0.25">
      <c r="A74" s="9"/>
      <c r="B74" s="9"/>
      <c r="C74" s="9"/>
      <c r="D74" s="9"/>
      <c r="E74" s="9"/>
      <c r="F74" s="9"/>
    </row>
    <row r="75" spans="1:6" s="1" customFormat="1" ht="15" customHeight="1" x14ac:dyDescent="0.25">
      <c r="A75" s="9"/>
      <c r="B75" s="9"/>
      <c r="C75" s="9"/>
      <c r="D75" s="9"/>
      <c r="E75" s="9"/>
      <c r="F75" s="9"/>
    </row>
    <row r="76" spans="1:6" s="1" customFormat="1" ht="15" customHeight="1" x14ac:dyDescent="0.25">
      <c r="A76" s="9"/>
      <c r="B76" s="9"/>
      <c r="C76" s="9"/>
      <c r="D76" s="9"/>
      <c r="E76" s="9"/>
      <c r="F76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34</vt:i4>
      </vt:variant>
      <vt:variant>
        <vt:lpstr>Névvel ellátott tartományok</vt:lpstr>
      </vt:variant>
      <vt:variant>
        <vt:i4>5</vt:i4>
      </vt:variant>
    </vt:vector>
  </HeadingPairs>
  <TitlesOfParts>
    <vt:vector size="39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'  24.sz. melléklet'!Nyomtatási_cím</vt:lpstr>
      <vt:lpstr>'  24.sz. melléklet'!Nyomtatási_terület</vt:lpstr>
      <vt:lpstr>'13.sz.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2017-05-23T11:18:24Z</cp:lastPrinted>
  <dcterms:created xsi:type="dcterms:W3CDTF">2014-04-11T11:05:02Z</dcterms:created>
  <dcterms:modified xsi:type="dcterms:W3CDTF">2017-06-06T14:58:24Z</dcterms:modified>
</cp:coreProperties>
</file>