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6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97" r:id="rId34"/>
  </sheets>
  <definedNames>
    <definedName name="_xlnm.Print_Titles" localSheetId="27">'  24.sz. melléklet'!$1:$1</definedName>
    <definedName name="_xlnm.Print_Area" localSheetId="27">'  24.sz. melléklet'!$A$1:$F$36</definedName>
    <definedName name="_xlnm.Print_Area" localSheetId="16">'13.sz. melléklet'!$A$1:$F$45</definedName>
    <definedName name="_xlnm.Print_Area" localSheetId="23">'20.sz. melléklet'!$A$1:$J$137</definedName>
    <definedName name="_xlnm.Print_Area" localSheetId="24">'21.sz. melléklet'!$A$1:$H$119</definedName>
    <definedName name="_xlnm.Print_Area" localSheetId="32">'29.sz. melléklet'!$A$1:$F$47</definedName>
  </definedNames>
  <calcPr calcId="162913"/>
</workbook>
</file>

<file path=xl/calcChain.xml><?xml version="1.0" encoding="utf-8"?>
<calcChain xmlns="http://schemas.openxmlformats.org/spreadsheetml/2006/main">
  <c r="H117" i="74" l="1"/>
  <c r="G117" i="74"/>
  <c r="F117" i="74"/>
  <c r="E117" i="74"/>
  <c r="D117" i="74"/>
  <c r="C117" i="74"/>
  <c r="H77" i="74"/>
  <c r="G77" i="74"/>
  <c r="F77" i="74"/>
  <c r="E77" i="74"/>
  <c r="D77" i="74"/>
  <c r="C77" i="74"/>
  <c r="D38" i="74"/>
  <c r="E38" i="74"/>
  <c r="F38" i="74"/>
  <c r="G38" i="74"/>
  <c r="H38" i="74"/>
  <c r="C38" i="74"/>
  <c r="H91" i="74"/>
  <c r="H104" i="74"/>
  <c r="H113" i="74" s="1"/>
  <c r="D48" i="74"/>
  <c r="E48" i="74"/>
  <c r="F48" i="74"/>
  <c r="G48" i="74"/>
  <c r="H64" i="74"/>
  <c r="H55" i="74"/>
  <c r="G72" i="74"/>
  <c r="F70" i="74"/>
  <c r="F67" i="74"/>
  <c r="G64" i="74"/>
  <c r="F64" i="74"/>
  <c r="E70" i="74"/>
  <c r="D70" i="74"/>
  <c r="E67" i="74"/>
  <c r="E64" i="74"/>
  <c r="E73" i="74" s="1"/>
  <c r="E78" i="74" s="1"/>
  <c r="D64" i="74"/>
  <c r="C70" i="74"/>
  <c r="C64" i="74"/>
  <c r="C48" i="74"/>
  <c r="G91" i="74"/>
  <c r="E91" i="74"/>
  <c r="F91" i="74"/>
  <c r="D91" i="74"/>
  <c r="D113" i="74" s="1"/>
  <c r="D104" i="74"/>
  <c r="C91" i="74"/>
  <c r="C104" i="74"/>
  <c r="H31" i="74"/>
  <c r="H25" i="74"/>
  <c r="H16" i="74"/>
  <c r="H12" i="74"/>
  <c r="H9" i="74"/>
  <c r="G25" i="74"/>
  <c r="G16" i="74"/>
  <c r="G12" i="74"/>
  <c r="G9" i="74"/>
  <c r="F31" i="74"/>
  <c r="F25" i="74"/>
  <c r="F16" i="74"/>
  <c r="F12" i="74"/>
  <c r="F9" i="74"/>
  <c r="E25" i="74"/>
  <c r="C33" i="74"/>
  <c r="D118" i="74" l="1"/>
  <c r="H118" i="74"/>
  <c r="D73" i="74"/>
  <c r="D78" i="74" s="1"/>
  <c r="C73" i="74"/>
  <c r="C78" i="74" s="1"/>
  <c r="H73" i="74"/>
  <c r="H78" i="74" s="1"/>
  <c r="G73" i="74"/>
  <c r="G78" i="74" s="1"/>
  <c r="F73" i="74"/>
  <c r="F78" i="74" s="1"/>
  <c r="C113" i="74"/>
  <c r="C118" i="74" s="1"/>
  <c r="H34" i="74"/>
  <c r="H39" i="74" s="1"/>
  <c r="G34" i="74"/>
  <c r="G39" i="74" s="1"/>
  <c r="F34" i="74"/>
  <c r="F39" i="74" s="1"/>
  <c r="F100" i="75"/>
  <c r="F96" i="75"/>
  <c r="C129" i="75"/>
  <c r="C125" i="75"/>
  <c r="C130" i="75" s="1"/>
  <c r="C135" i="75" s="1"/>
  <c r="F101" i="75" l="1"/>
  <c r="F106" i="75" s="1"/>
  <c r="D129" i="75" l="1"/>
  <c r="D125" i="75"/>
  <c r="G23" i="75"/>
  <c r="C19" i="87"/>
  <c r="E19" i="87"/>
  <c r="D19" i="87"/>
  <c r="D130" i="75" l="1"/>
  <c r="D135" i="75" s="1"/>
  <c r="F43" i="98"/>
  <c r="F42" i="98"/>
  <c r="F41" i="98"/>
  <c r="F40" i="98"/>
  <c r="F39" i="98"/>
  <c r="D15" i="98" l="1"/>
  <c r="E15" i="98"/>
  <c r="C15" i="98"/>
  <c r="F88" i="98" l="1"/>
  <c r="F84" i="98"/>
  <c r="F45" i="98"/>
  <c r="F46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19" i="98"/>
  <c r="F20" i="98"/>
  <c r="F22" i="98"/>
  <c r="F23" i="98"/>
  <c r="F24" i="98"/>
  <c r="F25" i="98"/>
  <c r="F26" i="98"/>
  <c r="F27" i="98"/>
  <c r="F29" i="98"/>
  <c r="F30" i="98"/>
  <c r="F31" i="98"/>
  <c r="F32" i="98"/>
  <c r="F33" i="98"/>
  <c r="F34" i="98"/>
  <c r="F35" i="98"/>
  <c r="F36" i="98"/>
  <c r="F37" i="98"/>
  <c r="F38" i="98"/>
  <c r="E86" i="98" l="1"/>
  <c r="F14" i="98"/>
  <c r="E8" i="98"/>
  <c r="D86" i="98"/>
  <c r="D8" i="98"/>
  <c r="C86" i="98"/>
  <c r="C8" i="98"/>
  <c r="E89" i="98" l="1"/>
  <c r="D89" i="98"/>
  <c r="C89" i="98"/>
  <c r="F89" i="98" l="1"/>
  <c r="E27" i="93"/>
  <c r="D27" i="93"/>
  <c r="D25" i="58" l="1"/>
  <c r="E25" i="58"/>
  <c r="F25" i="58" s="1"/>
  <c r="C25" i="58"/>
  <c r="D24" i="58"/>
  <c r="E24" i="58"/>
  <c r="C24" i="58"/>
  <c r="D13" i="58"/>
  <c r="E13" i="58"/>
  <c r="C13" i="58"/>
  <c r="F13" i="58" l="1"/>
  <c r="C13" i="96" l="1"/>
  <c r="E30" i="102"/>
  <c r="E15" i="102"/>
  <c r="F15" i="63" l="1"/>
  <c r="C39" i="80"/>
  <c r="C28" i="80"/>
  <c r="C24" i="80"/>
  <c r="C19" i="80"/>
  <c r="C11" i="80"/>
  <c r="C31" i="80" s="1"/>
  <c r="C48" i="50"/>
  <c r="C51" i="50" s="1"/>
  <c r="C37" i="50"/>
  <c r="C24" i="50"/>
  <c r="C20" i="50"/>
  <c r="J35" i="30"/>
  <c r="G31" i="30"/>
  <c r="G35" i="30"/>
  <c r="J31" i="30"/>
  <c r="D30" i="30"/>
  <c r="D36" i="30" s="1"/>
  <c r="E30" i="30"/>
  <c r="E36" i="30" s="1"/>
  <c r="F30" i="30"/>
  <c r="F36" i="30" s="1"/>
  <c r="H30" i="30"/>
  <c r="H36" i="30" s="1"/>
  <c r="I30" i="30"/>
  <c r="I36" i="30" s="1"/>
  <c r="C30" i="30"/>
  <c r="C36" i="30" s="1"/>
  <c r="J11" i="30"/>
  <c r="G11" i="30"/>
  <c r="G8" i="30"/>
  <c r="G9" i="30"/>
  <c r="F16" i="21"/>
  <c r="F17" i="21"/>
  <c r="F18" i="21"/>
  <c r="F19" i="21"/>
  <c r="F20" i="21"/>
  <c r="F21" i="21"/>
  <c r="D10" i="21"/>
  <c r="C10" i="21"/>
  <c r="G12" i="86"/>
  <c r="G10" i="86"/>
  <c r="I15" i="86" l="1"/>
  <c r="F27" i="68" l="1"/>
  <c r="F26" i="68"/>
  <c r="F17" i="68"/>
  <c r="F16" i="68"/>
  <c r="F15" i="68"/>
  <c r="F14" i="68"/>
  <c r="F13" i="68"/>
  <c r="F12" i="68"/>
  <c r="D76" i="45" l="1"/>
  <c r="E76" i="45"/>
  <c r="C76" i="45"/>
  <c r="D59" i="45"/>
  <c r="E59" i="45"/>
  <c r="C59" i="45"/>
  <c r="F53" i="45"/>
  <c r="F64" i="44"/>
  <c r="D62" i="44"/>
  <c r="E62" i="44"/>
  <c r="D63" i="44"/>
  <c r="E63" i="44"/>
  <c r="C62" i="44"/>
  <c r="E20" i="44"/>
  <c r="F19" i="44"/>
  <c r="F20" i="44"/>
  <c r="C48" i="4"/>
  <c r="C51" i="4" s="1"/>
  <c r="C37" i="4"/>
  <c r="C24" i="4"/>
  <c r="C20" i="4"/>
  <c r="C15" i="4"/>
  <c r="C12" i="4"/>
  <c r="C51" i="81"/>
  <c r="C52" i="81" s="1"/>
  <c r="C39" i="81"/>
  <c r="C28" i="81"/>
  <c r="C24" i="81"/>
  <c r="C19" i="81"/>
  <c r="C14" i="81"/>
  <c r="C11" i="81"/>
  <c r="C31" i="81" l="1"/>
  <c r="C53" i="81" s="1"/>
  <c r="C13" i="19"/>
  <c r="F13" i="45"/>
  <c r="F10" i="45"/>
  <c r="E34" i="58" l="1"/>
  <c r="D36" i="58" l="1"/>
  <c r="E36" i="58"/>
  <c r="D37" i="58"/>
  <c r="E37" i="58"/>
  <c r="C37" i="58"/>
  <c r="C36" i="58"/>
  <c r="C38" i="58" l="1"/>
  <c r="I27" i="93" s="1"/>
  <c r="I29" i="93" s="1"/>
  <c r="D38" i="58"/>
  <c r="J27" i="93" s="1"/>
  <c r="J29" i="93" s="1"/>
  <c r="F36" i="58"/>
  <c r="F37" i="58"/>
  <c r="E38" i="58"/>
  <c r="K27" i="93" s="1"/>
  <c r="E16" i="102"/>
  <c r="L27" i="93" l="1"/>
  <c r="K29" i="93"/>
  <c r="L29" i="93" s="1"/>
  <c r="G11" i="86"/>
  <c r="H11" i="86" s="1"/>
  <c r="F11" i="86"/>
  <c r="F13" i="86"/>
  <c r="H13" i="86" s="1"/>
  <c r="D22" i="91"/>
  <c r="E22" i="91"/>
  <c r="C22" i="91"/>
  <c r="D20" i="91"/>
  <c r="E20" i="91"/>
  <c r="C20" i="91"/>
  <c r="L10" i="90"/>
  <c r="L11" i="90"/>
  <c r="J21" i="31" l="1"/>
  <c r="J20" i="31"/>
  <c r="J22" i="31" s="1"/>
  <c r="I19" i="31"/>
  <c r="H19" i="31"/>
  <c r="F19" i="31"/>
  <c r="E19" i="31"/>
  <c r="D19" i="31"/>
  <c r="C19" i="31"/>
  <c r="G17" i="31"/>
  <c r="J17" i="31" s="1"/>
  <c r="J9" i="30"/>
  <c r="J8" i="30"/>
  <c r="J17" i="30"/>
  <c r="J18" i="30" s="1"/>
  <c r="J10" i="30"/>
  <c r="J34" i="30"/>
  <c r="J33" i="30"/>
  <c r="J32" i="30"/>
  <c r="J15" i="30"/>
  <c r="J14" i="30"/>
  <c r="J13" i="30"/>
  <c r="J12" i="30"/>
  <c r="G10" i="30" l="1"/>
  <c r="G34" i="30"/>
  <c r="J36" i="30" l="1"/>
  <c r="J30" i="30"/>
  <c r="E28" i="74"/>
  <c r="G104" i="74"/>
  <c r="G113" i="74" s="1"/>
  <c r="G118" i="74" s="1"/>
  <c r="F104" i="74"/>
  <c r="F113" i="74" s="1"/>
  <c r="F118" i="74" s="1"/>
  <c r="E104" i="74"/>
  <c r="E113" i="74" s="1"/>
  <c r="E118" i="74" s="1"/>
  <c r="D25" i="74"/>
  <c r="C25" i="74"/>
  <c r="E16" i="74"/>
  <c r="D16" i="74"/>
  <c r="C16" i="74"/>
  <c r="E12" i="74"/>
  <c r="D12" i="74"/>
  <c r="C12" i="74"/>
  <c r="E9" i="74"/>
  <c r="D9" i="74"/>
  <c r="C9" i="74"/>
  <c r="J134" i="75"/>
  <c r="I100" i="75"/>
  <c r="I96" i="75"/>
  <c r="I101" i="75" s="1"/>
  <c r="I106" i="75" s="1"/>
  <c r="H100" i="75"/>
  <c r="G100" i="75"/>
  <c r="H96" i="75"/>
  <c r="H101" i="75" s="1"/>
  <c r="H106" i="75" s="1"/>
  <c r="G96" i="75"/>
  <c r="G101" i="75" s="1"/>
  <c r="G106" i="75" s="1"/>
  <c r="C72" i="75"/>
  <c r="C68" i="75"/>
  <c r="I23" i="75"/>
  <c r="H23" i="75"/>
  <c r="C34" i="74" l="1"/>
  <c r="C39" i="74" s="1"/>
  <c r="D34" i="74"/>
  <c r="D39" i="74" s="1"/>
  <c r="E34" i="74"/>
  <c r="E39" i="74" s="1"/>
  <c r="C73" i="75"/>
  <c r="C78" i="75" s="1"/>
  <c r="F29" i="87"/>
  <c r="F30" i="87"/>
  <c r="F31" i="87"/>
  <c r="F32" i="87"/>
  <c r="F33" i="87"/>
  <c r="F34" i="87"/>
  <c r="F28" i="87"/>
  <c r="F27" i="87"/>
  <c r="F26" i="87"/>
  <c r="F25" i="87"/>
  <c r="F35" i="87" l="1"/>
  <c r="C39" i="87" l="1"/>
  <c r="F12" i="87" l="1"/>
  <c r="F13" i="87"/>
  <c r="F14" i="87"/>
  <c r="F11" i="98" l="1"/>
  <c r="F9" i="21" l="1"/>
  <c r="F15" i="21"/>
  <c r="F14" i="21"/>
  <c r="F12" i="21"/>
  <c r="E10" i="21"/>
  <c r="E11" i="21" s="1"/>
  <c r="E22" i="21" s="1"/>
  <c r="D11" i="21"/>
  <c r="D22" i="21" s="1"/>
  <c r="C11" i="21"/>
  <c r="C22" i="21" s="1"/>
  <c r="F8" i="21"/>
  <c r="F10" i="21" s="1"/>
  <c r="F11" i="21" s="1"/>
  <c r="D39" i="68"/>
  <c r="E39" i="68"/>
  <c r="D40" i="68"/>
  <c r="E40" i="68"/>
  <c r="C40" i="68"/>
  <c r="C18" i="68"/>
  <c r="D18" i="68"/>
  <c r="E18" i="68"/>
  <c r="F40" i="68" l="1"/>
  <c r="F22" i="21"/>
  <c r="D86" i="45" l="1"/>
  <c r="E86" i="45"/>
  <c r="C86" i="45"/>
  <c r="F83" i="45"/>
  <c r="F60" i="45"/>
  <c r="D61" i="45"/>
  <c r="E61" i="45"/>
  <c r="C61" i="45"/>
  <c r="C69" i="45" s="1"/>
  <c r="D45" i="45"/>
  <c r="E45" i="45"/>
  <c r="C45" i="45"/>
  <c r="D40" i="45"/>
  <c r="E40" i="45"/>
  <c r="C40" i="45"/>
  <c r="D38" i="45"/>
  <c r="E38" i="45"/>
  <c r="C38" i="45"/>
  <c r="D32" i="45"/>
  <c r="E32" i="45"/>
  <c r="C32" i="45"/>
  <c r="D29" i="45"/>
  <c r="E29" i="45"/>
  <c r="C29" i="45"/>
  <c r="D66" i="44"/>
  <c r="D68" i="44" s="1"/>
  <c r="E66" i="44"/>
  <c r="E68" i="44" s="1"/>
  <c r="C66" i="44"/>
  <c r="C68" i="44" s="1"/>
  <c r="E60" i="44"/>
  <c r="D59" i="44"/>
  <c r="E59" i="44"/>
  <c r="C59" i="44"/>
  <c r="C55" i="44"/>
  <c r="F50" i="44"/>
  <c r="F12" i="44"/>
  <c r="D54" i="102"/>
  <c r="D53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C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C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E51" i="81"/>
  <c r="E52" i="102" s="1"/>
  <c r="D51" i="81"/>
  <c r="D52" i="102" s="1"/>
  <c r="C52" i="102"/>
  <c r="E39" i="81"/>
  <c r="D39" i="81"/>
  <c r="D39" i="102" s="1"/>
  <c r="E19" i="81"/>
  <c r="C19" i="102" l="1"/>
  <c r="C46" i="45"/>
  <c r="E19" i="102"/>
  <c r="E46" i="45"/>
  <c r="D46" i="45"/>
  <c r="E52" i="81"/>
  <c r="F37" i="63"/>
  <c r="D38" i="63"/>
  <c r="E38" i="63"/>
  <c r="C38" i="63"/>
  <c r="E35" i="63"/>
  <c r="F31" i="63"/>
  <c r="F10" i="63"/>
  <c r="F10" i="65"/>
  <c r="E11" i="65"/>
  <c r="D11" i="65"/>
  <c r="C11" i="65"/>
  <c r="C27" i="50"/>
  <c r="E20" i="50"/>
  <c r="D41" i="68" l="1"/>
  <c r="E41" i="68"/>
  <c r="C41" i="68"/>
  <c r="E38" i="68"/>
  <c r="D38" i="68"/>
  <c r="C37" i="68"/>
  <c r="D37" i="68"/>
  <c r="E37" i="68"/>
  <c r="C38" i="68"/>
  <c r="C39" i="68"/>
  <c r="D36" i="68"/>
  <c r="E36" i="68"/>
  <c r="C36" i="68"/>
  <c r="E28" i="68"/>
  <c r="D28" i="68"/>
  <c r="C28" i="68"/>
  <c r="F39" i="68" l="1"/>
  <c r="F37" i="68"/>
  <c r="C42" i="68"/>
  <c r="F41" i="68"/>
  <c r="E42" i="68"/>
  <c r="D42" i="68"/>
  <c r="F38" i="68"/>
  <c r="F36" i="68"/>
  <c r="F28" i="68"/>
  <c r="F42" i="68" l="1"/>
  <c r="C12" i="96" l="1"/>
  <c r="C14" i="96" s="1"/>
  <c r="C9" i="96"/>
  <c r="B22" i="93" l="1"/>
  <c r="B15" i="93"/>
  <c r="B14" i="93"/>
  <c r="H80" i="74" l="1"/>
  <c r="F129" i="75"/>
  <c r="G129" i="75"/>
  <c r="H129" i="75"/>
  <c r="I129" i="75"/>
  <c r="F125" i="75"/>
  <c r="F130" i="75" s="1"/>
  <c r="F135" i="75" s="1"/>
  <c r="G125" i="75"/>
  <c r="H125" i="75"/>
  <c r="I125" i="75"/>
  <c r="E125" i="75"/>
  <c r="E129" i="75"/>
  <c r="J129" i="75"/>
  <c r="J125" i="75"/>
  <c r="G72" i="75"/>
  <c r="H72" i="75"/>
  <c r="I72" i="75"/>
  <c r="C100" i="75"/>
  <c r="D100" i="75"/>
  <c r="E100" i="75"/>
  <c r="F72" i="75"/>
  <c r="G68" i="75"/>
  <c r="H68" i="75"/>
  <c r="I68" i="75"/>
  <c r="C96" i="75"/>
  <c r="D96" i="75"/>
  <c r="E96" i="75"/>
  <c r="F68" i="75"/>
  <c r="J112" i="75"/>
  <c r="J84" i="75"/>
  <c r="J56" i="75"/>
  <c r="D44" i="75"/>
  <c r="E44" i="75"/>
  <c r="F44" i="75"/>
  <c r="G44" i="75"/>
  <c r="H44" i="75"/>
  <c r="I44" i="75"/>
  <c r="D72" i="75"/>
  <c r="E72" i="75"/>
  <c r="D40" i="75"/>
  <c r="D45" i="75" s="1"/>
  <c r="D50" i="75" s="1"/>
  <c r="E40" i="75"/>
  <c r="F40" i="75"/>
  <c r="F45" i="75" s="1"/>
  <c r="F50" i="75" s="1"/>
  <c r="G40" i="75"/>
  <c r="G45" i="75" s="1"/>
  <c r="G50" i="75" s="1"/>
  <c r="H40" i="75"/>
  <c r="H45" i="75" s="1"/>
  <c r="H50" i="75" s="1"/>
  <c r="I40" i="75"/>
  <c r="D68" i="75"/>
  <c r="D73" i="75" s="1"/>
  <c r="D78" i="75" s="1"/>
  <c r="E68" i="75"/>
  <c r="E73" i="75" s="1"/>
  <c r="E78" i="75" s="1"/>
  <c r="D18" i="75"/>
  <c r="E18" i="75"/>
  <c r="F18" i="75"/>
  <c r="G18" i="75"/>
  <c r="H18" i="75"/>
  <c r="I18" i="75"/>
  <c r="C44" i="75"/>
  <c r="D14" i="75"/>
  <c r="E14" i="75"/>
  <c r="F14" i="75"/>
  <c r="G14" i="75"/>
  <c r="H14" i="75"/>
  <c r="I14" i="75"/>
  <c r="C40" i="75"/>
  <c r="C18" i="75"/>
  <c r="C14" i="75"/>
  <c r="D18" i="29"/>
  <c r="E18" i="29"/>
  <c r="F18" i="29"/>
  <c r="G18" i="29"/>
  <c r="H18" i="29"/>
  <c r="C18" i="29"/>
  <c r="G32" i="30"/>
  <c r="G30" i="30" s="1"/>
  <c r="G36" i="30" s="1"/>
  <c r="G33" i="30"/>
  <c r="G19" i="75" l="1"/>
  <c r="G24" i="75" s="1"/>
  <c r="I19" i="75"/>
  <c r="I24" i="75" s="1"/>
  <c r="H19" i="75"/>
  <c r="H24" i="75" s="1"/>
  <c r="G130" i="75"/>
  <c r="G135" i="75" s="1"/>
  <c r="C45" i="75"/>
  <c r="C50" i="75" s="1"/>
  <c r="H130" i="75"/>
  <c r="H135" i="75" s="1"/>
  <c r="I73" i="75"/>
  <c r="I78" i="75" s="1"/>
  <c r="J130" i="75"/>
  <c r="J135" i="75" s="1"/>
  <c r="E130" i="75"/>
  <c r="E135" i="75" s="1"/>
  <c r="F73" i="75"/>
  <c r="F78" i="75" s="1"/>
  <c r="D101" i="75"/>
  <c r="D106" i="75" s="1"/>
  <c r="G73" i="75"/>
  <c r="G78" i="75" s="1"/>
  <c r="I45" i="75"/>
  <c r="I50" i="75" s="1"/>
  <c r="E45" i="75"/>
  <c r="E50" i="75" s="1"/>
  <c r="F19" i="75"/>
  <c r="F24" i="75" s="1"/>
  <c r="D19" i="75"/>
  <c r="D24" i="75" s="1"/>
  <c r="E19" i="75"/>
  <c r="E24" i="75" s="1"/>
  <c r="I130" i="75"/>
  <c r="I135" i="75" s="1"/>
  <c r="C101" i="75"/>
  <c r="C106" i="75" s="1"/>
  <c r="E101" i="75"/>
  <c r="E106" i="75" s="1"/>
  <c r="H73" i="75"/>
  <c r="H78" i="75" s="1"/>
  <c r="C19" i="75"/>
  <c r="C24" i="75" s="1"/>
  <c r="I12" i="86"/>
  <c r="I10" i="86"/>
  <c r="I16" i="86"/>
  <c r="E14" i="86"/>
  <c r="F14" i="86"/>
  <c r="G14" i="86"/>
  <c r="H14" i="86"/>
  <c r="I14" i="86" l="1"/>
  <c r="D14" i="86" l="1"/>
  <c r="F38" i="58" l="1"/>
  <c r="D34" i="58"/>
  <c r="C34" i="58"/>
  <c r="J16" i="93"/>
  <c r="I16" i="93"/>
  <c r="C19" i="97" l="1"/>
  <c r="D33" i="63"/>
  <c r="E33" i="63"/>
  <c r="C33" i="63"/>
  <c r="E48" i="50" l="1"/>
  <c r="E37" i="50"/>
  <c r="E24" i="50"/>
  <c r="E27" i="50" s="1"/>
  <c r="C53" i="80" l="1"/>
  <c r="C53" i="102" s="1"/>
  <c r="C39" i="102"/>
  <c r="E51" i="50"/>
  <c r="C54" i="80" l="1"/>
  <c r="D36" i="87"/>
  <c r="C36" i="87"/>
  <c r="D69" i="44" l="1"/>
  <c r="E69" i="44"/>
  <c r="C69" i="44"/>
  <c r="F53" i="44"/>
  <c r="E55" i="44"/>
  <c r="D55" i="44"/>
  <c r="D52" i="44"/>
  <c r="E52" i="44"/>
  <c r="C52" i="44"/>
  <c r="D33" i="44"/>
  <c r="D35" i="44" s="1"/>
  <c r="C33" i="44"/>
  <c r="C35" i="44" s="1"/>
  <c r="D23" i="44"/>
  <c r="C23" i="44"/>
  <c r="E14" i="44"/>
  <c r="D13" i="44"/>
  <c r="D18" i="44" s="1"/>
  <c r="E13" i="44"/>
  <c r="C13" i="44"/>
  <c r="C18" i="44" s="1"/>
  <c r="F84" i="45"/>
  <c r="F85" i="45"/>
  <c r="D81" i="45"/>
  <c r="E81" i="45"/>
  <c r="C81" i="45"/>
  <c r="D79" i="45"/>
  <c r="E79" i="45"/>
  <c r="C79" i="45"/>
  <c r="D69" i="45"/>
  <c r="C63" i="44" l="1"/>
  <c r="D32" i="58"/>
  <c r="J20" i="93"/>
  <c r="C32" i="58"/>
  <c r="I20" i="93"/>
  <c r="E32" i="58"/>
  <c r="K20" i="93"/>
  <c r="E18" i="44"/>
  <c r="E69" i="45"/>
  <c r="F69" i="45" s="1"/>
  <c r="F43" i="45"/>
  <c r="E22" i="45"/>
  <c r="F22" i="45" s="1"/>
  <c r="D20" i="45"/>
  <c r="E20" i="45"/>
  <c r="C20" i="45"/>
  <c r="D16" i="45"/>
  <c r="E16" i="45"/>
  <c r="C16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2" i="44"/>
  <c r="F2" i="101"/>
  <c r="F2" i="98"/>
  <c r="F50" i="98" s="1"/>
  <c r="F13" i="98"/>
  <c r="F15" i="98"/>
  <c r="F16" i="98"/>
  <c r="F17" i="98"/>
  <c r="F18" i="98"/>
  <c r="F10" i="98"/>
  <c r="F12" i="98"/>
  <c r="F9" i="98"/>
  <c r="F2" i="58"/>
  <c r="E2" i="102" s="1"/>
  <c r="E42" i="102" s="1"/>
  <c r="C13" i="97"/>
  <c r="C25" i="97"/>
  <c r="F2" i="91"/>
  <c r="L2" i="90"/>
  <c r="C22" i="19"/>
  <c r="C28" i="19"/>
  <c r="E20" i="58"/>
  <c r="E21" i="93"/>
  <c r="E40" i="94"/>
  <c r="F2" i="88"/>
  <c r="F2" i="87"/>
  <c r="D18" i="30"/>
  <c r="E18" i="30"/>
  <c r="F18" i="30"/>
  <c r="H18" i="30"/>
  <c r="I18" i="30"/>
  <c r="C18" i="30"/>
  <c r="D16" i="30"/>
  <c r="E16" i="30"/>
  <c r="F16" i="30"/>
  <c r="H16" i="30"/>
  <c r="I16" i="30"/>
  <c r="C16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3" i="63"/>
  <c r="E16" i="63"/>
  <c r="E18" i="63"/>
  <c r="K10" i="93" s="1"/>
  <c r="K12" i="93"/>
  <c r="K13" i="93"/>
  <c r="K14" i="93"/>
  <c r="K15" i="93"/>
  <c r="E33" i="58"/>
  <c r="D13" i="63"/>
  <c r="D16" i="63"/>
  <c r="J10" i="93"/>
  <c r="J12" i="93"/>
  <c r="J13" i="93"/>
  <c r="J14" i="93"/>
  <c r="J15" i="93"/>
  <c r="J21" i="93"/>
  <c r="J22" i="93"/>
  <c r="D33" i="58"/>
  <c r="C13" i="63"/>
  <c r="C16" i="63"/>
  <c r="I10" i="93"/>
  <c r="I12" i="93"/>
  <c r="I13" i="93"/>
  <c r="I14" i="93"/>
  <c r="I15" i="93"/>
  <c r="I22" i="93"/>
  <c r="E26" i="58"/>
  <c r="E16" i="58"/>
  <c r="E18" i="58"/>
  <c r="E23" i="91" s="1"/>
  <c r="E10" i="58"/>
  <c r="E21" i="58"/>
  <c r="E22" i="58"/>
  <c r="D26" i="58"/>
  <c r="D16" i="58"/>
  <c r="D18" i="58"/>
  <c r="D23" i="91" s="1"/>
  <c r="D20" i="58"/>
  <c r="D11" i="58"/>
  <c r="D14" i="58"/>
  <c r="D12" i="58" s="1"/>
  <c r="D21" i="58"/>
  <c r="D22" i="58"/>
  <c r="C26" i="58"/>
  <c r="C16" i="58"/>
  <c r="C17" i="58"/>
  <c r="C18" i="58"/>
  <c r="C23" i="91" s="1"/>
  <c r="C10" i="58"/>
  <c r="C20" i="58"/>
  <c r="C11" i="58"/>
  <c r="C14" i="58"/>
  <c r="C12" i="58" s="1"/>
  <c r="C21" i="58"/>
  <c r="C22" i="58"/>
  <c r="K22" i="93"/>
  <c r="E23" i="93"/>
  <c r="D20" i="93"/>
  <c r="D21" i="93"/>
  <c r="D22" i="93"/>
  <c r="D23" i="93"/>
  <c r="I21" i="93"/>
  <c r="C23" i="93"/>
  <c r="C22" i="93"/>
  <c r="C21" i="93"/>
  <c r="C20" i="93"/>
  <c r="C15" i="93"/>
  <c r="C14" i="93"/>
  <c r="C12" i="93"/>
  <c r="C11" i="93"/>
  <c r="C10" i="93"/>
  <c r="F9" i="88"/>
  <c r="C10" i="88"/>
  <c r="D10" i="88"/>
  <c r="E10" i="88"/>
  <c r="F9" i="87"/>
  <c r="F10" i="87"/>
  <c r="F11" i="87"/>
  <c r="F15" i="87"/>
  <c r="F16" i="87"/>
  <c r="F17" i="87"/>
  <c r="F21" i="87"/>
  <c r="F22" i="87"/>
  <c r="F23" i="87"/>
  <c r="F24" i="87"/>
  <c r="E36" i="87"/>
  <c r="F38" i="87"/>
  <c r="D39" i="87"/>
  <c r="E39" i="87"/>
  <c r="G12" i="30"/>
  <c r="G13" i="30"/>
  <c r="G14" i="30"/>
  <c r="G15" i="30"/>
  <c r="G17" i="30"/>
  <c r="D22" i="31"/>
  <c r="E22" i="31"/>
  <c r="F22" i="31"/>
  <c r="G22" i="31"/>
  <c r="H22" i="31"/>
  <c r="I22" i="31"/>
  <c r="C22" i="31"/>
  <c r="D16" i="31"/>
  <c r="I16" i="31"/>
  <c r="E16" i="31"/>
  <c r="E23" i="31" s="1"/>
  <c r="F16" i="31"/>
  <c r="H16" i="31"/>
  <c r="C16" i="31"/>
  <c r="C23" i="31" s="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5" i="31"/>
  <c r="J15" i="31" s="1"/>
  <c r="G18" i="31"/>
  <c r="G8" i="31"/>
  <c r="E17" i="86"/>
  <c r="F17" i="86"/>
  <c r="F18" i="86" s="1"/>
  <c r="G17" i="86"/>
  <c r="H17" i="86"/>
  <c r="I17" i="86"/>
  <c r="D17" i="86"/>
  <c r="F86" i="45"/>
  <c r="F68" i="45"/>
  <c r="F32" i="45"/>
  <c r="F39" i="45"/>
  <c r="F41" i="45"/>
  <c r="F42" i="45"/>
  <c r="F44" i="45"/>
  <c r="F55" i="45"/>
  <c r="F59" i="45"/>
  <c r="F61" i="45"/>
  <c r="F62" i="45"/>
  <c r="F65" i="45"/>
  <c r="F71" i="45"/>
  <c r="F72" i="45"/>
  <c r="F73" i="45"/>
  <c r="F75" i="45"/>
  <c r="F76" i="45"/>
  <c r="F77" i="45"/>
  <c r="F78" i="45"/>
  <c r="F80" i="45"/>
  <c r="F65" i="44"/>
  <c r="F66" i="44"/>
  <c r="F67" i="44"/>
  <c r="F44" i="44"/>
  <c r="F45" i="44"/>
  <c r="F46" i="44"/>
  <c r="F47" i="44"/>
  <c r="F49" i="44"/>
  <c r="F51" i="44"/>
  <c r="F54" i="44"/>
  <c r="F56" i="44"/>
  <c r="F60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2" i="65"/>
  <c r="D35" i="63"/>
  <c r="F35" i="63" s="1"/>
  <c r="C35" i="63"/>
  <c r="F36" i="63"/>
  <c r="F29" i="63"/>
  <c r="D27" i="63"/>
  <c r="E27" i="63"/>
  <c r="C27" i="63"/>
  <c r="D24" i="63"/>
  <c r="E24" i="63"/>
  <c r="C24" i="63"/>
  <c r="F14" i="63"/>
  <c r="C11" i="69"/>
  <c r="F8" i="65"/>
  <c r="C15" i="65"/>
  <c r="F13" i="65"/>
  <c r="F14" i="65"/>
  <c r="D15" i="65"/>
  <c r="E15" i="65"/>
  <c r="F8" i="63"/>
  <c r="F11" i="63"/>
  <c r="F12" i="63"/>
  <c r="F22" i="63"/>
  <c r="F23" i="63"/>
  <c r="F25" i="63"/>
  <c r="F26" i="63"/>
  <c r="F28" i="63"/>
  <c r="F30" i="63"/>
  <c r="F32" i="63"/>
  <c r="F33" i="63"/>
  <c r="F8" i="45"/>
  <c r="F11" i="45"/>
  <c r="F12" i="45"/>
  <c r="F15" i="45"/>
  <c r="F17" i="45"/>
  <c r="F18" i="45"/>
  <c r="F19" i="45"/>
  <c r="F26" i="45"/>
  <c r="F27" i="45"/>
  <c r="F28" i="45"/>
  <c r="F31" i="45"/>
  <c r="F33" i="45"/>
  <c r="F34" i="45"/>
  <c r="F35" i="45"/>
  <c r="F37" i="45"/>
  <c r="F38" i="45"/>
  <c r="F30" i="45"/>
  <c r="F9" i="65"/>
  <c r="F36" i="45"/>
  <c r="F34" i="63"/>
  <c r="E27" i="58" l="1"/>
  <c r="C27" i="93"/>
  <c r="C29" i="93" s="1"/>
  <c r="C27" i="58"/>
  <c r="D29" i="93"/>
  <c r="D27" i="58"/>
  <c r="C9" i="58"/>
  <c r="H23" i="31"/>
  <c r="D23" i="31"/>
  <c r="G16" i="31"/>
  <c r="J8" i="31"/>
  <c r="F27" i="93"/>
  <c r="E29" i="93"/>
  <c r="F29" i="93" s="1"/>
  <c r="E51" i="4"/>
  <c r="E28" i="102"/>
  <c r="E53" i="80"/>
  <c r="E53" i="102" s="1"/>
  <c r="E39" i="102"/>
  <c r="E24" i="102"/>
  <c r="E11" i="102"/>
  <c r="J18" i="31"/>
  <c r="J19" i="31" s="1"/>
  <c r="G19" i="31"/>
  <c r="H37" i="30"/>
  <c r="G18" i="30"/>
  <c r="C21" i="45"/>
  <c r="C82" i="45" s="1"/>
  <c r="C87" i="45" s="1"/>
  <c r="E21" i="45"/>
  <c r="D21" i="45"/>
  <c r="D82" i="45" s="1"/>
  <c r="D87" i="45" s="1"/>
  <c r="L15" i="93"/>
  <c r="C19" i="91"/>
  <c r="C24" i="91" s="1"/>
  <c r="C30" i="91" s="1"/>
  <c r="C32" i="91" s="1"/>
  <c r="C15" i="82"/>
  <c r="C39" i="63"/>
  <c r="I11" i="93" s="1"/>
  <c r="F16" i="63"/>
  <c r="C15" i="52"/>
  <c r="C25" i="52" s="1"/>
  <c r="H2" i="29"/>
  <c r="I23" i="31"/>
  <c r="E37" i="30"/>
  <c r="F37" i="30"/>
  <c r="E18" i="86"/>
  <c r="D18" i="86"/>
  <c r="F33" i="58"/>
  <c r="D39" i="63"/>
  <c r="J11" i="93" s="1"/>
  <c r="F38" i="63"/>
  <c r="E39" i="63"/>
  <c r="K11" i="93" s="1"/>
  <c r="F24" i="63"/>
  <c r="E17" i="63"/>
  <c r="F13" i="63"/>
  <c r="F15" i="65"/>
  <c r="D16" i="65"/>
  <c r="F10" i="88"/>
  <c r="F19" i="87"/>
  <c r="F39" i="87"/>
  <c r="C25" i="82"/>
  <c r="C23" i="82"/>
  <c r="G18" i="86"/>
  <c r="I37" i="30"/>
  <c r="F18" i="63"/>
  <c r="F18" i="68"/>
  <c r="H18" i="86"/>
  <c r="F36" i="87"/>
  <c r="F22" i="58"/>
  <c r="F26" i="58"/>
  <c r="C17" i="63"/>
  <c r="D17" i="63"/>
  <c r="F14" i="93"/>
  <c r="F10" i="93"/>
  <c r="F27" i="63"/>
  <c r="F11" i="65"/>
  <c r="I18" i="86"/>
  <c r="G16" i="30"/>
  <c r="E31" i="80"/>
  <c r="E54" i="80" s="1"/>
  <c r="C37" i="30"/>
  <c r="E20" i="93"/>
  <c r="F20" i="93" s="1"/>
  <c r="E11" i="58"/>
  <c r="F11" i="58" s="1"/>
  <c r="F55" i="44"/>
  <c r="F20" i="58"/>
  <c r="F16" i="58"/>
  <c r="C15" i="58"/>
  <c r="F14" i="44"/>
  <c r="F18" i="44"/>
  <c r="F18" i="58"/>
  <c r="F24" i="58"/>
  <c r="F13" i="44"/>
  <c r="C13" i="93"/>
  <c r="F21" i="58"/>
  <c r="D10" i="58"/>
  <c r="D9" i="58" s="1"/>
  <c r="F68" i="44"/>
  <c r="C9" i="93"/>
  <c r="F59" i="44"/>
  <c r="F62" i="44"/>
  <c r="D17" i="58"/>
  <c r="D15" i="58" s="1"/>
  <c r="F12" i="93"/>
  <c r="L13" i="93"/>
  <c r="L12" i="93"/>
  <c r="L14" i="93"/>
  <c r="F40" i="45"/>
  <c r="I26" i="93"/>
  <c r="F45" i="45"/>
  <c r="L20" i="93"/>
  <c r="F20" i="45"/>
  <c r="L22" i="93"/>
  <c r="F81" i="45"/>
  <c r="F16" i="45"/>
  <c r="K21" i="93"/>
  <c r="K26" i="93" s="1"/>
  <c r="L10" i="93"/>
  <c r="F29" i="45"/>
  <c r="F32" i="58"/>
  <c r="F79" i="45"/>
  <c r="E31" i="81"/>
  <c r="J2" i="30"/>
  <c r="J25" i="30" s="1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8" i="44" s="1"/>
  <c r="H2" i="74"/>
  <c r="H81" i="74" s="1"/>
  <c r="C2" i="97"/>
  <c r="J2" i="75"/>
  <c r="J57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2" i="65"/>
  <c r="C16" i="65" s="1"/>
  <c r="C11" i="96"/>
  <c r="C24" i="93"/>
  <c r="E27" i="94"/>
  <c r="F21" i="93"/>
  <c r="D24" i="93"/>
  <c r="C27" i="94"/>
  <c r="E19" i="58"/>
  <c r="E9" i="93"/>
  <c r="F46" i="45"/>
  <c r="E12" i="65"/>
  <c r="D9" i="93"/>
  <c r="D17" i="93" s="1"/>
  <c r="D19" i="58"/>
  <c r="F23" i="31"/>
  <c r="J16" i="30"/>
  <c r="C19" i="58"/>
  <c r="F15" i="93"/>
  <c r="F13" i="93"/>
  <c r="J26" i="93"/>
  <c r="F34" i="58"/>
  <c r="E2" i="81"/>
  <c r="E41" i="81" s="1"/>
  <c r="F2" i="45"/>
  <c r="F48" i="45" s="1"/>
  <c r="F8" i="98"/>
  <c r="D23" i="58" l="1"/>
  <c r="C23" i="58"/>
  <c r="E9" i="58"/>
  <c r="C40" i="63"/>
  <c r="C23" i="52"/>
  <c r="C15" i="96"/>
  <c r="C25" i="96" s="1"/>
  <c r="K9" i="93"/>
  <c r="K19" i="93" s="1"/>
  <c r="K30" i="93" s="1"/>
  <c r="E82" i="45"/>
  <c r="G23" i="31"/>
  <c r="J16" i="31"/>
  <c r="J23" i="31" s="1"/>
  <c r="J37" i="30"/>
  <c r="F21" i="45"/>
  <c r="D19" i="91"/>
  <c r="D24" i="91" s="1"/>
  <c r="D30" i="91" s="1"/>
  <c r="D32" i="91" s="1"/>
  <c r="E31" i="102"/>
  <c r="E53" i="81"/>
  <c r="E54" i="102" s="1"/>
  <c r="C54" i="102"/>
  <c r="C31" i="102"/>
  <c r="E40" i="63"/>
  <c r="E41" i="63" s="1"/>
  <c r="E43" i="63" s="1"/>
  <c r="C15" i="97" s="1"/>
  <c r="I9" i="93"/>
  <c r="C41" i="63"/>
  <c r="C43" i="63" s="1"/>
  <c r="H42" i="74"/>
  <c r="G37" i="30"/>
  <c r="F39" i="63"/>
  <c r="J9" i="93"/>
  <c r="D40" i="63"/>
  <c r="D41" i="63" s="1"/>
  <c r="F17" i="63"/>
  <c r="C70" i="44"/>
  <c r="C17" i="93"/>
  <c r="F10" i="58"/>
  <c r="D70" i="44"/>
  <c r="C25" i="93"/>
  <c r="C26" i="93" s="1"/>
  <c r="L11" i="93"/>
  <c r="L21" i="93"/>
  <c r="J113" i="75"/>
  <c r="J29" i="75"/>
  <c r="J85" i="75"/>
  <c r="F9" i="93"/>
  <c r="F12" i="65"/>
  <c r="E16" i="65"/>
  <c r="C14" i="97" s="1"/>
  <c r="F19" i="58"/>
  <c r="D26" i="93"/>
  <c r="L26" i="93"/>
  <c r="F9" i="58" l="1"/>
  <c r="C23" i="96"/>
  <c r="L9" i="93"/>
  <c r="E87" i="45"/>
  <c r="F87" i="45" s="1"/>
  <c r="F82" i="45"/>
  <c r="E31" i="58"/>
  <c r="E35" i="58" s="1"/>
  <c r="J19" i="93"/>
  <c r="F40" i="63"/>
  <c r="F16" i="65"/>
  <c r="D31" i="58" l="1"/>
  <c r="D35" i="58" s="1"/>
  <c r="D39" i="58" s="1"/>
  <c r="J30" i="93"/>
  <c r="L30" i="93" s="1"/>
  <c r="L19" i="93"/>
  <c r="D19" i="93"/>
  <c r="D30" i="93" s="1"/>
  <c r="D43" i="63"/>
  <c r="F43" i="63" s="1"/>
  <c r="F41" i="63"/>
  <c r="E39" i="58"/>
  <c r="F39" i="58" l="1"/>
  <c r="F31" i="58"/>
  <c r="F35" i="58"/>
  <c r="C33" i="58"/>
  <c r="I19" i="93"/>
  <c r="I30" i="93" s="1"/>
  <c r="C18" i="93" l="1"/>
  <c r="C19" i="93" s="1"/>
  <c r="C30" i="93" s="1"/>
  <c r="C31" i="58"/>
  <c r="C35" i="58" s="1"/>
  <c r="C39" i="58" s="1"/>
  <c r="F27" i="44" l="1"/>
  <c r="E33" i="44"/>
  <c r="E11" i="93" s="1"/>
  <c r="E17" i="58" l="1"/>
  <c r="F17" i="58" s="1"/>
  <c r="F11" i="93"/>
  <c r="E17" i="93"/>
  <c r="E35" i="44"/>
  <c r="F33" i="44"/>
  <c r="E19" i="91" l="1"/>
  <c r="E24" i="91" s="1"/>
  <c r="E30" i="91" s="1"/>
  <c r="E32" i="91" s="1"/>
  <c r="E15" i="58"/>
  <c r="F35" i="44"/>
  <c r="E19" i="93"/>
  <c r="F15" i="58" l="1"/>
  <c r="F19" i="93"/>
  <c r="D37" i="30" l="1"/>
  <c r="E22" i="93"/>
  <c r="E24" i="93" s="1"/>
  <c r="E26" i="93" s="1"/>
  <c r="E23" i="44"/>
  <c r="E14" i="58"/>
  <c r="F14" i="58" l="1"/>
  <c r="E12" i="58"/>
  <c r="F63" i="44"/>
  <c r="F23" i="44"/>
  <c r="F26" i="93"/>
  <c r="E30" i="93"/>
  <c r="F30" i="93" s="1"/>
  <c r="E70" i="44"/>
  <c r="F70" i="44" s="1"/>
  <c r="F12" i="58" l="1"/>
  <c r="E23" i="58"/>
  <c r="F23" i="58" l="1"/>
  <c r="D28" i="58"/>
  <c r="C28" i="58"/>
  <c r="E28" i="58" l="1"/>
  <c r="F28" i="58" s="1"/>
  <c r="F27" i="58"/>
</calcChain>
</file>

<file path=xl/sharedStrings.xml><?xml version="1.0" encoding="utf-8"?>
<sst xmlns="http://schemas.openxmlformats.org/spreadsheetml/2006/main" count="2499" uniqueCount="974">
  <si>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</si>
  <si>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</si>
  <si>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</si>
  <si>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</si>
  <si>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</si>
  <si>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</si>
  <si>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</si>
  <si>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</si>
  <si>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</si>
  <si>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</si>
  <si>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</si>
  <si>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</si>
  <si>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</si>
  <si>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</si>
  <si>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</si>
  <si>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</si>
  <si>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</si>
  <si>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</si>
  <si>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</si>
  <si>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</si>
  <si>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</si>
  <si>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</si>
  <si>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</si>
  <si>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</si>
  <si>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</si>
  <si>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</si>
  <si>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</si>
  <si>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</si>
  <si>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</si>
  <si>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</si>
  <si>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</si>
  <si>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</si>
  <si>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</si>
  <si>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</si>
  <si>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</si>
  <si>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</si>
  <si>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</si>
  <si>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</si>
  <si>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</si>
  <si>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</si>
  <si>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</si>
  <si>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</si>
  <si>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</si>
  <si>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</si>
  <si>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</si>
  <si>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</si>
  <si>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</si>
  <si>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</si>
  <si>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</si>
  <si>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</si>
  <si>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</si>
  <si>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</si>
  <si>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</si>
  <si>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</si>
  <si>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</si>
  <si>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</si>
  <si>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</si>
  <si>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</si>
  <si>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</si>
  <si>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</si>
  <si>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</si>
  <si>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</si>
  <si>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</si>
  <si>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</si>
  <si>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</si>
  <si>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</si>
  <si>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</si>
  <si>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</si>
  <si>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</si>
  <si>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</si>
  <si>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</si>
  <si>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</si>
  <si>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</si>
  <si>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</si>
  <si>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</si>
  <si>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</si>
  <si>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</si>
  <si>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</si>
  <si>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</si>
  <si>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</si>
  <si>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</si>
  <si>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</si>
  <si>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</si>
  <si>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</si>
  <si>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</si>
  <si>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</si>
  <si>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</si>
  <si>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</si>
  <si>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</si>
  <si>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</si>
  <si>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</si>
  <si>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</si>
  <si>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</si>
  <si>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</si>
  <si>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</si>
  <si>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</si>
  <si>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</si>
  <si>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</si>
  <si>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</si>
  <si>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</si>
  <si>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</si>
  <si>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Felhalmozási és tőke jellegű bevételek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</si>
  <si>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</si>
  <si>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</si>
  <si>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</si>
  <si>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</si>
  <si>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</si>
  <si>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</si>
  <si>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</si>
  <si>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</si>
  <si>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</si>
  <si>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</si>
  <si>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</si>
  <si>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</si>
  <si>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</si>
  <si>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</si>
  <si>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</si>
  <si>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</si>
  <si>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</si>
  <si>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</si>
  <si>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</si>
  <si>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</si>
  <si>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</si>
  <si>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</si>
  <si>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</si>
  <si>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</si>
  <si>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</si>
  <si>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</si>
  <si>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</si>
  <si>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</si>
  <si>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</si>
  <si>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</si>
  <si>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</si>
  <si>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</si>
  <si>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</si>
  <si>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</si>
  <si>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</si>
  <si>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</si>
  <si>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</si>
  <si>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</si>
  <si>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</si>
  <si>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</si>
  <si>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</si>
  <si>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</si>
  <si>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</si>
  <si>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</si>
  <si>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</si>
  <si>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</si>
  <si>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</si>
  <si>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</si>
  <si>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</si>
  <si>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</si>
  <si>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</si>
  <si>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</si>
  <si>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</si>
  <si>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</si>
  <si>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</si>
  <si>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</si>
  <si>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</si>
  <si>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</si>
  <si>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</si>
  <si>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</si>
  <si>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</si>
  <si>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</si>
  <si>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</si>
  <si>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</si>
  <si>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</si>
  <si>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</si>
  <si>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</si>
  <si>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</si>
  <si>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</si>
  <si>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</si>
  <si>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</si>
  <si>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</si>
  <si>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</si>
  <si>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</si>
  <si>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</si>
  <si>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</si>
  <si>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</si>
  <si>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</si>
  <si>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</si>
  <si>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</si>
  <si>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</si>
  <si>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</si>
  <si>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</si>
  <si>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</si>
  <si>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</si>
  <si>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</si>
  <si>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</si>
  <si>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</si>
  <si>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</si>
  <si>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</si>
  <si>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</si>
  <si>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</si>
  <si>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</si>
  <si>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</si>
  <si>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</si>
  <si>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</si>
  <si>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</si>
  <si>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</si>
  <si>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</si>
  <si>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</si>
  <si>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</si>
  <si>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</si>
  <si>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</si>
  <si>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</si>
  <si>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</si>
  <si>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</si>
  <si>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</si>
  <si>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</si>
  <si>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</si>
  <si>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</si>
  <si>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</si>
  <si>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</si>
  <si>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</si>
  <si>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</si>
  <si>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</si>
  <si>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</si>
  <si>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</si>
  <si>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</si>
  <si>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</si>
  <si>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</si>
  <si>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</si>
  <si>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</si>
  <si>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</si>
  <si>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</si>
  <si>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</si>
  <si>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</si>
  <si>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</si>
  <si>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</si>
  <si>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</si>
  <si>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</si>
  <si>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</si>
  <si>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</si>
  <si>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</si>
  <si>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</si>
  <si>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</si>
  <si>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</si>
  <si>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</si>
  <si>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</si>
  <si>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</si>
  <si>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</si>
  <si>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</si>
  <si>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</si>
  <si>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</si>
  <si>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</si>
  <si>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</si>
  <si>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</si>
  <si>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</si>
  <si>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</si>
  <si>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</si>
  <si>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</si>
  <si>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</si>
  <si>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</si>
  <si>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</si>
  <si>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</si>
  <si>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</si>
  <si>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</si>
  <si>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</si>
  <si>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</si>
  <si>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</si>
  <si>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</si>
  <si>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</si>
  <si>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</si>
  <si>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</si>
  <si>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</si>
  <si>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</si>
  <si>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</si>
  <si>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</si>
  <si>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</si>
  <si>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</si>
  <si>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</si>
  <si>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</si>
  <si>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</si>
  <si>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</si>
  <si>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</si>
  <si>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</si>
  <si>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</si>
  <si>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</si>
  <si>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</si>
  <si>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</si>
  <si>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</si>
  <si>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</si>
  <si>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</si>
  <si>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</si>
  <si>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</si>
  <si>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</si>
  <si>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</si>
  <si>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</si>
  <si>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</si>
  <si>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</si>
  <si>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</si>
  <si>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</si>
  <si>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</si>
  <si>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</si>
  <si>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Kistérségi társulatnak</t>
  </si>
  <si>
    <t>Összesen:</t>
  </si>
  <si>
    <t>Balatonakaliért Közalapítvány</t>
  </si>
  <si>
    <t>Polgárőrség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</si>
  <si>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</si>
  <si>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</si>
  <si>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</si>
  <si>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</si>
  <si>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</si>
  <si>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</si>
  <si>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</si>
  <si>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</si>
  <si>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</si>
  <si>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</si>
  <si>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</si>
  <si>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</si>
  <si>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</si>
  <si>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</si>
  <si>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</si>
  <si>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</si>
  <si>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</si>
  <si>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</si>
  <si>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</si>
  <si>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</si>
  <si>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</si>
  <si>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</si>
  <si>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</si>
  <si>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</si>
  <si>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</si>
  <si>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</si>
  <si>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</si>
  <si>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</si>
  <si>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</si>
  <si>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</si>
  <si>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</si>
  <si>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</si>
  <si>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</si>
  <si>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</si>
  <si>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</si>
  <si>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</si>
  <si>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</si>
  <si>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</si>
  <si>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</si>
  <si>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</si>
  <si>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</si>
  <si>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</si>
  <si>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</si>
  <si>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</si>
  <si>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</si>
  <si>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</si>
  <si>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</si>
  <si>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</si>
  <si>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</si>
  <si>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</si>
  <si>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</si>
  <si>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</si>
  <si>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</si>
  <si>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</si>
  <si>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</si>
  <si>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</si>
  <si>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</si>
  <si>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</si>
  <si>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</si>
  <si>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</si>
  <si>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</si>
  <si>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</si>
  <si>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</si>
  <si>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</si>
  <si>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</si>
  <si>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</si>
  <si>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</si>
  <si>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</si>
  <si>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</si>
  <si>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</si>
  <si>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</si>
  <si>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</si>
  <si>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</si>
  <si>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</si>
  <si>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</si>
  <si>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</si>
  <si>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</si>
  <si>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</si>
  <si>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</si>
  <si>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</si>
  <si>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</si>
  <si>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</si>
  <si>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</si>
  <si>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Ingatlanok értékesítése (B52)</t>
  </si>
  <si>
    <t>Egyéb működési célú átvett pénzeszközök (B63)</t>
  </si>
  <si>
    <t xml:space="preserve">ebből: egyéb civil szervezetek </t>
  </si>
  <si>
    <t xml:space="preserve">ebből: egyéb vállalkozások   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</si>
  <si>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</si>
  <si>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</si>
  <si>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</si>
  <si>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</si>
  <si>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</si>
  <si>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</si>
  <si>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</si>
  <si>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</si>
  <si>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</si>
  <si>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</si>
  <si>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</si>
  <si>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</si>
  <si>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</si>
  <si>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</si>
  <si>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</si>
  <si>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</si>
  <si>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</si>
  <si>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</si>
  <si>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</si>
  <si>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</si>
  <si>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</si>
  <si>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</si>
  <si>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</si>
  <si>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</si>
  <si>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</si>
  <si>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</si>
  <si>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</si>
  <si>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</si>
  <si>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</si>
  <si>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</si>
  <si>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</si>
  <si>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</si>
  <si>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</si>
  <si>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</si>
  <si>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</si>
  <si>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</si>
  <si>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</si>
  <si>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</si>
  <si>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</si>
  <si>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</si>
  <si>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</si>
  <si>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</si>
  <si>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</si>
  <si>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</si>
  <si>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</si>
  <si>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</si>
  <si>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</si>
  <si>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</si>
  <si>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</si>
  <si>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</si>
  <si>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</si>
  <si>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</si>
  <si>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</si>
  <si>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</si>
  <si>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</si>
  <si>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</si>
  <si>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</si>
  <si>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</si>
  <si>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</si>
  <si>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</si>
  <si>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</si>
  <si>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</si>
  <si>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</si>
  <si>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</si>
  <si>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</si>
  <si>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</si>
  <si>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</si>
  <si>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</si>
  <si>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</si>
  <si>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</si>
  <si>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</si>
  <si>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</si>
  <si>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</si>
  <si>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</si>
  <si>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</si>
  <si>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</si>
  <si>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</si>
  <si>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</si>
  <si>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</si>
  <si>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</si>
  <si>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</si>
  <si>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</si>
  <si>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</si>
  <si>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</si>
  <si>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</si>
  <si>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</si>
  <si>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</si>
  <si>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</si>
  <si>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</si>
  <si>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</si>
  <si>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</si>
  <si>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</si>
  <si>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</si>
  <si>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</si>
  <si>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</si>
  <si>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</si>
  <si>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</si>
  <si>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</si>
  <si>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</si>
  <si>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</si>
  <si>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</si>
  <si>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</si>
  <si>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</si>
  <si>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</si>
  <si>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</si>
  <si>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</si>
  <si>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</si>
  <si>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</si>
  <si>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</si>
  <si>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</si>
  <si>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</si>
  <si>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</si>
  <si>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</si>
  <si>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</si>
  <si>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</si>
  <si>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</si>
  <si>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</si>
  <si>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</si>
  <si>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</si>
  <si>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</si>
  <si>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</si>
  <si>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</si>
  <si>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</si>
  <si>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</si>
  <si>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</si>
  <si>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</si>
  <si>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</si>
  <si>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</si>
  <si>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</si>
  <si>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</si>
  <si>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</si>
  <si>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</si>
  <si>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</si>
  <si>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</si>
  <si>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</si>
  <si>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</si>
  <si>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</si>
  <si>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</si>
  <si>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</si>
  <si>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</si>
  <si>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</si>
  <si>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</si>
  <si>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</si>
  <si>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</si>
  <si>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</si>
  <si>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</si>
  <si>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</si>
  <si>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</si>
  <si>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</si>
  <si>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</si>
  <si>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</si>
  <si>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</si>
  <si>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</si>
  <si>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</si>
  <si>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Biztosító által fizetett kártérítés (B410)</t>
  </si>
  <si>
    <t>Egyéb működési bevételek (B411)</t>
  </si>
  <si>
    <t>polgármester, főpolgármester</t>
  </si>
  <si>
    <t>Polc (pénzügy)</t>
  </si>
  <si>
    <t>Forgalomlassítás</t>
  </si>
  <si>
    <t>Vízibicikli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</si>
  <si>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</si>
  <si>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</si>
  <si>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</si>
  <si>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</si>
  <si>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</si>
  <si>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</si>
  <si>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</si>
  <si>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</si>
  <si>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</si>
  <si>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</si>
  <si>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</si>
  <si>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</si>
  <si>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</si>
  <si>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</si>
  <si>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</si>
  <si>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</si>
  <si>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</si>
  <si>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</si>
  <si>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</si>
  <si>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</si>
  <si>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</si>
  <si>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</si>
  <si>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</si>
  <si>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041233 Hosszabb időtartamú közfoglalkoz-tatás</t>
  </si>
  <si>
    <t>074011  Foglalkozás-egészségügyi alapellátás</t>
  </si>
  <si>
    <t>900020  Önkormányzatok funkcióra nem sorolható bevételei államháztartáson kívülről</t>
  </si>
  <si>
    <t xml:space="preserve">Felhalmozási bevételek (=20+21)      </t>
  </si>
  <si>
    <t>Működési célú átvett pénzeszközök (=23+24)</t>
  </si>
  <si>
    <t>Felhalmozási célú átvett pénzeszközök (=26)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</si>
  <si>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</si>
  <si>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</si>
  <si>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</si>
  <si>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</si>
  <si>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</si>
  <si>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</si>
  <si>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</si>
  <si>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</si>
  <si>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</si>
  <si>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</si>
  <si>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</si>
  <si>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</si>
  <si>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</si>
  <si>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</si>
  <si>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</si>
  <si>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</si>
  <si>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</si>
  <si>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</si>
  <si>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</si>
  <si>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</si>
  <si>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</si>
  <si>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</si>
  <si>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</si>
  <si>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</si>
  <si>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</si>
  <si>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</si>
  <si>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</si>
  <si>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</si>
  <si>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</si>
  <si>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</si>
  <si>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</si>
  <si>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</si>
  <si>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</si>
  <si>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</si>
  <si>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</si>
  <si>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</si>
  <si>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</si>
  <si>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</si>
  <si>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Bevételek összesen (=06+09)</t>
  </si>
  <si>
    <t>Különféle befizetések és egyéb dologi kiadások (=29+30)        (K35)</t>
  </si>
  <si>
    <t xml:space="preserve">Működési kiadások összesen (=09+10+32)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</si>
  <si>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</si>
  <si>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</si>
  <si>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>Működési célú költségvetési támogatások és kiegészítő támogatások (B115)</t>
  </si>
  <si>
    <t>ebből: elkülönített állami pénzalapok (B16)</t>
  </si>
  <si>
    <t>Kamatbevételek és más nyereségjellegű bevételek (B408)</t>
  </si>
  <si>
    <t>Egyéb tárgyi eszközök értékesítése (B53)</t>
  </si>
  <si>
    <t>Maradvány igénybevétele (=51)  (B813)</t>
  </si>
  <si>
    <t>Finanszírozási bevételek (=54) (B8)</t>
  </si>
  <si>
    <t>Bevételek összesen (=50+54)</t>
  </si>
  <si>
    <t>Céljuttatás, projektprémium (K1103)</t>
  </si>
  <si>
    <t>Közlekedési költségtérítés (K1109)</t>
  </si>
  <si>
    <t>Béren kívüli juttatások (K1107)</t>
  </si>
  <si>
    <t>Kiküldetések, reklám- és propagandakiadások (=32) (K34)</t>
  </si>
  <si>
    <t>Különféle befizetések és egyéb dologi kiadások (=34+...+37)  (K35)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</si>
  <si>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</si>
  <si>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</si>
  <si>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</si>
  <si>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Belföldi értékpapírok kiadásai (K912)</t>
  </si>
  <si>
    <t>Finanszírozási kiadások (=68+69+70) (K9)</t>
  </si>
  <si>
    <t>Kiadások összesen (=67+71)</t>
  </si>
  <si>
    <t>Közvetített szolgáltatások ellenértéke (B403)</t>
  </si>
  <si>
    <t>Ellátási díjak (B405)</t>
  </si>
  <si>
    <t>Központi, irányító szervi támogatás (B816)</t>
  </si>
  <si>
    <t>Finanszírozási bevételek (=07+08) (B8)</t>
  </si>
  <si>
    <t>Külső személyi juttatások (=06+07) (K12)</t>
  </si>
  <si>
    <t xml:space="preserve">ebből: egészségügyi hozzájárulás    </t>
  </si>
  <si>
    <t xml:space="preserve">ebből: munkáltatót terhelő személyi jövedelemadó        </t>
  </si>
  <si>
    <t>Készletbeszerzés (=15+16) (K31)</t>
  </si>
  <si>
    <t>Kommunikációs szolgáltatások (=18+19) (K32)</t>
  </si>
  <si>
    <t>Karbantartási, kisjavítási szolgáltatások (K334)</t>
  </si>
  <si>
    <t>Szakmai tevékenységet segító szolgáltatások (K336)</t>
  </si>
  <si>
    <t>Szolgáltatási kiadások (=21+...+25) (K33)</t>
  </si>
  <si>
    <t>Kiküldetések, reklám- és propagandakiadások (=26) (K34)</t>
  </si>
  <si>
    <t>Dologi kiadások (=17+20+26+28+31) (K3)</t>
  </si>
  <si>
    <t>KÖZALKALMAZOTTAK ÖSSZESEN</t>
  </si>
  <si>
    <t>EGYÉB BÉRRENDSZER ÖSSZESEN</t>
  </si>
  <si>
    <t>VÁLASZTOTT TISZTSÉGVISELŐK ÖSSZESEN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</si>
  <si>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</si>
  <si>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</si>
  <si>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</si>
  <si>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</si>
  <si>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</si>
  <si>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</si>
  <si>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</si>
  <si>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</si>
  <si>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</si>
  <si>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</si>
  <si>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</si>
  <si>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</si>
  <si>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</si>
  <si>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</si>
  <si>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</si>
  <si>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Kossuth u. Fő tér kialakítása</t>
  </si>
  <si>
    <t>Öntöző berendezés - strand sportpálya</t>
  </si>
  <si>
    <t>Molinó állvány</t>
  </si>
  <si>
    <t>Gyermekjóléti szolgáltatás</t>
  </si>
  <si>
    <t>Házi segítségnyújtás</t>
  </si>
  <si>
    <t>Borút Egyesület Akali</t>
  </si>
  <si>
    <t>Balatonakali Polgárőr Egyesület</t>
  </si>
  <si>
    <t>066020  Város,-  községgazdálkodási egyéb szolgáltatások</t>
  </si>
  <si>
    <t>107052      Házi segítség-nyújtás</t>
  </si>
  <si>
    <t>107053 Jelzőrend-szeres házi segítség-nyújtás</t>
  </si>
  <si>
    <t>900060 Forgatási és befektetési  célú finanszírozási műveletek</t>
  </si>
  <si>
    <t>Belföldi értékpapírok kiadásai</t>
  </si>
  <si>
    <t>Finanszírozási kiadások (=14+16)</t>
  </si>
  <si>
    <t>Kiadások összesen (=13+17)</t>
  </si>
  <si>
    <t>Egyéb tárgyi eszközök értékesítése</t>
  </si>
  <si>
    <t>Biztosító által fizetett kártérítés</t>
  </si>
  <si>
    <t xml:space="preserve"> - ebből: túlfizetések, téves, visszajáró kifizetések</t>
  </si>
  <si>
    <t>D/II/3 Költségvetési évet követően esedékes követelések közhatalmi bevételre</t>
  </si>
  <si>
    <t>D/II Költségvetési évet követően esedékes követelések (=10)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</si>
  <si>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</si>
  <si>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</si>
  <si>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</si>
  <si>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</si>
  <si>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</si>
  <si>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</si>
  <si>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 KÖTELEZETTSÉGEK (=10+13+16)</t>
  </si>
  <si>
    <t>Ft</t>
  </si>
  <si>
    <t>összege Ft</t>
  </si>
  <si>
    <t>22. melléklet</t>
  </si>
  <si>
    <t xml:space="preserve">Belföldi értékpapírok kiadásai 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</si>
  <si>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</si>
  <si>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</si>
  <si>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</si>
  <si>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</si>
  <si>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</si>
  <si>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 xml:space="preserve">ebből: háztartások   </t>
  </si>
  <si>
    <t>Összesen (=03+04+05+06+07+08)</t>
  </si>
  <si>
    <t>H/III Kötelezettség jellegű sajátos elszámolások (=14+15)</t>
  </si>
  <si>
    <t>Tárgyévben visszaírt/ kivezetett értékvesztés</t>
  </si>
  <si>
    <t>Költségvetési bevételek (3+6+10+19+22+25+27)</t>
  </si>
  <si>
    <t>Balatonakali Önkormányzat 2017. évi eredménykimutatása</t>
  </si>
  <si>
    <t xml:space="preserve">Balatonakali Önkormányzat 2017. évi egyszerűsített mérlege </t>
  </si>
  <si>
    <t>D/III/9 Letétre, megőrzésre, fedezetkezelésre átadott pénzeszközök, biztosítékok</t>
  </si>
  <si>
    <t>Balatonakali Önkormányzat 2017. évi maradványkimutatása</t>
  </si>
  <si>
    <t>Balatonakali Önkormányzat 2017. évi bevételei</t>
  </si>
  <si>
    <t>ebből: központi kezelésű előirányzatok (B16)</t>
  </si>
  <si>
    <t>ebből: fejezeti kezelésű előirányzatok EU-s programokra és azok hazai társfinanszírozása (B16)</t>
  </si>
  <si>
    <t>ebből: fejezeti kezelésű előirányzatok EU-s programokra és azok hazai társfinanszírozása (B25)</t>
  </si>
  <si>
    <t>ebből: egyéb fejezeti kezelésű előirányzatok (B25)</t>
  </si>
  <si>
    <t>Önkormányzatok működési támogatásai (=01+…+05)        (B11)</t>
  </si>
  <si>
    <t>Működési célú támogatások államháztartáson belülről (=06+07) (B1)</t>
  </si>
  <si>
    <t>Felhalmozási célú támogatások államháztartáson belülről (=12+13) (B2)</t>
  </si>
  <si>
    <t>Közhatalmi bevételek (17+26+27) (B3)</t>
  </si>
  <si>
    <t>Általános forgalmi adó visszatérítése (B407)</t>
  </si>
  <si>
    <t>Felhalmozási bevételek (=39+40) (B5)</t>
  </si>
  <si>
    <t>Működési célú átvett pénzeszközök (=42) (B6)</t>
  </si>
  <si>
    <t>Működési bevételek (=29+…+37) (B4)</t>
  </si>
  <si>
    <t>Felhalmozási célú átvett pénzeszközök (=47)  (B7)</t>
  </si>
  <si>
    <t>Költségvetési bevételek (=11+16+28+38+41+45+49)        (B1-B7)</t>
  </si>
  <si>
    <t>Belföldi értékpapírok bevételei (B812)</t>
  </si>
  <si>
    <t>Belföldi finanszírozás bevételei (=51+52+53)  (B81)</t>
  </si>
  <si>
    <t>Normatív jutalmak (K1102)</t>
  </si>
  <si>
    <t>Egyéb költségtérítések (K1110)</t>
  </si>
  <si>
    <t>Foglalkoztatottak személyi juttatásai (=01+…+08) (K11)</t>
  </si>
  <si>
    <t>Külső személyi juttatások (=10+11+12) (K12)</t>
  </si>
  <si>
    <t>Balatonakali Önkormányzat 2017. évi kiadásai</t>
  </si>
  <si>
    <t>Készletbeszerzés (=19+20+21) (K31)</t>
  </si>
  <si>
    <t>Személyi juttatások összesen (=09+13) (K1)</t>
  </si>
  <si>
    <t>Kommunikációs szolgáltatások (=23+24)  (K32)</t>
  </si>
  <si>
    <t>Dologi kiadások (=22+25+31+33+38)  (K3)</t>
  </si>
  <si>
    <t>Szolgáltatási kiadások (=26+…+30) (K33)</t>
  </si>
  <si>
    <t>Családi támogatások (K42)</t>
  </si>
  <si>
    <t>ebből:  az egyéb pénzbeli és természetbeni gyermekvédelmi támogatások</t>
  </si>
  <si>
    <t>Egyéb nem intézményi ellátások (K48)</t>
  </si>
  <si>
    <t>Munkaadókat terhelő járulékok és szociális hozzájárulási adó (K2)</t>
  </si>
  <si>
    <t>Ellátottak pénzbeli juttatásai (=40+42) (K4)</t>
  </si>
  <si>
    <t>Egyéb működési célú támogatások államháztartáson belülre   (K506)</t>
  </si>
  <si>
    <t xml:space="preserve">Elvonások és befizetések (=47) (K502) </t>
  </si>
  <si>
    <t>Egyéb működési célú támogatások államháztartáson kívülre   (K511)</t>
  </si>
  <si>
    <t>Immateriális javak beszerzése, létesítése (K61)</t>
  </si>
  <si>
    <t>Egyéb működési célú kiadások (=48+49+52+55) (K5)</t>
  </si>
  <si>
    <t>Beruházások (=57+…+62) (K6)</t>
  </si>
  <si>
    <t>Felújítások (=64+65) (K7)</t>
  </si>
  <si>
    <t>Egyéb felhalmozási célú kiadások (=67) (K8)</t>
  </si>
  <si>
    <t>Költségvetési kiadások (=14+15+39+46+56+63+66+68)        (K1-K8)</t>
  </si>
  <si>
    <t>Balatonakali Önkormányzat 2017. évi felhalmozási kiadásai feladatonként/célonként</t>
  </si>
  <si>
    <t xml:space="preserve">Balatonakali Önkormányzat immateriális javak és tárgyi eszközök állományának alakulása 2017. évben </t>
  </si>
  <si>
    <t>Balatonakali Önkormányzat eszközök értékvesztésének alakulása 2017. évben</t>
  </si>
  <si>
    <t>Balatonakali Önkormányzat ingatlanok értékének vagyonelemenkénti bemutatása 2017. évben</t>
  </si>
  <si>
    <t xml:space="preserve">Balatonakali Önkormányzat 2017. évi pénzforgalom egyeztetése </t>
  </si>
  <si>
    <t>Letétre átadott pénzeszköz (3657)</t>
  </si>
  <si>
    <t>Egyéb sajátos elszámolások (=08+…+13)</t>
  </si>
  <si>
    <t>Pénzkészlet összesen (15+16+17+18) (19=05+06+07+14)</t>
  </si>
  <si>
    <t>Balatonakali Önkormányzat 2017. évi egyéb felhalmozási célú támogatások</t>
  </si>
  <si>
    <t>Balatonakali Önkormányzat részesedések állományának alakulása  2017. évben</t>
  </si>
  <si>
    <t>Az önkormányzat által az adott célra ténylegesen felhasznált összeg (2017-ben)</t>
  </si>
  <si>
    <t>A 2016. évről áthúzódó bérkompenzáció támogatása</t>
  </si>
  <si>
    <t>A településképi arculati kézikönyv elkészítésének támogatása</t>
  </si>
  <si>
    <t>A helyi önkormányzatok szociális célú tüzelőanyag vásárláshoz kapcsolódó kiegészítő támogatása</t>
  </si>
  <si>
    <t>Helyi önkormányzatok működési célú költségvetési támogatásai összesen (=01+02)</t>
  </si>
  <si>
    <t>Helyi önkormányzatok kiegészítő támogatásai összesen (=03)</t>
  </si>
  <si>
    <t>Kulturális illetménypótlék</t>
  </si>
  <si>
    <t>Önkormányzatok feladatainak 2016. évi döntés szerinti támogatása</t>
  </si>
  <si>
    <t>Költségvetési szerveknél foglalkoztatottak 2017. évi kompenzációja</t>
  </si>
  <si>
    <t>A minimálbér és a garantált bérminimum emelés és a szociális hozzájárulási adó csökkentés hatásának kompenzációja</t>
  </si>
  <si>
    <t>A polgármesteri béremelés különbözetének támogatása</t>
  </si>
  <si>
    <t>Óvodapedagógusok munkáját segítők kiegészítő támogatása</t>
  </si>
  <si>
    <t>Az önkormányzat által  fel nem használt, de a következő (2018) évben jogszerűen felhasználható összeg</t>
  </si>
  <si>
    <t>- ebből: beruházásokra, felújításokra adott előlegek</t>
  </si>
  <si>
    <t>Pénzforga-  lom nélküli tranzakciók  (+-)</t>
  </si>
  <si>
    <t>D/III Követelés jellegű sajátos elszámolások (=12+16+17)</t>
  </si>
  <si>
    <t>D/ KÖVETELÉSEK  (=09+11+18)</t>
  </si>
  <si>
    <t>Balatonakali Önkormányzat követelések állományának alakulása 2017. évben</t>
  </si>
  <si>
    <t>Balatonakali Önkormányzat kötelezettségek állományának alakulása 2017. évben</t>
  </si>
  <si>
    <t xml:space="preserve">Balatonakali Napköziotthonos Óvoda 2017. évi egyszerűsített mérlege </t>
  </si>
  <si>
    <t>Balatonakali Napköziotthonos Óvoda 2017. évi eredménykimutatása</t>
  </si>
  <si>
    <t>Balatonakali Napköziotthonos Óvoda 2017. évi maradványkimutatása</t>
  </si>
  <si>
    <t>Balatonakali Napköziotthonos Óvoda 2017. évi bevételei</t>
  </si>
  <si>
    <t>Működési bevételek (=01+02+03) (B4)</t>
  </si>
  <si>
    <t xml:space="preserve">Költségvetési bevételek (=04) </t>
  </si>
  <si>
    <t>Foglalkoztatottak személyi juttatásai (=01+…+05)        (K11)</t>
  </si>
  <si>
    <t>Személyi juttatások összesen (=06+09) (K1)</t>
  </si>
  <si>
    <t xml:space="preserve">Munkaadókat terhelő járulékok és szociális hozzájárulási adó (K2)                                             </t>
  </si>
  <si>
    <t>Balatonakali Napköziotthonos Óvoda 2017. évi kiadásai</t>
  </si>
  <si>
    <t xml:space="preserve">Balatonakali Napköziotthonos Óvoda 2017. évi pénzforgalom egyeztetése </t>
  </si>
  <si>
    <t xml:space="preserve">Balatonakali Önkormányzat 2017. évi összevont konszolidált egyszerűsített mérlege </t>
  </si>
  <si>
    <t>Balatonakali Önkormányzat 2017. évi összevont konszolidált eredménykimutatása</t>
  </si>
  <si>
    <t>Balatonakali Önkormányzat 2017. évi összevont konszolidált maradványkimutatása</t>
  </si>
  <si>
    <t>Balatonakali Önkormányzat 2017. évi összevont konszolidált költségvetési főösszesítő</t>
  </si>
  <si>
    <t>2017. évi előirányzat</t>
  </si>
  <si>
    <t>2017. évi módosított előirányzat</t>
  </si>
  <si>
    <t>Balatonakali Önkormányzat 2017. évi működési és felhalmozási egyensúlyát bemutató összevont konszolidált mérleg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</si>
  <si>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</si>
  <si>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</si>
  <si>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</si>
  <si>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</si>
  <si>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</si>
  <si>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</si>
  <si>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Belföldi értékpapírok bevételei</t>
  </si>
  <si>
    <t>I.</t>
  </si>
  <si>
    <t>Felújítás</t>
  </si>
  <si>
    <t>Utak felújítása</t>
  </si>
  <si>
    <t>Konyhai vizesblokk felújítása</t>
  </si>
  <si>
    <t>4.</t>
  </si>
  <si>
    <t>Parti sétány összekötő szakasz felújítása</t>
  </si>
  <si>
    <t>5.</t>
  </si>
  <si>
    <t>műszaki kiszolgáló út melleti kerítés csere</t>
  </si>
  <si>
    <t>3 db strandi öltöző felújítása</t>
  </si>
  <si>
    <t>6.</t>
  </si>
  <si>
    <t>műszaki kapu főbejárat, belső kapu</t>
  </si>
  <si>
    <t>7.</t>
  </si>
  <si>
    <t>sétaút burkolása, pormentesítése</t>
  </si>
  <si>
    <t>8.</t>
  </si>
  <si>
    <t>vízi eszköz kölcsönző stég, horgász stég</t>
  </si>
  <si>
    <t>9.</t>
  </si>
  <si>
    <t>pormentesítő locsoló telepítése</t>
  </si>
  <si>
    <t>10.</t>
  </si>
  <si>
    <t>virágos felületek bővítése</t>
  </si>
  <si>
    <t>11.</t>
  </si>
  <si>
    <t>párakapuk telepítése</t>
  </si>
  <si>
    <t>12.</t>
  </si>
  <si>
    <t>parti sétány</t>
  </si>
  <si>
    <t>13.</t>
  </si>
  <si>
    <t>Óvoda infrastruktúrális fejlesztése (műszaki terv)</t>
  </si>
  <si>
    <t>14.</t>
  </si>
  <si>
    <t>Szennyvízakna rekonstrukció</t>
  </si>
  <si>
    <t>II.</t>
  </si>
  <si>
    <t>Beruházás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</si>
  <si>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</si>
  <si>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</si>
  <si>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</si>
  <si>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</si>
  <si>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</si>
  <si>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</si>
  <si>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15.</t>
  </si>
  <si>
    <t>kisteherautó</t>
  </si>
  <si>
    <t>16.</t>
  </si>
  <si>
    <t>Mandulás gondozása</t>
  </si>
  <si>
    <t>17.</t>
  </si>
  <si>
    <t>szeméttároló fém betéttel 6 db</t>
  </si>
  <si>
    <t>18.</t>
  </si>
  <si>
    <t>szeméttároló csikktartós 2 db</t>
  </si>
  <si>
    <t>19.</t>
  </si>
  <si>
    <t>mérőkerék, lézeres mérő</t>
  </si>
  <si>
    <t>20.</t>
  </si>
  <si>
    <t xml:space="preserve">Forgószék 2 db </t>
  </si>
  <si>
    <t>21.</t>
  </si>
  <si>
    <t>Kétfunkciós lábgép</t>
  </si>
  <si>
    <t>22.</t>
  </si>
  <si>
    <t>23.</t>
  </si>
  <si>
    <t>Elektromos lombfújó</t>
  </si>
  <si>
    <t>24.</t>
  </si>
  <si>
    <t>25.</t>
  </si>
  <si>
    <t>Szelektív hulladékgyűjtő 4 db</t>
  </si>
  <si>
    <t>26.</t>
  </si>
  <si>
    <t>Parti sétány szélesítése</t>
  </si>
  <si>
    <t>27.</t>
  </si>
  <si>
    <t>Villamos mérési hely kiépítése strandi átemelő</t>
  </si>
  <si>
    <t>28.</t>
  </si>
  <si>
    <t>könyvtári eszközök</t>
  </si>
  <si>
    <t>29.</t>
  </si>
  <si>
    <t>Hang- és fénytechnika Fő tér</t>
  </si>
  <si>
    <t>30.</t>
  </si>
  <si>
    <t>Kültéri dohányzó asztal</t>
  </si>
  <si>
    <t>31.</t>
  </si>
  <si>
    <t>32.</t>
  </si>
  <si>
    <t>Mini led projektor</t>
  </si>
  <si>
    <t>33.</t>
  </si>
  <si>
    <t>Dobogó rendezvényekhez</t>
  </si>
  <si>
    <t>34.</t>
  </si>
  <si>
    <t>Mikrofon</t>
  </si>
  <si>
    <t>35.</t>
  </si>
  <si>
    <t>Talajvédelmi terv</t>
  </si>
  <si>
    <t>36.</t>
  </si>
  <si>
    <t>Település arculati kézikönyv</t>
  </si>
  <si>
    <t>37.</t>
  </si>
  <si>
    <t>Terület előkészítés költsége TOP-2.1.3-15-VE1-2016-00011</t>
  </si>
  <si>
    <t>38.</t>
  </si>
  <si>
    <t>Blackview A8 Dual SIM okostelefon</t>
  </si>
  <si>
    <t>39.</t>
  </si>
  <si>
    <t>kézikocsi</t>
  </si>
  <si>
    <t>40.</t>
  </si>
  <si>
    <t>hűtőszekrény (hátsó pénztár)</t>
  </si>
  <si>
    <t>41.</t>
  </si>
  <si>
    <t xml:space="preserve">napernyő, napozóágy </t>
  </si>
  <si>
    <t>42.</t>
  </si>
  <si>
    <t>vízibicikli, túrakenu, kajak</t>
  </si>
  <si>
    <t>43.</t>
  </si>
  <si>
    <t>vízre segítő kerekesszék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</si>
  <si>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</si>
  <si>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</si>
  <si>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</si>
  <si>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</si>
  <si>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</si>
  <si>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</si>
  <si>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</si>
  <si>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</si>
  <si>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</si>
  <si>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Építészeti és közjóléti koncepcióterv</t>
  </si>
  <si>
    <t>53.</t>
  </si>
  <si>
    <t>számológép</t>
  </si>
  <si>
    <t>54.</t>
  </si>
  <si>
    <t>Sport öltöző kerítés, járda</t>
  </si>
  <si>
    <t>55.</t>
  </si>
  <si>
    <t>Sportöltöző berendezés</t>
  </si>
  <si>
    <t>56.</t>
  </si>
  <si>
    <t>Nokia 3 SS 16 GB Matte black</t>
  </si>
  <si>
    <t>57.</t>
  </si>
  <si>
    <t>CS-413 hangoszlop</t>
  </si>
  <si>
    <t>58.</t>
  </si>
  <si>
    <t xml:space="preserve">Magasnyomású mosó K2 </t>
  </si>
  <si>
    <t>59.</t>
  </si>
  <si>
    <t>Haarstadt partisátor</t>
  </si>
  <si>
    <t>60.</t>
  </si>
  <si>
    <t>Mobil színpad</t>
  </si>
  <si>
    <t>61.</t>
  </si>
  <si>
    <t>MAG-TÁR-HÁZA</t>
  </si>
  <si>
    <t>III.</t>
  </si>
  <si>
    <t>Egyéb felhalmozási célú kiadások</t>
  </si>
  <si>
    <t>IV.</t>
  </si>
  <si>
    <t>Felhalmozási kiadások összesen</t>
  </si>
  <si>
    <t>62.</t>
  </si>
  <si>
    <t>hőlégbefúvó gázüzemű</t>
  </si>
  <si>
    <t>Balatonakali Önkormányzat 2017. évi egyéb működési célú támogatások</t>
  </si>
  <si>
    <t>Mozdulj Balaton</t>
  </si>
  <si>
    <t>Horgászegyesület Balatonakali</t>
  </si>
  <si>
    <t>Erdélyi Kör Egyesület</t>
  </si>
  <si>
    <t>Rákóczi Szövetség</t>
  </si>
  <si>
    <t>Kommandói Általános Iskola</t>
  </si>
  <si>
    <t>Veszprém a Kereszténységért Alapítvány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</si>
  <si>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</si>
  <si>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</si>
  <si>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</si>
  <si>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</si>
  <si>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</si>
  <si>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kívülre  - egyéb vállalkozások (=28)</t>
  </si>
  <si>
    <t>Egyéb működési célú támogatások államháztartáson kívülre - egyéb civil szervezetek (=12+…+26)</t>
  </si>
  <si>
    <t>Egyéb működési célú támogatások államháztartáson belülre  (=01+…+10)</t>
  </si>
  <si>
    <t>Balatonakali Napköziotthonos Óvoda</t>
  </si>
  <si>
    <t>17. melléklet folytatása</t>
  </si>
  <si>
    <t>H/I Költségvetési évben esedékes kötelezett-ségek  (=01+…+08)</t>
  </si>
  <si>
    <t>H/II Költségvetési évet követően esedékes kötelezettségek (=10+11)</t>
  </si>
  <si>
    <t>Balatonakali Önkormányzat 2017. évi kiadásai kormányzati funkciónként - kötelező feladatok</t>
  </si>
  <si>
    <t>041140 Területfejlesz-tés igazgatása</t>
  </si>
  <si>
    <t>047320 Turizmusfej-lesztési támo-gatások és tevékenységek</t>
  </si>
  <si>
    <t>032020     Tűz- és katasztrófa-védelmi tevékenységek</t>
  </si>
  <si>
    <t>104051  Gyermekvé-delmi pénzbeli és természet-beni ellátások</t>
  </si>
  <si>
    <t>Balatonakali Önkormányzat 2017. évi kiadásai kormányzati funkciónként - önként vállalt feladatok</t>
  </si>
  <si>
    <t>Balatonakali Önkormányzat 2017. évi bevételei kormányzati funkciónként - kötelező feladatok</t>
  </si>
  <si>
    <t>Balatonakali Önkormányzat 2017. évi bevételei kormányzati funkciónként - önként vállalt feladatok</t>
  </si>
  <si>
    <t>041140 Területfeljesz-tés igazgatása</t>
  </si>
  <si>
    <t>Finanszírozási bevételek (=29+31)</t>
  </si>
  <si>
    <t>Bevételek összesen (=28+32)</t>
  </si>
  <si>
    <t>Balatonakali Önkormányzat 2017. évi közvetett támogatásai</t>
  </si>
  <si>
    <t>2017. évi eredeti előirányzat</t>
  </si>
  <si>
    <t>Teljesítés 2017.12.31-ig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</si>
  <si>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</si>
  <si>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</si>
  <si>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</si>
  <si>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</si>
  <si>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Sportöltöző létesítése</t>
  </si>
  <si>
    <t>Balatonakali Községi Strand fejlesztése</t>
  </si>
  <si>
    <t>BTSP-1.1-2016</t>
  </si>
  <si>
    <t>Balatonakali Önkormányzat Európai Uniós és hazai forrásból megvalósított, folyamatban lévő programjai</t>
  </si>
  <si>
    <t>Zánka és Térsége Oktatási Intézményi Társulás - bölcsödei ellátás</t>
  </si>
  <si>
    <t>a  6/2018. 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</si>
</sst>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3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14999847407452621"/>
        <bgColor indexed="64"/>
      </patternFill>
    </fill>
  </fills>
  <borders count="2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4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1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justify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/>
    </xf>
    <xf numFmtId="0" fontId="5" fillId="0" borderId="108" xfId="7" applyFont="1" applyBorder="1" applyAlignment="1">
      <alignment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0" fontId="5" fillId="0" borderId="101" xfId="7" applyFont="1" applyBorder="1" applyAlignment="1">
      <alignment vertical="center" wrapText="1"/>
    </xf>
    <xf numFmtId="3" fontId="5" fillId="0" borderId="103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3" fontId="5" fillId="0" borderId="114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116" xfId="7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0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21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3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4" xfId="7" applyFont="1" applyBorder="1" applyAlignment="1">
      <alignment horizontal="center" vertical="center"/>
    </xf>
    <xf numFmtId="0" fontId="5" fillId="0" borderId="125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6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7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30" xfId="7" applyNumberFormat="1" applyFont="1" applyBorder="1" applyAlignment="1">
      <alignment horizontal="right" vertical="center"/>
    </xf>
    <xf numFmtId="3" fontId="5" fillId="0" borderId="111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1" xfId="7" applyFont="1" applyBorder="1" applyAlignment="1">
      <alignment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3" fontId="6" fillId="0" borderId="133" xfId="7" applyNumberFormat="1" applyFont="1" applyBorder="1" applyAlignment="1">
      <alignment horizontal="right" vertical="center"/>
    </xf>
    <xf numFmtId="0" fontId="5" fillId="0" borderId="97" xfId="7" applyFont="1" applyBorder="1" applyAlignment="1">
      <alignment vertical="center"/>
    </xf>
    <xf numFmtId="3" fontId="5" fillId="0" borderId="99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 wrapText="1"/>
    </xf>
    <xf numFmtId="0" fontId="5" fillId="0" borderId="145" xfId="7" applyFont="1" applyBorder="1" applyAlignment="1">
      <alignment horizontal="center" vertical="center"/>
    </xf>
    <xf numFmtId="0" fontId="5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9" fillId="0" borderId="148" xfId="7" applyFont="1" applyBorder="1" applyAlignment="1">
      <alignment horizontal="center" vertical="center"/>
    </xf>
    <xf numFmtId="0" fontId="6" fillId="3" borderId="121" xfId="7" applyFont="1" applyFill="1" applyBorder="1" applyAlignment="1">
      <alignment vertical="center"/>
    </xf>
    <xf numFmtId="0" fontId="6" fillId="2" borderId="149" xfId="0" applyFont="1" applyFill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3" borderId="150" xfId="7" applyFont="1" applyFill="1" applyBorder="1" applyAlignment="1">
      <alignment vertical="center"/>
    </xf>
    <xf numFmtId="0" fontId="5" fillId="0" borderId="140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3" fontId="6" fillId="0" borderId="150" xfId="0" applyNumberFormat="1" applyFont="1" applyBorder="1" applyAlignment="1">
      <alignment horizontal="right" vertical="center" wrapText="1"/>
    </xf>
    <xf numFmtId="3" fontId="6" fillId="2" borderId="115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4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2" borderId="103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9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3" fontId="6" fillId="2" borderId="16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3" fontId="5" fillId="0" borderId="74" xfId="7" applyNumberFormat="1" applyFont="1" applyBorder="1" applyAlignment="1">
      <alignment vertical="center"/>
    </xf>
    <xf numFmtId="3" fontId="5" fillId="0" borderId="74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8" xfId="7" applyFont="1" applyBorder="1" applyAlignment="1">
      <alignment horizontal="center" vertical="center" wrapText="1"/>
    </xf>
    <xf numFmtId="0" fontId="5" fillId="0" borderId="169" xfId="7" applyFont="1" applyBorder="1" applyAlignment="1">
      <alignment horizontal="center" vertical="center"/>
    </xf>
    <xf numFmtId="0" fontId="5" fillId="0" borderId="168" xfId="7" applyFont="1" applyBorder="1" applyAlignment="1">
      <alignment horizontal="center" vertical="center"/>
    </xf>
    <xf numFmtId="3" fontId="5" fillId="0" borderId="170" xfId="7" applyNumberFormat="1" applyFont="1" applyBorder="1" applyAlignment="1">
      <alignment horizontal="center" vertical="center" wrapText="1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7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80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12" fillId="0" borderId="153" xfId="7" applyFont="1" applyBorder="1" applyAlignment="1">
      <alignment horizontal="center" vertical="center" wrapText="1"/>
    </xf>
    <xf numFmtId="0" fontId="12" fillId="0" borderId="123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6" xfId="7" applyNumberFormat="1" applyFont="1" applyFill="1" applyBorder="1" applyAlignment="1">
      <alignment vertical="center"/>
    </xf>
    <xf numFmtId="10" fontId="5" fillId="0" borderId="187" xfId="7" applyNumberFormat="1" applyFont="1" applyBorder="1" applyAlignment="1">
      <alignment horizontal="right" vertical="center"/>
    </xf>
    <xf numFmtId="10" fontId="5" fillId="0" borderId="188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04" xfId="7" applyNumberFormat="1" applyFont="1" applyBorder="1" applyAlignment="1">
      <alignment vertical="center"/>
    </xf>
    <xf numFmtId="10" fontId="6" fillId="0" borderId="189" xfId="7" applyNumberFormat="1" applyFont="1" applyBorder="1" applyAlignment="1">
      <alignment horizontal="right" vertical="center"/>
    </xf>
    <xf numFmtId="10" fontId="5" fillId="0" borderId="91" xfId="7" applyNumberFormat="1" applyFont="1" applyBorder="1" applyAlignment="1">
      <alignment horizontal="right" vertical="center"/>
    </xf>
    <xf numFmtId="10" fontId="5" fillId="0" borderId="167" xfId="7" applyNumberFormat="1" applyFont="1" applyBorder="1" applyAlignment="1">
      <alignment horizontal="right" vertical="center"/>
    </xf>
    <xf numFmtId="10" fontId="5" fillId="0" borderId="190" xfId="7" applyNumberFormat="1" applyFont="1" applyBorder="1" applyAlignment="1">
      <alignment horizontal="right" vertical="center"/>
    </xf>
    <xf numFmtId="10" fontId="5" fillId="0" borderId="127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10" fontId="6" fillId="0" borderId="133" xfId="7" applyNumberFormat="1" applyFont="1" applyBorder="1" applyAlignment="1">
      <alignment horizontal="right" vertical="center"/>
    </xf>
    <xf numFmtId="49" fontId="6" fillId="0" borderId="20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2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203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4" xfId="5" applyNumberFormat="1" applyFont="1" applyFill="1" applyBorder="1" applyAlignment="1">
      <alignment horizontal="center" vertical="center"/>
    </xf>
    <xf numFmtId="3" fontId="6" fillId="2" borderId="101" xfId="0" applyNumberFormat="1" applyFont="1" applyFill="1" applyBorder="1" applyAlignment="1">
      <alignment horizontal="right" vertical="center" wrapText="1"/>
    </xf>
    <xf numFmtId="3" fontId="5" fillId="0" borderId="154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5" xfId="0" applyNumberFormat="1" applyFont="1" applyBorder="1" applyAlignment="1">
      <alignment horizontal="right" vertical="center" wrapText="1"/>
    </xf>
    <xf numFmtId="3" fontId="6" fillId="2" borderId="103" xfId="0" applyNumberFormat="1" applyFont="1" applyFill="1" applyBorder="1" applyAlignment="1">
      <alignment horizontal="right" vertical="center" wrapText="1"/>
    </xf>
    <xf numFmtId="3" fontId="6" fillId="0" borderId="111" xfId="0" applyNumberFormat="1" applyFont="1" applyBorder="1" applyAlignment="1">
      <alignment horizontal="right" vertical="center" wrapText="1"/>
    </xf>
    <xf numFmtId="3" fontId="6" fillId="0" borderId="127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6" xfId="0" applyFont="1" applyBorder="1" applyAlignment="1">
      <alignment horizontal="left" vertical="center" wrapText="1"/>
    </xf>
    <xf numFmtId="0" fontId="5" fillId="0" borderId="118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6" fillId="0" borderId="114" xfId="0" applyFont="1" applyBorder="1" applyAlignment="1">
      <alignment horizontal="left" vertical="center" wrapText="1"/>
    </xf>
    <xf numFmtId="10" fontId="5" fillId="0" borderId="207" xfId="0" applyNumberFormat="1" applyFont="1" applyBorder="1" applyAlignment="1">
      <alignment horizontal="right" vertical="center" wrapText="1"/>
    </xf>
    <xf numFmtId="10" fontId="5" fillId="0" borderId="208" xfId="0" applyNumberFormat="1" applyFont="1" applyBorder="1" applyAlignment="1">
      <alignment horizontal="right" vertical="center" wrapText="1"/>
    </xf>
    <xf numFmtId="10" fontId="9" fillId="0" borderId="208" xfId="0" applyNumberFormat="1" applyFont="1" applyBorder="1" applyAlignment="1">
      <alignment horizontal="right" vertical="center" wrapText="1"/>
    </xf>
    <xf numFmtId="10" fontId="6" fillId="0" borderId="208" xfId="0" applyNumberFormat="1" applyFont="1" applyFill="1" applyBorder="1" applyAlignment="1">
      <alignment horizontal="right" vertical="center" wrapText="1"/>
    </xf>
    <xf numFmtId="10" fontId="10" fillId="0" borderId="208" xfId="0" applyNumberFormat="1" applyFont="1" applyBorder="1" applyAlignment="1">
      <alignment horizontal="right" vertical="center" wrapText="1"/>
    </xf>
    <xf numFmtId="10" fontId="6" fillId="0" borderId="209" xfId="0" applyNumberFormat="1" applyFont="1" applyBorder="1" applyAlignment="1">
      <alignment horizontal="right" vertical="center" wrapText="1"/>
    </xf>
    <xf numFmtId="0" fontId="5" fillId="0" borderId="21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11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12" xfId="0" applyFont="1" applyBorder="1" applyAlignment="1">
      <alignment horizontal="left" vertical="center" wrapText="1"/>
    </xf>
    <xf numFmtId="3" fontId="6" fillId="4" borderId="123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3" fontId="5" fillId="0" borderId="205" xfId="7" applyNumberFormat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3" xfId="4" applyNumberFormat="1" applyFont="1" applyFill="1" applyBorder="1" applyAlignment="1">
      <alignment horizontal="right" vertical="center"/>
    </xf>
    <xf numFmtId="10" fontId="9" fillId="4" borderId="95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16" xfId="4" applyNumberFormat="1" applyFont="1" applyFill="1" applyBorder="1" applyAlignment="1">
      <alignment horizontal="right" vertical="center"/>
    </xf>
    <xf numFmtId="3" fontId="9" fillId="4" borderId="216" xfId="0" applyNumberFormat="1" applyFont="1" applyFill="1" applyBorder="1" applyAlignment="1">
      <alignment horizontal="right" vertical="center"/>
    </xf>
    <xf numFmtId="10" fontId="9" fillId="4" borderId="161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7" xfId="4" applyNumberFormat="1" applyFont="1" applyFill="1" applyBorder="1" applyAlignment="1">
      <alignment horizontal="right" vertical="center"/>
    </xf>
    <xf numFmtId="10" fontId="9" fillId="4" borderId="85" xfId="4" applyNumberFormat="1" applyFont="1" applyFill="1" applyBorder="1" applyAlignment="1">
      <alignment horizontal="right" vertical="center"/>
    </xf>
    <xf numFmtId="0" fontId="9" fillId="4" borderId="92" xfId="4" applyFont="1" applyFill="1" applyBorder="1" applyAlignment="1">
      <alignment vertical="center" wrapText="1"/>
    </xf>
    <xf numFmtId="3" fontId="9" fillId="4" borderId="9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5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3" fontId="6" fillId="4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7" xfId="7" applyNumberFormat="1" applyFont="1" applyBorder="1" applyAlignment="1">
      <alignment horizontal="center" vertical="center" wrapText="1"/>
    </xf>
    <xf numFmtId="3" fontId="5" fillId="0" borderId="218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9" xfId="7" applyNumberFormat="1" applyFont="1" applyBorder="1" applyAlignment="1">
      <alignment horizontal="center" vertical="center" wrapText="1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3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4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4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4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5" xfId="0" applyFont="1" applyBorder="1" applyAlignment="1">
      <alignment horizontal="left" vertical="center" wrapText="1"/>
    </xf>
    <xf numFmtId="3" fontId="29" fillId="0" borderId="156" xfId="0" applyNumberFormat="1" applyFont="1" applyBorder="1" applyAlignment="1">
      <alignment horizontal="right" vertical="center" wrapText="1"/>
    </xf>
    <xf numFmtId="3" fontId="29" fillId="0" borderId="150" xfId="0" applyNumberFormat="1" applyFont="1" applyBorder="1" applyAlignment="1">
      <alignment horizontal="right" vertical="center" wrapText="1"/>
    </xf>
    <xf numFmtId="3" fontId="29" fillId="0" borderId="165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5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3" fontId="27" fillId="0" borderId="158" xfId="0" applyNumberFormat="1" applyFont="1" applyBorder="1" applyAlignment="1">
      <alignment horizontal="right" vertical="center" wrapText="1"/>
    </xf>
    <xf numFmtId="49" fontId="29" fillId="0" borderId="201" xfId="0" applyNumberFormat="1" applyFont="1" applyBorder="1" applyAlignment="1">
      <alignment horizontal="center" vertical="center" wrapText="1"/>
    </xf>
    <xf numFmtId="0" fontId="29" fillId="0" borderId="111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10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3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left" vertical="center" wrapText="1"/>
    </xf>
    <xf numFmtId="0" fontId="6" fillId="0" borderId="12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21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left" vertical="center" wrapText="1"/>
    </xf>
    <xf numFmtId="10" fontId="10" fillId="0" borderId="21" xfId="0" applyNumberFormat="1" applyFont="1" applyBorder="1" applyAlignment="1">
      <alignment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2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22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2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213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7" xfId="0" applyNumberFormat="1" applyFont="1" applyBorder="1" applyAlignment="1">
      <alignment vertical="center"/>
    </xf>
    <xf numFmtId="3" fontId="5" fillId="0" borderId="181" xfId="0" applyNumberFormat="1" applyFont="1" applyBorder="1" applyAlignment="1">
      <alignment vertical="center"/>
    </xf>
    <xf numFmtId="3" fontId="5" fillId="0" borderId="214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3" fontId="5" fillId="0" borderId="183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0" fontId="12" fillId="0" borderId="46" xfId="0" applyFont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3" fontId="5" fillId="0" borderId="110" xfId="0" applyNumberFormat="1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3" fontId="5" fillId="0" borderId="160" xfId="0" applyNumberFormat="1" applyFont="1" applyBorder="1" applyAlignment="1">
      <alignment vertical="center"/>
    </xf>
    <xf numFmtId="3" fontId="5" fillId="0" borderId="155" xfId="0" applyNumberFormat="1" applyFont="1" applyBorder="1" applyAlignment="1">
      <alignment vertical="center"/>
    </xf>
    <xf numFmtId="10" fontId="6" fillId="4" borderId="223" xfId="7" applyNumberFormat="1" applyFont="1" applyFill="1" applyBorder="1" applyAlignment="1">
      <alignment horizontal="right" vertical="center"/>
    </xf>
    <xf numFmtId="10" fontId="5" fillId="5" borderId="65" xfId="7" applyNumberFormat="1" applyFont="1" applyFill="1" applyBorder="1" applyAlignment="1">
      <alignment horizontal="right" vertical="center"/>
    </xf>
    <xf numFmtId="10" fontId="5" fillId="5" borderId="215" xfId="7" applyNumberFormat="1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24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3" fontId="11" fillId="0" borderId="0" xfId="4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26" xfId="0" applyNumberFormat="1" applyFont="1" applyBorder="1" applyAlignment="1">
      <alignment horizontal="right" vertical="center" wrapText="1"/>
    </xf>
    <xf numFmtId="0" fontId="5" fillId="0" borderId="227" xfId="0" applyFont="1" applyFill="1" applyBorder="1" applyAlignment="1">
      <alignment horizontal="center" vertical="top" wrapText="1"/>
    </xf>
    <xf numFmtId="3" fontId="5" fillId="0" borderId="175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8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9" xfId="7" applyFont="1" applyBorder="1" applyAlignment="1">
      <alignment horizontal="center" vertical="center"/>
    </xf>
    <xf numFmtId="0" fontId="5" fillId="0" borderId="230" xfId="0" applyFont="1" applyBorder="1" applyAlignment="1">
      <alignment vertical="center"/>
    </xf>
    <xf numFmtId="3" fontId="5" fillId="0" borderId="231" xfId="0" applyNumberFormat="1" applyFont="1" applyBorder="1" applyAlignment="1">
      <alignment horizontal="right" vertical="center"/>
    </xf>
    <xf numFmtId="0" fontId="5" fillId="0" borderId="232" xfId="0" applyFont="1" applyBorder="1" applyAlignment="1">
      <alignment horizontal="center" vertical="center"/>
    </xf>
    <xf numFmtId="3" fontId="5" fillId="0" borderId="233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3" fontId="5" fillId="0" borderId="126" xfId="0" applyNumberFormat="1" applyFont="1" applyBorder="1" applyAlignment="1">
      <alignment horizontal="right" vertical="center"/>
    </xf>
    <xf numFmtId="3" fontId="6" fillId="0" borderId="131" xfId="0" applyNumberFormat="1" applyFont="1" applyBorder="1" applyAlignment="1">
      <alignment horizontal="right" vertical="center"/>
    </xf>
    <xf numFmtId="3" fontId="6" fillId="3" borderId="102" xfId="0" applyNumberFormat="1" applyFont="1" applyFill="1" applyBorder="1" applyAlignment="1">
      <alignment horizontal="right" vertical="center"/>
    </xf>
    <xf numFmtId="0" fontId="6" fillId="3" borderId="177" xfId="0" applyFont="1" applyFill="1" applyBorder="1" applyAlignment="1">
      <alignment vertical="center"/>
    </xf>
    <xf numFmtId="0" fontId="6" fillId="3" borderId="235" xfId="0" applyFont="1" applyFill="1" applyBorder="1" applyAlignment="1">
      <alignment vertical="center"/>
    </xf>
    <xf numFmtId="0" fontId="5" fillId="0" borderId="237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10" fontId="5" fillId="0" borderId="194" xfId="0" applyNumberFormat="1" applyFont="1" applyBorder="1" applyAlignment="1">
      <alignment horizontal="right" vertical="center"/>
    </xf>
    <xf numFmtId="10" fontId="5" fillId="0" borderId="239" xfId="0" applyNumberFormat="1" applyFont="1" applyBorder="1" applyAlignment="1">
      <alignment horizontal="right" vertical="center"/>
    </xf>
    <xf numFmtId="10" fontId="6" fillId="0" borderId="131" xfId="0" applyNumberFormat="1" applyFont="1" applyBorder="1" applyAlignment="1">
      <alignment horizontal="right" vertical="center"/>
    </xf>
    <xf numFmtId="10" fontId="6" fillId="3" borderId="102" xfId="0" applyNumberFormat="1" applyFont="1" applyFill="1" applyBorder="1" applyAlignment="1">
      <alignment horizontal="right" vertical="center"/>
    </xf>
    <xf numFmtId="10" fontId="5" fillId="0" borderId="236" xfId="0" applyNumberFormat="1" applyFont="1" applyBorder="1" applyAlignment="1">
      <alignment horizontal="right" vertical="center"/>
    </xf>
    <xf numFmtId="10" fontId="5" fillId="0" borderId="238" xfId="0" applyNumberFormat="1" applyFont="1" applyBorder="1" applyAlignment="1">
      <alignment horizontal="right" vertical="center"/>
    </xf>
    <xf numFmtId="10" fontId="6" fillId="0" borderId="189" xfId="0" applyNumberFormat="1" applyFont="1" applyBorder="1" applyAlignment="1">
      <alignment horizontal="right" vertical="center"/>
    </xf>
    <xf numFmtId="10" fontId="6" fillId="3" borderId="104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4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41" xfId="0" applyNumberFormat="1" applyFont="1" applyBorder="1" applyAlignment="1">
      <alignment horizontal="right" vertical="center" wrapText="1"/>
    </xf>
    <xf numFmtId="3" fontId="5" fillId="0" borderId="241" xfId="0" applyNumberFormat="1" applyFont="1" applyBorder="1" applyAlignment="1">
      <alignment horizontal="right" vertical="center" wrapText="1"/>
    </xf>
    <xf numFmtId="3" fontId="6" fillId="0" borderId="208" xfId="0" applyNumberFormat="1" applyFont="1" applyBorder="1" applyAlignment="1">
      <alignment horizontal="right" vertical="center" wrapText="1"/>
    </xf>
    <xf numFmtId="3" fontId="5" fillId="0" borderId="242" xfId="0" applyNumberFormat="1" applyFont="1" applyBorder="1" applyAlignment="1">
      <alignment horizontal="right" vertical="center" wrapText="1"/>
    </xf>
    <xf numFmtId="3" fontId="5" fillId="0" borderId="243" xfId="0" applyNumberFormat="1" applyFont="1" applyBorder="1" applyAlignment="1">
      <alignment horizontal="right" vertical="center" wrapText="1"/>
    </xf>
    <xf numFmtId="3" fontId="6" fillId="0" borderId="24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5" fillId="0" borderId="24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179" xfId="0" applyFont="1" applyFill="1" applyBorder="1" applyAlignment="1">
      <alignment horizontal="center" vertical="center" wrapText="1"/>
    </xf>
    <xf numFmtId="0" fontId="9" fillId="0" borderId="245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10" fontId="5" fillId="0" borderId="1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10" fontId="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5" fillId="0" borderId="7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wrapText="1"/>
    </xf>
    <xf numFmtId="3" fontId="5" fillId="0" borderId="0" xfId="0" applyNumberFormat="1" applyFont="1"/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62" xfId="0" applyFont="1" applyBorder="1" applyAlignment="1">
      <alignment horizontal="justify" vertical="center"/>
    </xf>
    <xf numFmtId="3" fontId="5" fillId="0" borderId="162" xfId="0" applyNumberFormat="1" applyFont="1" applyBorder="1" applyAlignment="1">
      <alignment horizontal="right" vertical="center"/>
    </xf>
    <xf numFmtId="3" fontId="5" fillId="0" borderId="162" xfId="4" applyNumberFormat="1" applyFont="1" applyBorder="1" applyAlignment="1">
      <alignment horizontal="right" vertical="center"/>
    </xf>
    <xf numFmtId="10" fontId="5" fillId="0" borderId="246" xfId="4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0" fontId="10" fillId="0" borderId="247" xfId="0" applyNumberFormat="1" applyFont="1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20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21" xfId="7" applyFont="1" applyFill="1" applyBorder="1" applyAlignment="1">
      <alignment vertical="center"/>
    </xf>
    <xf numFmtId="3" fontId="6" fillId="7" borderId="4" xfId="7" applyNumberFormat="1" applyFont="1" applyFill="1" applyBorder="1" applyAlignment="1">
      <alignment vertical="center"/>
    </xf>
    <xf numFmtId="10" fontId="6" fillId="7" borderId="5" xfId="7" applyNumberFormat="1" applyFont="1" applyFill="1" applyBorder="1" applyAlignment="1">
      <alignment horizontal="right" vertical="center"/>
    </xf>
    <xf numFmtId="0" fontId="6" fillId="7" borderId="122" xfId="7" applyFont="1" applyFill="1" applyBorder="1" applyAlignment="1">
      <alignment vertical="center"/>
    </xf>
    <xf numFmtId="3" fontId="6" fillId="7" borderId="64" xfId="7" applyNumberFormat="1" applyFont="1" applyFill="1" applyBorder="1" applyAlignment="1">
      <alignment horizontal="right" vertical="center"/>
    </xf>
    <xf numFmtId="0" fontId="6" fillId="7" borderId="151" xfId="7" applyFont="1" applyFill="1" applyBorder="1" applyAlignment="1">
      <alignment horizontal="center" vertical="center"/>
    </xf>
    <xf numFmtId="0" fontId="6" fillId="7" borderId="152" xfId="7" applyFont="1" applyFill="1" applyBorder="1" applyAlignment="1">
      <alignment vertical="center"/>
    </xf>
    <xf numFmtId="3" fontId="6" fillId="7" borderId="88" xfId="7" applyNumberFormat="1" applyFont="1" applyFill="1" applyBorder="1" applyAlignment="1">
      <alignment vertical="center"/>
    </xf>
    <xf numFmtId="10" fontId="6" fillId="7" borderId="17" xfId="7" applyNumberFormat="1" applyFont="1" applyFill="1" applyBorder="1" applyAlignment="1">
      <alignment vertical="center"/>
    </xf>
    <xf numFmtId="0" fontId="6" fillId="7" borderId="148" xfId="7" applyFont="1" applyFill="1" applyBorder="1" applyAlignment="1">
      <alignment horizontal="center" vertical="center"/>
    </xf>
    <xf numFmtId="0" fontId="6" fillId="7" borderId="46" xfId="7" applyFont="1" applyFill="1" applyBorder="1" applyAlignment="1">
      <alignment vertical="center"/>
    </xf>
    <xf numFmtId="3" fontId="6" fillId="7" borderId="4" xfId="7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22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8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3" fontId="5" fillId="0" borderId="126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4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4" fillId="0" borderId="127" xfId="0" applyNumberFormat="1" applyFont="1" applyBorder="1" applyAlignment="1">
      <alignment vertical="center"/>
    </xf>
    <xf numFmtId="3" fontId="13" fillId="3" borderId="76" xfId="0" applyNumberFormat="1" applyFont="1" applyFill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3" fillId="3" borderId="221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60" xfId="0" applyNumberFormat="1" applyFont="1" applyFill="1" applyBorder="1" applyAlignment="1">
      <alignment horizontal="right" vertical="center"/>
    </xf>
    <xf numFmtId="0" fontId="14" fillId="6" borderId="166" xfId="0" applyFont="1" applyFill="1" applyBorder="1" applyAlignment="1">
      <alignment horizontal="left" vertical="center"/>
    </xf>
    <xf numFmtId="3" fontId="14" fillId="6" borderId="102" xfId="0" applyNumberFormat="1" applyFont="1" applyFill="1" applyBorder="1" applyAlignment="1">
      <alignment horizontal="right" vertical="center"/>
    </xf>
    <xf numFmtId="3" fontId="9" fillId="3" borderId="76" xfId="0" applyNumberFormat="1" applyFont="1" applyFill="1" applyBorder="1" applyAlignment="1">
      <alignment horizontal="right" vertical="center"/>
    </xf>
    <xf numFmtId="3" fontId="9" fillId="3" borderId="74" xfId="0" applyNumberFormat="1" applyFont="1" applyFill="1" applyBorder="1" applyAlignment="1">
      <alignment vertical="center"/>
    </xf>
    <xf numFmtId="3" fontId="5" fillId="0" borderId="74" xfId="0" applyNumberFormat="1" applyFont="1" applyBorder="1" applyAlignment="1">
      <alignment horizontal="right" vertical="center"/>
    </xf>
    <xf numFmtId="3" fontId="9" fillId="3" borderId="155" xfId="0" applyNumberFormat="1" applyFont="1" applyFill="1" applyBorder="1" applyAlignment="1">
      <alignment horizontal="right" vertical="center"/>
    </xf>
    <xf numFmtId="3" fontId="6" fillId="6" borderId="103" xfId="0" applyNumberFormat="1" applyFont="1" applyFill="1" applyBorder="1" applyAlignment="1">
      <alignment horizontal="right" vertical="center"/>
    </xf>
    <xf numFmtId="10" fontId="9" fillId="5" borderId="65" xfId="7" applyNumberFormat="1" applyFont="1" applyFill="1" applyBorder="1" applyAlignment="1">
      <alignment horizontal="right" vertical="center"/>
    </xf>
    <xf numFmtId="0" fontId="4" fillId="0" borderId="79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23" fillId="0" borderId="0" xfId="7" applyFont="1"/>
    <xf numFmtId="0" fontId="23" fillId="0" borderId="0" xfId="7" applyFont="1" applyAlignment="1">
      <alignment vertical="center"/>
    </xf>
    <xf numFmtId="3" fontId="9" fillId="3" borderId="205" xfId="0" applyNumberFormat="1" applyFont="1" applyFill="1" applyBorder="1" applyAlignment="1">
      <alignment horizontal="right" vertical="center"/>
    </xf>
    <xf numFmtId="3" fontId="6" fillId="6" borderId="131" xfId="0" applyNumberFormat="1" applyFont="1" applyFill="1" applyBorder="1" applyAlignment="1">
      <alignment horizontal="right" vertical="center"/>
    </xf>
    <xf numFmtId="0" fontId="5" fillId="0" borderId="77" xfId="0" applyFont="1" applyBorder="1" applyAlignment="1">
      <alignment horizontal="center" vertical="center"/>
    </xf>
    <xf numFmtId="3" fontId="5" fillId="0" borderId="183" xfId="7" applyNumberFormat="1" applyFont="1" applyBorder="1" applyAlignment="1">
      <alignment vertical="center"/>
    </xf>
    <xf numFmtId="3" fontId="5" fillId="0" borderId="36" xfId="4" applyNumberFormat="1" applyFont="1" applyBorder="1" applyAlignment="1">
      <alignment horizontal="right" vertical="center"/>
    </xf>
    <xf numFmtId="10" fontId="5" fillId="0" borderId="224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6" xfId="0" applyNumberFormat="1" applyFont="1" applyBorder="1" applyAlignment="1">
      <alignment horizontal="right" vertical="center"/>
    </xf>
    <xf numFmtId="0" fontId="5" fillId="0" borderId="249" xfId="0" applyFont="1" applyBorder="1" applyAlignment="1">
      <alignment horizontal="justify" vertical="center"/>
    </xf>
    <xf numFmtId="3" fontId="5" fillId="0" borderId="249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justify" vertical="center" wrapText="1"/>
    </xf>
    <xf numFmtId="3" fontId="5" fillId="0" borderId="61" xfId="0" applyNumberFormat="1" applyFont="1" applyBorder="1" applyAlignment="1">
      <alignment horizontal="right" vertical="center"/>
    </xf>
    <xf numFmtId="3" fontId="5" fillId="0" borderId="250" xfId="0" applyNumberFormat="1" applyFont="1" applyBorder="1" applyAlignment="1">
      <alignment horizontal="right" vertical="center"/>
    </xf>
    <xf numFmtId="0" fontId="5" fillId="0" borderId="87" xfId="0" applyFont="1" applyBorder="1" applyAlignment="1">
      <alignment horizontal="justify" vertical="center"/>
    </xf>
    <xf numFmtId="3" fontId="9" fillId="4" borderId="249" xfId="4" applyNumberFormat="1" applyFont="1" applyFill="1" applyBorder="1" applyAlignment="1">
      <alignment horizontal="right" vertical="center"/>
    </xf>
    <xf numFmtId="3" fontId="9" fillId="4" borderId="249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7" xfId="0" applyNumberFormat="1" applyFont="1" applyBorder="1" applyAlignment="1">
      <alignment horizontal="right" vertical="center" wrapText="1"/>
    </xf>
    <xf numFmtId="3" fontId="5" fillId="0" borderId="80" xfId="0" applyNumberFormat="1" applyFont="1" applyBorder="1" applyAlignment="1">
      <alignment horizontal="right" vertical="center" wrapText="1"/>
    </xf>
    <xf numFmtId="3" fontId="9" fillId="0" borderId="80" xfId="0" applyNumberFormat="1" applyFont="1" applyBorder="1" applyAlignment="1">
      <alignment horizontal="right" vertical="center" wrapText="1"/>
    </xf>
    <xf numFmtId="3" fontId="6" fillId="0" borderId="80" xfId="0" applyNumberFormat="1" applyFont="1" applyBorder="1" applyAlignment="1">
      <alignment horizontal="right" vertical="center" wrapText="1"/>
    </xf>
    <xf numFmtId="3" fontId="6" fillId="4" borderId="80" xfId="0" applyNumberFormat="1" applyFont="1" applyFill="1" applyBorder="1" applyAlignment="1">
      <alignment horizontal="right" vertical="center" wrapText="1"/>
    </xf>
    <xf numFmtId="3" fontId="5" fillId="0" borderId="228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52" xfId="7" applyFont="1" applyBorder="1" applyAlignment="1">
      <alignment horizontal="center" vertical="center"/>
    </xf>
    <xf numFmtId="0" fontId="5" fillId="0" borderId="253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4" xfId="0" applyFont="1" applyBorder="1" applyAlignment="1">
      <alignment horizontal="center" vertical="center" wrapText="1"/>
    </xf>
    <xf numFmtId="3" fontId="5" fillId="0" borderId="243" xfId="7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3" fontId="5" fillId="0" borderId="215" xfId="7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3" fontId="5" fillId="0" borderId="253" xfId="7" applyNumberFormat="1" applyFont="1" applyFill="1" applyBorder="1" applyAlignment="1">
      <alignment vertical="center"/>
    </xf>
    <xf numFmtId="3" fontId="5" fillId="0" borderId="25" xfId="7" applyNumberFormat="1" applyFont="1" applyFill="1" applyBorder="1" applyAlignment="1">
      <alignment vertical="center"/>
    </xf>
    <xf numFmtId="3" fontId="5" fillId="0" borderId="28" xfId="7" applyNumberFormat="1" applyFont="1" applyFill="1" applyBorder="1" applyAlignment="1">
      <alignment vertical="center"/>
    </xf>
    <xf numFmtId="3" fontId="5" fillId="0" borderId="254" xfId="7" applyNumberFormat="1" applyFont="1" applyFill="1" applyBorder="1" applyAlignment="1">
      <alignment vertical="center"/>
    </xf>
    <xf numFmtId="3" fontId="5" fillId="0" borderId="255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3" fontId="29" fillId="2" borderId="101" xfId="0" applyNumberFormat="1" applyFont="1" applyFill="1" applyBorder="1" applyAlignment="1">
      <alignment horizontal="right" vertical="center" wrapText="1"/>
    </xf>
    <xf numFmtId="3" fontId="29" fillId="2" borderId="256" xfId="0" applyNumberFormat="1" applyFont="1" applyFill="1" applyBorder="1" applyAlignment="1">
      <alignment horizontal="right" vertical="center" wrapText="1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193" xfId="7" applyFont="1" applyBorder="1" applyAlignment="1">
      <alignment horizontal="center" vertical="center"/>
    </xf>
    <xf numFmtId="0" fontId="5" fillId="0" borderId="194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/>
    </xf>
    <xf numFmtId="0" fontId="5" fillId="0" borderId="182" xfId="7" applyFont="1" applyBorder="1" applyAlignment="1">
      <alignment horizontal="center" vertical="center"/>
    </xf>
    <xf numFmtId="0" fontId="5" fillId="0" borderId="196" xfId="7" applyFont="1" applyBorder="1" applyAlignment="1">
      <alignment horizontal="center" vertical="center"/>
    </xf>
    <xf numFmtId="0" fontId="6" fillId="0" borderId="178" xfId="0" applyFont="1" applyBorder="1" applyAlignment="1">
      <alignment horizontal="right" vertical="center"/>
    </xf>
    <xf numFmtId="0" fontId="6" fillId="3" borderId="178" xfId="0" applyFont="1" applyFill="1" applyBorder="1" applyAlignment="1">
      <alignment horizontal="right" vertical="center"/>
    </xf>
    <xf numFmtId="0" fontId="6" fillId="0" borderId="234" xfId="0" applyFont="1" applyBorder="1" applyAlignment="1">
      <alignment horizontal="right" vertical="center"/>
    </xf>
    <xf numFmtId="0" fontId="6" fillId="0" borderId="177" xfId="0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8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9" xfId="7" applyFont="1" applyBorder="1" applyAlignment="1">
      <alignment horizontal="right" vertical="center"/>
    </xf>
    <xf numFmtId="0" fontId="6" fillId="0" borderId="178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5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175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8" xfId="7" applyFont="1" applyBorder="1" applyAlignment="1">
      <alignment horizontal="center" vertical="center" wrapText="1"/>
    </xf>
    <xf numFmtId="0" fontId="12" fillId="0" borderId="199" xfId="7" applyFont="1" applyBorder="1" applyAlignment="1">
      <alignment horizontal="center" vertical="center" wrapText="1"/>
    </xf>
    <xf numFmtId="0" fontId="12" fillId="0" borderId="141" xfId="7" applyFont="1" applyBorder="1" applyAlignment="1">
      <alignment horizontal="center" vertical="center" wrapText="1"/>
    </xf>
    <xf numFmtId="0" fontId="12" fillId="0" borderId="200" xfId="7" applyFont="1" applyBorder="1" applyAlignment="1">
      <alignment horizontal="center" vertical="center" wrapText="1"/>
    </xf>
    <xf numFmtId="0" fontId="5" fillId="0" borderId="251" xfId="7" applyFont="1" applyBorder="1" applyAlignment="1">
      <alignment horizontal="center" vertical="center" wrapText="1"/>
    </xf>
    <xf numFmtId="0" fontId="5" fillId="0" borderId="215" xfId="7" applyFont="1" applyBorder="1" applyAlignment="1">
      <alignment horizontal="center" vertical="center" wrapText="1"/>
    </xf>
    <xf numFmtId="3" fontId="5" fillId="0" borderId="197" xfId="5" applyNumberFormat="1" applyFont="1" applyFill="1" applyBorder="1" applyAlignment="1">
      <alignment horizontal="center" vertical="center"/>
    </xf>
    <xf numFmtId="3" fontId="5" fillId="0" borderId="174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703" customWidth="1"/>
    <col min="2" max="2" width="42.6640625" style="703" customWidth="1"/>
    <col min="3" max="3" width="12.6640625" style="703" customWidth="1"/>
    <col min="4" max="5" width="12.6640625" style="654" customWidth="1"/>
    <col min="6" max="16384" width="9.109375" style="654"/>
  </cols>
  <sheetData>
    <row r="1" spans="1:253" s="637" customFormat="1" ht="15" customHeight="1" x14ac:dyDescent="0.25">
      <c r="A1" s="636"/>
      <c r="B1" s="636"/>
      <c r="D1" s="638"/>
      <c r="E1" s="639" t="s">
        <v>420</v>
      </c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0"/>
      <c r="AI1" s="640"/>
      <c r="AJ1" s="640"/>
      <c r="AK1" s="640"/>
      <c r="AL1" s="640"/>
      <c r="AM1" s="640"/>
      <c r="AN1" s="640"/>
      <c r="AO1" s="640"/>
      <c r="AP1" s="640"/>
      <c r="AQ1" s="640"/>
      <c r="AR1" s="640"/>
      <c r="AS1" s="640"/>
      <c r="AT1" s="640"/>
      <c r="AU1" s="640"/>
      <c r="AV1" s="640"/>
      <c r="AW1" s="640"/>
      <c r="AX1" s="640"/>
      <c r="AY1" s="640"/>
      <c r="AZ1" s="640"/>
      <c r="BA1" s="640"/>
      <c r="BB1" s="640"/>
      <c r="BC1" s="640"/>
      <c r="BD1" s="640"/>
      <c r="BE1" s="640"/>
      <c r="BF1" s="640"/>
      <c r="BG1" s="640"/>
      <c r="BH1" s="640"/>
      <c r="BI1" s="640"/>
      <c r="BJ1" s="640"/>
      <c r="BK1" s="640"/>
      <c r="BL1" s="640"/>
      <c r="BM1" s="640"/>
      <c r="BN1" s="640"/>
      <c r="BO1" s="640"/>
      <c r="BP1" s="640"/>
      <c r="BQ1" s="640"/>
      <c r="BR1" s="640"/>
      <c r="BS1" s="640"/>
      <c r="BT1" s="640"/>
      <c r="BU1" s="640"/>
      <c r="BV1" s="640"/>
      <c r="BW1" s="640"/>
      <c r="BX1" s="640"/>
      <c r="BY1" s="640"/>
      <c r="BZ1" s="640"/>
      <c r="CA1" s="640"/>
      <c r="CB1" s="640"/>
      <c r="CC1" s="640"/>
      <c r="CD1" s="640"/>
      <c r="CE1" s="640"/>
      <c r="CF1" s="640"/>
      <c r="CG1" s="640"/>
      <c r="CH1" s="640"/>
      <c r="CI1" s="640"/>
      <c r="CJ1" s="640"/>
      <c r="CK1" s="640"/>
      <c r="CL1" s="640"/>
      <c r="CM1" s="640"/>
      <c r="CN1" s="640"/>
      <c r="CO1" s="640"/>
      <c r="CP1" s="640"/>
      <c r="CQ1" s="640"/>
      <c r="CR1" s="640"/>
      <c r="CS1" s="640"/>
      <c r="CT1" s="640"/>
      <c r="CU1" s="640"/>
      <c r="CV1" s="640"/>
      <c r="CW1" s="640"/>
      <c r="CX1" s="640"/>
      <c r="CY1" s="640"/>
      <c r="CZ1" s="640"/>
      <c r="DA1" s="640"/>
      <c r="DB1" s="640"/>
      <c r="DC1" s="640"/>
      <c r="DD1" s="640"/>
      <c r="DE1" s="640"/>
      <c r="DF1" s="640"/>
      <c r="DG1" s="640"/>
      <c r="DH1" s="640"/>
      <c r="DI1" s="640"/>
      <c r="DJ1" s="640"/>
      <c r="DK1" s="640"/>
      <c r="DL1" s="640"/>
      <c r="DM1" s="640"/>
      <c r="DN1" s="640"/>
      <c r="DO1" s="640"/>
      <c r="DP1" s="640"/>
      <c r="DQ1" s="640"/>
      <c r="DR1" s="640"/>
      <c r="DS1" s="640"/>
      <c r="DT1" s="640"/>
      <c r="DU1" s="640"/>
      <c r="DV1" s="640"/>
      <c r="DW1" s="640"/>
      <c r="DX1" s="640"/>
      <c r="DY1" s="640"/>
      <c r="DZ1" s="640"/>
      <c r="EA1" s="640"/>
      <c r="EB1" s="640"/>
      <c r="EC1" s="640"/>
      <c r="ED1" s="640"/>
      <c r="EE1" s="640"/>
      <c r="EF1" s="640"/>
      <c r="EG1" s="640"/>
      <c r="EH1" s="640"/>
      <c r="EI1" s="640"/>
      <c r="EJ1" s="640"/>
      <c r="EK1" s="640"/>
      <c r="EL1" s="640"/>
      <c r="EM1" s="640"/>
      <c r="EN1" s="640"/>
      <c r="EO1" s="640"/>
      <c r="EP1" s="640"/>
      <c r="EQ1" s="640"/>
      <c r="ER1" s="640"/>
      <c r="ES1" s="640"/>
      <c r="ET1" s="640"/>
      <c r="EU1" s="640"/>
      <c r="EV1" s="640"/>
      <c r="EW1" s="640"/>
      <c r="EX1" s="640"/>
      <c r="EY1" s="640"/>
      <c r="EZ1" s="640"/>
      <c r="FA1" s="640"/>
      <c r="FB1" s="640"/>
      <c r="FC1" s="640"/>
      <c r="FD1" s="640"/>
      <c r="FE1" s="640"/>
      <c r="FF1" s="640"/>
      <c r="FG1" s="640"/>
      <c r="FH1" s="640"/>
      <c r="FI1" s="640"/>
      <c r="FJ1" s="640"/>
      <c r="FK1" s="640"/>
      <c r="FL1" s="640"/>
      <c r="FM1" s="640"/>
      <c r="FN1" s="640"/>
      <c r="FO1" s="640"/>
      <c r="FP1" s="640"/>
      <c r="FQ1" s="640"/>
      <c r="FR1" s="640"/>
      <c r="FS1" s="640"/>
      <c r="FT1" s="640"/>
      <c r="FU1" s="640"/>
      <c r="FV1" s="640"/>
      <c r="FW1" s="640"/>
      <c r="FX1" s="640"/>
      <c r="FY1" s="640"/>
      <c r="FZ1" s="640"/>
      <c r="GA1" s="640"/>
      <c r="GB1" s="640"/>
      <c r="GC1" s="640"/>
      <c r="GD1" s="640"/>
      <c r="GE1" s="640"/>
      <c r="GF1" s="640"/>
      <c r="GG1" s="640"/>
      <c r="GH1" s="640"/>
      <c r="GI1" s="640"/>
      <c r="GJ1" s="640"/>
      <c r="GK1" s="640"/>
      <c r="GL1" s="640"/>
      <c r="GM1" s="640"/>
      <c r="GN1" s="640"/>
      <c r="GO1" s="640"/>
      <c r="GP1" s="640"/>
      <c r="GQ1" s="640"/>
      <c r="GR1" s="640"/>
      <c r="GS1" s="640"/>
      <c r="GT1" s="640"/>
      <c r="GU1" s="640"/>
      <c r="GV1" s="640"/>
      <c r="GW1" s="640"/>
      <c r="GX1" s="640"/>
      <c r="GY1" s="640"/>
      <c r="GZ1" s="640"/>
      <c r="HA1" s="640"/>
      <c r="HB1" s="640"/>
      <c r="HC1" s="640"/>
      <c r="HD1" s="640"/>
      <c r="HE1" s="640"/>
      <c r="HF1" s="640"/>
      <c r="HG1" s="640"/>
      <c r="HH1" s="640"/>
      <c r="HI1" s="640"/>
      <c r="HJ1" s="640"/>
      <c r="HK1" s="640"/>
      <c r="HL1" s="640"/>
      <c r="HM1" s="640"/>
      <c r="HN1" s="640"/>
      <c r="HO1" s="640"/>
      <c r="HP1" s="640"/>
      <c r="HQ1" s="640"/>
      <c r="HR1" s="640"/>
      <c r="HS1" s="640"/>
      <c r="HT1" s="640"/>
      <c r="HU1" s="640"/>
      <c r="HV1" s="640"/>
      <c r="HW1" s="640"/>
      <c r="HX1" s="640"/>
      <c r="HY1" s="640"/>
      <c r="HZ1" s="640"/>
      <c r="IA1" s="640"/>
      <c r="IB1" s="640"/>
      <c r="IC1" s="640"/>
      <c r="ID1" s="640"/>
      <c r="IE1" s="640"/>
      <c r="IF1" s="640"/>
      <c r="IG1" s="640"/>
      <c r="IH1" s="640"/>
      <c r="II1" s="640"/>
      <c r="IJ1" s="640"/>
      <c r="IK1" s="640"/>
      <c r="IL1" s="640"/>
      <c r="IM1" s="640"/>
      <c r="IN1" s="640"/>
      <c r="IO1" s="640"/>
      <c r="IP1" s="640"/>
      <c r="IQ1" s="640"/>
      <c r="IR1" s="640"/>
      <c r="IS1" s="640"/>
    </row>
    <row r="2" spans="1:253" s="637" customFormat="1" ht="15" customHeight="1" x14ac:dyDescent="0.25">
      <c r="A2" s="636"/>
      <c r="B2" s="636"/>
      <c r="D2" s="638"/>
      <c r="E2" s="5" t="s">
        <v>973</v>
      </c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40"/>
      <c r="AK2" s="640"/>
      <c r="AL2" s="640"/>
      <c r="AM2" s="640"/>
      <c r="AN2" s="640"/>
      <c r="AO2" s="640"/>
      <c r="AP2" s="640"/>
      <c r="AQ2" s="640"/>
      <c r="AR2" s="640"/>
      <c r="AS2" s="640"/>
      <c r="AT2" s="640"/>
      <c r="AU2" s="640"/>
      <c r="AV2" s="640"/>
      <c r="AW2" s="640"/>
      <c r="AX2" s="640"/>
      <c r="AY2" s="640"/>
      <c r="AZ2" s="640"/>
      <c r="BA2" s="640"/>
      <c r="BB2" s="640"/>
      <c r="BC2" s="640"/>
      <c r="BD2" s="640"/>
      <c r="BE2" s="640"/>
      <c r="BF2" s="640"/>
      <c r="BG2" s="640"/>
      <c r="BH2" s="640"/>
      <c r="BI2" s="640"/>
      <c r="BJ2" s="640"/>
      <c r="BK2" s="640"/>
      <c r="BL2" s="640"/>
      <c r="BM2" s="640"/>
      <c r="BN2" s="640"/>
      <c r="BO2" s="640"/>
      <c r="BP2" s="640"/>
      <c r="BQ2" s="640"/>
      <c r="BR2" s="640"/>
      <c r="BS2" s="640"/>
      <c r="BT2" s="640"/>
      <c r="BU2" s="640"/>
      <c r="BV2" s="640"/>
      <c r="BW2" s="640"/>
      <c r="BX2" s="640"/>
      <c r="BY2" s="640"/>
      <c r="BZ2" s="640"/>
      <c r="CA2" s="640"/>
      <c r="CB2" s="640"/>
      <c r="CC2" s="640"/>
      <c r="CD2" s="640"/>
      <c r="CE2" s="640"/>
      <c r="CF2" s="640"/>
      <c r="CG2" s="640"/>
      <c r="CH2" s="640"/>
      <c r="CI2" s="640"/>
      <c r="CJ2" s="640"/>
      <c r="CK2" s="640"/>
      <c r="CL2" s="640"/>
      <c r="CM2" s="640"/>
      <c r="CN2" s="640"/>
      <c r="CO2" s="640"/>
      <c r="CP2" s="640"/>
      <c r="CQ2" s="640"/>
      <c r="CR2" s="640"/>
      <c r="CS2" s="640"/>
      <c r="CT2" s="640"/>
      <c r="CU2" s="640"/>
      <c r="CV2" s="640"/>
      <c r="CW2" s="640"/>
      <c r="CX2" s="640"/>
      <c r="CY2" s="640"/>
      <c r="CZ2" s="640"/>
      <c r="DA2" s="640"/>
      <c r="DB2" s="640"/>
      <c r="DC2" s="640"/>
      <c r="DD2" s="640"/>
      <c r="DE2" s="640"/>
      <c r="DF2" s="640"/>
      <c r="DG2" s="640"/>
      <c r="DH2" s="640"/>
      <c r="DI2" s="640"/>
      <c r="DJ2" s="640"/>
      <c r="DK2" s="640"/>
      <c r="DL2" s="640"/>
      <c r="DM2" s="640"/>
      <c r="DN2" s="640"/>
      <c r="DO2" s="640"/>
      <c r="DP2" s="640"/>
      <c r="DQ2" s="640"/>
      <c r="DR2" s="640"/>
      <c r="DS2" s="640"/>
      <c r="DT2" s="640"/>
      <c r="DU2" s="640"/>
      <c r="DV2" s="640"/>
      <c r="DW2" s="640"/>
      <c r="DX2" s="640"/>
      <c r="DY2" s="640"/>
      <c r="DZ2" s="640"/>
      <c r="EA2" s="640"/>
      <c r="EB2" s="640"/>
      <c r="EC2" s="640"/>
      <c r="ED2" s="640"/>
      <c r="EE2" s="640"/>
      <c r="EF2" s="640"/>
      <c r="EG2" s="640"/>
      <c r="EH2" s="640"/>
      <c r="EI2" s="640"/>
      <c r="EJ2" s="640"/>
      <c r="EK2" s="640"/>
      <c r="EL2" s="640"/>
      <c r="EM2" s="640"/>
      <c r="EN2" s="640"/>
      <c r="EO2" s="640"/>
      <c r="EP2" s="640"/>
      <c r="EQ2" s="640"/>
      <c r="ER2" s="640"/>
      <c r="ES2" s="640"/>
      <c r="ET2" s="640"/>
      <c r="EU2" s="640"/>
      <c r="EV2" s="640"/>
      <c r="EW2" s="640"/>
      <c r="EX2" s="640"/>
      <c r="EY2" s="640"/>
      <c r="EZ2" s="640"/>
      <c r="FA2" s="640"/>
      <c r="FB2" s="640"/>
      <c r="FC2" s="640"/>
      <c r="FD2" s="640"/>
      <c r="FE2" s="640"/>
      <c r="FF2" s="640"/>
      <c r="FG2" s="640"/>
      <c r="FH2" s="640"/>
      <c r="FI2" s="640"/>
      <c r="FJ2" s="640"/>
      <c r="FK2" s="640"/>
      <c r="FL2" s="640"/>
      <c r="FM2" s="640"/>
      <c r="FN2" s="640"/>
      <c r="FO2" s="640"/>
      <c r="FP2" s="640"/>
      <c r="FQ2" s="640"/>
      <c r="FR2" s="640"/>
      <c r="FS2" s="640"/>
      <c r="FT2" s="640"/>
      <c r="FU2" s="640"/>
      <c r="FV2" s="640"/>
      <c r="FW2" s="640"/>
      <c r="FX2" s="640"/>
      <c r="FY2" s="640"/>
      <c r="FZ2" s="640"/>
      <c r="GA2" s="640"/>
      <c r="GB2" s="640"/>
      <c r="GC2" s="640"/>
      <c r="GD2" s="640"/>
      <c r="GE2" s="640"/>
      <c r="GF2" s="640"/>
      <c r="GG2" s="640"/>
      <c r="GH2" s="640"/>
      <c r="GI2" s="640"/>
      <c r="GJ2" s="640"/>
      <c r="GK2" s="640"/>
      <c r="GL2" s="640"/>
      <c r="GM2" s="640"/>
      <c r="GN2" s="640"/>
      <c r="GO2" s="640"/>
      <c r="GP2" s="640"/>
      <c r="GQ2" s="640"/>
      <c r="GR2" s="640"/>
      <c r="GS2" s="640"/>
      <c r="GT2" s="640"/>
      <c r="GU2" s="640"/>
      <c r="GV2" s="640"/>
      <c r="GW2" s="640"/>
      <c r="GX2" s="640"/>
      <c r="GY2" s="640"/>
      <c r="GZ2" s="640"/>
      <c r="HA2" s="640"/>
      <c r="HB2" s="640"/>
      <c r="HC2" s="640"/>
      <c r="HD2" s="640"/>
      <c r="HE2" s="640"/>
      <c r="HF2" s="640"/>
      <c r="HG2" s="640"/>
      <c r="HH2" s="640"/>
      <c r="HI2" s="640"/>
      <c r="HJ2" s="640"/>
      <c r="HK2" s="640"/>
      <c r="HL2" s="640"/>
      <c r="HM2" s="640"/>
      <c r="HN2" s="640"/>
      <c r="HO2" s="640"/>
      <c r="HP2" s="640"/>
      <c r="HQ2" s="640"/>
      <c r="HR2" s="640"/>
      <c r="HS2" s="640"/>
      <c r="HT2" s="640"/>
      <c r="HU2" s="640"/>
      <c r="HV2" s="640"/>
      <c r="HW2" s="640"/>
      <c r="HX2" s="640"/>
      <c r="HY2" s="640"/>
      <c r="HZ2" s="640"/>
      <c r="IA2" s="640"/>
      <c r="IB2" s="640"/>
      <c r="IC2" s="640"/>
      <c r="ID2" s="640"/>
      <c r="IE2" s="640"/>
      <c r="IF2" s="640"/>
      <c r="IG2" s="640"/>
      <c r="IH2" s="640"/>
      <c r="II2" s="640"/>
      <c r="IJ2" s="640"/>
      <c r="IK2" s="640"/>
      <c r="IL2" s="640"/>
      <c r="IM2" s="640"/>
      <c r="IN2" s="640"/>
      <c r="IO2" s="640"/>
      <c r="IP2" s="640"/>
      <c r="IQ2" s="640"/>
      <c r="IR2" s="640"/>
      <c r="IS2" s="640"/>
    </row>
    <row r="3" spans="1:253" s="637" customFormat="1" ht="15" customHeight="1" x14ac:dyDescent="0.25">
      <c r="A3" s="641"/>
      <c r="B3" s="641"/>
      <c r="C3" s="641"/>
      <c r="D3" s="642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640"/>
      <c r="AL3" s="640"/>
      <c r="AM3" s="640"/>
      <c r="AN3" s="640"/>
      <c r="AO3" s="640"/>
      <c r="AP3" s="640"/>
      <c r="AQ3" s="640"/>
      <c r="AR3" s="640"/>
      <c r="AS3" s="640"/>
      <c r="AT3" s="640"/>
      <c r="AU3" s="640"/>
      <c r="AV3" s="640"/>
      <c r="AW3" s="640"/>
      <c r="AX3" s="640"/>
      <c r="AY3" s="640"/>
      <c r="AZ3" s="640"/>
      <c r="BA3" s="640"/>
      <c r="BB3" s="640"/>
      <c r="BC3" s="640"/>
      <c r="BD3" s="640"/>
      <c r="BE3" s="640"/>
      <c r="BF3" s="640"/>
      <c r="BG3" s="640"/>
      <c r="BH3" s="640"/>
      <c r="BI3" s="640"/>
      <c r="BJ3" s="640"/>
      <c r="BK3" s="640"/>
      <c r="BL3" s="640"/>
      <c r="BM3" s="640"/>
      <c r="BN3" s="640"/>
      <c r="BO3" s="640"/>
      <c r="BP3" s="640"/>
      <c r="BQ3" s="640"/>
      <c r="BR3" s="640"/>
      <c r="BS3" s="640"/>
      <c r="BT3" s="640"/>
      <c r="BU3" s="640"/>
      <c r="BV3" s="640"/>
      <c r="BW3" s="640"/>
      <c r="BX3" s="640"/>
      <c r="BY3" s="640"/>
      <c r="BZ3" s="640"/>
      <c r="CA3" s="640"/>
      <c r="CB3" s="640"/>
      <c r="CC3" s="640"/>
      <c r="CD3" s="640"/>
      <c r="CE3" s="640"/>
      <c r="CF3" s="640"/>
      <c r="CG3" s="640"/>
      <c r="CH3" s="640"/>
      <c r="CI3" s="640"/>
      <c r="CJ3" s="640"/>
      <c r="CK3" s="640"/>
      <c r="CL3" s="640"/>
      <c r="CM3" s="640"/>
      <c r="CN3" s="640"/>
      <c r="CO3" s="640"/>
      <c r="CP3" s="640"/>
      <c r="CQ3" s="640"/>
      <c r="CR3" s="640"/>
      <c r="CS3" s="640"/>
      <c r="CT3" s="640"/>
      <c r="CU3" s="640"/>
      <c r="CV3" s="640"/>
      <c r="CW3" s="640"/>
      <c r="CX3" s="640"/>
      <c r="CY3" s="640"/>
      <c r="CZ3" s="640"/>
      <c r="DA3" s="640"/>
      <c r="DB3" s="640"/>
      <c r="DC3" s="640"/>
      <c r="DD3" s="640"/>
      <c r="DE3" s="640"/>
      <c r="DF3" s="640"/>
      <c r="DG3" s="640"/>
      <c r="DH3" s="640"/>
      <c r="DI3" s="640"/>
      <c r="DJ3" s="640"/>
      <c r="DK3" s="640"/>
      <c r="DL3" s="640"/>
      <c r="DM3" s="640"/>
      <c r="DN3" s="640"/>
      <c r="DO3" s="640"/>
      <c r="DP3" s="640"/>
      <c r="DQ3" s="640"/>
      <c r="DR3" s="640"/>
      <c r="DS3" s="640"/>
      <c r="DT3" s="640"/>
      <c r="DU3" s="640"/>
      <c r="DV3" s="640"/>
      <c r="DW3" s="640"/>
      <c r="DX3" s="640"/>
      <c r="DY3" s="640"/>
      <c r="DZ3" s="640"/>
      <c r="EA3" s="640"/>
      <c r="EB3" s="640"/>
      <c r="EC3" s="640"/>
      <c r="ED3" s="640"/>
      <c r="EE3" s="640"/>
      <c r="EF3" s="640"/>
      <c r="EG3" s="640"/>
      <c r="EH3" s="640"/>
      <c r="EI3" s="640"/>
      <c r="EJ3" s="640"/>
      <c r="EK3" s="640"/>
      <c r="EL3" s="640"/>
      <c r="EM3" s="640"/>
      <c r="EN3" s="640"/>
      <c r="EO3" s="640"/>
      <c r="EP3" s="640"/>
      <c r="EQ3" s="640"/>
      <c r="ER3" s="640"/>
      <c r="ES3" s="640"/>
      <c r="ET3" s="640"/>
      <c r="EU3" s="640"/>
      <c r="EV3" s="640"/>
      <c r="EW3" s="640"/>
      <c r="EX3" s="640"/>
      <c r="EY3" s="640"/>
      <c r="EZ3" s="640"/>
      <c r="FA3" s="640"/>
      <c r="FB3" s="640"/>
      <c r="FC3" s="640"/>
      <c r="FD3" s="640"/>
      <c r="FE3" s="640"/>
      <c r="FF3" s="640"/>
      <c r="FG3" s="640"/>
      <c r="FH3" s="640"/>
      <c r="FI3" s="640"/>
      <c r="FJ3" s="640"/>
      <c r="FK3" s="640"/>
      <c r="FL3" s="640"/>
      <c r="FM3" s="640"/>
      <c r="FN3" s="640"/>
      <c r="FO3" s="640"/>
      <c r="FP3" s="640"/>
      <c r="FQ3" s="640"/>
      <c r="FR3" s="640"/>
      <c r="FS3" s="640"/>
      <c r="FT3" s="640"/>
      <c r="FU3" s="640"/>
      <c r="FV3" s="640"/>
      <c r="FW3" s="640"/>
      <c r="FX3" s="640"/>
      <c r="FY3" s="640"/>
      <c r="FZ3" s="640"/>
      <c r="GA3" s="640"/>
      <c r="GB3" s="640"/>
      <c r="GC3" s="640"/>
      <c r="GD3" s="640"/>
      <c r="GE3" s="640"/>
      <c r="GF3" s="640"/>
      <c r="GG3" s="640"/>
      <c r="GH3" s="640"/>
      <c r="GI3" s="640"/>
      <c r="GJ3" s="640"/>
      <c r="GK3" s="640"/>
      <c r="GL3" s="640"/>
      <c r="GM3" s="640"/>
      <c r="GN3" s="640"/>
      <c r="GO3" s="640"/>
      <c r="GP3" s="640"/>
      <c r="GQ3" s="640"/>
      <c r="GR3" s="640"/>
      <c r="GS3" s="640"/>
      <c r="GT3" s="640"/>
      <c r="GU3" s="640"/>
      <c r="GV3" s="640"/>
      <c r="GW3" s="640"/>
      <c r="GX3" s="640"/>
      <c r="GY3" s="640"/>
      <c r="GZ3" s="640"/>
      <c r="HA3" s="640"/>
      <c r="HB3" s="640"/>
      <c r="HC3" s="640"/>
      <c r="HD3" s="640"/>
      <c r="HE3" s="640"/>
      <c r="HF3" s="640"/>
      <c r="HG3" s="640"/>
      <c r="HH3" s="640"/>
      <c r="HI3" s="640"/>
      <c r="HJ3" s="640"/>
      <c r="HK3" s="640"/>
      <c r="HL3" s="640"/>
      <c r="HM3" s="640"/>
      <c r="HN3" s="640"/>
      <c r="HO3" s="640"/>
      <c r="HP3" s="640"/>
      <c r="HQ3" s="640"/>
      <c r="HR3" s="640"/>
      <c r="HS3" s="640"/>
      <c r="HT3" s="640"/>
      <c r="HU3" s="640"/>
      <c r="HV3" s="640"/>
      <c r="HW3" s="640"/>
      <c r="HX3" s="640"/>
      <c r="HY3" s="640"/>
      <c r="HZ3" s="640"/>
      <c r="IA3" s="640"/>
      <c r="IB3" s="640"/>
      <c r="IC3" s="640"/>
      <c r="ID3" s="640"/>
      <c r="IE3" s="640"/>
      <c r="IF3" s="640"/>
      <c r="IG3" s="640"/>
      <c r="IH3" s="640"/>
      <c r="II3" s="640"/>
      <c r="IJ3" s="640"/>
      <c r="IK3" s="640"/>
      <c r="IL3" s="640"/>
      <c r="IM3" s="640"/>
      <c r="IN3" s="640"/>
      <c r="IO3" s="640"/>
      <c r="IP3" s="640"/>
      <c r="IQ3" s="640"/>
      <c r="IR3" s="640"/>
      <c r="IS3" s="640"/>
    </row>
    <row r="4" spans="1:253" s="637" customFormat="1" ht="15" customHeight="1" x14ac:dyDescent="0.25">
      <c r="A4" s="974" t="s">
        <v>793</v>
      </c>
      <c r="B4" s="975"/>
      <c r="C4" s="975"/>
      <c r="D4" s="975"/>
      <c r="E4" s="975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0"/>
      <c r="AU4" s="640"/>
      <c r="AV4" s="640"/>
      <c r="AW4" s="640"/>
      <c r="AX4" s="640"/>
      <c r="AY4" s="640"/>
      <c r="AZ4" s="640"/>
      <c r="BA4" s="640"/>
      <c r="BB4" s="640"/>
      <c r="BC4" s="640"/>
      <c r="BD4" s="640"/>
      <c r="BE4" s="640"/>
      <c r="BF4" s="640"/>
      <c r="BG4" s="640"/>
      <c r="BH4" s="640"/>
      <c r="BI4" s="640"/>
      <c r="BJ4" s="640"/>
      <c r="BK4" s="640"/>
      <c r="BL4" s="640"/>
      <c r="BM4" s="640"/>
      <c r="BN4" s="640"/>
      <c r="BO4" s="640"/>
      <c r="BP4" s="640"/>
      <c r="BQ4" s="640"/>
      <c r="BR4" s="640"/>
      <c r="BS4" s="640"/>
      <c r="BT4" s="640"/>
      <c r="BU4" s="640"/>
      <c r="BV4" s="640"/>
      <c r="BW4" s="640"/>
      <c r="BX4" s="640"/>
      <c r="BY4" s="640"/>
      <c r="BZ4" s="640"/>
      <c r="CA4" s="640"/>
      <c r="CB4" s="640"/>
      <c r="CC4" s="640"/>
      <c r="CD4" s="640"/>
      <c r="CE4" s="640"/>
      <c r="CF4" s="640"/>
      <c r="CG4" s="640"/>
      <c r="CH4" s="640"/>
      <c r="CI4" s="640"/>
      <c r="CJ4" s="640"/>
      <c r="CK4" s="640"/>
      <c r="CL4" s="640"/>
      <c r="CM4" s="640"/>
      <c r="CN4" s="640"/>
      <c r="CO4" s="640"/>
      <c r="CP4" s="640"/>
      <c r="CQ4" s="640"/>
      <c r="CR4" s="640"/>
      <c r="CS4" s="640"/>
      <c r="CT4" s="640"/>
      <c r="CU4" s="640"/>
      <c r="CV4" s="640"/>
      <c r="CW4" s="640"/>
      <c r="CX4" s="640"/>
      <c r="CY4" s="640"/>
      <c r="CZ4" s="640"/>
      <c r="DA4" s="640"/>
      <c r="DB4" s="640"/>
      <c r="DC4" s="640"/>
      <c r="DD4" s="640"/>
      <c r="DE4" s="640"/>
      <c r="DF4" s="640"/>
      <c r="DG4" s="640"/>
      <c r="DH4" s="640"/>
      <c r="DI4" s="640"/>
      <c r="DJ4" s="640"/>
      <c r="DK4" s="640"/>
      <c r="DL4" s="640"/>
      <c r="DM4" s="640"/>
      <c r="DN4" s="640"/>
      <c r="DO4" s="640"/>
      <c r="DP4" s="640"/>
      <c r="DQ4" s="640"/>
      <c r="DR4" s="640"/>
      <c r="DS4" s="640"/>
      <c r="DT4" s="640"/>
      <c r="DU4" s="640"/>
      <c r="DV4" s="640"/>
      <c r="DW4" s="640"/>
      <c r="DX4" s="640"/>
      <c r="DY4" s="640"/>
      <c r="DZ4" s="640"/>
      <c r="EA4" s="640"/>
      <c r="EB4" s="640"/>
      <c r="EC4" s="640"/>
      <c r="ED4" s="640"/>
      <c r="EE4" s="640"/>
      <c r="EF4" s="640"/>
      <c r="EG4" s="640"/>
      <c r="EH4" s="640"/>
      <c r="EI4" s="640"/>
      <c r="EJ4" s="640"/>
      <c r="EK4" s="640"/>
      <c r="EL4" s="640"/>
      <c r="EM4" s="640"/>
      <c r="EN4" s="640"/>
      <c r="EO4" s="640"/>
      <c r="EP4" s="640"/>
      <c r="EQ4" s="640"/>
      <c r="ER4" s="640"/>
      <c r="ES4" s="640"/>
      <c r="ET4" s="640"/>
      <c r="EU4" s="640"/>
      <c r="EV4" s="640"/>
      <c r="EW4" s="640"/>
      <c r="EX4" s="640"/>
      <c r="EY4" s="640"/>
      <c r="EZ4" s="640"/>
      <c r="FA4" s="640"/>
      <c r="FB4" s="640"/>
      <c r="FC4" s="640"/>
      <c r="FD4" s="640"/>
      <c r="FE4" s="640"/>
      <c r="FF4" s="640"/>
      <c r="FG4" s="640"/>
      <c r="FH4" s="640"/>
      <c r="FI4" s="640"/>
      <c r="FJ4" s="640"/>
      <c r="FK4" s="640"/>
      <c r="FL4" s="640"/>
      <c r="FM4" s="640"/>
      <c r="FN4" s="640"/>
      <c r="FO4" s="640"/>
      <c r="FP4" s="640"/>
      <c r="FQ4" s="640"/>
      <c r="FR4" s="640"/>
      <c r="FS4" s="640"/>
      <c r="FT4" s="640"/>
      <c r="FU4" s="640"/>
      <c r="FV4" s="640"/>
      <c r="FW4" s="640"/>
      <c r="FX4" s="640"/>
      <c r="FY4" s="640"/>
      <c r="FZ4" s="640"/>
      <c r="GA4" s="640"/>
      <c r="GB4" s="640"/>
      <c r="GC4" s="640"/>
      <c r="GD4" s="640"/>
      <c r="GE4" s="640"/>
      <c r="GF4" s="640"/>
      <c r="GG4" s="640"/>
      <c r="GH4" s="640"/>
      <c r="GI4" s="640"/>
      <c r="GJ4" s="640"/>
      <c r="GK4" s="640"/>
      <c r="GL4" s="640"/>
      <c r="GM4" s="640"/>
      <c r="GN4" s="640"/>
      <c r="GO4" s="640"/>
      <c r="GP4" s="640"/>
      <c r="GQ4" s="640"/>
      <c r="GR4" s="640"/>
      <c r="GS4" s="640"/>
      <c r="GT4" s="640"/>
      <c r="GU4" s="640"/>
      <c r="GV4" s="640"/>
      <c r="GW4" s="640"/>
      <c r="GX4" s="640"/>
      <c r="GY4" s="640"/>
      <c r="GZ4" s="640"/>
      <c r="HA4" s="640"/>
      <c r="HB4" s="640"/>
      <c r="HC4" s="640"/>
      <c r="HD4" s="640"/>
      <c r="HE4" s="640"/>
      <c r="HF4" s="640"/>
      <c r="HG4" s="640"/>
      <c r="HH4" s="640"/>
      <c r="HI4" s="640"/>
      <c r="HJ4" s="640"/>
      <c r="HK4" s="640"/>
      <c r="HL4" s="640"/>
      <c r="HM4" s="640"/>
      <c r="HN4" s="640"/>
      <c r="HO4" s="640"/>
      <c r="HP4" s="640"/>
      <c r="HQ4" s="640"/>
      <c r="HR4" s="640"/>
      <c r="HS4" s="640"/>
      <c r="HT4" s="640"/>
      <c r="HU4" s="640"/>
      <c r="HV4" s="640"/>
      <c r="HW4" s="640"/>
      <c r="HX4" s="640"/>
      <c r="HY4" s="640"/>
      <c r="HZ4" s="640"/>
      <c r="IA4" s="640"/>
      <c r="IB4" s="640"/>
      <c r="IC4" s="640"/>
      <c r="ID4" s="640"/>
      <c r="IE4" s="640"/>
      <c r="IF4" s="640"/>
      <c r="IG4" s="640"/>
      <c r="IH4" s="640"/>
      <c r="II4" s="640"/>
      <c r="IJ4" s="640"/>
      <c r="IK4" s="640"/>
      <c r="IL4" s="640"/>
      <c r="IM4" s="640"/>
      <c r="IN4" s="640"/>
      <c r="IO4" s="640"/>
      <c r="IP4" s="640"/>
      <c r="IQ4" s="640"/>
      <c r="IR4" s="640"/>
      <c r="IS4" s="640"/>
    </row>
    <row r="5" spans="1:253" s="637" customFormat="1" ht="15" customHeight="1" thickBot="1" x14ac:dyDescent="0.3">
      <c r="A5" s="643"/>
      <c r="B5" s="643"/>
      <c r="D5" s="638"/>
      <c r="E5" s="5" t="s">
        <v>585</v>
      </c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0"/>
      <c r="AS5" s="640"/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640"/>
      <c r="CE5" s="640"/>
      <c r="CF5" s="640"/>
      <c r="CG5" s="640"/>
      <c r="CH5" s="640"/>
      <c r="CI5" s="640"/>
      <c r="CJ5" s="640"/>
      <c r="CK5" s="640"/>
      <c r="CL5" s="640"/>
      <c r="CM5" s="640"/>
      <c r="CN5" s="640"/>
      <c r="CO5" s="640"/>
      <c r="CP5" s="640"/>
      <c r="CQ5" s="640"/>
      <c r="CR5" s="640"/>
      <c r="CS5" s="640"/>
      <c r="CT5" s="640"/>
      <c r="CU5" s="640"/>
      <c r="CV5" s="640"/>
      <c r="CW5" s="640"/>
      <c r="CX5" s="640"/>
      <c r="CY5" s="640"/>
      <c r="CZ5" s="640"/>
      <c r="DA5" s="640"/>
      <c r="DB5" s="640"/>
      <c r="DC5" s="640"/>
      <c r="DD5" s="640"/>
      <c r="DE5" s="640"/>
      <c r="DF5" s="640"/>
      <c r="DG5" s="640"/>
      <c r="DH5" s="640"/>
      <c r="DI5" s="640"/>
      <c r="DJ5" s="640"/>
      <c r="DK5" s="640"/>
      <c r="DL5" s="640"/>
      <c r="DM5" s="640"/>
      <c r="DN5" s="640"/>
      <c r="DO5" s="640"/>
      <c r="DP5" s="640"/>
      <c r="DQ5" s="640"/>
      <c r="DR5" s="640"/>
      <c r="DS5" s="640"/>
      <c r="DT5" s="640"/>
      <c r="DU5" s="640"/>
      <c r="DV5" s="640"/>
      <c r="DW5" s="640"/>
      <c r="DX5" s="640"/>
      <c r="DY5" s="640"/>
      <c r="DZ5" s="640"/>
      <c r="EA5" s="640"/>
      <c r="EB5" s="640"/>
      <c r="EC5" s="640"/>
      <c r="ED5" s="640"/>
      <c r="EE5" s="640"/>
      <c r="EF5" s="640"/>
      <c r="EG5" s="640"/>
      <c r="EH5" s="640"/>
      <c r="EI5" s="640"/>
      <c r="EJ5" s="640"/>
      <c r="EK5" s="640"/>
      <c r="EL5" s="640"/>
      <c r="EM5" s="640"/>
      <c r="EN5" s="640"/>
      <c r="EO5" s="640"/>
      <c r="EP5" s="640"/>
      <c r="EQ5" s="640"/>
      <c r="ER5" s="640"/>
      <c r="ES5" s="640"/>
      <c r="ET5" s="640"/>
      <c r="EU5" s="640"/>
      <c r="EV5" s="640"/>
      <c r="EW5" s="640"/>
      <c r="EX5" s="640"/>
      <c r="EY5" s="640"/>
      <c r="EZ5" s="640"/>
      <c r="FA5" s="640"/>
      <c r="FB5" s="640"/>
      <c r="FC5" s="640"/>
      <c r="FD5" s="640"/>
      <c r="FE5" s="640"/>
      <c r="FF5" s="640"/>
      <c r="FG5" s="640"/>
      <c r="FH5" s="640"/>
      <c r="FI5" s="640"/>
      <c r="FJ5" s="640"/>
      <c r="FK5" s="640"/>
      <c r="FL5" s="640"/>
      <c r="FM5" s="640"/>
      <c r="FN5" s="640"/>
      <c r="FO5" s="640"/>
      <c r="FP5" s="640"/>
      <c r="FQ5" s="640"/>
      <c r="FR5" s="640"/>
      <c r="FS5" s="640"/>
      <c r="FT5" s="640"/>
      <c r="FU5" s="640"/>
      <c r="FV5" s="640"/>
      <c r="FW5" s="640"/>
      <c r="FX5" s="640"/>
      <c r="FY5" s="640"/>
      <c r="FZ5" s="640"/>
      <c r="GA5" s="640"/>
      <c r="GB5" s="640"/>
      <c r="GC5" s="640"/>
      <c r="GD5" s="640"/>
      <c r="GE5" s="640"/>
      <c r="GF5" s="640"/>
      <c r="GG5" s="640"/>
      <c r="GH5" s="640"/>
      <c r="GI5" s="640"/>
      <c r="GJ5" s="640"/>
      <c r="GK5" s="640"/>
      <c r="GL5" s="640"/>
      <c r="GM5" s="640"/>
      <c r="GN5" s="640"/>
      <c r="GO5" s="640"/>
      <c r="GP5" s="640"/>
      <c r="GQ5" s="640"/>
      <c r="GR5" s="640"/>
      <c r="GS5" s="640"/>
      <c r="GT5" s="640"/>
      <c r="GU5" s="640"/>
      <c r="GV5" s="640"/>
      <c r="GW5" s="640"/>
      <c r="GX5" s="640"/>
      <c r="GY5" s="640"/>
      <c r="GZ5" s="640"/>
      <c r="HA5" s="640"/>
      <c r="HB5" s="640"/>
      <c r="HC5" s="640"/>
      <c r="HD5" s="640"/>
      <c r="HE5" s="640"/>
      <c r="HF5" s="640"/>
      <c r="HG5" s="640"/>
      <c r="HH5" s="640"/>
      <c r="HI5" s="640"/>
      <c r="HJ5" s="640"/>
      <c r="HK5" s="640"/>
      <c r="HL5" s="640"/>
      <c r="HM5" s="640"/>
      <c r="HN5" s="640"/>
      <c r="HO5" s="640"/>
      <c r="HP5" s="640"/>
      <c r="HQ5" s="640"/>
      <c r="HR5" s="640"/>
      <c r="HS5" s="640"/>
      <c r="HT5" s="640"/>
      <c r="HU5" s="640"/>
      <c r="HV5" s="640"/>
      <c r="HW5" s="640"/>
      <c r="HX5" s="640"/>
      <c r="HY5" s="640"/>
      <c r="HZ5" s="640"/>
      <c r="IA5" s="640"/>
      <c r="IB5" s="640"/>
      <c r="IC5" s="640"/>
      <c r="ID5" s="640"/>
      <c r="IE5" s="640"/>
      <c r="IF5" s="640"/>
      <c r="IG5" s="640"/>
      <c r="IH5" s="640"/>
      <c r="II5" s="640"/>
      <c r="IJ5" s="640"/>
      <c r="IK5" s="640"/>
      <c r="IL5" s="640"/>
      <c r="IM5" s="640"/>
      <c r="IN5" s="640"/>
      <c r="IO5" s="640"/>
      <c r="IP5" s="640"/>
      <c r="IQ5" s="640"/>
      <c r="IR5" s="640"/>
      <c r="IS5" s="640"/>
    </row>
    <row r="6" spans="1:253" s="637" customFormat="1" ht="48.6" thickTop="1" x14ac:dyDescent="0.25">
      <c r="A6" s="644" t="s">
        <v>146</v>
      </c>
      <c r="B6" s="645" t="s">
        <v>129</v>
      </c>
      <c r="C6" s="646" t="s">
        <v>144</v>
      </c>
      <c r="D6" s="647" t="s">
        <v>20</v>
      </c>
      <c r="E6" s="648" t="s">
        <v>499</v>
      </c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0"/>
      <c r="AF6" s="640"/>
      <c r="AG6" s="640"/>
      <c r="AH6" s="640"/>
      <c r="AI6" s="640"/>
      <c r="AJ6" s="640"/>
      <c r="AK6" s="640"/>
      <c r="AL6" s="640"/>
      <c r="AM6" s="640"/>
      <c r="AN6" s="640"/>
      <c r="AO6" s="640"/>
      <c r="AP6" s="640"/>
      <c r="AQ6" s="640"/>
      <c r="AR6" s="640"/>
      <c r="AS6" s="640"/>
      <c r="AT6" s="640"/>
      <c r="AU6" s="640"/>
      <c r="AV6" s="640"/>
      <c r="AW6" s="640"/>
      <c r="AX6" s="640"/>
      <c r="AY6" s="640"/>
      <c r="AZ6" s="640"/>
      <c r="BA6" s="640"/>
      <c r="BB6" s="640"/>
      <c r="BC6" s="640"/>
      <c r="BD6" s="640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640"/>
      <c r="CE6" s="640"/>
      <c r="CF6" s="640"/>
      <c r="CG6" s="640"/>
      <c r="CH6" s="640"/>
      <c r="CI6" s="640"/>
      <c r="CJ6" s="640"/>
      <c r="CK6" s="640"/>
      <c r="CL6" s="640"/>
      <c r="CM6" s="640"/>
      <c r="CN6" s="640"/>
      <c r="CO6" s="640"/>
      <c r="CP6" s="640"/>
      <c r="CQ6" s="640"/>
      <c r="CR6" s="640"/>
      <c r="CS6" s="640"/>
      <c r="CT6" s="640"/>
      <c r="CU6" s="640"/>
      <c r="CV6" s="640"/>
      <c r="CW6" s="640"/>
      <c r="CX6" s="640"/>
      <c r="CY6" s="640"/>
      <c r="CZ6" s="640"/>
      <c r="DA6" s="640"/>
      <c r="DB6" s="640"/>
      <c r="DC6" s="640"/>
      <c r="DD6" s="640"/>
      <c r="DE6" s="640"/>
      <c r="DF6" s="640"/>
      <c r="DG6" s="640"/>
      <c r="DH6" s="640"/>
      <c r="DI6" s="640"/>
      <c r="DJ6" s="640"/>
      <c r="DK6" s="640"/>
      <c r="DL6" s="640"/>
      <c r="DM6" s="640"/>
      <c r="DN6" s="640"/>
      <c r="DO6" s="640"/>
      <c r="DP6" s="640"/>
      <c r="DQ6" s="640"/>
      <c r="DR6" s="640"/>
      <c r="DS6" s="640"/>
      <c r="DT6" s="640"/>
      <c r="DU6" s="640"/>
      <c r="DV6" s="640"/>
      <c r="DW6" s="640"/>
      <c r="DX6" s="640"/>
      <c r="DY6" s="640"/>
      <c r="DZ6" s="640"/>
      <c r="EA6" s="640"/>
      <c r="EB6" s="640"/>
      <c r="EC6" s="640"/>
      <c r="ED6" s="640"/>
      <c r="EE6" s="640"/>
      <c r="EF6" s="640"/>
      <c r="EG6" s="640"/>
      <c r="EH6" s="640"/>
      <c r="EI6" s="640"/>
      <c r="EJ6" s="640"/>
      <c r="EK6" s="640"/>
      <c r="EL6" s="640"/>
      <c r="EM6" s="640"/>
      <c r="EN6" s="640"/>
      <c r="EO6" s="640"/>
      <c r="EP6" s="640"/>
      <c r="EQ6" s="640"/>
      <c r="ER6" s="640"/>
      <c r="ES6" s="640"/>
      <c r="ET6" s="640"/>
      <c r="EU6" s="640"/>
      <c r="EV6" s="640"/>
      <c r="EW6" s="640"/>
      <c r="EX6" s="640"/>
      <c r="EY6" s="640"/>
      <c r="EZ6" s="640"/>
      <c r="FA6" s="640"/>
      <c r="FB6" s="640"/>
      <c r="FC6" s="640"/>
      <c r="FD6" s="640"/>
      <c r="FE6" s="640"/>
      <c r="FF6" s="640"/>
      <c r="FG6" s="640"/>
      <c r="FH6" s="640"/>
      <c r="FI6" s="640"/>
      <c r="FJ6" s="640"/>
      <c r="FK6" s="640"/>
      <c r="FL6" s="640"/>
      <c r="FM6" s="640"/>
      <c r="FN6" s="640"/>
      <c r="FO6" s="640"/>
      <c r="FP6" s="640"/>
      <c r="FQ6" s="640"/>
      <c r="FR6" s="640"/>
      <c r="FS6" s="640"/>
      <c r="FT6" s="640"/>
      <c r="FU6" s="640"/>
      <c r="FV6" s="640"/>
      <c r="FW6" s="640"/>
      <c r="FX6" s="640"/>
      <c r="FY6" s="640"/>
      <c r="FZ6" s="640"/>
      <c r="GA6" s="640"/>
      <c r="GB6" s="640"/>
      <c r="GC6" s="640"/>
      <c r="GD6" s="640"/>
      <c r="GE6" s="640"/>
      <c r="GF6" s="640"/>
      <c r="GG6" s="640"/>
      <c r="GH6" s="640"/>
      <c r="GI6" s="640"/>
      <c r="GJ6" s="640"/>
      <c r="GK6" s="640"/>
      <c r="GL6" s="640"/>
      <c r="GM6" s="640"/>
      <c r="GN6" s="640"/>
      <c r="GO6" s="640"/>
      <c r="GP6" s="640"/>
      <c r="GQ6" s="640"/>
      <c r="GR6" s="640"/>
      <c r="GS6" s="640"/>
      <c r="GT6" s="640"/>
      <c r="GU6" s="640"/>
      <c r="GV6" s="640"/>
      <c r="GW6" s="640"/>
      <c r="GX6" s="640"/>
      <c r="GY6" s="640"/>
      <c r="GZ6" s="640"/>
      <c r="HA6" s="640"/>
      <c r="HB6" s="640"/>
      <c r="HC6" s="640"/>
      <c r="HD6" s="640"/>
      <c r="HE6" s="640"/>
      <c r="HF6" s="640"/>
      <c r="HG6" s="640"/>
      <c r="HH6" s="640"/>
      <c r="HI6" s="640"/>
      <c r="HJ6" s="640"/>
      <c r="HK6" s="640"/>
      <c r="HL6" s="640"/>
      <c r="HM6" s="640"/>
      <c r="HN6" s="640"/>
      <c r="HO6" s="640"/>
      <c r="HP6" s="640"/>
      <c r="HQ6" s="640"/>
      <c r="HR6" s="640"/>
      <c r="HS6" s="640"/>
      <c r="HT6" s="640"/>
      <c r="HU6" s="640"/>
      <c r="HV6" s="640"/>
      <c r="HW6" s="640"/>
      <c r="HX6" s="640"/>
      <c r="HY6" s="640"/>
      <c r="HZ6" s="640"/>
      <c r="IA6" s="640"/>
      <c r="IB6" s="640"/>
      <c r="IC6" s="640"/>
      <c r="ID6" s="640"/>
      <c r="IE6" s="640"/>
      <c r="IF6" s="640"/>
      <c r="IG6" s="640"/>
      <c r="IH6" s="640"/>
      <c r="II6" s="640"/>
      <c r="IJ6" s="640"/>
      <c r="IK6" s="640"/>
      <c r="IL6" s="640"/>
      <c r="IM6" s="640"/>
      <c r="IN6" s="640"/>
      <c r="IO6" s="640"/>
      <c r="IP6" s="640"/>
      <c r="IQ6" s="640"/>
      <c r="IR6" s="640"/>
      <c r="IS6" s="640"/>
    </row>
    <row r="7" spans="1:253" ht="15" customHeight="1" thickBot="1" x14ac:dyDescent="0.3">
      <c r="A7" s="649" t="s">
        <v>481</v>
      </c>
      <c r="B7" s="650" t="s">
        <v>497</v>
      </c>
      <c r="C7" s="651" t="s">
        <v>483</v>
      </c>
      <c r="D7" s="652" t="s">
        <v>484</v>
      </c>
      <c r="E7" s="653" t="s">
        <v>498</v>
      </c>
    </row>
    <row r="8" spans="1:253" ht="15" customHeight="1" thickTop="1" x14ac:dyDescent="0.25">
      <c r="A8" s="655" t="s">
        <v>63</v>
      </c>
      <c r="B8" s="656" t="s">
        <v>304</v>
      </c>
      <c r="C8" s="657">
        <f>'2.sz. melléklet'!C8+'25.sz. melléklet'!C8</f>
        <v>0</v>
      </c>
      <c r="D8" s="657">
        <f>'2.sz. melléklet'!D8+'25.sz. melléklet'!D8</f>
        <v>0</v>
      </c>
      <c r="E8" s="658">
        <f>'2.sz. melléklet'!E8+'25.sz. melléklet'!E8</f>
        <v>1061214</v>
      </c>
    </row>
    <row r="9" spans="1:253" ht="15" customHeight="1" x14ac:dyDescent="0.25">
      <c r="A9" s="659" t="s">
        <v>64</v>
      </c>
      <c r="B9" s="660" t="s">
        <v>305</v>
      </c>
      <c r="C9" s="661">
        <f>'2.sz. melléklet'!C9+'25.sz. melléklet'!C9</f>
        <v>1826934169</v>
      </c>
      <c r="D9" s="661">
        <f>'2.sz. melléklet'!D9+'25.sz. melléklet'!D9</f>
        <v>0</v>
      </c>
      <c r="E9" s="662">
        <f>'2.sz. melléklet'!E9+'25.sz. melléklet'!E9</f>
        <v>1876223086</v>
      </c>
    </row>
    <row r="10" spans="1:253" ht="15" customHeight="1" x14ac:dyDescent="0.25">
      <c r="A10" s="659" t="s">
        <v>65</v>
      </c>
      <c r="B10" s="660" t="s">
        <v>306</v>
      </c>
      <c r="C10" s="661">
        <f>'2.sz. melléklet'!C10+'25.sz. melléklet'!C10</f>
        <v>40910000</v>
      </c>
      <c r="D10" s="661">
        <f>'2.sz. melléklet'!D10+'25.sz. melléklet'!D10</f>
        <v>0</v>
      </c>
      <c r="E10" s="662">
        <f>'2.sz. melléklet'!E10+'25.sz. melléklet'!E10</f>
        <v>40910000</v>
      </c>
    </row>
    <row r="11" spans="1:253" ht="15" customHeight="1" x14ac:dyDescent="0.25">
      <c r="A11" s="659" t="s">
        <v>66</v>
      </c>
      <c r="B11" s="660" t="s">
        <v>307</v>
      </c>
      <c r="C11" s="661">
        <f>'2.sz. melléklet'!C11+'25.sz. melléklet'!C11</f>
        <v>0</v>
      </c>
      <c r="D11" s="661">
        <f>'2.sz. melléklet'!D11+'25.sz. melléklet'!D11</f>
        <v>0</v>
      </c>
      <c r="E11" s="662">
        <f>'2.sz. melléklet'!E11+'25.sz. melléklet'!E11</f>
        <v>0</v>
      </c>
    </row>
    <row r="12" spans="1:253" ht="22.8" x14ac:dyDescent="0.25">
      <c r="A12" s="663" t="s">
        <v>67</v>
      </c>
      <c r="B12" s="664" t="s">
        <v>318</v>
      </c>
      <c r="C12" s="665">
        <f>'2.sz. melléklet'!C12+'25.sz. melléklet'!C12</f>
        <v>1867844169</v>
      </c>
      <c r="D12" s="665">
        <f>'2.sz. melléklet'!D12+'25.sz. melléklet'!D12</f>
        <v>0</v>
      </c>
      <c r="E12" s="666">
        <f>'2.sz. melléklet'!E12+'25.sz. melléklet'!E12</f>
        <v>1918194300</v>
      </c>
    </row>
    <row r="13" spans="1:253" ht="15" customHeight="1" x14ac:dyDescent="0.25">
      <c r="A13" s="659" t="s">
        <v>68</v>
      </c>
      <c r="B13" s="660" t="s">
        <v>308</v>
      </c>
      <c r="C13" s="661">
        <f>'2.sz. melléklet'!C13+'25.sz. melléklet'!C13</f>
        <v>0</v>
      </c>
      <c r="D13" s="661">
        <f>'2.sz. melléklet'!D13+'25.sz. melléklet'!D13</f>
        <v>0</v>
      </c>
      <c r="E13" s="662">
        <f>'2.sz. melléklet'!E13+'25.sz. melléklet'!E13</f>
        <v>0</v>
      </c>
    </row>
    <row r="14" spans="1:253" ht="15" customHeight="1" x14ac:dyDescent="0.25">
      <c r="A14" s="659" t="s">
        <v>69</v>
      </c>
      <c r="B14" s="660" t="s">
        <v>309</v>
      </c>
      <c r="C14" s="661">
        <f>'2.sz. melléklet'!C14+'25.sz. melléklet'!C14</f>
        <v>100000000</v>
      </c>
      <c r="D14" s="661">
        <f>'2.sz. melléklet'!D14+'25.sz. melléklet'!D14</f>
        <v>0</v>
      </c>
      <c r="E14" s="662">
        <f>'2.sz. melléklet'!E14+'25.sz. melléklet'!E14</f>
        <v>100000000</v>
      </c>
    </row>
    <row r="15" spans="1:253" ht="22.8" x14ac:dyDescent="0.25">
      <c r="A15" s="663" t="s">
        <v>70</v>
      </c>
      <c r="B15" s="664" t="s">
        <v>319</v>
      </c>
      <c r="C15" s="665">
        <f>'2.sz. melléklet'!C15+'25.sz. melléklet'!C15</f>
        <v>100000000</v>
      </c>
      <c r="D15" s="665">
        <f>'2.sz. melléklet'!D15+'25.sz. melléklet'!D15</f>
        <v>0</v>
      </c>
      <c r="E15" s="666">
        <f>'2.sz. melléklet'!E15+'25.sz. melléklet'!E15</f>
        <v>100000000</v>
      </c>
    </row>
    <row r="16" spans="1:253" ht="15" customHeight="1" x14ac:dyDescent="0.25">
      <c r="A16" s="659" t="s">
        <v>71</v>
      </c>
      <c r="B16" s="660" t="s">
        <v>530</v>
      </c>
      <c r="C16" s="661">
        <f>'2.sz. melléklet'!C16+'25.sz. melléklet'!C16</f>
        <v>0</v>
      </c>
      <c r="D16" s="661">
        <f>'2.sz. melléklet'!D16+'25.sz. melléklet'!D16</f>
        <v>0</v>
      </c>
      <c r="E16" s="662">
        <f>'2.sz. melléklet'!E16+'25.sz. melléklet'!E16</f>
        <v>0</v>
      </c>
    </row>
    <row r="17" spans="1:5" ht="15" customHeight="1" x14ac:dyDescent="0.25">
      <c r="A17" s="659" t="s">
        <v>72</v>
      </c>
      <c r="B17" s="660" t="s">
        <v>310</v>
      </c>
      <c r="C17" s="661">
        <f>'2.sz. melléklet'!C17+'25.sz. melléklet'!C17</f>
        <v>87520</v>
      </c>
      <c r="D17" s="661">
        <f>'2.sz. melléklet'!D17+'25.sz. melléklet'!D17</f>
        <v>0</v>
      </c>
      <c r="E17" s="662">
        <f>'2.sz. melléklet'!E17+'25.sz. melléklet'!E17</f>
        <v>118605</v>
      </c>
    </row>
    <row r="18" spans="1:5" ht="15" customHeight="1" x14ac:dyDescent="0.25">
      <c r="A18" s="659" t="s">
        <v>130</v>
      </c>
      <c r="B18" s="660" t="s">
        <v>311</v>
      </c>
      <c r="C18" s="661">
        <f>'2.sz. melléklet'!C18+'25.sz. melléklet'!C18</f>
        <v>80844300</v>
      </c>
      <c r="D18" s="661">
        <f>'2.sz. melléklet'!D18+'25.sz. melléklet'!D18</f>
        <v>0</v>
      </c>
      <c r="E18" s="662">
        <f>'2.sz. melléklet'!E18+'25.sz. melléklet'!E18</f>
        <v>176815749</v>
      </c>
    </row>
    <row r="19" spans="1:5" ht="15" customHeight="1" x14ac:dyDescent="0.25">
      <c r="A19" s="659" t="s">
        <v>73</v>
      </c>
      <c r="B19" s="660" t="s">
        <v>312</v>
      </c>
      <c r="C19" s="661">
        <f>'2.sz. melléklet'!C19+'25.sz. melléklet'!C19</f>
        <v>0</v>
      </c>
      <c r="D19" s="661">
        <f>'2.sz. melléklet'!D19+'25.sz. melléklet'!D19</f>
        <v>0</v>
      </c>
      <c r="E19" s="662">
        <f>'2.sz. melléklet'!E19+'25.sz. melléklet'!E19</f>
        <v>0</v>
      </c>
    </row>
    <row r="20" spans="1:5" ht="18" customHeight="1" x14ac:dyDescent="0.25">
      <c r="A20" s="663" t="s">
        <v>131</v>
      </c>
      <c r="B20" s="664" t="s">
        <v>535</v>
      </c>
      <c r="C20" s="665">
        <f>'2.sz. melléklet'!C20+'25.sz. melléklet'!C20</f>
        <v>80931820</v>
      </c>
      <c r="D20" s="665">
        <f>'2.sz. melléklet'!D20+'25.sz. melléklet'!D20</f>
        <v>0</v>
      </c>
      <c r="E20" s="666">
        <f>'2.sz. melléklet'!E20+'25.sz. melléklet'!E20</f>
        <v>176934354</v>
      </c>
    </row>
    <row r="21" spans="1:5" ht="15" customHeight="1" x14ac:dyDescent="0.25">
      <c r="A21" s="659" t="s">
        <v>132</v>
      </c>
      <c r="B21" s="660" t="s">
        <v>313</v>
      </c>
      <c r="C21" s="661">
        <f>'2.sz. melléklet'!C21+'25.sz. melléklet'!C21</f>
        <v>8466371</v>
      </c>
      <c r="D21" s="661">
        <f>'2.sz. melléklet'!D21+'25.sz. melléklet'!D21</f>
        <v>0</v>
      </c>
      <c r="E21" s="662">
        <f>'2.sz. melléklet'!E21+'25.sz. melléklet'!E21</f>
        <v>12155491</v>
      </c>
    </row>
    <row r="22" spans="1:5" ht="15" customHeight="1" x14ac:dyDescent="0.25">
      <c r="A22" s="659" t="s">
        <v>133</v>
      </c>
      <c r="B22" s="660" t="s">
        <v>314</v>
      </c>
      <c r="C22" s="661">
        <f>'2.sz. melléklet'!C22+'25.sz. melléklet'!C22</f>
        <v>190843</v>
      </c>
      <c r="D22" s="661">
        <f>'2.sz. melléklet'!D22+'25.sz. melléklet'!D22</f>
        <v>0</v>
      </c>
      <c r="E22" s="662">
        <f>'2.sz. melléklet'!E22+'25.sz. melléklet'!E22</f>
        <v>527582</v>
      </c>
    </row>
    <row r="23" spans="1:5" ht="15" customHeight="1" x14ac:dyDescent="0.25">
      <c r="A23" s="659" t="s">
        <v>74</v>
      </c>
      <c r="B23" s="660" t="s">
        <v>315</v>
      </c>
      <c r="C23" s="661">
        <f>'2.sz. melléklet'!C23+'25.sz. melléklet'!C23</f>
        <v>171442</v>
      </c>
      <c r="D23" s="661">
        <f>'2.sz. melléklet'!D23+'25.sz. melléklet'!D23</f>
        <v>0</v>
      </c>
      <c r="E23" s="662">
        <f>'2.sz. melléklet'!E23+'25.sz. melléklet'!E23</f>
        <v>3139902</v>
      </c>
    </row>
    <row r="24" spans="1:5" ht="18" customHeight="1" x14ac:dyDescent="0.25">
      <c r="A24" s="663" t="s">
        <v>134</v>
      </c>
      <c r="B24" s="664" t="s">
        <v>320</v>
      </c>
      <c r="C24" s="665">
        <f>'2.sz. melléklet'!C24+'25.sz. melléklet'!C24</f>
        <v>8828656</v>
      </c>
      <c r="D24" s="665">
        <f>'2.sz. melléklet'!D24+'25.sz. melléklet'!D24</f>
        <v>0</v>
      </c>
      <c r="E24" s="666">
        <f>'2.sz. melléklet'!E24+'25.sz. melléklet'!E24</f>
        <v>15822975</v>
      </c>
    </row>
    <row r="25" spans="1:5" ht="12.6" x14ac:dyDescent="0.25">
      <c r="A25" s="663" t="s">
        <v>135</v>
      </c>
      <c r="B25" s="664" t="s">
        <v>531</v>
      </c>
      <c r="C25" s="665">
        <f>'2.sz. melléklet'!C25+'25.sz. melléklet'!C25</f>
        <v>1650070</v>
      </c>
      <c r="D25" s="665">
        <f>'2.sz. melléklet'!D25+'25.sz. melléklet'!D25</f>
        <v>0</v>
      </c>
      <c r="E25" s="666">
        <f>'2.sz. melléklet'!E25+'25.sz. melléklet'!E25</f>
        <v>192497</v>
      </c>
    </row>
    <row r="26" spans="1:5" ht="18" customHeight="1" thickBot="1" x14ac:dyDescent="0.3">
      <c r="A26" s="667" t="s">
        <v>62</v>
      </c>
      <c r="B26" s="668" t="s">
        <v>316</v>
      </c>
      <c r="C26" s="669">
        <f>'2.sz. melléklet'!C26+'25.sz. melléklet'!C26</f>
        <v>1238879</v>
      </c>
      <c r="D26" s="670">
        <f>'2.sz. melléklet'!D26+'25.sz. melléklet'!D26</f>
        <v>0</v>
      </c>
      <c r="E26" s="671">
        <f>'2.sz. melléklet'!E26+'25.sz. melléklet'!E26</f>
        <v>1285675</v>
      </c>
    </row>
    <row r="27" spans="1:5" ht="18" customHeight="1" thickTop="1" thickBot="1" x14ac:dyDescent="0.3">
      <c r="A27" s="672" t="s">
        <v>136</v>
      </c>
      <c r="B27" s="673" t="s">
        <v>317</v>
      </c>
      <c r="C27" s="973">
        <f>C12+C15+C20+C24+C25+C26</f>
        <v>2060493594</v>
      </c>
      <c r="D27" s="972">
        <f>D12+D15+D20+D24+D25+D26</f>
        <v>0</v>
      </c>
      <c r="E27" s="675">
        <f>E12+E15+E20+E24+E25+E26</f>
        <v>2212429801</v>
      </c>
    </row>
    <row r="28" spans="1:5" ht="15" customHeight="1" thickTop="1" thickBot="1" x14ac:dyDescent="0.3">
      <c r="A28" s="676"/>
      <c r="B28" s="677"/>
      <c r="C28" s="678"/>
      <c r="D28" s="678"/>
      <c r="E28" s="678"/>
    </row>
    <row r="29" spans="1:5" ht="48.6" thickTop="1" x14ac:dyDescent="0.25">
      <c r="A29" s="644" t="s">
        <v>146</v>
      </c>
      <c r="B29" s="645" t="s">
        <v>21</v>
      </c>
      <c r="C29" s="646" t="s">
        <v>144</v>
      </c>
      <c r="D29" s="647" t="s">
        <v>20</v>
      </c>
      <c r="E29" s="648" t="s">
        <v>499</v>
      </c>
    </row>
    <row r="30" spans="1:5" ht="15" customHeight="1" thickBot="1" x14ac:dyDescent="0.3">
      <c r="A30" s="649" t="s">
        <v>481</v>
      </c>
      <c r="B30" s="650" t="s">
        <v>482</v>
      </c>
      <c r="C30" s="651" t="s">
        <v>483</v>
      </c>
      <c r="D30" s="652" t="s">
        <v>484</v>
      </c>
      <c r="E30" s="653" t="s">
        <v>485</v>
      </c>
    </row>
    <row r="31" spans="1:5" ht="15" customHeight="1" thickTop="1" x14ac:dyDescent="0.25">
      <c r="A31" s="659" t="s">
        <v>75</v>
      </c>
      <c r="B31" s="660" t="s">
        <v>321</v>
      </c>
      <c r="C31" s="679">
        <f>'2.sz. melléklet'!C31+'25.sz. melléklet'!C31</f>
        <v>1881350414</v>
      </c>
      <c r="D31" s="679">
        <f>'2.sz. melléklet'!D31+'25.sz. melléklet'!D31</f>
        <v>0</v>
      </c>
      <c r="E31" s="680">
        <f>'2.sz. melléklet'!E31+'25.sz. melléklet'!E31</f>
        <v>1881350414</v>
      </c>
    </row>
    <row r="32" spans="1:5" ht="15" customHeight="1" x14ac:dyDescent="0.25">
      <c r="A32" s="659" t="s">
        <v>76</v>
      </c>
      <c r="B32" s="660" t="s">
        <v>322</v>
      </c>
      <c r="C32" s="681">
        <f>'2.sz. melléklet'!C32+'25.sz. melléklet'!C32</f>
        <v>113426692</v>
      </c>
      <c r="D32" s="681">
        <f>'2.sz. melléklet'!D32+'25.sz. melléklet'!D32</f>
        <v>0</v>
      </c>
      <c r="E32" s="682">
        <f>'2.sz. melléklet'!E32+'25.sz. melléklet'!E32</f>
        <v>113426692</v>
      </c>
    </row>
    <row r="33" spans="1:5" ht="15" customHeight="1" x14ac:dyDescent="0.25">
      <c r="A33" s="659" t="s">
        <v>77</v>
      </c>
      <c r="B33" s="660" t="s">
        <v>323</v>
      </c>
      <c r="C33" s="681">
        <f>'2.sz. melléklet'!C33+'25.sz. melléklet'!C33</f>
        <v>185012133</v>
      </c>
      <c r="D33" s="681">
        <f>'2.sz. melléklet'!D33+'25.sz. melléklet'!D33</f>
        <v>0</v>
      </c>
      <c r="E33" s="682">
        <f>'2.sz. melléklet'!E33+'25.sz. melléklet'!E33</f>
        <v>185012133</v>
      </c>
    </row>
    <row r="34" spans="1:5" ht="15" customHeight="1" x14ac:dyDescent="0.25">
      <c r="A34" s="659" t="s">
        <v>78</v>
      </c>
      <c r="B34" s="660" t="s">
        <v>324</v>
      </c>
      <c r="C34" s="681">
        <f>'2.sz. melléklet'!C34+'25.sz. melléklet'!C34</f>
        <v>-128594381</v>
      </c>
      <c r="D34" s="681">
        <f>'2.sz. melléklet'!D34+'25.sz. melléklet'!D34</f>
        <v>0</v>
      </c>
      <c r="E34" s="682">
        <f>'2.sz. melléklet'!E34+'25.sz. melléklet'!E34</f>
        <v>-140153992</v>
      </c>
    </row>
    <row r="35" spans="1:5" ht="15" customHeight="1" x14ac:dyDescent="0.25">
      <c r="A35" s="659" t="s">
        <v>137</v>
      </c>
      <c r="B35" s="660" t="s">
        <v>325</v>
      </c>
      <c r="C35" s="681">
        <f>'2.sz. melléklet'!C35+'25.sz. melléklet'!C35</f>
        <v>0</v>
      </c>
      <c r="D35" s="681">
        <f>'2.sz. melléklet'!D35+'25.sz. melléklet'!D35</f>
        <v>0</v>
      </c>
      <c r="E35" s="682">
        <f>'2.sz. melléklet'!E35+'25.sz. melléklet'!E35</f>
        <v>0</v>
      </c>
    </row>
    <row r="36" spans="1:5" ht="15" customHeight="1" x14ac:dyDescent="0.25">
      <c r="A36" s="659" t="s">
        <v>138</v>
      </c>
      <c r="B36" s="660" t="s">
        <v>326</v>
      </c>
      <c r="C36" s="683">
        <f>'2.sz. melléklet'!C36+'25.sz. melléklet'!C36</f>
        <v>-11559611</v>
      </c>
      <c r="D36" s="683">
        <f>'2.sz. melléklet'!D36+'25.sz. melléklet'!D36</f>
        <v>0</v>
      </c>
      <c r="E36" s="684">
        <f>'2.sz. melléklet'!E36+'25.sz. melléklet'!E36</f>
        <v>134188434</v>
      </c>
    </row>
    <row r="37" spans="1:5" ht="18" customHeight="1" thickBot="1" x14ac:dyDescent="0.3">
      <c r="A37" s="685" t="s">
        <v>125</v>
      </c>
      <c r="B37" s="686" t="s">
        <v>327</v>
      </c>
      <c r="C37" s="687">
        <f>SUM(C31:C36)</f>
        <v>2039635247</v>
      </c>
      <c r="D37" s="688">
        <v>0</v>
      </c>
      <c r="E37" s="689">
        <f>SUM(E31:E36)</f>
        <v>2173823681</v>
      </c>
    </row>
    <row r="38" spans="1:5" ht="9.75" customHeight="1" thickTop="1" x14ac:dyDescent="0.25">
      <c r="A38" s="690"/>
      <c r="B38" s="691"/>
      <c r="C38" s="692"/>
      <c r="D38" s="692"/>
      <c r="E38" s="692"/>
    </row>
    <row r="39" spans="1:5" ht="15" customHeight="1" x14ac:dyDescent="0.25">
      <c r="A39" s="690"/>
      <c r="B39" s="691"/>
      <c r="C39" s="693"/>
      <c r="D39" s="693"/>
      <c r="E39" s="639" t="s">
        <v>427</v>
      </c>
    </row>
    <row r="40" spans="1:5" ht="15" customHeight="1" x14ac:dyDescent="0.25">
      <c r="A40" s="690"/>
      <c r="B40" s="691"/>
      <c r="C40" s="693"/>
      <c r="D40" s="693"/>
      <c r="E40" s="639" t="str">
        <f>E2</f>
        <v>a  6/2018. (V.31.) önkormányzati rendelethez</v>
      </c>
    </row>
    <row r="41" spans="1:5" ht="15" customHeight="1" x14ac:dyDescent="0.25">
      <c r="A41" s="690"/>
      <c r="B41" s="691"/>
      <c r="C41" s="694"/>
      <c r="D41" s="694"/>
      <c r="E41" s="694"/>
    </row>
    <row r="42" spans="1:5" ht="15" customHeight="1" thickBot="1" x14ac:dyDescent="0.3">
      <c r="A42" s="690"/>
      <c r="B42" s="691"/>
      <c r="C42" s="694"/>
      <c r="D42" s="694"/>
      <c r="E42" s="5" t="s">
        <v>585</v>
      </c>
    </row>
    <row r="43" spans="1:5" ht="48.6" thickTop="1" x14ac:dyDescent="0.25">
      <c r="A43" s="644" t="s">
        <v>146</v>
      </c>
      <c r="B43" s="645" t="s">
        <v>21</v>
      </c>
      <c r="C43" s="646" t="s">
        <v>144</v>
      </c>
      <c r="D43" s="647" t="s">
        <v>20</v>
      </c>
      <c r="E43" s="648" t="s">
        <v>499</v>
      </c>
    </row>
    <row r="44" spans="1:5" ht="15" customHeight="1" thickBot="1" x14ac:dyDescent="0.3">
      <c r="A44" s="649" t="s">
        <v>481</v>
      </c>
      <c r="B44" s="650" t="s">
        <v>482</v>
      </c>
      <c r="C44" s="651" t="s">
        <v>483</v>
      </c>
      <c r="D44" s="652" t="s">
        <v>484</v>
      </c>
      <c r="E44" s="653" t="s">
        <v>498</v>
      </c>
    </row>
    <row r="45" spans="1:5" ht="15" customHeight="1" thickTop="1" x14ac:dyDescent="0.25">
      <c r="A45" s="695" t="s">
        <v>139</v>
      </c>
      <c r="B45" s="696" t="s">
        <v>328</v>
      </c>
      <c r="C45" s="679">
        <f>'2.sz. melléklet'!C45+'25.sz. melléklet'!C45</f>
        <v>334466</v>
      </c>
      <c r="D45" s="679">
        <f>'2.sz. melléklet'!D45+'25.sz. melléklet'!D45</f>
        <v>0</v>
      </c>
      <c r="E45" s="680">
        <f>'2.sz. melléklet'!E45+'25.sz. melléklet'!E45</f>
        <v>1116771</v>
      </c>
    </row>
    <row r="46" spans="1:5" ht="15" customHeight="1" x14ac:dyDescent="0.25">
      <c r="A46" s="659" t="s">
        <v>79</v>
      </c>
      <c r="B46" s="660" t="s">
        <v>329</v>
      </c>
      <c r="C46" s="681">
        <f>'2.sz. melléklet'!C46+'25.sz. melléklet'!C46</f>
        <v>2589119</v>
      </c>
      <c r="D46" s="681">
        <f>'2.sz. melléklet'!D46+'25.sz. melléklet'!D46</f>
        <v>0</v>
      </c>
      <c r="E46" s="682">
        <f>'2.sz. melléklet'!E46+'25.sz. melléklet'!E46</f>
        <v>2668251</v>
      </c>
    </row>
    <row r="47" spans="1:5" ht="15" customHeight="1" x14ac:dyDescent="0.25">
      <c r="A47" s="659" t="s">
        <v>126</v>
      </c>
      <c r="B47" s="660" t="s">
        <v>330</v>
      </c>
      <c r="C47" s="681">
        <f>'2.sz. melléklet'!C47+'25.sz. melléklet'!C47</f>
        <v>1236501</v>
      </c>
      <c r="D47" s="681">
        <f>'2.sz. melléklet'!D47+'25.sz. melléklet'!D47</f>
        <v>0</v>
      </c>
      <c r="E47" s="682">
        <f>'2.sz. melléklet'!E47+'25.sz. melléklet'!E47</f>
        <v>1227509</v>
      </c>
    </row>
    <row r="48" spans="1:5" ht="18" customHeight="1" x14ac:dyDescent="0.25">
      <c r="A48" s="663" t="s">
        <v>140</v>
      </c>
      <c r="B48" s="664" t="s">
        <v>331</v>
      </c>
      <c r="C48" s="697">
        <f>'2.sz. melléklet'!C48+'25.sz. melléklet'!C48</f>
        <v>4160086</v>
      </c>
      <c r="D48" s="697">
        <f>'2.sz. melléklet'!D48+'25.sz. melléklet'!D48</f>
        <v>0</v>
      </c>
      <c r="E48" s="698">
        <f>'2.sz. melléklet'!E48+'25.sz. melléklet'!E48</f>
        <v>5012531</v>
      </c>
    </row>
    <row r="49" spans="1:5" ht="22.8" x14ac:dyDescent="0.25">
      <c r="A49" s="663" t="s">
        <v>127</v>
      </c>
      <c r="B49" s="664" t="s">
        <v>532</v>
      </c>
      <c r="C49" s="697">
        <f>'2.sz. melléklet'!C49+'25.sz. melléklet'!C49</f>
        <v>0</v>
      </c>
      <c r="D49" s="697">
        <f>'2.sz. melléklet'!D49+'25.sz. melléklet'!D49</f>
        <v>0</v>
      </c>
      <c r="E49" s="698">
        <f>'2.sz. melléklet'!E49+'25.sz. melléklet'!E49</f>
        <v>0</v>
      </c>
    </row>
    <row r="50" spans="1:5" ht="18" customHeight="1" thickBot="1" x14ac:dyDescent="0.3">
      <c r="A50" s="667" t="s">
        <v>80</v>
      </c>
      <c r="B50" s="668" t="s">
        <v>533</v>
      </c>
      <c r="C50" s="699">
        <f>'2.sz. melléklet'!C50+'25.sz. melléklet'!C50</f>
        <v>16698261</v>
      </c>
      <c r="D50" s="699">
        <f>'2.sz. melléklet'!D50+'25.sz. melléklet'!D50</f>
        <v>0</v>
      </c>
      <c r="E50" s="700">
        <f>'2.sz. melléklet'!E50+'25.sz. melléklet'!E50</f>
        <v>33593589</v>
      </c>
    </row>
    <row r="51" spans="1:5" ht="18" customHeight="1" thickTop="1" thickBot="1" x14ac:dyDescent="0.3">
      <c r="A51" s="672" t="s">
        <v>81</v>
      </c>
      <c r="B51" s="701" t="s">
        <v>534</v>
      </c>
      <c r="C51" s="674">
        <f>C37+C48+C49+C50</f>
        <v>2060493594</v>
      </c>
      <c r="D51" s="702">
        <v>0</v>
      </c>
      <c r="E51" s="675">
        <f>E37+E48+E49+E50</f>
        <v>2212429801</v>
      </c>
    </row>
    <row r="52" spans="1:5" ht="13.8" thickTop="1" x14ac:dyDescent="0.25">
      <c r="C52" s="704"/>
      <c r="D52" s="704"/>
      <c r="E52" s="704"/>
    </row>
    <row r="53" spans="1:5" x14ac:dyDescent="0.25">
      <c r="C53" s="704"/>
      <c r="D53" s="704"/>
      <c r="E53" s="704"/>
    </row>
    <row r="54" spans="1:5" x14ac:dyDescent="0.25">
      <c r="C54" s="705"/>
      <c r="D54" s="705"/>
      <c r="E54" s="705"/>
    </row>
    <row r="55" spans="1:5" x14ac:dyDescent="0.25">
      <c r="C55" s="705"/>
      <c r="D55" s="705"/>
      <c r="E55" s="705"/>
    </row>
    <row r="56" spans="1:5" x14ac:dyDescent="0.25">
      <c r="C56" s="705"/>
      <c r="D56" s="705"/>
      <c r="E56" s="705"/>
    </row>
    <row r="57" spans="1:5" x14ac:dyDescent="0.25">
      <c r="C57" s="705"/>
      <c r="D57" s="705"/>
      <c r="E57" s="705"/>
    </row>
    <row r="58" spans="1:5" x14ac:dyDescent="0.25">
      <c r="C58" s="705"/>
      <c r="D58" s="705"/>
      <c r="E58" s="705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1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432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6/2018. (V.31.)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76" t="s">
        <v>733</v>
      </c>
      <c r="B4" s="976"/>
      <c r="C4" s="976"/>
      <c r="D4" s="976"/>
      <c r="E4" s="976"/>
      <c r="F4" s="976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3.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13.5" customHeight="1" thickTop="1" x14ac:dyDescent="0.25">
      <c r="A8" s="62" t="s">
        <v>63</v>
      </c>
      <c r="B8" s="63" t="s">
        <v>392</v>
      </c>
      <c r="C8" s="23">
        <v>22270340</v>
      </c>
      <c r="D8" s="23">
        <v>21371385</v>
      </c>
      <c r="E8" s="23">
        <v>21371385</v>
      </c>
      <c r="F8" s="65">
        <f>E8/D8</f>
        <v>1</v>
      </c>
    </row>
    <row r="9" spans="1:6" s="1" customFormat="1" ht="13.5" customHeight="1" x14ac:dyDescent="0.25">
      <c r="A9" s="44" t="s">
        <v>64</v>
      </c>
      <c r="B9" s="45" t="s">
        <v>729</v>
      </c>
      <c r="C9" s="23">
        <v>0</v>
      </c>
      <c r="D9" s="23">
        <v>1750000</v>
      </c>
      <c r="E9" s="23">
        <v>1750000</v>
      </c>
      <c r="F9" s="829"/>
    </row>
    <row r="10" spans="1:6" s="1" customFormat="1" ht="13.5" customHeight="1" x14ac:dyDescent="0.25">
      <c r="A10" s="188" t="s">
        <v>65</v>
      </c>
      <c r="B10" s="45" t="s">
        <v>625</v>
      </c>
      <c r="C10" s="23">
        <v>873400</v>
      </c>
      <c r="D10" s="23">
        <v>873400</v>
      </c>
      <c r="E10" s="23">
        <v>873400</v>
      </c>
      <c r="F10" s="24">
        <f t="shared" ref="F10:F36" si="0">E10/D10</f>
        <v>1</v>
      </c>
    </row>
    <row r="11" spans="1:6" s="1" customFormat="1" ht="24" x14ac:dyDescent="0.25">
      <c r="A11" s="188" t="s">
        <v>66</v>
      </c>
      <c r="B11" s="22" t="s">
        <v>393</v>
      </c>
      <c r="C11" s="23">
        <v>62000</v>
      </c>
      <c r="D11" s="23">
        <v>62000</v>
      </c>
      <c r="E11" s="23">
        <v>62000</v>
      </c>
      <c r="F11" s="24">
        <f t="shared" si="0"/>
        <v>1</v>
      </c>
    </row>
    <row r="12" spans="1:6" s="1" customFormat="1" ht="13.5" customHeight="1" x14ac:dyDescent="0.25">
      <c r="A12" s="188" t="s">
        <v>67</v>
      </c>
      <c r="B12" s="22" t="s">
        <v>627</v>
      </c>
      <c r="C12" s="23">
        <v>1764630</v>
      </c>
      <c r="D12" s="23">
        <v>1581800</v>
      </c>
      <c r="E12" s="23">
        <v>1581800</v>
      </c>
      <c r="F12" s="24">
        <f t="shared" si="0"/>
        <v>1</v>
      </c>
    </row>
    <row r="13" spans="1:6" s="1" customFormat="1" ht="13.5" customHeight="1" x14ac:dyDescent="0.25">
      <c r="A13" s="188" t="s">
        <v>68</v>
      </c>
      <c r="B13" s="635" t="s">
        <v>626</v>
      </c>
      <c r="C13" s="23">
        <v>93240</v>
      </c>
      <c r="D13" s="23">
        <v>85428</v>
      </c>
      <c r="E13" s="23">
        <v>85428</v>
      </c>
      <c r="F13" s="24">
        <f t="shared" si="0"/>
        <v>1</v>
      </c>
    </row>
    <row r="14" spans="1:6" s="1" customFormat="1" ht="13.5" customHeight="1" x14ac:dyDescent="0.25">
      <c r="A14" s="188" t="s">
        <v>69</v>
      </c>
      <c r="B14" s="813" t="s">
        <v>730</v>
      </c>
      <c r="C14" s="23">
        <v>100000</v>
      </c>
      <c r="D14" s="23">
        <v>0</v>
      </c>
      <c r="E14" s="23">
        <v>0</v>
      </c>
      <c r="F14" s="24"/>
    </row>
    <row r="15" spans="1:6" s="1" customFormat="1" ht="13.5" customHeight="1" x14ac:dyDescent="0.25">
      <c r="A15" s="188" t="s">
        <v>70</v>
      </c>
      <c r="B15" s="22" t="s">
        <v>394</v>
      </c>
      <c r="C15" s="23">
        <v>457200</v>
      </c>
      <c r="D15" s="23">
        <v>517123</v>
      </c>
      <c r="E15" s="23">
        <v>517123</v>
      </c>
      <c r="F15" s="24">
        <f t="shared" si="0"/>
        <v>1</v>
      </c>
    </row>
    <row r="16" spans="1:6" s="1" customFormat="1" ht="13.5" customHeight="1" x14ac:dyDescent="0.25">
      <c r="A16" s="830" t="s">
        <v>71</v>
      </c>
      <c r="B16" s="38" t="s">
        <v>731</v>
      </c>
      <c r="C16" s="39">
        <f>SUM(C8:C15)</f>
        <v>25620810</v>
      </c>
      <c r="D16" s="39">
        <f t="shared" ref="D16:E16" si="1">SUM(D8:D15)</f>
        <v>26241136</v>
      </c>
      <c r="E16" s="39">
        <f t="shared" si="1"/>
        <v>26241136</v>
      </c>
      <c r="F16" s="40">
        <f t="shared" si="0"/>
        <v>1</v>
      </c>
    </row>
    <row r="17" spans="1:6" s="1" customFormat="1" ht="13.5" customHeight="1" x14ac:dyDescent="0.25">
      <c r="A17" s="188" t="s">
        <v>72</v>
      </c>
      <c r="B17" s="22" t="s">
        <v>395</v>
      </c>
      <c r="C17" s="23">
        <v>8239978</v>
      </c>
      <c r="D17" s="23">
        <v>8695293</v>
      </c>
      <c r="E17" s="23">
        <v>8695293</v>
      </c>
      <c r="F17" s="24">
        <f t="shared" si="0"/>
        <v>1</v>
      </c>
    </row>
    <row r="18" spans="1:6" s="1" customFormat="1" ht="24" x14ac:dyDescent="0.25">
      <c r="A18" s="188" t="s">
        <v>130</v>
      </c>
      <c r="B18" s="22" t="s">
        <v>396</v>
      </c>
      <c r="C18" s="23">
        <v>1993763</v>
      </c>
      <c r="D18" s="23">
        <v>2756069</v>
      </c>
      <c r="E18" s="23">
        <v>2756069</v>
      </c>
      <c r="F18" s="24">
        <f t="shared" si="0"/>
        <v>1</v>
      </c>
    </row>
    <row r="19" spans="1:6" s="1" customFormat="1" ht="13.5" customHeight="1" x14ac:dyDescent="0.25">
      <c r="A19" s="44">
        <v>12</v>
      </c>
      <c r="B19" s="22" t="s">
        <v>397</v>
      </c>
      <c r="C19" s="23">
        <v>2304000</v>
      </c>
      <c r="D19" s="23">
        <v>1742196</v>
      </c>
      <c r="E19" s="23">
        <v>1742196</v>
      </c>
      <c r="F19" s="24">
        <f t="shared" si="0"/>
        <v>1</v>
      </c>
    </row>
    <row r="20" spans="1:6" s="1" customFormat="1" ht="13.5" customHeight="1" x14ac:dyDescent="0.25">
      <c r="A20" s="400">
        <v>13</v>
      </c>
      <c r="B20" s="38" t="s">
        <v>732</v>
      </c>
      <c r="C20" s="39">
        <f>SUM(C17:C19)</f>
        <v>12537741</v>
      </c>
      <c r="D20" s="39">
        <f t="shared" ref="D20:E20" si="2">SUM(D17:D19)</f>
        <v>13193558</v>
      </c>
      <c r="E20" s="39">
        <f t="shared" si="2"/>
        <v>13193558</v>
      </c>
      <c r="F20" s="40">
        <f t="shared" si="0"/>
        <v>1</v>
      </c>
    </row>
    <row r="21" spans="1:6" s="1" customFormat="1" ht="15" customHeight="1" x14ac:dyDescent="0.25">
      <c r="A21" s="83">
        <v>14</v>
      </c>
      <c r="B21" s="34" t="s">
        <v>735</v>
      </c>
      <c r="C21" s="35">
        <f>C16+C20</f>
        <v>38158551</v>
      </c>
      <c r="D21" s="35">
        <f t="shared" ref="D21:E21" si="3">D16+D20</f>
        <v>39434694</v>
      </c>
      <c r="E21" s="35">
        <f t="shared" si="3"/>
        <v>39434694</v>
      </c>
      <c r="F21" s="36">
        <f t="shared" si="0"/>
        <v>1</v>
      </c>
    </row>
    <row r="22" spans="1:6" s="1" customFormat="1" ht="22.8" x14ac:dyDescent="0.25">
      <c r="A22" s="83">
        <v>15</v>
      </c>
      <c r="B22" s="34" t="s">
        <v>742</v>
      </c>
      <c r="C22" s="35">
        <v>9519653</v>
      </c>
      <c r="D22" s="35">
        <v>9381195</v>
      </c>
      <c r="E22" s="35">
        <f>SUM(E23:E25)</f>
        <v>9381195</v>
      </c>
      <c r="F22" s="36">
        <f t="shared" si="0"/>
        <v>1</v>
      </c>
    </row>
    <row r="23" spans="1:6" s="105" customFormat="1" ht="13.5" customHeight="1" x14ac:dyDescent="0.25">
      <c r="A23" s="721">
        <v>16</v>
      </c>
      <c r="B23" s="42" t="s">
        <v>398</v>
      </c>
      <c r="C23" s="23">
        <v>0</v>
      </c>
      <c r="D23" s="23">
        <v>0</v>
      </c>
      <c r="E23" s="43">
        <v>7862632</v>
      </c>
      <c r="F23" s="127"/>
    </row>
    <row r="24" spans="1:6" s="105" customFormat="1" ht="13.5" customHeight="1" x14ac:dyDescent="0.25">
      <c r="A24" s="721">
        <v>17</v>
      </c>
      <c r="B24" s="42" t="s">
        <v>399</v>
      </c>
      <c r="C24" s="23">
        <v>0</v>
      </c>
      <c r="D24" s="23">
        <v>0</v>
      </c>
      <c r="E24" s="43">
        <v>857366</v>
      </c>
      <c r="F24" s="127"/>
    </row>
    <row r="25" spans="1:6" s="105" customFormat="1" ht="13.5" customHeight="1" x14ac:dyDescent="0.25">
      <c r="A25" s="721">
        <v>18</v>
      </c>
      <c r="B25" s="42" t="s">
        <v>400</v>
      </c>
      <c r="C25" s="23">
        <v>0</v>
      </c>
      <c r="D25" s="23">
        <v>0</v>
      </c>
      <c r="E25" s="43">
        <v>661197</v>
      </c>
      <c r="F25" s="127"/>
    </row>
    <row r="26" spans="1:6" s="1" customFormat="1" ht="13.5" customHeight="1" x14ac:dyDescent="0.25">
      <c r="A26" s="44">
        <v>19</v>
      </c>
      <c r="B26" s="22" t="s">
        <v>401</v>
      </c>
      <c r="C26" s="23">
        <v>490000</v>
      </c>
      <c r="D26" s="23">
        <v>490000</v>
      </c>
      <c r="E26" s="23">
        <v>276669</v>
      </c>
      <c r="F26" s="24">
        <f t="shared" si="0"/>
        <v>0.56463061224489797</v>
      </c>
    </row>
    <row r="27" spans="1:6" s="1" customFormat="1" ht="13.5" customHeight="1" x14ac:dyDescent="0.25">
      <c r="A27" s="44">
        <v>20</v>
      </c>
      <c r="B27" s="22" t="s">
        <v>402</v>
      </c>
      <c r="C27" s="23">
        <v>13030000</v>
      </c>
      <c r="D27" s="23">
        <v>12534000</v>
      </c>
      <c r="E27" s="23">
        <v>9756598</v>
      </c>
      <c r="F27" s="24">
        <f t="shared" si="0"/>
        <v>0.77841056326791125</v>
      </c>
    </row>
    <row r="28" spans="1:6" s="1" customFormat="1" ht="13.5" customHeight="1" x14ac:dyDescent="0.25">
      <c r="A28" s="44">
        <v>21</v>
      </c>
      <c r="B28" s="22" t="s">
        <v>403</v>
      </c>
      <c r="C28" s="23">
        <v>250000</v>
      </c>
      <c r="D28" s="23">
        <v>351000</v>
      </c>
      <c r="E28" s="23">
        <v>351000</v>
      </c>
      <c r="F28" s="24">
        <f t="shared" si="0"/>
        <v>1</v>
      </c>
    </row>
    <row r="29" spans="1:6" s="1" customFormat="1" ht="13.5" customHeight="1" x14ac:dyDescent="0.25">
      <c r="A29" s="400">
        <v>22</v>
      </c>
      <c r="B29" s="38" t="s">
        <v>734</v>
      </c>
      <c r="C29" s="39">
        <f>SUM(C26:C28)</f>
        <v>13770000</v>
      </c>
      <c r="D29" s="39">
        <f t="shared" ref="D29:E29" si="4">SUM(D26:D28)</f>
        <v>13375000</v>
      </c>
      <c r="E29" s="39">
        <f t="shared" si="4"/>
        <v>10384267</v>
      </c>
      <c r="F29" s="40">
        <f t="shared" si="0"/>
        <v>0.77639379439252332</v>
      </c>
    </row>
    <row r="30" spans="1:6" s="1" customFormat="1" ht="13.5" customHeight="1" x14ac:dyDescent="0.25">
      <c r="A30" s="44">
        <v>23</v>
      </c>
      <c r="B30" s="22" t="s">
        <v>404</v>
      </c>
      <c r="C30" s="23">
        <v>1990000</v>
      </c>
      <c r="D30" s="23">
        <v>1990000</v>
      </c>
      <c r="E30" s="23">
        <v>1745693</v>
      </c>
      <c r="F30" s="78">
        <f t="shared" si="0"/>
        <v>0.87723266331658289</v>
      </c>
    </row>
    <row r="31" spans="1:6" s="1" customFormat="1" ht="13.5" customHeight="1" x14ac:dyDescent="0.25">
      <c r="A31" s="44">
        <v>24</v>
      </c>
      <c r="B31" s="22" t="s">
        <v>405</v>
      </c>
      <c r="C31" s="23">
        <v>710000</v>
      </c>
      <c r="D31" s="23">
        <v>710000</v>
      </c>
      <c r="E31" s="23">
        <v>630596</v>
      </c>
      <c r="F31" s="78">
        <f t="shared" si="0"/>
        <v>0.88816338028169017</v>
      </c>
    </row>
    <row r="32" spans="1:6" s="1" customFormat="1" ht="13.5" customHeight="1" x14ac:dyDescent="0.25">
      <c r="A32" s="400">
        <v>25</v>
      </c>
      <c r="B32" s="38" t="s">
        <v>736</v>
      </c>
      <c r="C32" s="39">
        <f>SUM(C30:C31)</f>
        <v>2700000</v>
      </c>
      <c r="D32" s="39">
        <f t="shared" ref="D32:E32" si="5">SUM(D30:D31)</f>
        <v>2700000</v>
      </c>
      <c r="E32" s="39">
        <f t="shared" si="5"/>
        <v>2376289</v>
      </c>
      <c r="F32" s="254">
        <f t="shared" si="0"/>
        <v>0.88010703703703708</v>
      </c>
    </row>
    <row r="33" spans="1:6" s="1" customFormat="1" ht="13.5" customHeight="1" x14ac:dyDescent="0.25">
      <c r="A33" s="44">
        <v>26</v>
      </c>
      <c r="B33" s="22" t="s">
        <v>406</v>
      </c>
      <c r="C33" s="23">
        <v>13225000</v>
      </c>
      <c r="D33" s="23">
        <v>10991673</v>
      </c>
      <c r="E33" s="23">
        <v>10991673</v>
      </c>
      <c r="F33" s="78">
        <f t="shared" si="0"/>
        <v>1</v>
      </c>
    </row>
    <row r="34" spans="1:6" s="1" customFormat="1" ht="13.5" customHeight="1" x14ac:dyDescent="0.25">
      <c r="A34" s="44" t="s">
        <v>125</v>
      </c>
      <c r="B34" s="22" t="s">
        <v>408</v>
      </c>
      <c r="C34" s="23">
        <v>5425000</v>
      </c>
      <c r="D34" s="23">
        <v>5425000</v>
      </c>
      <c r="E34" s="23">
        <v>3458002</v>
      </c>
      <c r="F34" s="78">
        <f t="shared" si="0"/>
        <v>0.63741972350230414</v>
      </c>
    </row>
    <row r="35" spans="1:6" s="1" customFormat="1" ht="13.5" customHeight="1" x14ac:dyDescent="0.25">
      <c r="A35" s="44" t="s">
        <v>139</v>
      </c>
      <c r="B35" s="22" t="s">
        <v>409</v>
      </c>
      <c r="C35" s="23">
        <v>100000</v>
      </c>
      <c r="D35" s="23">
        <v>100000</v>
      </c>
      <c r="E35" s="23">
        <v>0</v>
      </c>
      <c r="F35" s="78">
        <f t="shared" si="0"/>
        <v>0</v>
      </c>
    </row>
    <row r="36" spans="1:6" s="1" customFormat="1" ht="13.5" customHeight="1" x14ac:dyDescent="0.25">
      <c r="A36" s="44" t="s">
        <v>79</v>
      </c>
      <c r="B36" s="22" t="s">
        <v>410</v>
      </c>
      <c r="C36" s="23">
        <v>11562000</v>
      </c>
      <c r="D36" s="23">
        <v>12192200</v>
      </c>
      <c r="E36" s="23">
        <v>9258179</v>
      </c>
      <c r="F36" s="78">
        <f t="shared" si="0"/>
        <v>0.7593526188874854</v>
      </c>
    </row>
    <row r="37" spans="1:6" s="1" customFormat="1" ht="13.5" customHeight="1" x14ac:dyDescent="0.25">
      <c r="A37" s="44" t="s">
        <v>126</v>
      </c>
      <c r="B37" s="22" t="s">
        <v>411</v>
      </c>
      <c r="C37" s="23">
        <v>32100000</v>
      </c>
      <c r="D37" s="23">
        <v>32510000</v>
      </c>
      <c r="E37" s="23">
        <v>30445512</v>
      </c>
      <c r="F37" s="78">
        <f>E37/D37</f>
        <v>0.93649683174407872</v>
      </c>
    </row>
    <row r="38" spans="1:6" s="1" customFormat="1" ht="13.5" customHeight="1" x14ac:dyDescent="0.25">
      <c r="A38" s="400" t="s">
        <v>140</v>
      </c>
      <c r="B38" s="38" t="s">
        <v>738</v>
      </c>
      <c r="C38" s="39">
        <f>SUM(C33:C37)</f>
        <v>62412000</v>
      </c>
      <c r="D38" s="39">
        <f>SUM(D33:D37)</f>
        <v>61218873</v>
      </c>
      <c r="E38" s="39">
        <f>SUM(E33:E37)</f>
        <v>54153366</v>
      </c>
      <c r="F38" s="254">
        <f>E38/D38</f>
        <v>0.88458613081622717</v>
      </c>
    </row>
    <row r="39" spans="1:6" s="1" customFormat="1" ht="13.5" customHeight="1" x14ac:dyDescent="0.25">
      <c r="A39" s="44" t="s">
        <v>127</v>
      </c>
      <c r="B39" s="22" t="s">
        <v>412</v>
      </c>
      <c r="C39" s="23">
        <v>365000</v>
      </c>
      <c r="D39" s="23">
        <v>365000</v>
      </c>
      <c r="E39" s="23">
        <v>193836</v>
      </c>
      <c r="F39" s="78">
        <f t="shared" ref="F39:F87" si="6">E39/D39</f>
        <v>0.53105753424657531</v>
      </c>
    </row>
    <row r="40" spans="1:6" s="1" customFormat="1" ht="24" x14ac:dyDescent="0.25">
      <c r="A40" s="400" t="s">
        <v>80</v>
      </c>
      <c r="B40" s="38" t="s">
        <v>628</v>
      </c>
      <c r="C40" s="39">
        <f>SUM(C39)</f>
        <v>365000</v>
      </c>
      <c r="D40" s="39">
        <f t="shared" ref="D40:E40" si="7">SUM(D39)</f>
        <v>365000</v>
      </c>
      <c r="E40" s="39">
        <f t="shared" si="7"/>
        <v>193836</v>
      </c>
      <c r="F40" s="254">
        <f t="shared" si="6"/>
        <v>0.53105753424657531</v>
      </c>
    </row>
    <row r="41" spans="1:6" s="1" customFormat="1" ht="24" x14ac:dyDescent="0.25">
      <c r="A41" s="21">
        <v>34</v>
      </c>
      <c r="B41" s="718" t="s">
        <v>413</v>
      </c>
      <c r="C41" s="23">
        <v>17207500</v>
      </c>
      <c r="D41" s="23">
        <v>17113000</v>
      </c>
      <c r="E41" s="23">
        <v>11980122</v>
      </c>
      <c r="F41" s="78">
        <f t="shared" si="6"/>
        <v>0.70005972068018463</v>
      </c>
    </row>
    <row r="42" spans="1:6" s="1" customFormat="1" ht="13.5" customHeight="1" x14ac:dyDescent="0.25">
      <c r="A42" s="21">
        <v>35</v>
      </c>
      <c r="B42" s="718" t="s">
        <v>414</v>
      </c>
      <c r="C42" s="23">
        <v>10000000</v>
      </c>
      <c r="D42" s="23">
        <v>20500000</v>
      </c>
      <c r="E42" s="23">
        <v>19256000</v>
      </c>
      <c r="F42" s="78">
        <f t="shared" si="6"/>
        <v>0.93931707317073165</v>
      </c>
    </row>
    <row r="43" spans="1:6" s="1" customFormat="1" ht="13.5" customHeight="1" x14ac:dyDescent="0.25">
      <c r="A43" s="634">
        <v>36</v>
      </c>
      <c r="B43" s="183" t="s">
        <v>536</v>
      </c>
      <c r="C43" s="23">
        <v>20000</v>
      </c>
      <c r="D43" s="23">
        <v>40000</v>
      </c>
      <c r="E43" s="23">
        <v>39838</v>
      </c>
      <c r="F43" s="78">
        <f t="shared" si="6"/>
        <v>0.99595</v>
      </c>
    </row>
    <row r="44" spans="1:6" ht="13.5" customHeight="1" x14ac:dyDescent="0.25">
      <c r="A44" s="634">
        <v>37</v>
      </c>
      <c r="B44" s="718" t="s">
        <v>415</v>
      </c>
      <c r="C44" s="23">
        <v>660000</v>
      </c>
      <c r="D44" s="23">
        <v>975000</v>
      </c>
      <c r="E44" s="23">
        <v>972917</v>
      </c>
      <c r="F44" s="78">
        <f t="shared" si="6"/>
        <v>0.9978635897435898</v>
      </c>
    </row>
    <row r="45" spans="1:6" ht="24" x14ac:dyDescent="0.25">
      <c r="A45" s="37">
        <v>38</v>
      </c>
      <c r="B45" s="38" t="s">
        <v>629</v>
      </c>
      <c r="C45" s="39">
        <f>SUM(C41:C44)</f>
        <v>27887500</v>
      </c>
      <c r="D45" s="39">
        <f t="shared" ref="D45:E45" si="8">SUM(D41:D44)</f>
        <v>38628000</v>
      </c>
      <c r="E45" s="39">
        <f t="shared" si="8"/>
        <v>32248877</v>
      </c>
      <c r="F45" s="254">
        <f t="shared" si="6"/>
        <v>0.83485753857305578</v>
      </c>
    </row>
    <row r="46" spans="1:6" ht="15" customHeight="1" thickBot="1" x14ac:dyDescent="0.3">
      <c r="A46" s="80">
        <v>39</v>
      </c>
      <c r="B46" s="81" t="s">
        <v>737</v>
      </c>
      <c r="C46" s="125">
        <f>C29+C32+C38+C40+C45</f>
        <v>107134500</v>
      </c>
      <c r="D46" s="125">
        <f>D29+D32+D38+D40+D45</f>
        <v>116286873</v>
      </c>
      <c r="E46" s="125">
        <f>E29+E32+E38+E40+E45</f>
        <v>99356635</v>
      </c>
      <c r="F46" s="256">
        <f t="shared" si="6"/>
        <v>0.85440972344316113</v>
      </c>
    </row>
    <row r="47" spans="1:6" ht="12.75" customHeight="1" thickTop="1" x14ac:dyDescent="0.25">
      <c r="A47" s="189"/>
      <c r="B47" s="185"/>
      <c r="C47" s="186"/>
      <c r="D47" s="186"/>
      <c r="E47" s="186"/>
      <c r="F47" s="5" t="s">
        <v>433</v>
      </c>
    </row>
    <row r="48" spans="1:6" ht="12.75" customHeight="1" x14ac:dyDescent="0.25">
      <c r="A48" s="189"/>
      <c r="B48" s="185"/>
      <c r="C48" s="186"/>
      <c r="D48" s="186"/>
      <c r="E48" s="186"/>
      <c r="F48" s="5" t="str">
        <f>F2</f>
        <v>a  6/2018. (V.31.) önkormányzati rendelethez</v>
      </c>
    </row>
    <row r="49" spans="1:6" s="236" customFormat="1" ht="12" customHeight="1" x14ac:dyDescent="0.25">
      <c r="A49" s="166"/>
      <c r="B49" s="167"/>
      <c r="C49" s="168"/>
      <c r="D49" s="168"/>
      <c r="E49" s="168"/>
      <c r="F49" s="179"/>
    </row>
    <row r="50" spans="1:6" ht="13.5" customHeight="1" thickBot="1" x14ac:dyDescent="0.3">
      <c r="A50" s="166"/>
      <c r="B50" s="167"/>
      <c r="C50" s="168"/>
      <c r="D50" s="168"/>
      <c r="E50" s="168"/>
      <c r="F50" s="5" t="s">
        <v>585</v>
      </c>
    </row>
    <row r="51" spans="1:6" ht="24.6" thickTop="1" x14ac:dyDescent="0.25">
      <c r="A51" s="30" t="s">
        <v>146</v>
      </c>
      <c r="B51" s="31" t="s">
        <v>128</v>
      </c>
      <c r="C51" s="31" t="s">
        <v>141</v>
      </c>
      <c r="D51" s="31" t="s">
        <v>142</v>
      </c>
      <c r="E51" s="31" t="s">
        <v>143</v>
      </c>
      <c r="F51" s="32" t="s">
        <v>145</v>
      </c>
    </row>
    <row r="52" spans="1:6" ht="13.5" customHeight="1" thickBot="1" x14ac:dyDescent="0.3">
      <c r="A52" s="108" t="s">
        <v>481</v>
      </c>
      <c r="B52" s="103" t="s">
        <v>482</v>
      </c>
      <c r="C52" s="103" t="s">
        <v>483</v>
      </c>
      <c r="D52" s="103" t="s">
        <v>484</v>
      </c>
      <c r="E52" s="103" t="s">
        <v>485</v>
      </c>
      <c r="F52" s="49" t="s">
        <v>486</v>
      </c>
    </row>
    <row r="53" spans="1:6" ht="13.5" customHeight="1" thickTop="1" x14ac:dyDescent="0.25">
      <c r="A53" s="754">
        <v>40</v>
      </c>
      <c r="B53" s="832" t="s">
        <v>739</v>
      </c>
      <c r="C53" s="351"/>
      <c r="D53" s="351">
        <v>37000</v>
      </c>
      <c r="E53" s="351">
        <v>37000</v>
      </c>
      <c r="F53" s="831">
        <f t="shared" si="6"/>
        <v>1</v>
      </c>
    </row>
    <row r="54" spans="1:6" ht="24" x14ac:dyDescent="0.25">
      <c r="A54" s="20">
        <v>41</v>
      </c>
      <c r="B54" s="88" t="s">
        <v>740</v>
      </c>
      <c r="C54" s="98"/>
      <c r="D54" s="98"/>
      <c r="E54" s="833">
        <v>37000</v>
      </c>
      <c r="F54" s="831"/>
    </row>
    <row r="55" spans="1:6" ht="13.5" customHeight="1" x14ac:dyDescent="0.25">
      <c r="A55" s="44">
        <v>42</v>
      </c>
      <c r="B55" s="183" t="s">
        <v>741</v>
      </c>
      <c r="C55" s="23">
        <v>3700000</v>
      </c>
      <c r="D55" s="23">
        <v>3663000</v>
      </c>
      <c r="E55" s="23">
        <v>3029085</v>
      </c>
      <c r="F55" s="831">
        <f t="shared" si="6"/>
        <v>0.82694103194103197</v>
      </c>
    </row>
    <row r="56" spans="1:6" ht="24" x14ac:dyDescent="0.25">
      <c r="A56" s="41">
        <v>43</v>
      </c>
      <c r="B56" s="42" t="s">
        <v>630</v>
      </c>
      <c r="C56" s="43">
        <v>0</v>
      </c>
      <c r="D56" s="43">
        <v>0</v>
      </c>
      <c r="E56" s="43">
        <v>1362435</v>
      </c>
      <c r="F56" s="255"/>
    </row>
    <row r="57" spans="1:6" ht="13.5" customHeight="1" x14ac:dyDescent="0.25">
      <c r="A57" s="41">
        <v>44</v>
      </c>
      <c r="B57" s="42" t="s">
        <v>631</v>
      </c>
      <c r="C57" s="43">
        <v>0</v>
      </c>
      <c r="D57" s="43">
        <v>0</v>
      </c>
      <c r="E57" s="43">
        <v>456000</v>
      </c>
      <c r="F57" s="255"/>
    </row>
    <row r="58" spans="1:6" ht="36" x14ac:dyDescent="0.25">
      <c r="A58" s="41">
        <v>45</v>
      </c>
      <c r="B58" s="42" t="s">
        <v>632</v>
      </c>
      <c r="C58" s="43">
        <v>0</v>
      </c>
      <c r="D58" s="43">
        <v>0</v>
      </c>
      <c r="E58" s="43">
        <v>1210650</v>
      </c>
      <c r="F58" s="255"/>
    </row>
    <row r="59" spans="1:6" ht="15" customHeight="1" x14ac:dyDescent="0.25">
      <c r="A59" s="33">
        <v>46</v>
      </c>
      <c r="B59" s="34" t="s">
        <v>743</v>
      </c>
      <c r="C59" s="35">
        <f>C55+C53</f>
        <v>3700000</v>
      </c>
      <c r="D59" s="35">
        <f t="shared" ref="D59:E59" si="9">D55+D53</f>
        <v>3700000</v>
      </c>
      <c r="E59" s="35">
        <f t="shared" si="9"/>
        <v>3066085</v>
      </c>
      <c r="F59" s="253">
        <f t="shared" si="6"/>
        <v>0.82867162162162167</v>
      </c>
    </row>
    <row r="60" spans="1:6" ht="24" x14ac:dyDescent="0.25">
      <c r="A60" s="41">
        <v>47</v>
      </c>
      <c r="B60" s="42" t="s">
        <v>537</v>
      </c>
      <c r="C60" s="43">
        <v>880000</v>
      </c>
      <c r="D60" s="43">
        <v>4548774</v>
      </c>
      <c r="E60" s="43">
        <v>4548774</v>
      </c>
      <c r="F60" s="255">
        <f t="shared" si="6"/>
        <v>1</v>
      </c>
    </row>
    <row r="61" spans="1:6" ht="13.5" customHeight="1" x14ac:dyDescent="0.25">
      <c r="A61" s="21">
        <v>48</v>
      </c>
      <c r="B61" s="22" t="s">
        <v>745</v>
      </c>
      <c r="C61" s="23">
        <f>SUM(C60)</f>
        <v>880000</v>
      </c>
      <c r="D61" s="23">
        <f t="shared" ref="D61:E61" si="10">SUM(D60)</f>
        <v>4548774</v>
      </c>
      <c r="E61" s="23">
        <f t="shared" si="10"/>
        <v>4548774</v>
      </c>
      <c r="F61" s="78">
        <f t="shared" si="6"/>
        <v>1</v>
      </c>
    </row>
    <row r="62" spans="1:6" ht="24" x14ac:dyDescent="0.25">
      <c r="A62" s="21">
        <v>49</v>
      </c>
      <c r="B62" s="22" t="s">
        <v>744</v>
      </c>
      <c r="C62" s="23">
        <v>15804432</v>
      </c>
      <c r="D62" s="23">
        <v>19129000</v>
      </c>
      <c r="E62" s="23">
        <v>16923410</v>
      </c>
      <c r="F62" s="78">
        <f t="shared" si="6"/>
        <v>0.88469914789063731</v>
      </c>
    </row>
    <row r="63" spans="1:6" ht="13.5" customHeight="1" x14ac:dyDescent="0.25">
      <c r="A63" s="41">
        <v>50</v>
      </c>
      <c r="B63" s="42" t="s">
        <v>362</v>
      </c>
      <c r="C63" s="43">
        <v>0</v>
      </c>
      <c r="D63" s="43">
        <v>0</v>
      </c>
      <c r="E63" s="43">
        <v>15423254</v>
      </c>
      <c r="F63" s="254"/>
    </row>
    <row r="64" spans="1:6" ht="13.5" customHeight="1" x14ac:dyDescent="0.25">
      <c r="A64" s="41">
        <v>51</v>
      </c>
      <c r="B64" s="42" t="s">
        <v>503</v>
      </c>
      <c r="C64" s="43">
        <v>0</v>
      </c>
      <c r="D64" s="43">
        <v>0</v>
      </c>
      <c r="E64" s="43">
        <v>1500156</v>
      </c>
      <c r="F64" s="254"/>
    </row>
    <row r="65" spans="1:6" ht="24" x14ac:dyDescent="0.25">
      <c r="A65" s="21">
        <v>52</v>
      </c>
      <c r="B65" s="22" t="s">
        <v>746</v>
      </c>
      <c r="C65" s="23">
        <v>6975000</v>
      </c>
      <c r="D65" s="23">
        <v>17222500</v>
      </c>
      <c r="E65" s="23">
        <v>17207840</v>
      </c>
      <c r="F65" s="78">
        <f t="shared" si="6"/>
        <v>0.99914878792277539</v>
      </c>
    </row>
    <row r="66" spans="1:6" s="180" customFormat="1" ht="13.5" customHeight="1" x14ac:dyDescent="0.25">
      <c r="A66" s="41">
        <v>53</v>
      </c>
      <c r="B66" s="42" t="s">
        <v>384</v>
      </c>
      <c r="C66" s="23">
        <v>0</v>
      </c>
      <c r="D66" s="23">
        <v>0</v>
      </c>
      <c r="E66" s="43">
        <v>8230340</v>
      </c>
      <c r="F66" s="254"/>
    </row>
    <row r="67" spans="1:6" ht="13.5" customHeight="1" x14ac:dyDescent="0.25">
      <c r="A67" s="41">
        <v>54</v>
      </c>
      <c r="B67" s="42" t="s">
        <v>435</v>
      </c>
      <c r="C67" s="23">
        <v>0</v>
      </c>
      <c r="D67" s="23">
        <v>0</v>
      </c>
      <c r="E67" s="43">
        <v>8977500</v>
      </c>
      <c r="F67" s="254"/>
    </row>
    <row r="68" spans="1:6" ht="13.5" customHeight="1" x14ac:dyDescent="0.25">
      <c r="A68" s="21">
        <v>55</v>
      </c>
      <c r="B68" s="22" t="s">
        <v>436</v>
      </c>
      <c r="C68" s="23">
        <v>92341818</v>
      </c>
      <c r="D68" s="23">
        <v>122582442</v>
      </c>
      <c r="E68" s="23">
        <v>0</v>
      </c>
      <c r="F68" s="78">
        <f t="shared" si="6"/>
        <v>0</v>
      </c>
    </row>
    <row r="69" spans="1:6" ht="15" customHeight="1" x14ac:dyDescent="0.25">
      <c r="A69" s="33">
        <v>56</v>
      </c>
      <c r="B69" s="34" t="s">
        <v>748</v>
      </c>
      <c r="C69" s="35">
        <f>C61+C62+C65+C68</f>
        <v>116001250</v>
      </c>
      <c r="D69" s="35">
        <f t="shared" ref="D69:E69" si="11">D61+D62+D65+D68</f>
        <v>163482716</v>
      </c>
      <c r="E69" s="35">
        <f t="shared" si="11"/>
        <v>38680024</v>
      </c>
      <c r="F69" s="253">
        <f t="shared" si="6"/>
        <v>0.23660008193159698</v>
      </c>
    </row>
    <row r="70" spans="1:6" s="835" customFormat="1" ht="13.5" customHeight="1" x14ac:dyDescent="0.25">
      <c r="A70" s="812">
        <v>57</v>
      </c>
      <c r="B70" s="813" t="s">
        <v>747</v>
      </c>
      <c r="C70" s="23">
        <v>0</v>
      </c>
      <c r="D70" s="23">
        <v>1900000</v>
      </c>
      <c r="E70" s="23">
        <v>1200000</v>
      </c>
      <c r="F70" s="834"/>
    </row>
    <row r="71" spans="1:6" ht="13.5" customHeight="1" x14ac:dyDescent="0.25">
      <c r="A71" s="21">
        <v>58</v>
      </c>
      <c r="B71" s="22" t="s">
        <v>437</v>
      </c>
      <c r="C71" s="23">
        <v>72542000</v>
      </c>
      <c r="D71" s="23">
        <v>66713102</v>
      </c>
      <c r="E71" s="23">
        <v>57140672</v>
      </c>
      <c r="F71" s="78">
        <f t="shared" si="6"/>
        <v>0.85651349265695964</v>
      </c>
    </row>
    <row r="72" spans="1:6" ht="13.5" customHeight="1" x14ac:dyDescent="0.25">
      <c r="A72" s="21">
        <v>59</v>
      </c>
      <c r="B72" s="22" t="s">
        <v>438</v>
      </c>
      <c r="C72" s="23">
        <v>247000</v>
      </c>
      <c r="D72" s="23">
        <v>427000</v>
      </c>
      <c r="E72" s="23">
        <v>256847</v>
      </c>
      <c r="F72" s="78">
        <f t="shared" si="6"/>
        <v>0.60151522248243561</v>
      </c>
    </row>
    <row r="73" spans="1:6" ht="13.5" customHeight="1" x14ac:dyDescent="0.25">
      <c r="A73" s="21">
        <v>60</v>
      </c>
      <c r="B73" s="22" t="s">
        <v>439</v>
      </c>
      <c r="C73" s="23">
        <v>8809000</v>
      </c>
      <c r="D73" s="23">
        <v>20099156</v>
      </c>
      <c r="E73" s="23">
        <v>18160703</v>
      </c>
      <c r="F73" s="78">
        <f t="shared" si="6"/>
        <v>0.90355550252955896</v>
      </c>
    </row>
    <row r="74" spans="1:6" ht="24" x14ac:dyDescent="0.25">
      <c r="A74" s="21">
        <v>61</v>
      </c>
      <c r="B74" s="22" t="s">
        <v>390</v>
      </c>
      <c r="C74" s="23">
        <v>14220000</v>
      </c>
      <c r="D74" s="23">
        <v>0</v>
      </c>
      <c r="E74" s="23">
        <v>0</v>
      </c>
      <c r="F74" s="78"/>
    </row>
    <row r="75" spans="1:6" ht="24" x14ac:dyDescent="0.25">
      <c r="A75" s="21">
        <v>62</v>
      </c>
      <c r="B75" s="22" t="s">
        <v>440</v>
      </c>
      <c r="C75" s="23">
        <v>21685000</v>
      </c>
      <c r="D75" s="23">
        <v>15845387</v>
      </c>
      <c r="E75" s="23">
        <v>13272328</v>
      </c>
      <c r="F75" s="78">
        <f t="shared" si="6"/>
        <v>0.83761463194303809</v>
      </c>
    </row>
    <row r="76" spans="1:6" ht="15" customHeight="1" x14ac:dyDescent="0.25">
      <c r="A76" s="33">
        <v>63</v>
      </c>
      <c r="B76" s="34" t="s">
        <v>749</v>
      </c>
      <c r="C76" s="35">
        <f>SUM(C70:C75)</f>
        <v>117503000</v>
      </c>
      <c r="D76" s="35">
        <f t="shared" ref="D76:E76" si="12">SUM(D70:D75)</f>
        <v>104984645</v>
      </c>
      <c r="E76" s="35">
        <f t="shared" si="12"/>
        <v>90030550</v>
      </c>
      <c r="F76" s="253">
        <f t="shared" si="6"/>
        <v>0.85755921735030871</v>
      </c>
    </row>
    <row r="77" spans="1:6" ht="13.5" customHeight="1" x14ac:dyDescent="0.25">
      <c r="A77" s="21">
        <v>64</v>
      </c>
      <c r="B77" s="22" t="s">
        <v>441</v>
      </c>
      <c r="C77" s="23">
        <v>5945000</v>
      </c>
      <c r="D77" s="23">
        <v>9366186</v>
      </c>
      <c r="E77" s="23">
        <v>5921710</v>
      </c>
      <c r="F77" s="78">
        <f t="shared" si="6"/>
        <v>0.63224347669371506</v>
      </c>
    </row>
    <row r="78" spans="1:6" ht="24" x14ac:dyDescent="0.25">
      <c r="A78" s="21">
        <v>65</v>
      </c>
      <c r="B78" s="22" t="s">
        <v>391</v>
      </c>
      <c r="C78" s="23">
        <v>1605000</v>
      </c>
      <c r="D78" s="23">
        <v>2530317</v>
      </c>
      <c r="E78" s="23">
        <v>1598862</v>
      </c>
      <c r="F78" s="78">
        <f t="shared" si="6"/>
        <v>0.63188209224377812</v>
      </c>
    </row>
    <row r="79" spans="1:6" ht="15" customHeight="1" x14ac:dyDescent="0.25">
      <c r="A79" s="33">
        <v>66</v>
      </c>
      <c r="B79" s="34" t="s">
        <v>750</v>
      </c>
      <c r="C79" s="35">
        <f>SUM(C77:C78)</f>
        <v>7550000</v>
      </c>
      <c r="D79" s="35">
        <f t="shared" ref="D79:E79" si="13">SUM(D77:D78)</f>
        <v>11896503</v>
      </c>
      <c r="E79" s="35">
        <f t="shared" si="13"/>
        <v>7520572</v>
      </c>
      <c r="F79" s="253">
        <f t="shared" si="6"/>
        <v>0.63216661232296578</v>
      </c>
    </row>
    <row r="80" spans="1:6" ht="24" x14ac:dyDescent="0.25">
      <c r="A80" s="21">
        <v>67</v>
      </c>
      <c r="B80" s="22" t="s">
        <v>442</v>
      </c>
      <c r="C80" s="23">
        <v>300000</v>
      </c>
      <c r="D80" s="23">
        <v>300000</v>
      </c>
      <c r="E80" s="23">
        <v>0</v>
      </c>
      <c r="F80" s="78">
        <f t="shared" si="6"/>
        <v>0</v>
      </c>
    </row>
    <row r="81" spans="1:6" ht="15" customHeight="1" x14ac:dyDescent="0.25">
      <c r="A81" s="33">
        <v>68</v>
      </c>
      <c r="B81" s="34" t="s">
        <v>751</v>
      </c>
      <c r="C81" s="35">
        <f>SUM(C80)</f>
        <v>300000</v>
      </c>
      <c r="D81" s="35">
        <f>SUM(D80)</f>
        <v>300000</v>
      </c>
      <c r="E81" s="35">
        <f>SUM(E80)</f>
        <v>0</v>
      </c>
      <c r="F81" s="253">
        <f t="shared" si="6"/>
        <v>0</v>
      </c>
    </row>
    <row r="82" spans="1:6" ht="22.8" x14ac:dyDescent="0.25">
      <c r="A82" s="517">
        <v>69</v>
      </c>
      <c r="B82" s="518" t="s">
        <v>752</v>
      </c>
      <c r="C82" s="516">
        <f>C21+C22+C46+C59+C69+C76+C79+C81</f>
        <v>399866954</v>
      </c>
      <c r="D82" s="516">
        <f>D21+D22+D46+D59+D69+D76+D79+D81</f>
        <v>449466626</v>
      </c>
      <c r="E82" s="516">
        <f>E21+E22+E46+E59+E69+E76+E79+E81</f>
        <v>287469755</v>
      </c>
      <c r="F82" s="519">
        <f t="shared" si="6"/>
        <v>0.63957975602842643</v>
      </c>
    </row>
    <row r="83" spans="1:6" ht="13.5" customHeight="1" x14ac:dyDescent="0.25">
      <c r="A83" s="28">
        <v>70</v>
      </c>
      <c r="B83" s="635" t="s">
        <v>633</v>
      </c>
      <c r="C83" s="23">
        <v>0</v>
      </c>
      <c r="D83" s="23">
        <v>100000000</v>
      </c>
      <c r="E83" s="23">
        <v>100000000</v>
      </c>
      <c r="F83" s="78">
        <f t="shared" ref="F83" si="14">E83/D83</f>
        <v>1</v>
      </c>
    </row>
    <row r="84" spans="1:6" ht="24" x14ac:dyDescent="0.25">
      <c r="A84" s="28">
        <v>71</v>
      </c>
      <c r="B84" s="22" t="s">
        <v>538</v>
      </c>
      <c r="C84" s="23">
        <v>2209046</v>
      </c>
      <c r="D84" s="23">
        <v>2540377</v>
      </c>
      <c r="E84" s="23">
        <v>2540377</v>
      </c>
      <c r="F84" s="78">
        <f t="shared" si="6"/>
        <v>1</v>
      </c>
    </row>
    <row r="85" spans="1:6" ht="13.5" customHeight="1" x14ac:dyDescent="0.25">
      <c r="A85" s="44">
        <v>72</v>
      </c>
      <c r="B85" s="22" t="s">
        <v>539</v>
      </c>
      <c r="C85" s="23">
        <v>19072000</v>
      </c>
      <c r="D85" s="23">
        <v>18692997</v>
      </c>
      <c r="E85" s="23">
        <v>18692997</v>
      </c>
      <c r="F85" s="78">
        <f t="shared" si="6"/>
        <v>1</v>
      </c>
    </row>
    <row r="86" spans="1:6" ht="18" customHeight="1" thickBot="1" x14ac:dyDescent="0.3">
      <c r="A86" s="520">
        <v>73</v>
      </c>
      <c r="B86" s="523" t="s">
        <v>634</v>
      </c>
      <c r="C86" s="525">
        <f>SUM(C83:C85)</f>
        <v>21281046</v>
      </c>
      <c r="D86" s="525">
        <f t="shared" ref="D86:E86" si="15">SUM(D83:D85)</f>
        <v>121233374</v>
      </c>
      <c r="E86" s="525">
        <f t="shared" si="15"/>
        <v>121233374</v>
      </c>
      <c r="F86" s="521">
        <f t="shared" si="6"/>
        <v>1</v>
      </c>
    </row>
    <row r="87" spans="1:6" ht="18" customHeight="1" thickTop="1" thickBot="1" x14ac:dyDescent="0.3">
      <c r="A87" s="522">
        <v>74</v>
      </c>
      <c r="B87" s="523" t="s">
        <v>635</v>
      </c>
      <c r="C87" s="524">
        <f>C82+C86</f>
        <v>421148000</v>
      </c>
      <c r="D87" s="524">
        <f t="shared" ref="D87:E87" si="16">D82+D86</f>
        <v>570700000</v>
      </c>
      <c r="E87" s="524">
        <f t="shared" si="16"/>
        <v>408703129</v>
      </c>
      <c r="F87" s="521">
        <f t="shared" si="6"/>
        <v>0.71614355878745395</v>
      </c>
    </row>
    <row r="88" spans="1:6" ht="13.2" thickTop="1" x14ac:dyDescent="0.25"/>
    <row r="89" spans="1:6" ht="13.5" customHeight="1" x14ac:dyDescent="0.25"/>
    <row r="90" spans="1:6" ht="18" customHeight="1" x14ac:dyDescent="0.25"/>
    <row r="91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8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56" t="s">
        <v>434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56" t="str">
        <f>'1.d sz. melléklet'!F2</f>
        <v>a  6/2018. (V.31.)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0" t="s">
        <v>82</v>
      </c>
      <c r="B4" s="1001"/>
      <c r="C4" s="1001"/>
      <c r="D4" s="1001"/>
      <c r="E4" s="1001"/>
      <c r="F4" s="1001"/>
      <c r="G4" s="1001"/>
      <c r="H4" s="1001"/>
      <c r="I4" s="1001"/>
      <c r="J4" s="1001"/>
      <c r="K4" s="1001"/>
      <c r="L4" s="1001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9" t="s">
        <v>585</v>
      </c>
    </row>
    <row r="6" spans="1:12" s="2" customFormat="1" ht="60.75" customHeight="1" thickTop="1" x14ac:dyDescent="0.25">
      <c r="A6" s="92" t="s">
        <v>146</v>
      </c>
      <c r="B6" s="273" t="s">
        <v>128</v>
      </c>
      <c r="C6" s="93" t="s">
        <v>256</v>
      </c>
      <c r="D6" s="93" t="s">
        <v>242</v>
      </c>
      <c r="E6" s="93" t="s">
        <v>243</v>
      </c>
      <c r="F6" s="93" t="s">
        <v>91</v>
      </c>
      <c r="G6" s="93" t="s">
        <v>244</v>
      </c>
      <c r="H6" s="93" t="s">
        <v>245</v>
      </c>
      <c r="I6" s="93" t="s">
        <v>89</v>
      </c>
      <c r="J6" s="93" t="s">
        <v>246</v>
      </c>
      <c r="K6" s="93" t="s">
        <v>257</v>
      </c>
      <c r="L6" s="94" t="s">
        <v>90</v>
      </c>
    </row>
    <row r="7" spans="1:12" s="2" customFormat="1" ht="15" customHeight="1" x14ac:dyDescent="0.25">
      <c r="A7" s="278" t="s">
        <v>481</v>
      </c>
      <c r="B7" s="274" t="s">
        <v>482</v>
      </c>
      <c r="C7" s="29" t="s">
        <v>483</v>
      </c>
      <c r="D7" s="29" t="s">
        <v>484</v>
      </c>
      <c r="E7" s="29" t="s">
        <v>485</v>
      </c>
      <c r="F7" s="29" t="s">
        <v>486</v>
      </c>
      <c r="G7" s="29" t="s">
        <v>487</v>
      </c>
      <c r="H7" s="29" t="s">
        <v>488</v>
      </c>
      <c r="I7" s="29" t="s">
        <v>489</v>
      </c>
      <c r="J7" s="29" t="s">
        <v>490</v>
      </c>
      <c r="K7" s="29" t="s">
        <v>491</v>
      </c>
      <c r="L7" s="101" t="s">
        <v>492</v>
      </c>
    </row>
    <row r="8" spans="1:12" ht="15" customHeight="1" x14ac:dyDescent="0.25">
      <c r="A8" s="44" t="s">
        <v>63</v>
      </c>
      <c r="B8" s="275" t="s">
        <v>247</v>
      </c>
      <c r="C8" s="23">
        <v>1</v>
      </c>
      <c r="D8" s="23">
        <v>1071000</v>
      </c>
      <c r="E8" s="23">
        <v>0</v>
      </c>
      <c r="F8" s="23">
        <v>0</v>
      </c>
      <c r="G8" s="23">
        <v>0</v>
      </c>
      <c r="H8" s="23">
        <v>48000</v>
      </c>
      <c r="I8" s="23">
        <v>0</v>
      </c>
      <c r="J8" s="23">
        <v>0</v>
      </c>
      <c r="K8" s="23">
        <v>24700</v>
      </c>
      <c r="L8" s="51">
        <v>0</v>
      </c>
    </row>
    <row r="9" spans="1:12" ht="15" customHeight="1" x14ac:dyDescent="0.25">
      <c r="A9" s="33" t="s">
        <v>64</v>
      </c>
      <c r="B9" s="276" t="s">
        <v>650</v>
      </c>
      <c r="C9" s="35">
        <v>1</v>
      </c>
      <c r="D9" s="35">
        <v>1071000</v>
      </c>
      <c r="E9" s="35">
        <v>0</v>
      </c>
      <c r="F9" s="35">
        <v>0</v>
      </c>
      <c r="G9" s="35">
        <v>0</v>
      </c>
      <c r="H9" s="35">
        <v>48000</v>
      </c>
      <c r="I9" s="35">
        <v>0</v>
      </c>
      <c r="J9" s="35">
        <v>0</v>
      </c>
      <c r="K9" s="35">
        <v>24700</v>
      </c>
      <c r="L9" s="79">
        <v>0</v>
      </c>
    </row>
    <row r="10" spans="1:12" ht="25.5" customHeight="1" x14ac:dyDescent="0.25">
      <c r="A10" s="634" t="s">
        <v>65</v>
      </c>
      <c r="B10" s="275" t="s">
        <v>248</v>
      </c>
      <c r="C10" s="23">
        <v>1</v>
      </c>
      <c r="D10" s="23">
        <v>4405800</v>
      </c>
      <c r="E10" s="23">
        <v>991000</v>
      </c>
      <c r="F10" s="23">
        <v>0</v>
      </c>
      <c r="G10" s="23">
        <v>0</v>
      </c>
      <c r="H10" s="23">
        <v>246862</v>
      </c>
      <c r="I10" s="23">
        <v>0</v>
      </c>
      <c r="J10" s="23">
        <v>0</v>
      </c>
      <c r="K10" s="23">
        <v>0</v>
      </c>
      <c r="L10" s="51">
        <v>0</v>
      </c>
    </row>
    <row r="11" spans="1:12" ht="25.5" customHeight="1" x14ac:dyDescent="0.25">
      <c r="A11" s="634" t="s">
        <v>66</v>
      </c>
      <c r="B11" s="275" t="s">
        <v>250</v>
      </c>
      <c r="C11" s="23">
        <v>2</v>
      </c>
      <c r="D11" s="23">
        <v>3348000</v>
      </c>
      <c r="E11" s="23">
        <v>379000</v>
      </c>
      <c r="F11" s="23">
        <v>0</v>
      </c>
      <c r="G11" s="23">
        <v>0</v>
      </c>
      <c r="H11" s="23">
        <v>255050</v>
      </c>
      <c r="I11" s="23">
        <v>0</v>
      </c>
      <c r="J11" s="23">
        <v>0</v>
      </c>
      <c r="K11" s="23">
        <v>56623</v>
      </c>
      <c r="L11" s="51">
        <v>0</v>
      </c>
    </row>
    <row r="12" spans="1:12" ht="36" x14ac:dyDescent="0.25">
      <c r="A12" s="634" t="s">
        <v>67</v>
      </c>
      <c r="B12" s="275" t="s">
        <v>251</v>
      </c>
      <c r="C12" s="23">
        <v>7</v>
      </c>
      <c r="D12" s="23">
        <v>11806489</v>
      </c>
      <c r="E12" s="23">
        <v>1253400</v>
      </c>
      <c r="F12" s="23">
        <v>62000</v>
      </c>
      <c r="G12" s="23">
        <v>0</v>
      </c>
      <c r="H12" s="23">
        <v>1031888</v>
      </c>
      <c r="I12" s="23">
        <v>85428</v>
      </c>
      <c r="J12" s="23">
        <v>0</v>
      </c>
      <c r="K12" s="23">
        <v>435800</v>
      </c>
      <c r="L12" s="51">
        <v>0</v>
      </c>
    </row>
    <row r="13" spans="1:12" ht="15" customHeight="1" x14ac:dyDescent="0.25">
      <c r="A13" s="634" t="s">
        <v>68</v>
      </c>
      <c r="B13" s="275" t="s">
        <v>252</v>
      </c>
      <c r="C13" s="23">
        <v>1</v>
      </c>
      <c r="D13" s="23">
        <v>740096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1">
        <v>0</v>
      </c>
    </row>
    <row r="14" spans="1:12" ht="15" customHeight="1" x14ac:dyDescent="0.25">
      <c r="A14" s="33" t="s">
        <v>69</v>
      </c>
      <c r="B14" s="276" t="s">
        <v>651</v>
      </c>
      <c r="C14" s="35">
        <v>11</v>
      </c>
      <c r="D14" s="35">
        <v>20300385</v>
      </c>
      <c r="E14" s="35">
        <v>2623400</v>
      </c>
      <c r="F14" s="35">
        <v>62000</v>
      </c>
      <c r="G14" s="35">
        <v>0</v>
      </c>
      <c r="H14" s="35">
        <v>1533800</v>
      </c>
      <c r="I14" s="35">
        <v>85428</v>
      </c>
      <c r="J14" s="35">
        <v>0</v>
      </c>
      <c r="K14" s="35">
        <v>492423</v>
      </c>
      <c r="L14" s="79">
        <v>0</v>
      </c>
    </row>
    <row r="15" spans="1:12" ht="15" customHeight="1" x14ac:dyDescent="0.25">
      <c r="A15" s="634" t="s">
        <v>70</v>
      </c>
      <c r="B15" s="635" t="s">
        <v>542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1">
        <v>6169420</v>
      </c>
    </row>
    <row r="16" spans="1:12" ht="24" x14ac:dyDescent="0.25">
      <c r="A16" s="634" t="s">
        <v>71</v>
      </c>
      <c r="B16" s="635" t="s">
        <v>653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1">
        <v>1485720</v>
      </c>
    </row>
    <row r="17" spans="1:14" ht="24" x14ac:dyDescent="0.25">
      <c r="A17" s="634" t="s">
        <v>72</v>
      </c>
      <c r="B17" s="635" t="s">
        <v>654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1">
        <v>1040153</v>
      </c>
    </row>
    <row r="18" spans="1:14" ht="22.8" x14ac:dyDescent="0.25">
      <c r="A18" s="33" t="s">
        <v>130</v>
      </c>
      <c r="B18" s="276" t="s">
        <v>652</v>
      </c>
      <c r="C18" s="35">
        <v>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79">
        <v>8695293</v>
      </c>
      <c r="N18" s="162"/>
    </row>
    <row r="19" spans="1:14" ht="22.8" x14ac:dyDescent="0.25">
      <c r="A19" s="517">
        <v>12</v>
      </c>
      <c r="B19" s="552" t="s">
        <v>655</v>
      </c>
      <c r="C19" s="516">
        <v>13</v>
      </c>
      <c r="D19" s="516">
        <v>21371385</v>
      </c>
      <c r="E19" s="516">
        <v>2623400</v>
      </c>
      <c r="F19" s="516">
        <v>62000</v>
      </c>
      <c r="G19" s="516">
        <v>0</v>
      </c>
      <c r="H19" s="516">
        <v>1581800</v>
      </c>
      <c r="I19" s="516">
        <v>85428</v>
      </c>
      <c r="J19" s="516">
        <v>0</v>
      </c>
      <c r="K19" s="516">
        <v>517123</v>
      </c>
      <c r="L19" s="553">
        <v>8695293</v>
      </c>
    </row>
    <row r="20" spans="1:14" ht="36" x14ac:dyDescent="0.25">
      <c r="A20" s="634" t="s">
        <v>130</v>
      </c>
      <c r="B20" s="275" t="s">
        <v>253</v>
      </c>
      <c r="C20" s="23">
        <v>13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1">
        <v>0</v>
      </c>
    </row>
    <row r="21" spans="1:14" ht="24" x14ac:dyDescent="0.25">
      <c r="A21" s="634" t="s">
        <v>73</v>
      </c>
      <c r="B21" s="275" t="s">
        <v>254</v>
      </c>
      <c r="C21" s="23">
        <v>13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1">
        <v>0</v>
      </c>
    </row>
    <row r="22" spans="1:14" ht="24.6" thickBot="1" x14ac:dyDescent="0.3">
      <c r="A22" s="25" t="s">
        <v>131</v>
      </c>
      <c r="B22" s="277" t="s">
        <v>255</v>
      </c>
      <c r="C22" s="27">
        <v>13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2">
        <v>0</v>
      </c>
    </row>
    <row r="23" spans="1:14" ht="13.2" thickTop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J90"/>
  <sheetViews>
    <sheetView zoomScaleNormal="100" workbookViewId="0">
      <selection activeCell="I29" sqref="I29"/>
    </sheetView>
  </sheetViews>
  <sheetFormatPr defaultColWidth="9.109375" defaultRowHeight="13.2" x14ac:dyDescent="0.25"/>
  <cols>
    <col min="1" max="1" width="5.6640625" style="311" customWidth="1"/>
    <col min="2" max="2" width="32.6640625" style="311" customWidth="1"/>
    <col min="3" max="6" width="10.6640625" style="311" customWidth="1"/>
    <col min="7" max="7" width="10.6640625" style="312" customWidth="1"/>
    <col min="8" max="8" width="10.109375" style="312" bestFit="1" customWidth="1"/>
    <col min="9" max="9" width="9.109375" style="312"/>
    <col min="10" max="10" width="9.109375" style="924"/>
    <col min="11" max="16384" width="9.109375" style="312"/>
  </cols>
  <sheetData>
    <row r="1" spans="1:10" ht="15" customHeight="1" x14ac:dyDescent="0.25">
      <c r="A1" s="309"/>
      <c r="B1" s="309"/>
      <c r="C1" s="309"/>
      <c r="F1" s="310" t="s">
        <v>501</v>
      </c>
    </row>
    <row r="2" spans="1:10" ht="15" customHeight="1" x14ac:dyDescent="0.25">
      <c r="A2" s="309"/>
      <c r="B2" s="309"/>
      <c r="C2" s="309"/>
      <c r="F2" s="310" t="str">
        <f>'1.a sz. mellélet'!E2</f>
        <v>a  6/2018. (V.31.) önkormányzati rendelethez</v>
      </c>
    </row>
    <row r="3" spans="1:10" ht="15" customHeight="1" x14ac:dyDescent="0.25"/>
    <row r="4" spans="1:10" ht="15" customHeight="1" x14ac:dyDescent="0.25">
      <c r="A4" s="1002" t="s">
        <v>753</v>
      </c>
      <c r="B4" s="1002"/>
      <c r="C4" s="1002"/>
      <c r="D4" s="1002"/>
      <c r="E4" s="1002"/>
      <c r="F4" s="1002"/>
      <c r="G4" s="448"/>
    </row>
    <row r="5" spans="1:10" ht="15" customHeight="1" thickBot="1" x14ac:dyDescent="0.3">
      <c r="F5" s="457" t="s">
        <v>585</v>
      </c>
    </row>
    <row r="6" spans="1:10" s="308" customFormat="1" ht="24.6" thickTop="1" x14ac:dyDescent="0.25">
      <c r="A6" s="887" t="s">
        <v>88</v>
      </c>
      <c r="B6" s="888" t="s">
        <v>249</v>
      </c>
      <c r="C6" s="889" t="s">
        <v>797</v>
      </c>
      <c r="D6" s="402" t="s">
        <v>142</v>
      </c>
      <c r="E6" s="402" t="s">
        <v>143</v>
      </c>
      <c r="F6" s="404" t="s">
        <v>145</v>
      </c>
      <c r="J6" s="925"/>
    </row>
    <row r="7" spans="1:10" s="308" customFormat="1" ht="15" customHeight="1" thickBot="1" x14ac:dyDescent="0.3">
      <c r="A7" s="890" t="s">
        <v>481</v>
      </c>
      <c r="B7" s="891" t="s">
        <v>497</v>
      </c>
      <c r="C7" s="892" t="s">
        <v>483</v>
      </c>
      <c r="D7" s="48" t="s">
        <v>484</v>
      </c>
      <c r="E7" s="322" t="s">
        <v>485</v>
      </c>
      <c r="F7" s="449" t="s">
        <v>486</v>
      </c>
      <c r="J7" s="925"/>
    </row>
    <row r="8" spans="1:10" s="308" customFormat="1" ht="15" customHeight="1" thickTop="1" x14ac:dyDescent="0.25">
      <c r="A8" s="893" t="s">
        <v>807</v>
      </c>
      <c r="B8" s="738" t="s">
        <v>808</v>
      </c>
      <c r="C8" s="894">
        <f>SUM(C9:C14)</f>
        <v>7550000</v>
      </c>
      <c r="D8" s="916">
        <f>SUM(D9:D14)</f>
        <v>11896503</v>
      </c>
      <c r="E8" s="916">
        <f>SUM(E9:E14)</f>
        <v>7520572</v>
      </c>
      <c r="F8" s="469">
        <f t="shared" ref="F8:F12" si="0">E8/D8</f>
        <v>0.63216661232296578</v>
      </c>
      <c r="J8" s="925"/>
    </row>
    <row r="9" spans="1:10" s="308" customFormat="1" ht="15" customHeight="1" x14ac:dyDescent="0.25">
      <c r="A9" s="895" t="s">
        <v>149</v>
      </c>
      <c r="B9" s="727" t="s">
        <v>809</v>
      </c>
      <c r="C9" s="732">
        <v>6350000</v>
      </c>
      <c r="D9" s="732">
        <v>3683000</v>
      </c>
      <c r="E9" s="450">
        <v>0</v>
      </c>
      <c r="F9" s="470">
        <f t="shared" si="0"/>
        <v>0</v>
      </c>
      <c r="J9" s="925"/>
    </row>
    <row r="10" spans="1:10" s="308" customFormat="1" ht="15" customHeight="1" x14ac:dyDescent="0.25">
      <c r="A10" s="895" t="s">
        <v>150</v>
      </c>
      <c r="B10" s="727" t="s">
        <v>810</v>
      </c>
      <c r="C10" s="732">
        <v>1200000</v>
      </c>
      <c r="D10" s="732">
        <v>1200000</v>
      </c>
      <c r="E10" s="450">
        <v>1010200</v>
      </c>
      <c r="F10" s="470">
        <f t="shared" si="0"/>
        <v>0.84183333333333332</v>
      </c>
      <c r="J10" s="925"/>
    </row>
    <row r="11" spans="1:10" s="308" customFormat="1" ht="15" customHeight="1" x14ac:dyDescent="0.25">
      <c r="A11" s="895" t="s">
        <v>811</v>
      </c>
      <c r="B11" s="68" t="s">
        <v>812</v>
      </c>
      <c r="C11" s="733">
        <v>0</v>
      </c>
      <c r="D11" s="732">
        <v>3039103</v>
      </c>
      <c r="E11" s="450">
        <v>3056064</v>
      </c>
      <c r="F11" s="470">
        <f t="shared" si="0"/>
        <v>1.0055809230552568</v>
      </c>
      <c r="H11" s="380"/>
      <c r="J11" s="925"/>
    </row>
    <row r="12" spans="1:10" s="308" customFormat="1" ht="15" customHeight="1" x14ac:dyDescent="0.25">
      <c r="A12" s="895" t="s">
        <v>813</v>
      </c>
      <c r="B12" s="68" t="s">
        <v>814</v>
      </c>
      <c r="C12" s="733">
        <v>0</v>
      </c>
      <c r="D12" s="732">
        <v>787400</v>
      </c>
      <c r="E12" s="554">
        <v>787400</v>
      </c>
      <c r="F12" s="470">
        <f t="shared" si="0"/>
        <v>1</v>
      </c>
      <c r="J12" s="925"/>
    </row>
    <row r="13" spans="1:10" s="308" customFormat="1" ht="15" customHeight="1" x14ac:dyDescent="0.25">
      <c r="A13" s="895" t="s">
        <v>830</v>
      </c>
      <c r="B13" s="896" t="s">
        <v>831</v>
      </c>
      <c r="C13" s="733">
        <v>0</v>
      </c>
      <c r="D13" s="732">
        <v>520000</v>
      </c>
      <c r="E13" s="451">
        <v>0</v>
      </c>
      <c r="F13" s="470">
        <f t="shared" ref="F13:F38" si="1">E13/D13</f>
        <v>0</v>
      </c>
      <c r="J13" s="925"/>
    </row>
    <row r="14" spans="1:10" s="308" customFormat="1" ht="15" customHeight="1" x14ac:dyDescent="0.25">
      <c r="A14" s="895" t="s">
        <v>832</v>
      </c>
      <c r="B14" s="923" t="s">
        <v>833</v>
      </c>
      <c r="C14" s="733">
        <v>0</v>
      </c>
      <c r="D14" s="732">
        <v>2667000</v>
      </c>
      <c r="E14" s="451">
        <v>2666908</v>
      </c>
      <c r="F14" s="470">
        <f t="shared" si="1"/>
        <v>0.99996550431196096</v>
      </c>
      <c r="J14" s="925"/>
    </row>
    <row r="15" spans="1:10" s="308" customFormat="1" ht="15" customHeight="1" x14ac:dyDescent="0.25">
      <c r="A15" s="893" t="s">
        <v>834</v>
      </c>
      <c r="B15" s="738" t="s">
        <v>835</v>
      </c>
      <c r="C15" s="894">
        <f>SUM(C16:C85)</f>
        <v>103283000</v>
      </c>
      <c r="D15" s="894">
        <f>SUM(D16:D85)</f>
        <v>104984644.98</v>
      </c>
      <c r="E15" s="916">
        <f>SUM(E16:E85)</f>
        <v>90030550</v>
      </c>
      <c r="F15" s="921">
        <f t="shared" si="1"/>
        <v>0.85755921751367714</v>
      </c>
      <c r="J15" s="925"/>
    </row>
    <row r="16" spans="1:10" s="308" customFormat="1" ht="15" customHeight="1" x14ac:dyDescent="0.25">
      <c r="A16" s="895" t="s">
        <v>149</v>
      </c>
      <c r="B16" s="727" t="s">
        <v>836</v>
      </c>
      <c r="C16" s="732">
        <v>29000</v>
      </c>
      <c r="D16" s="732">
        <v>29000</v>
      </c>
      <c r="E16" s="451">
        <v>29210</v>
      </c>
      <c r="F16" s="470">
        <f t="shared" si="1"/>
        <v>1.0072413793103447</v>
      </c>
      <c r="J16" s="925"/>
    </row>
    <row r="17" spans="1:10" s="308" customFormat="1" ht="15" customHeight="1" x14ac:dyDescent="0.25">
      <c r="A17" s="895" t="s">
        <v>150</v>
      </c>
      <c r="B17" s="727" t="s">
        <v>837</v>
      </c>
      <c r="C17" s="732">
        <v>225000</v>
      </c>
      <c r="D17" s="732">
        <v>225000</v>
      </c>
      <c r="E17" s="451">
        <v>0</v>
      </c>
      <c r="F17" s="470">
        <f t="shared" si="1"/>
        <v>0</v>
      </c>
      <c r="J17" s="925"/>
    </row>
    <row r="18" spans="1:10" s="452" customFormat="1" ht="15" customHeight="1" x14ac:dyDescent="0.25">
      <c r="A18" s="895" t="s">
        <v>151</v>
      </c>
      <c r="B18" s="727" t="s">
        <v>838</v>
      </c>
      <c r="C18" s="732">
        <v>60000</v>
      </c>
      <c r="D18" s="732">
        <v>60000</v>
      </c>
      <c r="E18" s="451">
        <v>58420</v>
      </c>
      <c r="F18" s="470">
        <f t="shared" si="1"/>
        <v>0.97366666666666668</v>
      </c>
      <c r="J18" s="925"/>
    </row>
    <row r="19" spans="1:10" s="308" customFormat="1" ht="15" customHeight="1" x14ac:dyDescent="0.25">
      <c r="A19" s="895" t="s">
        <v>811</v>
      </c>
      <c r="B19" s="727" t="s">
        <v>543</v>
      </c>
      <c r="C19" s="732">
        <v>64000</v>
      </c>
      <c r="D19" s="732">
        <v>49000</v>
      </c>
      <c r="E19" s="451">
        <v>31000</v>
      </c>
      <c r="F19" s="470">
        <f t="shared" si="1"/>
        <v>0.63265306122448983</v>
      </c>
      <c r="J19" s="925"/>
    </row>
    <row r="20" spans="1:10" s="308" customFormat="1" ht="15" customHeight="1" x14ac:dyDescent="0.25">
      <c r="A20" s="895" t="s">
        <v>813</v>
      </c>
      <c r="B20" s="727" t="s">
        <v>663</v>
      </c>
      <c r="C20" s="732">
        <v>1270000</v>
      </c>
      <c r="D20" s="732">
        <v>1270000</v>
      </c>
      <c r="E20" s="451">
        <v>0</v>
      </c>
      <c r="F20" s="470">
        <f t="shared" si="1"/>
        <v>0</v>
      </c>
      <c r="J20" s="925"/>
    </row>
    <row r="21" spans="1:10" s="308" customFormat="1" ht="15" customHeight="1" x14ac:dyDescent="0.25">
      <c r="A21" s="895" t="s">
        <v>816</v>
      </c>
      <c r="B21" s="727" t="s">
        <v>664</v>
      </c>
      <c r="C21" s="732">
        <v>16177000</v>
      </c>
      <c r="D21" s="732">
        <v>0</v>
      </c>
      <c r="E21" s="451">
        <v>0</v>
      </c>
      <c r="F21" s="470"/>
      <c r="J21" s="925"/>
    </row>
    <row r="22" spans="1:10" s="308" customFormat="1" ht="15" customHeight="1" x14ac:dyDescent="0.25">
      <c r="A22" s="895" t="s">
        <v>818</v>
      </c>
      <c r="B22" s="727" t="s">
        <v>665</v>
      </c>
      <c r="C22" s="732">
        <v>400000</v>
      </c>
      <c r="D22" s="732">
        <v>400000</v>
      </c>
      <c r="E22" s="450">
        <v>0</v>
      </c>
      <c r="F22" s="470">
        <f t="shared" si="1"/>
        <v>0</v>
      </c>
      <c r="J22" s="925"/>
    </row>
    <row r="23" spans="1:10" s="308" customFormat="1" ht="15" customHeight="1" x14ac:dyDescent="0.25">
      <c r="A23" s="895" t="s">
        <v>820</v>
      </c>
      <c r="B23" s="727" t="s">
        <v>666</v>
      </c>
      <c r="C23" s="732">
        <v>3829000</v>
      </c>
      <c r="D23" s="732">
        <v>3829000</v>
      </c>
      <c r="E23" s="450">
        <v>0</v>
      </c>
      <c r="F23" s="470">
        <f t="shared" si="1"/>
        <v>0</v>
      </c>
      <c r="J23" s="925"/>
    </row>
    <row r="24" spans="1:10" s="308" customFormat="1" x14ac:dyDescent="0.25">
      <c r="A24" s="895" t="s">
        <v>822</v>
      </c>
      <c r="B24" s="727" t="s">
        <v>667</v>
      </c>
      <c r="C24" s="732">
        <v>1094000</v>
      </c>
      <c r="D24" s="732">
        <v>1094000</v>
      </c>
      <c r="E24" s="450">
        <v>0</v>
      </c>
      <c r="F24" s="470">
        <f t="shared" si="1"/>
        <v>0</v>
      </c>
      <c r="J24" s="925"/>
    </row>
    <row r="25" spans="1:10" s="308" customFormat="1" ht="15" customHeight="1" x14ac:dyDescent="0.25">
      <c r="A25" s="895" t="s">
        <v>824</v>
      </c>
      <c r="B25" s="727" t="s">
        <v>839</v>
      </c>
      <c r="C25" s="732">
        <v>400000</v>
      </c>
      <c r="D25" s="732">
        <v>400000</v>
      </c>
      <c r="E25" s="450">
        <v>381833</v>
      </c>
      <c r="F25" s="470">
        <f t="shared" si="1"/>
        <v>0.9545825</v>
      </c>
      <c r="J25" s="925"/>
    </row>
    <row r="26" spans="1:10" s="308" customFormat="1" ht="15" customHeight="1" x14ac:dyDescent="0.25">
      <c r="A26" s="895" t="s">
        <v>826</v>
      </c>
      <c r="B26" s="727" t="s">
        <v>840</v>
      </c>
      <c r="C26" s="732">
        <v>2500000</v>
      </c>
      <c r="D26" s="732">
        <v>2500000</v>
      </c>
      <c r="E26" s="450">
        <v>2462983</v>
      </c>
      <c r="F26" s="470">
        <f t="shared" si="1"/>
        <v>0.98519319999999999</v>
      </c>
      <c r="J26" s="925"/>
    </row>
    <row r="27" spans="1:10" s="308" customFormat="1" ht="15" customHeight="1" x14ac:dyDescent="0.25">
      <c r="A27" s="895" t="s">
        <v>828</v>
      </c>
      <c r="B27" s="727" t="s">
        <v>841</v>
      </c>
      <c r="C27" s="732">
        <v>31600000</v>
      </c>
      <c r="D27" s="732">
        <v>25640000</v>
      </c>
      <c r="E27" s="450">
        <v>24790954</v>
      </c>
      <c r="F27" s="470">
        <f t="shared" si="1"/>
        <v>0.96688588143525744</v>
      </c>
      <c r="J27" s="925"/>
    </row>
    <row r="28" spans="1:10" s="308" customFormat="1" ht="15" customHeight="1" x14ac:dyDescent="0.25">
      <c r="A28" s="895" t="s">
        <v>830</v>
      </c>
      <c r="B28" s="727" t="s">
        <v>668</v>
      </c>
      <c r="C28" s="732">
        <v>20000000</v>
      </c>
      <c r="D28" s="732">
        <v>0</v>
      </c>
      <c r="E28" s="450">
        <v>0</v>
      </c>
      <c r="F28" s="470"/>
      <c r="J28" s="925"/>
    </row>
    <row r="29" spans="1:10" s="308" customFormat="1" ht="15" customHeight="1" x14ac:dyDescent="0.25">
      <c r="A29" s="895" t="s">
        <v>832</v>
      </c>
      <c r="B29" s="727" t="s">
        <v>544</v>
      </c>
      <c r="C29" s="732">
        <v>8500000</v>
      </c>
      <c r="D29" s="732">
        <v>8500000</v>
      </c>
      <c r="E29" s="450">
        <v>8491423</v>
      </c>
      <c r="F29" s="470">
        <f t="shared" si="1"/>
        <v>0.99899094117647058</v>
      </c>
      <c r="J29" s="925"/>
    </row>
    <row r="30" spans="1:10" s="308" customFormat="1" ht="15" customHeight="1" x14ac:dyDescent="0.25">
      <c r="A30" s="895" t="s">
        <v>842</v>
      </c>
      <c r="B30" s="727" t="s">
        <v>843</v>
      </c>
      <c r="C30" s="732">
        <v>2000000</v>
      </c>
      <c r="D30" s="732">
        <v>2528000</v>
      </c>
      <c r="E30" s="450">
        <v>2590000</v>
      </c>
      <c r="F30" s="470">
        <f t="shared" si="1"/>
        <v>1.0245253164556962</v>
      </c>
      <c r="J30" s="925"/>
    </row>
    <row r="31" spans="1:10" s="308" customFormat="1" ht="15" customHeight="1" x14ac:dyDescent="0.25">
      <c r="A31" s="895" t="s">
        <v>844</v>
      </c>
      <c r="B31" s="727" t="s">
        <v>845</v>
      </c>
      <c r="C31" s="732">
        <v>535000</v>
      </c>
      <c r="D31" s="732">
        <v>535000</v>
      </c>
      <c r="E31" s="450">
        <v>171840</v>
      </c>
      <c r="F31" s="470">
        <f t="shared" si="1"/>
        <v>0.32119626168224297</v>
      </c>
      <c r="J31" s="925"/>
    </row>
    <row r="32" spans="1:10" s="308" customFormat="1" ht="15" customHeight="1" x14ac:dyDescent="0.25">
      <c r="A32" s="895" t="s">
        <v>846</v>
      </c>
      <c r="B32" s="727" t="s">
        <v>847</v>
      </c>
      <c r="C32" s="732">
        <v>229000</v>
      </c>
      <c r="D32" s="732">
        <v>229000</v>
      </c>
      <c r="E32" s="450">
        <v>0</v>
      </c>
      <c r="F32" s="470">
        <f t="shared" si="1"/>
        <v>0</v>
      </c>
      <c r="J32" s="925"/>
    </row>
    <row r="33" spans="1:10" s="308" customFormat="1" ht="15" customHeight="1" x14ac:dyDescent="0.25">
      <c r="A33" s="895" t="s">
        <v>848</v>
      </c>
      <c r="B33" s="727" t="s">
        <v>849</v>
      </c>
      <c r="C33" s="732">
        <v>74000</v>
      </c>
      <c r="D33" s="732">
        <v>74000</v>
      </c>
      <c r="E33" s="450">
        <v>77216</v>
      </c>
      <c r="F33" s="470">
        <f t="shared" si="1"/>
        <v>1.0434594594594595</v>
      </c>
      <c r="J33" s="925"/>
    </row>
    <row r="34" spans="1:10" s="308" customFormat="1" ht="15" customHeight="1" x14ac:dyDescent="0.25">
      <c r="A34" s="895" t="s">
        <v>850</v>
      </c>
      <c r="B34" s="727" t="s">
        <v>851</v>
      </c>
      <c r="C34" s="732">
        <v>80000</v>
      </c>
      <c r="D34" s="732">
        <v>80000</v>
      </c>
      <c r="E34" s="450">
        <v>71790</v>
      </c>
      <c r="F34" s="470">
        <f t="shared" si="1"/>
        <v>0.89737500000000003</v>
      </c>
      <c r="J34" s="925"/>
    </row>
    <row r="35" spans="1:10" s="308" customFormat="1" ht="15" customHeight="1" x14ac:dyDescent="0.25">
      <c r="A35" s="895" t="s">
        <v>852</v>
      </c>
      <c r="B35" s="727" t="s">
        <v>853</v>
      </c>
      <c r="C35" s="732">
        <v>64000</v>
      </c>
      <c r="D35" s="732">
        <v>64000</v>
      </c>
      <c r="E35" s="554">
        <v>0</v>
      </c>
      <c r="F35" s="470">
        <f t="shared" si="1"/>
        <v>0</v>
      </c>
      <c r="J35" s="925"/>
    </row>
    <row r="36" spans="1:10" s="308" customFormat="1" ht="15" customHeight="1" x14ac:dyDescent="0.25">
      <c r="A36" s="895" t="s">
        <v>854</v>
      </c>
      <c r="B36" s="727" t="s">
        <v>855</v>
      </c>
      <c r="C36" s="732">
        <v>229000</v>
      </c>
      <c r="D36" s="732">
        <v>229000</v>
      </c>
      <c r="E36" s="554">
        <v>311087</v>
      </c>
      <c r="F36" s="470">
        <f t="shared" si="1"/>
        <v>1.3584585152838429</v>
      </c>
      <c r="J36" s="925"/>
    </row>
    <row r="37" spans="1:10" s="308" customFormat="1" ht="15" customHeight="1" x14ac:dyDescent="0.25">
      <c r="A37" s="895" t="s">
        <v>856</v>
      </c>
      <c r="B37" s="727" t="s">
        <v>545</v>
      </c>
      <c r="C37" s="732">
        <v>762000</v>
      </c>
      <c r="D37" s="732">
        <v>231459</v>
      </c>
      <c r="E37" s="554">
        <v>0</v>
      </c>
      <c r="F37" s="470">
        <f t="shared" si="1"/>
        <v>0</v>
      </c>
      <c r="J37" s="925"/>
    </row>
    <row r="38" spans="1:10" s="308" customFormat="1" ht="15" customHeight="1" x14ac:dyDescent="0.25">
      <c r="A38" s="895" t="s">
        <v>857</v>
      </c>
      <c r="B38" s="727" t="s">
        <v>858</v>
      </c>
      <c r="C38" s="732">
        <v>250000</v>
      </c>
      <c r="D38" s="732">
        <v>250000</v>
      </c>
      <c r="E38" s="554">
        <v>240790</v>
      </c>
      <c r="F38" s="470">
        <f t="shared" si="1"/>
        <v>0.96316000000000002</v>
      </c>
      <c r="J38" s="925"/>
    </row>
    <row r="39" spans="1:10" s="308" customFormat="1" ht="15" customHeight="1" x14ac:dyDescent="0.25">
      <c r="A39" s="928" t="s">
        <v>859</v>
      </c>
      <c r="B39" s="728" t="s">
        <v>669</v>
      </c>
      <c r="C39" s="734">
        <v>250000</v>
      </c>
      <c r="D39" s="734">
        <v>250000</v>
      </c>
      <c r="E39" s="929">
        <v>0</v>
      </c>
      <c r="F39" s="472">
        <f t="shared" ref="F39" si="2">E39/D39</f>
        <v>0</v>
      </c>
      <c r="J39" s="925"/>
    </row>
    <row r="40" spans="1:10" s="308" customFormat="1" ht="15" customHeight="1" x14ac:dyDescent="0.25">
      <c r="A40" s="902" t="s">
        <v>860</v>
      </c>
      <c r="B40" s="729" t="s">
        <v>861</v>
      </c>
      <c r="C40" s="735">
        <v>130000</v>
      </c>
      <c r="D40" s="735">
        <v>130000</v>
      </c>
      <c r="E40" s="741">
        <v>0</v>
      </c>
      <c r="F40" s="470">
        <f>E40/D40</f>
        <v>0</v>
      </c>
      <c r="J40" s="925"/>
    </row>
    <row r="41" spans="1:10" s="308" customFormat="1" ht="15" customHeight="1" x14ac:dyDescent="0.25">
      <c r="A41" s="902" t="s">
        <v>862</v>
      </c>
      <c r="B41" s="729" t="s">
        <v>863</v>
      </c>
      <c r="C41" s="735">
        <v>3000000</v>
      </c>
      <c r="D41" s="735">
        <v>3000000</v>
      </c>
      <c r="E41" s="736">
        <v>0</v>
      </c>
      <c r="F41" s="472">
        <f>E41/D41</f>
        <v>0</v>
      </c>
      <c r="J41" s="925"/>
    </row>
    <row r="42" spans="1:10" s="308" customFormat="1" ht="15" customHeight="1" x14ac:dyDescent="0.25">
      <c r="A42" s="903" t="s">
        <v>864</v>
      </c>
      <c r="B42" s="731" t="s">
        <v>865</v>
      </c>
      <c r="C42" s="904">
        <v>2540000</v>
      </c>
      <c r="D42" s="904">
        <v>2540000</v>
      </c>
      <c r="E42" s="736">
        <v>2540000</v>
      </c>
      <c r="F42" s="472">
        <f>E42/D42</f>
        <v>1</v>
      </c>
      <c r="J42" s="925"/>
    </row>
    <row r="43" spans="1:10" s="308" customFormat="1" ht="15" customHeight="1" x14ac:dyDescent="0.25">
      <c r="A43" s="895" t="s">
        <v>866</v>
      </c>
      <c r="B43" s="727" t="s">
        <v>867</v>
      </c>
      <c r="C43" s="732">
        <v>229000</v>
      </c>
      <c r="D43" s="732">
        <v>229000</v>
      </c>
      <c r="E43" s="736">
        <v>238566</v>
      </c>
      <c r="F43" s="472">
        <f t="shared" ref="F43" si="3">E43/D43</f>
        <v>1.0417729257641921</v>
      </c>
      <c r="G43" s="380"/>
      <c r="J43" s="925"/>
    </row>
    <row r="44" spans="1:10" s="308" customFormat="1" ht="15" customHeight="1" x14ac:dyDescent="0.25">
      <c r="A44" s="895" t="s">
        <v>868</v>
      </c>
      <c r="B44" s="727" t="s">
        <v>869</v>
      </c>
      <c r="C44" s="732">
        <v>6350000</v>
      </c>
      <c r="D44" s="732">
        <v>0</v>
      </c>
      <c r="E44" s="736">
        <v>0</v>
      </c>
      <c r="F44" s="472"/>
      <c r="J44" s="925"/>
    </row>
    <row r="45" spans="1:10" s="308" customFormat="1" ht="15" customHeight="1" x14ac:dyDescent="0.25">
      <c r="A45" s="895" t="s">
        <v>870</v>
      </c>
      <c r="B45" s="727" t="s">
        <v>871</v>
      </c>
      <c r="C45" s="732">
        <v>128000</v>
      </c>
      <c r="D45" s="732">
        <v>128000</v>
      </c>
      <c r="E45" s="736">
        <v>106172</v>
      </c>
      <c r="F45" s="472">
        <f>E45/D45</f>
        <v>0.82946874999999998</v>
      </c>
      <c r="J45" s="925"/>
    </row>
    <row r="46" spans="1:10" s="308" customFormat="1" ht="15" customHeight="1" thickBot="1" x14ac:dyDescent="0.3">
      <c r="A46" s="897" t="s">
        <v>872</v>
      </c>
      <c r="B46" s="742" t="s">
        <v>670</v>
      </c>
      <c r="C46" s="743">
        <v>100000</v>
      </c>
      <c r="D46" s="743">
        <v>100000</v>
      </c>
      <c r="E46" s="744">
        <v>0</v>
      </c>
      <c r="F46" s="471">
        <f>E46/D46</f>
        <v>0</v>
      </c>
      <c r="J46" s="925"/>
    </row>
    <row r="47" spans="1:10" s="308" customFormat="1" ht="6.75" customHeight="1" thickTop="1" x14ac:dyDescent="0.25">
      <c r="A47" s="898"/>
      <c r="B47" s="899"/>
      <c r="C47" s="899"/>
      <c r="D47" s="4"/>
      <c r="E47" s="453"/>
      <c r="F47" s="454"/>
      <c r="J47" s="925"/>
    </row>
    <row r="48" spans="1:10" s="308" customFormat="1" ht="6.75" customHeight="1" x14ac:dyDescent="0.25">
      <c r="A48" s="898"/>
      <c r="B48" s="899"/>
      <c r="C48" s="899"/>
      <c r="D48" s="4"/>
      <c r="E48" s="453"/>
      <c r="F48" s="454"/>
      <c r="J48" s="925"/>
    </row>
    <row r="49" spans="1:10" s="308" customFormat="1" ht="15" customHeight="1" x14ac:dyDescent="0.25">
      <c r="A49" s="898"/>
      <c r="B49" s="899"/>
      <c r="C49" s="900"/>
      <c r="D49" s="67"/>
      <c r="E49" s="453"/>
      <c r="F49" s="454" t="s">
        <v>347</v>
      </c>
      <c r="J49" s="925"/>
    </row>
    <row r="50" spans="1:10" s="308" customFormat="1" ht="15" customHeight="1" x14ac:dyDescent="0.25">
      <c r="A50" s="9"/>
      <c r="B50" s="9"/>
      <c r="C50" s="901"/>
      <c r="D50" s="901"/>
      <c r="E50" s="453"/>
      <c r="F50" s="454" t="str">
        <f>F2</f>
        <v>a  6/2018. (V.31.) önkormányzati rendelethez</v>
      </c>
      <c r="J50" s="925"/>
    </row>
    <row r="51" spans="1:10" s="308" customFormat="1" ht="15" customHeight="1" x14ac:dyDescent="0.25">
      <c r="A51" s="9"/>
      <c r="B51" s="9"/>
      <c r="C51" s="901"/>
      <c r="D51" s="901"/>
      <c r="E51" s="453"/>
      <c r="F51" s="454"/>
      <c r="J51" s="925"/>
    </row>
    <row r="52" spans="1:10" s="308" customFormat="1" ht="15" customHeight="1" thickBot="1" x14ac:dyDescent="0.3">
      <c r="A52" s="9"/>
      <c r="B52" s="9"/>
      <c r="C52" s="901"/>
      <c r="D52" s="901"/>
      <c r="E52" s="311"/>
      <c r="F52" s="457" t="s">
        <v>585</v>
      </c>
      <c r="J52" s="925"/>
    </row>
    <row r="53" spans="1:10" s="308" customFormat="1" ht="24.6" thickTop="1" x14ac:dyDescent="0.25">
      <c r="A53" s="887" t="s">
        <v>88</v>
      </c>
      <c r="B53" s="888" t="s">
        <v>249</v>
      </c>
      <c r="C53" s="889" t="s">
        <v>797</v>
      </c>
      <c r="D53" s="31" t="s">
        <v>142</v>
      </c>
      <c r="E53" s="31" t="s">
        <v>143</v>
      </c>
      <c r="F53" s="32" t="s">
        <v>145</v>
      </c>
      <c r="J53" s="925"/>
    </row>
    <row r="54" spans="1:10" s="308" customFormat="1" ht="15" customHeight="1" thickBot="1" x14ac:dyDescent="0.3">
      <c r="A54" s="890" t="s">
        <v>481</v>
      </c>
      <c r="B54" s="891" t="s">
        <v>497</v>
      </c>
      <c r="C54" s="892" t="s">
        <v>483</v>
      </c>
      <c r="D54" s="48" t="s">
        <v>484</v>
      </c>
      <c r="E54" s="322" t="s">
        <v>485</v>
      </c>
      <c r="F54" s="449" t="s">
        <v>486</v>
      </c>
      <c r="J54" s="925"/>
    </row>
    <row r="55" spans="1:10" s="308" customFormat="1" ht="15" customHeight="1" thickTop="1" x14ac:dyDescent="0.25">
      <c r="A55" s="895" t="s">
        <v>873</v>
      </c>
      <c r="B55" s="727" t="s">
        <v>874</v>
      </c>
      <c r="C55" s="732">
        <v>35000</v>
      </c>
      <c r="D55" s="732">
        <v>35000</v>
      </c>
      <c r="E55" s="736">
        <v>0</v>
      </c>
      <c r="F55" s="472">
        <f t="shared" ref="F55:F83" si="4">E55/D55</f>
        <v>0</v>
      </c>
      <c r="J55" s="925"/>
    </row>
    <row r="56" spans="1:10" s="308" customFormat="1" ht="15" customHeight="1" x14ac:dyDescent="0.25">
      <c r="A56" s="895" t="s">
        <v>875</v>
      </c>
      <c r="B56" s="727" t="s">
        <v>876</v>
      </c>
      <c r="C56" s="732">
        <v>140000</v>
      </c>
      <c r="D56" s="732">
        <v>140000</v>
      </c>
      <c r="E56" s="736">
        <v>0</v>
      </c>
      <c r="F56" s="472">
        <f t="shared" si="4"/>
        <v>0</v>
      </c>
      <c r="J56" s="925"/>
    </row>
    <row r="57" spans="1:10" s="308" customFormat="1" ht="15" customHeight="1" x14ac:dyDescent="0.25">
      <c r="A57" s="895" t="s">
        <v>877</v>
      </c>
      <c r="B57" s="727" t="s">
        <v>878</v>
      </c>
      <c r="C57" s="732">
        <v>10000</v>
      </c>
      <c r="D57" s="732">
        <v>10000</v>
      </c>
      <c r="E57" s="736">
        <v>0</v>
      </c>
      <c r="F57" s="472">
        <f t="shared" si="4"/>
        <v>0</v>
      </c>
      <c r="J57" s="925"/>
    </row>
    <row r="58" spans="1:10" s="308" customFormat="1" ht="15" customHeight="1" x14ac:dyDescent="0.25">
      <c r="A58" s="895" t="s">
        <v>879</v>
      </c>
      <c r="B58" s="727" t="s">
        <v>880</v>
      </c>
      <c r="C58" s="732">
        <v>0</v>
      </c>
      <c r="D58" s="732">
        <v>127000</v>
      </c>
      <c r="E58" s="736">
        <v>127000</v>
      </c>
      <c r="F58" s="472">
        <f t="shared" si="4"/>
        <v>1</v>
      </c>
      <c r="J58" s="925"/>
    </row>
    <row r="59" spans="1:10" s="308" customFormat="1" ht="15" customHeight="1" x14ac:dyDescent="0.25">
      <c r="A59" s="895" t="s">
        <v>881</v>
      </c>
      <c r="B59" s="727" t="s">
        <v>882</v>
      </c>
      <c r="C59" s="732">
        <v>0</v>
      </c>
      <c r="D59" s="732">
        <v>1100000</v>
      </c>
      <c r="E59" s="736">
        <v>1100000</v>
      </c>
      <c r="F59" s="472">
        <f t="shared" si="4"/>
        <v>1</v>
      </c>
      <c r="J59" s="925"/>
    </row>
    <row r="60" spans="1:10" s="308" customFormat="1" ht="24" x14ac:dyDescent="0.25">
      <c r="A60" s="895" t="s">
        <v>883</v>
      </c>
      <c r="B60" s="905" t="s">
        <v>884</v>
      </c>
      <c r="C60" s="732">
        <v>0</v>
      </c>
      <c r="D60" s="732">
        <v>1223180</v>
      </c>
      <c r="E60" s="736">
        <v>0</v>
      </c>
      <c r="F60" s="472">
        <f t="shared" si="4"/>
        <v>0</v>
      </c>
      <c r="J60" s="925"/>
    </row>
    <row r="61" spans="1:10" s="308" customFormat="1" ht="15" customHeight="1" x14ac:dyDescent="0.25">
      <c r="A61" s="895" t="s">
        <v>885</v>
      </c>
      <c r="B61" s="727" t="s">
        <v>886</v>
      </c>
      <c r="C61" s="732">
        <v>0</v>
      </c>
      <c r="D61" s="732">
        <v>29100</v>
      </c>
      <c r="E61" s="736">
        <v>28990</v>
      </c>
      <c r="F61" s="472">
        <f t="shared" si="4"/>
        <v>0.99621993127147768</v>
      </c>
      <c r="J61" s="925"/>
    </row>
    <row r="62" spans="1:10" s="308" customFormat="1" ht="15" customHeight="1" x14ac:dyDescent="0.25">
      <c r="A62" s="895" t="s">
        <v>887</v>
      </c>
      <c r="B62" s="727" t="s">
        <v>888</v>
      </c>
      <c r="C62" s="732">
        <v>0</v>
      </c>
      <c r="D62" s="732">
        <v>32900</v>
      </c>
      <c r="E62" s="736">
        <v>32900</v>
      </c>
      <c r="F62" s="472">
        <f t="shared" si="4"/>
        <v>1</v>
      </c>
      <c r="J62" s="925"/>
    </row>
    <row r="63" spans="1:10" s="308" customFormat="1" ht="15" customHeight="1" x14ac:dyDescent="0.25">
      <c r="A63" s="895" t="s">
        <v>889</v>
      </c>
      <c r="B63" s="727" t="s">
        <v>890</v>
      </c>
      <c r="C63" s="732">
        <v>0</v>
      </c>
      <c r="D63" s="732">
        <v>39900</v>
      </c>
      <c r="E63" s="736">
        <v>39900</v>
      </c>
      <c r="F63" s="472">
        <f t="shared" si="4"/>
        <v>1</v>
      </c>
      <c r="J63" s="925"/>
    </row>
    <row r="64" spans="1:10" s="308" customFormat="1" ht="15" customHeight="1" x14ac:dyDescent="0.25">
      <c r="A64" s="895" t="s">
        <v>891</v>
      </c>
      <c r="B64" s="727" t="s">
        <v>892</v>
      </c>
      <c r="C64" s="732">
        <v>0</v>
      </c>
      <c r="D64" s="732">
        <v>1358900</v>
      </c>
      <c r="E64" s="736">
        <v>1358893</v>
      </c>
      <c r="F64" s="472">
        <f t="shared" si="4"/>
        <v>0.99999484877474432</v>
      </c>
      <c r="J64" s="925"/>
    </row>
    <row r="65" spans="1:10" s="308" customFormat="1" ht="15" customHeight="1" x14ac:dyDescent="0.25">
      <c r="A65" s="895" t="s">
        <v>893</v>
      </c>
      <c r="B65" s="727" t="s">
        <v>894</v>
      </c>
      <c r="C65" s="732">
        <v>0</v>
      </c>
      <c r="D65" s="732">
        <v>3111500</v>
      </c>
      <c r="E65" s="736">
        <v>3158100</v>
      </c>
      <c r="F65" s="472">
        <f t="shared" si="4"/>
        <v>1.0149766993411538</v>
      </c>
      <c r="J65" s="925"/>
    </row>
    <row r="66" spans="1:10" s="308" customFormat="1" ht="15" customHeight="1" x14ac:dyDescent="0.25">
      <c r="A66" s="895" t="s">
        <v>895</v>
      </c>
      <c r="B66" s="730" t="s">
        <v>896</v>
      </c>
      <c r="C66" s="732">
        <v>0</v>
      </c>
      <c r="D66" s="732">
        <v>617164</v>
      </c>
      <c r="E66" s="736">
        <v>405130</v>
      </c>
      <c r="F66" s="472">
        <f t="shared" si="4"/>
        <v>0.65643815906306913</v>
      </c>
      <c r="J66" s="925"/>
    </row>
    <row r="67" spans="1:10" s="308" customFormat="1" ht="15" customHeight="1" x14ac:dyDescent="0.25">
      <c r="A67" s="895" t="s">
        <v>897</v>
      </c>
      <c r="B67" s="68" t="s">
        <v>815</v>
      </c>
      <c r="C67" s="733">
        <v>0</v>
      </c>
      <c r="D67" s="732">
        <v>15239839.98</v>
      </c>
      <c r="E67" s="736">
        <v>15240324</v>
      </c>
      <c r="F67" s="472">
        <f t="shared" si="4"/>
        <v>1.0000317601760016</v>
      </c>
      <c r="J67" s="925"/>
    </row>
    <row r="68" spans="1:10" s="308" customFormat="1" ht="15" customHeight="1" x14ac:dyDescent="0.25">
      <c r="A68" s="895" t="s">
        <v>898</v>
      </c>
      <c r="B68" s="68" t="s">
        <v>817</v>
      </c>
      <c r="C68" s="733">
        <v>0</v>
      </c>
      <c r="D68" s="732">
        <v>2285746</v>
      </c>
      <c r="E68" s="736">
        <v>2287016</v>
      </c>
      <c r="F68" s="472">
        <f t="shared" si="4"/>
        <v>1.0005556172908101</v>
      </c>
      <c r="G68" s="380"/>
      <c r="J68" s="925"/>
    </row>
    <row r="69" spans="1:10" s="308" customFormat="1" ht="15" customHeight="1" x14ac:dyDescent="0.25">
      <c r="A69" s="895" t="s">
        <v>899</v>
      </c>
      <c r="B69" s="68" t="s">
        <v>819</v>
      </c>
      <c r="C69" s="733">
        <v>0</v>
      </c>
      <c r="D69" s="732">
        <v>3799214</v>
      </c>
      <c r="E69" s="737">
        <v>3811588</v>
      </c>
      <c r="F69" s="472">
        <f t="shared" si="4"/>
        <v>1.0032569894720329</v>
      </c>
      <c r="J69" s="925"/>
    </row>
    <row r="70" spans="1:10" s="308" customFormat="1" ht="15" customHeight="1" x14ac:dyDescent="0.25">
      <c r="A70" s="895" t="s">
        <v>900</v>
      </c>
      <c r="B70" s="68" t="s">
        <v>821</v>
      </c>
      <c r="C70" s="733">
        <v>0</v>
      </c>
      <c r="D70" s="732">
        <v>10433324</v>
      </c>
      <c r="E70" s="741">
        <v>10417048</v>
      </c>
      <c r="F70" s="472">
        <f t="shared" si="4"/>
        <v>0.99843999860447163</v>
      </c>
      <c r="J70" s="925"/>
    </row>
    <row r="71" spans="1:10" ht="15" customHeight="1" x14ac:dyDescent="0.25">
      <c r="A71" s="895" t="s">
        <v>901</v>
      </c>
      <c r="B71" s="68" t="s">
        <v>823</v>
      </c>
      <c r="C71" s="733">
        <v>0</v>
      </c>
      <c r="D71" s="732">
        <v>762000</v>
      </c>
      <c r="E71" s="736">
        <v>763270</v>
      </c>
      <c r="F71" s="472">
        <f t="shared" si="4"/>
        <v>1.0016666666666667</v>
      </c>
    </row>
    <row r="72" spans="1:10" ht="15" customHeight="1" x14ac:dyDescent="0.25">
      <c r="A72" s="895" t="s">
        <v>902</v>
      </c>
      <c r="B72" s="68" t="s">
        <v>825</v>
      </c>
      <c r="C72" s="733">
        <v>0</v>
      </c>
      <c r="D72" s="732">
        <v>1270000</v>
      </c>
      <c r="E72" s="736">
        <v>1273175</v>
      </c>
      <c r="F72" s="472">
        <f t="shared" si="4"/>
        <v>1.0024999999999999</v>
      </c>
    </row>
    <row r="73" spans="1:10" ht="15" customHeight="1" x14ac:dyDescent="0.25">
      <c r="A73" s="895" t="s">
        <v>903</v>
      </c>
      <c r="B73" s="68" t="s">
        <v>827</v>
      </c>
      <c r="C73" s="733">
        <v>0</v>
      </c>
      <c r="D73" s="732">
        <v>381000</v>
      </c>
      <c r="E73" s="736">
        <v>381000</v>
      </c>
      <c r="F73" s="472">
        <f t="shared" si="4"/>
        <v>1</v>
      </c>
    </row>
    <row r="74" spans="1:10" ht="15" customHeight="1" x14ac:dyDescent="0.25">
      <c r="A74" s="895" t="s">
        <v>904</v>
      </c>
      <c r="B74" s="68" t="s">
        <v>829</v>
      </c>
      <c r="C74" s="733">
        <v>0</v>
      </c>
      <c r="D74" s="732">
        <v>3665428</v>
      </c>
      <c r="E74" s="736">
        <v>3646170</v>
      </c>
      <c r="F74" s="472">
        <f t="shared" si="4"/>
        <v>0.99474604329971839</v>
      </c>
    </row>
    <row r="75" spans="1:10" ht="15" customHeight="1" x14ac:dyDescent="0.25">
      <c r="A75" s="895" t="s">
        <v>905</v>
      </c>
      <c r="B75" s="730" t="s">
        <v>906</v>
      </c>
      <c r="C75" s="732">
        <v>0</v>
      </c>
      <c r="D75" s="733">
        <v>700000</v>
      </c>
      <c r="E75" s="736">
        <v>0</v>
      </c>
      <c r="F75" s="472">
        <f t="shared" si="4"/>
        <v>0</v>
      </c>
    </row>
    <row r="76" spans="1:10" ht="15" customHeight="1" x14ac:dyDescent="0.25">
      <c r="A76" s="895" t="s">
        <v>907</v>
      </c>
      <c r="B76" s="730" t="s">
        <v>908</v>
      </c>
      <c r="C76" s="732">
        <v>0</v>
      </c>
      <c r="D76" s="733">
        <v>15000</v>
      </c>
      <c r="E76" s="736">
        <v>15370</v>
      </c>
      <c r="F76" s="472">
        <f t="shared" si="4"/>
        <v>1.0246666666666666</v>
      </c>
    </row>
    <row r="77" spans="1:10" ht="15" customHeight="1" x14ac:dyDescent="0.25">
      <c r="A77" s="895" t="s">
        <v>909</v>
      </c>
      <c r="B77" s="730" t="s">
        <v>910</v>
      </c>
      <c r="C77" s="732">
        <v>0</v>
      </c>
      <c r="D77" s="733">
        <v>1202000</v>
      </c>
      <c r="E77" s="736">
        <v>1201363</v>
      </c>
      <c r="F77" s="472">
        <f t="shared" si="4"/>
        <v>0.99947004991680533</v>
      </c>
    </row>
    <row r="78" spans="1:10" ht="15" customHeight="1" x14ac:dyDescent="0.25">
      <c r="A78" s="895" t="s">
        <v>911</v>
      </c>
      <c r="B78" s="728" t="s">
        <v>912</v>
      </c>
      <c r="C78" s="732">
        <v>0</v>
      </c>
      <c r="D78" s="733">
        <v>692000</v>
      </c>
      <c r="E78" s="736">
        <v>0</v>
      </c>
      <c r="F78" s="472">
        <f t="shared" si="4"/>
        <v>0</v>
      </c>
    </row>
    <row r="79" spans="1:10" ht="15" customHeight="1" x14ac:dyDescent="0.25">
      <c r="A79" s="895" t="s">
        <v>913</v>
      </c>
      <c r="B79" s="8" t="s">
        <v>914</v>
      </c>
      <c r="C79" s="732">
        <v>0</v>
      </c>
      <c r="D79" s="733">
        <v>18990</v>
      </c>
      <c r="E79" s="736">
        <v>18990</v>
      </c>
      <c r="F79" s="472">
        <f t="shared" si="4"/>
        <v>1</v>
      </c>
    </row>
    <row r="80" spans="1:10" ht="15" customHeight="1" x14ac:dyDescent="0.25">
      <c r="A80" s="906" t="s">
        <v>915</v>
      </c>
      <c r="B80" s="907" t="s">
        <v>916</v>
      </c>
      <c r="C80" s="908">
        <v>0</v>
      </c>
      <c r="D80" s="733">
        <v>38000</v>
      </c>
      <c r="E80" s="736">
        <v>37845</v>
      </c>
      <c r="F80" s="472">
        <f t="shared" si="4"/>
        <v>0.99592105263157893</v>
      </c>
    </row>
    <row r="81" spans="1:6" ht="15" customHeight="1" x14ac:dyDescent="0.25">
      <c r="A81" s="906" t="s">
        <v>917</v>
      </c>
      <c r="B81" s="907" t="s">
        <v>918</v>
      </c>
      <c r="C81" s="908">
        <v>0</v>
      </c>
      <c r="D81" s="733">
        <v>26000</v>
      </c>
      <c r="E81" s="736">
        <v>25990</v>
      </c>
      <c r="F81" s="472">
        <f t="shared" si="4"/>
        <v>0.99961538461538457</v>
      </c>
    </row>
    <row r="82" spans="1:6" ht="15" customHeight="1" x14ac:dyDescent="0.25">
      <c r="A82" s="906" t="s">
        <v>919</v>
      </c>
      <c r="B82" s="907" t="s">
        <v>920</v>
      </c>
      <c r="C82" s="908">
        <v>0</v>
      </c>
      <c r="D82" s="733">
        <v>70000</v>
      </c>
      <c r="E82" s="736">
        <v>70000</v>
      </c>
      <c r="F82" s="472">
        <f t="shared" si="4"/>
        <v>1</v>
      </c>
    </row>
    <row r="83" spans="1:6" ht="15" customHeight="1" x14ac:dyDescent="0.25">
      <c r="A83" s="906" t="s">
        <v>921</v>
      </c>
      <c r="B83" s="907" t="s">
        <v>922</v>
      </c>
      <c r="C83" s="908">
        <v>0</v>
      </c>
      <c r="D83" s="733">
        <v>336000</v>
      </c>
      <c r="E83" s="736">
        <v>336264</v>
      </c>
      <c r="F83" s="472">
        <f t="shared" si="4"/>
        <v>1.0007857142857144</v>
      </c>
    </row>
    <row r="84" spans="1:6" ht="15" customHeight="1" x14ac:dyDescent="0.25">
      <c r="A84" s="906" t="s">
        <v>923</v>
      </c>
      <c r="B84" s="907" t="s">
        <v>924</v>
      </c>
      <c r="C84" s="908">
        <v>0</v>
      </c>
      <c r="D84" s="733">
        <v>1632000</v>
      </c>
      <c r="E84" s="736">
        <v>1631950</v>
      </c>
      <c r="F84" s="472">
        <f>E84/D84</f>
        <v>0.99996936274509807</v>
      </c>
    </row>
    <row r="85" spans="1:6" ht="15" customHeight="1" x14ac:dyDescent="0.25">
      <c r="A85" s="906" t="s">
        <v>929</v>
      </c>
      <c r="B85" s="922" t="s">
        <v>930</v>
      </c>
      <c r="C85" s="908">
        <v>0</v>
      </c>
      <c r="D85" s="733">
        <v>0</v>
      </c>
      <c r="E85" s="736">
        <v>28990</v>
      </c>
      <c r="F85" s="487"/>
    </row>
    <row r="86" spans="1:6" ht="15" customHeight="1" x14ac:dyDescent="0.25">
      <c r="A86" s="893" t="s">
        <v>925</v>
      </c>
      <c r="B86" s="738" t="s">
        <v>926</v>
      </c>
      <c r="C86" s="909">
        <f>SUM(C87)</f>
        <v>14220000</v>
      </c>
      <c r="D86" s="917">
        <f>SUM(D87)</f>
        <v>0</v>
      </c>
      <c r="E86" s="917">
        <f>SUM(E87)</f>
        <v>0</v>
      </c>
      <c r="F86" s="746"/>
    </row>
    <row r="87" spans="1:6" ht="15" customHeight="1" x14ac:dyDescent="0.25">
      <c r="A87" s="910" t="s">
        <v>149</v>
      </c>
      <c r="B87" s="739" t="s">
        <v>152</v>
      </c>
      <c r="C87" s="740">
        <v>14220000</v>
      </c>
      <c r="D87" s="918">
        <v>0</v>
      </c>
      <c r="E87" s="918">
        <v>0</v>
      </c>
      <c r="F87" s="470"/>
    </row>
    <row r="88" spans="1:6" ht="15" customHeight="1" thickBot="1" x14ac:dyDescent="0.3">
      <c r="A88" s="911" t="s">
        <v>927</v>
      </c>
      <c r="B88" s="912" t="s">
        <v>153</v>
      </c>
      <c r="C88" s="913">
        <v>300000</v>
      </c>
      <c r="D88" s="919">
        <v>300000</v>
      </c>
      <c r="E88" s="926">
        <v>0</v>
      </c>
      <c r="F88" s="747">
        <f>E88/D88</f>
        <v>0</v>
      </c>
    </row>
    <row r="89" spans="1:6" ht="14.4" thickTop="1" thickBot="1" x14ac:dyDescent="0.3">
      <c r="A89" s="914" t="s">
        <v>928</v>
      </c>
      <c r="B89" s="914"/>
      <c r="C89" s="915">
        <f>C8+C86+C88+C15</f>
        <v>125353000</v>
      </c>
      <c r="D89" s="920">
        <f>D8+D86+D88+D15</f>
        <v>117181147.98</v>
      </c>
      <c r="E89" s="927">
        <f>E8+E86+E88+E15</f>
        <v>97551122</v>
      </c>
      <c r="F89" s="745">
        <f>E89/D89</f>
        <v>0.83248136480664636</v>
      </c>
    </row>
    <row r="90" spans="1:6" ht="13.8" thickTop="1" x14ac:dyDescent="0.25"/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H40"/>
  <sheetViews>
    <sheetView zoomScaleNormal="100" workbookViewId="0"/>
  </sheetViews>
  <sheetFormatPr defaultColWidth="9.109375" defaultRowHeight="13.2" x14ac:dyDescent="0.25"/>
  <cols>
    <col min="1" max="1" width="5.6640625" style="118" customWidth="1"/>
    <col min="2" max="2" width="35.6640625" style="118" customWidth="1"/>
    <col min="3" max="4" width="10.6640625" style="118" customWidth="1"/>
    <col min="5" max="6" width="10.6640625" style="119" customWidth="1"/>
    <col min="7" max="16384" width="9.109375" style="119"/>
  </cols>
  <sheetData>
    <row r="1" spans="1:7" s="115" customFormat="1" ht="15" customHeight="1" x14ac:dyDescent="0.25">
      <c r="A1" s="122"/>
      <c r="B1" s="122"/>
      <c r="C1" s="122"/>
      <c r="D1" s="122"/>
      <c r="E1" s="122"/>
      <c r="F1" s="111" t="s">
        <v>502</v>
      </c>
    </row>
    <row r="2" spans="1:7" s="115" customFormat="1" ht="15" customHeight="1" x14ac:dyDescent="0.25">
      <c r="A2" s="116"/>
      <c r="B2" s="116"/>
      <c r="C2" s="116"/>
      <c r="D2" s="116"/>
      <c r="E2" s="116"/>
      <c r="F2" s="111" t="str">
        <f>'1.a sz. mellélet'!E2</f>
        <v>a  6/2018. (V.31.) önkormányzati rendelethez</v>
      </c>
    </row>
    <row r="3" spans="1:7" s="115" customFormat="1" ht="15" customHeight="1" x14ac:dyDescent="0.25">
      <c r="A3" s="116"/>
      <c r="B3" s="116"/>
      <c r="C3" s="116"/>
      <c r="D3" s="116"/>
      <c r="E3" s="116"/>
      <c r="F3" s="111"/>
    </row>
    <row r="4" spans="1:7" s="115" customFormat="1" ht="15" customHeight="1" x14ac:dyDescent="0.2">
      <c r="A4" s="999" t="s">
        <v>931</v>
      </c>
      <c r="B4" s="999"/>
      <c r="C4" s="999"/>
      <c r="D4" s="999"/>
      <c r="E4" s="999"/>
      <c r="F4" s="999"/>
    </row>
    <row r="5" spans="1:7" s="115" customFormat="1" ht="15" customHeight="1" x14ac:dyDescent="0.25">
      <c r="A5" s="117"/>
      <c r="B5" s="117"/>
      <c r="C5" s="117"/>
      <c r="D5" s="117"/>
    </row>
    <row r="6" spans="1:7" ht="15" customHeight="1" thickBot="1" x14ac:dyDescent="0.3">
      <c r="F6" s="447" t="s">
        <v>585</v>
      </c>
    </row>
    <row r="7" spans="1:7" ht="27" customHeight="1" thickTop="1" x14ac:dyDescent="0.25">
      <c r="A7" s="30" t="s">
        <v>146</v>
      </c>
      <c r="B7" s="31" t="s">
        <v>128</v>
      </c>
      <c r="C7" s="31" t="s">
        <v>141</v>
      </c>
      <c r="D7" s="31" t="s">
        <v>142</v>
      </c>
      <c r="E7" s="31" t="s">
        <v>143</v>
      </c>
      <c r="F7" s="32" t="s">
        <v>145</v>
      </c>
      <c r="G7" s="120"/>
    </row>
    <row r="8" spans="1:7" ht="15" customHeight="1" thickBot="1" x14ac:dyDescent="0.3">
      <c r="A8" s="47" t="s">
        <v>481</v>
      </c>
      <c r="B8" s="48" t="s">
        <v>482</v>
      </c>
      <c r="C8" s="48" t="s">
        <v>483</v>
      </c>
      <c r="D8" s="48" t="s">
        <v>484</v>
      </c>
      <c r="E8" s="48" t="s">
        <v>485</v>
      </c>
      <c r="F8" s="49" t="s">
        <v>486</v>
      </c>
      <c r="G8" s="120"/>
    </row>
    <row r="9" spans="1:7" ht="15" customHeight="1" thickTop="1" x14ac:dyDescent="0.25">
      <c r="A9" s="28" t="s">
        <v>63</v>
      </c>
      <c r="B9" s="283" t="s">
        <v>293</v>
      </c>
      <c r="C9" s="284">
        <v>13068432</v>
      </c>
      <c r="D9" s="284">
        <v>15600000</v>
      </c>
      <c r="E9" s="121">
        <v>13833566</v>
      </c>
      <c r="F9" s="126">
        <f t="shared" ref="F9:F19" si="0">E9/D9</f>
        <v>0.88676705128205124</v>
      </c>
      <c r="G9" s="115"/>
    </row>
    <row r="10" spans="1:7" ht="15" customHeight="1" x14ac:dyDescent="0.25">
      <c r="A10" s="28" t="s">
        <v>64</v>
      </c>
      <c r="B10" s="283" t="s">
        <v>946</v>
      </c>
      <c r="C10" s="284">
        <v>19072000</v>
      </c>
      <c r="D10" s="284">
        <v>18692997</v>
      </c>
      <c r="E10" s="121">
        <v>18692997</v>
      </c>
      <c r="F10" s="126">
        <f t="shared" si="0"/>
        <v>1</v>
      </c>
      <c r="G10" s="115"/>
    </row>
    <row r="11" spans="1:7" ht="15" customHeight="1" x14ac:dyDescent="0.25">
      <c r="A11" s="28" t="s">
        <v>65</v>
      </c>
      <c r="B11" s="283" t="s">
        <v>83</v>
      </c>
      <c r="C11" s="284">
        <v>80000</v>
      </c>
      <c r="D11" s="284">
        <v>80000</v>
      </c>
      <c r="E11" s="121">
        <v>73385</v>
      </c>
      <c r="F11" s="126">
        <f t="shared" si="0"/>
        <v>0.91731249999999998</v>
      </c>
      <c r="G11" s="115"/>
    </row>
    <row r="12" spans="1:7" ht="15" customHeight="1" x14ac:dyDescent="0.25">
      <c r="A12" s="28" t="s">
        <v>66</v>
      </c>
      <c r="B12" s="283" t="s">
        <v>84</v>
      </c>
      <c r="C12" s="284">
        <v>900000</v>
      </c>
      <c r="D12" s="284">
        <v>900000</v>
      </c>
      <c r="E12" s="121">
        <v>813559</v>
      </c>
      <c r="F12" s="126">
        <f t="shared" si="0"/>
        <v>0.90395444444444439</v>
      </c>
      <c r="G12" s="115"/>
    </row>
    <row r="13" spans="1:7" ht="15" customHeight="1" x14ac:dyDescent="0.25">
      <c r="A13" s="28" t="s">
        <v>67</v>
      </c>
      <c r="B13" s="283" t="s">
        <v>294</v>
      </c>
      <c r="C13" s="284">
        <v>686000</v>
      </c>
      <c r="D13" s="284">
        <v>706000</v>
      </c>
      <c r="E13" s="121">
        <v>702744</v>
      </c>
      <c r="F13" s="126">
        <f t="shared" si="0"/>
        <v>0.99538810198300287</v>
      </c>
      <c r="G13" s="115"/>
    </row>
    <row r="14" spans="1:7" ht="15" customHeight="1" x14ac:dyDescent="0.25">
      <c r="A14" s="28" t="s">
        <v>68</v>
      </c>
      <c r="B14" s="283" t="s">
        <v>295</v>
      </c>
      <c r="C14" s="284">
        <v>310000</v>
      </c>
      <c r="D14" s="284">
        <v>290000</v>
      </c>
      <c r="E14" s="121">
        <v>276130</v>
      </c>
      <c r="F14" s="126">
        <f t="shared" si="0"/>
        <v>0.95217241379310347</v>
      </c>
      <c r="G14" s="115"/>
    </row>
    <row r="15" spans="1:7" ht="15" customHeight="1" x14ac:dyDescent="0.25">
      <c r="A15" s="28" t="s">
        <v>69</v>
      </c>
      <c r="B15" s="283" t="s">
        <v>671</v>
      </c>
      <c r="C15" s="284">
        <v>178000</v>
      </c>
      <c r="D15" s="284">
        <v>397000</v>
      </c>
      <c r="E15" s="121">
        <v>397087</v>
      </c>
      <c r="F15" s="126">
        <f t="shared" si="0"/>
        <v>1.0002191435768262</v>
      </c>
      <c r="G15" s="115"/>
    </row>
    <row r="16" spans="1:7" ht="15" customHeight="1" x14ac:dyDescent="0.25">
      <c r="A16" s="28" t="s">
        <v>70</v>
      </c>
      <c r="B16" s="283" t="s">
        <v>672</v>
      </c>
      <c r="C16" s="292">
        <v>242000</v>
      </c>
      <c r="D16" s="292">
        <v>304000</v>
      </c>
      <c r="E16" s="121">
        <v>303629</v>
      </c>
      <c r="F16" s="126">
        <f t="shared" si="0"/>
        <v>0.9987796052631579</v>
      </c>
      <c r="G16" s="115"/>
    </row>
    <row r="17" spans="1:7" ht="15" customHeight="1" x14ac:dyDescent="0.25">
      <c r="A17" s="28" t="s">
        <v>71</v>
      </c>
      <c r="B17" s="932" t="s">
        <v>85</v>
      </c>
      <c r="C17" s="933">
        <v>340000</v>
      </c>
      <c r="D17" s="936">
        <v>340000</v>
      </c>
      <c r="E17" s="285">
        <v>331310</v>
      </c>
      <c r="F17" s="286">
        <f t="shared" si="0"/>
        <v>0.97444117647058826</v>
      </c>
      <c r="G17" s="115"/>
    </row>
    <row r="18" spans="1:7" ht="24" x14ac:dyDescent="0.25">
      <c r="A18" s="28">
        <v>10</v>
      </c>
      <c r="B18" s="934" t="s">
        <v>972</v>
      </c>
      <c r="C18" s="935"/>
      <c r="D18" s="933">
        <v>512000</v>
      </c>
      <c r="E18" s="930">
        <v>192000</v>
      </c>
      <c r="F18" s="931"/>
      <c r="G18" s="115"/>
    </row>
    <row r="19" spans="1:7" ht="24" x14ac:dyDescent="0.25">
      <c r="A19" s="748">
        <v>11</v>
      </c>
      <c r="B19" s="564" t="s">
        <v>945</v>
      </c>
      <c r="C19" s="749">
        <f>SUM(C9:C18)</f>
        <v>34876432</v>
      </c>
      <c r="D19" s="749">
        <f>SUM(D9:D18)</f>
        <v>37821997</v>
      </c>
      <c r="E19" s="749">
        <f>SUM(E9:E18)</f>
        <v>35616407</v>
      </c>
      <c r="F19" s="750">
        <f t="shared" si="0"/>
        <v>0.94168499352374224</v>
      </c>
      <c r="G19" s="115"/>
    </row>
    <row r="20" spans="1:7" ht="7.5" customHeight="1" x14ac:dyDescent="0.25">
      <c r="A20" s="288"/>
      <c r="B20" s="289"/>
      <c r="C20" s="287"/>
      <c r="D20" s="287"/>
      <c r="E20" s="287"/>
      <c r="F20" s="290"/>
      <c r="G20" s="115"/>
    </row>
    <row r="21" spans="1:7" ht="15" customHeight="1" x14ac:dyDescent="0.25">
      <c r="A21" s="555" t="s">
        <v>73</v>
      </c>
      <c r="B21" s="283" t="s">
        <v>932</v>
      </c>
      <c r="C21" s="284">
        <v>80000</v>
      </c>
      <c r="D21" s="284">
        <v>100000</v>
      </c>
      <c r="E21" s="121">
        <v>100000</v>
      </c>
      <c r="F21" s="126">
        <f t="shared" ref="F21:F35" si="1">E21/D21</f>
        <v>1</v>
      </c>
      <c r="G21" s="115"/>
    </row>
    <row r="22" spans="1:7" ht="15" customHeight="1" x14ac:dyDescent="0.25">
      <c r="A22" s="555" t="s">
        <v>131</v>
      </c>
      <c r="B22" s="283" t="s">
        <v>297</v>
      </c>
      <c r="C22" s="284">
        <v>3500000</v>
      </c>
      <c r="D22" s="284">
        <v>3540000</v>
      </c>
      <c r="E22" s="121">
        <v>3540000</v>
      </c>
      <c r="F22" s="126">
        <f t="shared" si="1"/>
        <v>1</v>
      </c>
      <c r="G22" s="115"/>
    </row>
    <row r="23" spans="1:7" ht="15" customHeight="1" x14ac:dyDescent="0.25">
      <c r="A23" s="555" t="s">
        <v>132</v>
      </c>
      <c r="B23" s="283" t="s">
        <v>933</v>
      </c>
      <c r="C23" s="284">
        <v>290000</v>
      </c>
      <c r="D23" s="284">
        <v>290000</v>
      </c>
      <c r="E23" s="121">
        <v>290000</v>
      </c>
      <c r="F23" s="126">
        <f t="shared" si="1"/>
        <v>1</v>
      </c>
      <c r="G23" s="115"/>
    </row>
    <row r="24" spans="1:7" ht="15" customHeight="1" x14ac:dyDescent="0.25">
      <c r="A24" s="555" t="s">
        <v>133</v>
      </c>
      <c r="B24" s="283" t="s">
        <v>86</v>
      </c>
      <c r="C24" s="284">
        <v>2164000</v>
      </c>
      <c r="D24" s="284">
        <v>2364000</v>
      </c>
      <c r="E24" s="121">
        <v>2364000</v>
      </c>
      <c r="F24" s="126">
        <f t="shared" si="1"/>
        <v>1</v>
      </c>
      <c r="G24" s="115"/>
    </row>
    <row r="25" spans="1:7" ht="15" customHeight="1" x14ac:dyDescent="0.25">
      <c r="A25" s="555" t="s">
        <v>74</v>
      </c>
      <c r="B25" s="283" t="s">
        <v>298</v>
      </c>
      <c r="C25" s="284">
        <v>600000</v>
      </c>
      <c r="D25" s="284">
        <v>600000</v>
      </c>
      <c r="E25" s="121">
        <v>300000</v>
      </c>
      <c r="F25" s="126">
        <f t="shared" si="1"/>
        <v>0.5</v>
      </c>
      <c r="G25" s="115"/>
    </row>
    <row r="26" spans="1:7" ht="15" customHeight="1" x14ac:dyDescent="0.25">
      <c r="A26" s="555" t="s">
        <v>134</v>
      </c>
      <c r="B26" s="283" t="s">
        <v>934</v>
      </c>
      <c r="C26" s="284">
        <v>200000</v>
      </c>
      <c r="D26" s="284">
        <v>1000000</v>
      </c>
      <c r="E26" s="121">
        <v>1000000</v>
      </c>
      <c r="F26" s="126">
        <f t="shared" si="1"/>
        <v>1</v>
      </c>
      <c r="G26" s="115"/>
    </row>
    <row r="27" spans="1:7" ht="15" customHeight="1" x14ac:dyDescent="0.25">
      <c r="A27" s="555" t="s">
        <v>135</v>
      </c>
      <c r="B27" s="283" t="s">
        <v>673</v>
      </c>
      <c r="C27" s="284">
        <v>100000</v>
      </c>
      <c r="D27" s="284">
        <v>100000</v>
      </c>
      <c r="E27" s="121">
        <v>100000</v>
      </c>
      <c r="F27" s="126">
        <f t="shared" si="1"/>
        <v>1</v>
      </c>
      <c r="G27" s="115"/>
    </row>
    <row r="28" spans="1:7" ht="15" customHeight="1" x14ac:dyDescent="0.25">
      <c r="A28" s="555" t="s">
        <v>62</v>
      </c>
      <c r="B28" s="937" t="s">
        <v>935</v>
      </c>
      <c r="C28" s="284">
        <v>50000</v>
      </c>
      <c r="D28" s="284">
        <v>50000</v>
      </c>
      <c r="E28" s="121">
        <v>50000</v>
      </c>
      <c r="F28" s="126">
        <f t="shared" si="1"/>
        <v>1</v>
      </c>
      <c r="G28" s="115"/>
    </row>
    <row r="29" spans="1:7" ht="15" customHeight="1" x14ac:dyDescent="0.25">
      <c r="A29" s="555" t="s">
        <v>136</v>
      </c>
      <c r="B29" s="937" t="s">
        <v>936</v>
      </c>
      <c r="C29" s="284">
        <v>50000</v>
      </c>
      <c r="D29" s="284">
        <v>50000</v>
      </c>
      <c r="E29" s="121">
        <v>50000</v>
      </c>
      <c r="F29" s="126">
        <f t="shared" si="1"/>
        <v>1</v>
      </c>
      <c r="G29" s="115"/>
    </row>
    <row r="30" spans="1:7" ht="15" customHeight="1" x14ac:dyDescent="0.25">
      <c r="A30" s="555" t="s">
        <v>75</v>
      </c>
      <c r="B30" s="937" t="s">
        <v>937</v>
      </c>
      <c r="C30" s="284">
        <v>20000</v>
      </c>
      <c r="D30" s="284">
        <v>20000</v>
      </c>
      <c r="E30" s="121">
        <v>20000</v>
      </c>
      <c r="F30" s="126">
        <f t="shared" si="1"/>
        <v>1</v>
      </c>
      <c r="G30" s="115"/>
    </row>
    <row r="31" spans="1:7" ht="15" customHeight="1" x14ac:dyDescent="0.25">
      <c r="A31" s="555" t="s">
        <v>76</v>
      </c>
      <c r="B31" s="283" t="s">
        <v>938</v>
      </c>
      <c r="C31" s="938">
        <v>100000</v>
      </c>
      <c r="D31" s="938">
        <v>100000</v>
      </c>
      <c r="E31" s="121">
        <v>100000</v>
      </c>
      <c r="F31" s="126">
        <f t="shared" si="1"/>
        <v>1</v>
      </c>
      <c r="G31" s="115"/>
    </row>
    <row r="32" spans="1:7" ht="15" customHeight="1" x14ac:dyDescent="0.25">
      <c r="A32" s="555" t="s">
        <v>77</v>
      </c>
      <c r="B32" s="751" t="s">
        <v>939</v>
      </c>
      <c r="C32" s="939">
        <v>121000</v>
      </c>
      <c r="D32" s="939">
        <v>121000</v>
      </c>
      <c r="E32" s="121">
        <v>106340</v>
      </c>
      <c r="F32" s="126">
        <f t="shared" si="1"/>
        <v>0.87884297520661159</v>
      </c>
      <c r="G32" s="115"/>
    </row>
    <row r="33" spans="1:8" ht="15" customHeight="1" x14ac:dyDescent="0.25">
      <c r="A33" s="555" t="s">
        <v>78</v>
      </c>
      <c r="B33" s="751" t="s">
        <v>940</v>
      </c>
      <c r="C33" s="933">
        <v>0</v>
      </c>
      <c r="D33" s="936">
        <v>100000</v>
      </c>
      <c r="E33" s="121">
        <v>100000</v>
      </c>
      <c r="F33" s="126">
        <f t="shared" si="1"/>
        <v>1</v>
      </c>
      <c r="G33" s="115"/>
    </row>
    <row r="34" spans="1:8" ht="15" customHeight="1" x14ac:dyDescent="0.25">
      <c r="A34" s="555" t="s">
        <v>137</v>
      </c>
      <c r="B34" s="940" t="s">
        <v>941</v>
      </c>
      <c r="C34" s="936">
        <v>0</v>
      </c>
      <c r="D34" s="936">
        <v>100000</v>
      </c>
      <c r="E34" s="121">
        <v>100000</v>
      </c>
      <c r="F34" s="126">
        <f t="shared" si="1"/>
        <v>1</v>
      </c>
      <c r="G34" s="115"/>
    </row>
    <row r="35" spans="1:8" ht="15" customHeight="1" x14ac:dyDescent="0.25">
      <c r="A35" s="555" t="s">
        <v>138</v>
      </c>
      <c r="B35" s="934" t="s">
        <v>942</v>
      </c>
      <c r="C35" s="933">
        <v>0</v>
      </c>
      <c r="D35" s="936">
        <v>10000</v>
      </c>
      <c r="E35" s="121">
        <v>10000</v>
      </c>
      <c r="F35" s="126">
        <f t="shared" si="1"/>
        <v>1</v>
      </c>
      <c r="G35" s="115"/>
      <c r="H35" s="757"/>
    </row>
    <row r="36" spans="1:8" ht="36" x14ac:dyDescent="0.25">
      <c r="A36" s="565">
        <v>27</v>
      </c>
      <c r="B36" s="566" t="s">
        <v>944</v>
      </c>
      <c r="C36" s="941">
        <f>SUM(C21:C35)</f>
        <v>7275000</v>
      </c>
      <c r="D36" s="942">
        <f>SUM(D21:D35)</f>
        <v>8545000</v>
      </c>
      <c r="E36" s="567">
        <f>SUM(E21:E35)</f>
        <v>8230340</v>
      </c>
      <c r="F36" s="568">
        <f>E36/D36</f>
        <v>0.96317612638970163</v>
      </c>
    </row>
    <row r="37" spans="1:8" ht="9" customHeight="1" x14ac:dyDescent="0.25">
      <c r="A37" s="288"/>
      <c r="B37" s="295"/>
      <c r="C37" s="296"/>
      <c r="D37" s="297"/>
      <c r="E37" s="296"/>
      <c r="F37" s="294"/>
    </row>
    <row r="38" spans="1:8" ht="15" customHeight="1" x14ac:dyDescent="0.25">
      <c r="A38" s="102">
        <v>28</v>
      </c>
      <c r="B38" s="291" t="s">
        <v>299</v>
      </c>
      <c r="C38" s="292"/>
      <c r="D38" s="293">
        <v>8977500</v>
      </c>
      <c r="E38" s="298">
        <v>8977500</v>
      </c>
      <c r="F38" s="299">
        <f>E38/D38</f>
        <v>1</v>
      </c>
    </row>
    <row r="39" spans="1:8" ht="36.6" thickBot="1" x14ac:dyDescent="0.3">
      <c r="A39" s="556">
        <v>29</v>
      </c>
      <c r="B39" s="569" t="s">
        <v>943</v>
      </c>
      <c r="C39" s="570">
        <f>SUM(C38:C38)</f>
        <v>0</v>
      </c>
      <c r="D39" s="570">
        <f>SUM(D38:D38)</f>
        <v>8977500</v>
      </c>
      <c r="E39" s="557">
        <f>SUM(E38:E38)</f>
        <v>8977500</v>
      </c>
      <c r="F39" s="558">
        <f>E39/D39</f>
        <v>1</v>
      </c>
    </row>
    <row r="40" spans="1:8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1"/>
  <sheetViews>
    <sheetView zoomScaleNormal="100" workbookViewId="0"/>
  </sheetViews>
  <sheetFormatPr defaultColWidth="9.109375" defaultRowHeight="13.2" x14ac:dyDescent="0.25"/>
  <cols>
    <col min="1" max="1" width="5.6640625" style="118" customWidth="1"/>
    <col min="2" max="2" width="36.6640625" style="118" customWidth="1"/>
    <col min="3" max="4" width="10.6640625" style="118" customWidth="1"/>
    <col min="5" max="6" width="10.6640625" style="119" customWidth="1"/>
    <col min="7" max="16384" width="9.109375" style="119"/>
  </cols>
  <sheetData>
    <row r="1" spans="1:7" s="115" customFormat="1" ht="15" customHeight="1" x14ac:dyDescent="0.25">
      <c r="A1" s="122"/>
      <c r="B1" s="122"/>
      <c r="C1" s="122"/>
      <c r="D1" s="122"/>
      <c r="E1" s="122"/>
      <c r="F1" s="111" t="s">
        <v>504</v>
      </c>
    </row>
    <row r="2" spans="1:7" s="115" customFormat="1" ht="15" customHeight="1" x14ac:dyDescent="0.25">
      <c r="A2" s="116"/>
      <c r="B2" s="116"/>
      <c r="C2" s="116"/>
      <c r="D2" s="116"/>
      <c r="E2" s="116"/>
      <c r="F2" s="111" t="str">
        <f>'1.a sz. mellélet'!E2</f>
        <v>a  6/2018. (V.31.) önkormányzati rendelethez</v>
      </c>
    </row>
    <row r="3" spans="1:7" s="115" customFormat="1" ht="15" customHeight="1" x14ac:dyDescent="0.25">
      <c r="A3" s="116"/>
      <c r="B3" s="116"/>
      <c r="C3" s="116"/>
      <c r="D3" s="116"/>
      <c r="E3" s="116"/>
      <c r="F3" s="111"/>
    </row>
    <row r="4" spans="1:7" s="115" customFormat="1" ht="15" customHeight="1" x14ac:dyDescent="0.2">
      <c r="A4" s="999" t="s">
        <v>761</v>
      </c>
      <c r="B4" s="999"/>
      <c r="C4" s="999"/>
      <c r="D4" s="999"/>
      <c r="E4" s="999"/>
      <c r="F4" s="999"/>
    </row>
    <row r="5" spans="1:7" s="115" customFormat="1" ht="15" customHeight="1" x14ac:dyDescent="0.25">
      <c r="A5" s="117"/>
      <c r="B5" s="117"/>
      <c r="C5" s="117"/>
      <c r="D5" s="117"/>
    </row>
    <row r="6" spans="1:7" ht="15" customHeight="1" thickBot="1" x14ac:dyDescent="0.3">
      <c r="F6" s="5" t="s">
        <v>585</v>
      </c>
    </row>
    <row r="7" spans="1:7" ht="27" customHeight="1" thickTop="1" x14ac:dyDescent="0.25">
      <c r="A7" s="30" t="s">
        <v>146</v>
      </c>
      <c r="B7" s="31" t="s">
        <v>128</v>
      </c>
      <c r="C7" s="31" t="s">
        <v>141</v>
      </c>
      <c r="D7" s="31" t="s">
        <v>142</v>
      </c>
      <c r="E7" s="31" t="s">
        <v>143</v>
      </c>
      <c r="F7" s="32" t="s">
        <v>145</v>
      </c>
      <c r="G7" s="120"/>
    </row>
    <row r="8" spans="1:7" ht="15" customHeight="1" thickBot="1" x14ac:dyDescent="0.3">
      <c r="A8" s="47" t="s">
        <v>481</v>
      </c>
      <c r="B8" s="48" t="s">
        <v>497</v>
      </c>
      <c r="C8" s="48" t="s">
        <v>483</v>
      </c>
      <c r="D8" s="48" t="s">
        <v>484</v>
      </c>
      <c r="E8" s="48" t="s">
        <v>485</v>
      </c>
      <c r="F8" s="49" t="s">
        <v>486</v>
      </c>
      <c r="G8" s="120"/>
    </row>
    <row r="9" spans="1:7" ht="15" customHeight="1" thickTop="1" thickBot="1" x14ac:dyDescent="0.3">
      <c r="A9" s="846" t="s">
        <v>63</v>
      </c>
      <c r="B9" s="847" t="s">
        <v>674</v>
      </c>
      <c r="C9" s="848">
        <v>300000</v>
      </c>
      <c r="D9" s="848">
        <v>300000</v>
      </c>
      <c r="E9" s="849">
        <v>0</v>
      </c>
      <c r="F9" s="850">
        <f>E9/D9</f>
        <v>0</v>
      </c>
    </row>
    <row r="10" spans="1:7" ht="25.2" thickTop="1" thickBot="1" x14ac:dyDescent="0.3">
      <c r="A10" s="563" t="s">
        <v>64</v>
      </c>
      <c r="B10" s="559" t="s">
        <v>206</v>
      </c>
      <c r="C10" s="560">
        <f>SUM(C9:C9)</f>
        <v>300000</v>
      </c>
      <c r="D10" s="561">
        <f>SUM(D9:D9)</f>
        <v>300000</v>
      </c>
      <c r="E10" s="560">
        <f>SUM(E9:E9)</f>
        <v>0</v>
      </c>
      <c r="F10" s="562">
        <f>E10/D10</f>
        <v>0</v>
      </c>
    </row>
    <row r="11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31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507</v>
      </c>
    </row>
    <row r="2" spans="1:3" s="1" customFormat="1" ht="15" customHeight="1" x14ac:dyDescent="0.25">
      <c r="A2" s="4"/>
      <c r="B2" s="4"/>
      <c r="C2" s="5" t="str">
        <f>'1.d sz. melléklet'!F2</f>
        <v>a  6/2018. (V.31.)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6" t="s">
        <v>757</v>
      </c>
      <c r="B4" s="976"/>
      <c r="C4" s="976"/>
    </row>
    <row r="5" spans="1:3" s="1" customFormat="1" ht="15" customHeight="1" thickBot="1" x14ac:dyDescent="0.3">
      <c r="A5" s="10"/>
      <c r="B5" s="10"/>
      <c r="C5" s="5" t="s">
        <v>585</v>
      </c>
    </row>
    <row r="6" spans="1:3" s="1" customFormat="1" ht="24.6" thickTop="1" x14ac:dyDescent="0.25">
      <c r="A6" s="30" t="s">
        <v>146</v>
      </c>
      <c r="B6" s="31" t="s">
        <v>128</v>
      </c>
      <c r="C6" s="32" t="s">
        <v>43</v>
      </c>
    </row>
    <row r="7" spans="1:3" s="1" customFormat="1" ht="15" customHeight="1" thickBot="1" x14ac:dyDescent="0.3">
      <c r="A7" s="47" t="s">
        <v>481</v>
      </c>
      <c r="B7" s="48" t="s">
        <v>497</v>
      </c>
      <c r="C7" s="49" t="s">
        <v>483</v>
      </c>
    </row>
    <row r="8" spans="1:3" s="1" customFormat="1" ht="15" customHeight="1" thickTop="1" x14ac:dyDescent="0.25">
      <c r="A8" s="1003" t="s">
        <v>44</v>
      </c>
      <c r="B8" s="1004"/>
      <c r="C8" s="1005"/>
    </row>
    <row r="9" spans="1:3" s="1" customFormat="1" ht="24" x14ac:dyDescent="0.25">
      <c r="A9" s="21" t="s">
        <v>63</v>
      </c>
      <c r="B9" s="22" t="s">
        <v>45</v>
      </c>
      <c r="C9" s="51">
        <v>80173057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68570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79">
        <f>SUM(C9:C12)</f>
        <v>80241627</v>
      </c>
    </row>
    <row r="14" spans="1:3" s="1" customFormat="1" ht="15" customHeight="1" x14ac:dyDescent="0.25">
      <c r="A14" s="33" t="s">
        <v>68</v>
      </c>
      <c r="B14" s="34" t="s">
        <v>552</v>
      </c>
      <c r="C14" s="79">
        <v>506363299</v>
      </c>
    </row>
    <row r="15" spans="1:3" s="1" customFormat="1" ht="15" customHeight="1" x14ac:dyDescent="0.25">
      <c r="A15" s="33" t="s">
        <v>69</v>
      </c>
      <c r="B15" s="34" t="s">
        <v>506</v>
      </c>
      <c r="C15" s="79">
        <v>-408703129</v>
      </c>
    </row>
    <row r="16" spans="1:3" s="181" customFormat="1" ht="15" customHeight="1" x14ac:dyDescent="0.25">
      <c r="A16" s="21" t="s">
        <v>70</v>
      </c>
      <c r="B16" s="22" t="s">
        <v>553</v>
      </c>
      <c r="C16" s="51">
        <v>-2436701</v>
      </c>
    </row>
    <row r="17" spans="1:5" s="181" customFormat="1" ht="15" customHeight="1" x14ac:dyDescent="0.25">
      <c r="A17" s="812" t="s">
        <v>71</v>
      </c>
      <c r="B17" s="813" t="s">
        <v>758</v>
      </c>
      <c r="C17" s="51">
        <v>-531759</v>
      </c>
    </row>
    <row r="18" spans="1:5" s="181" customFormat="1" ht="15" customHeight="1" x14ac:dyDescent="0.25">
      <c r="A18" s="21">
        <v>10</v>
      </c>
      <c r="B18" s="572" t="s">
        <v>548</v>
      </c>
      <c r="C18" s="51">
        <v>1122173</v>
      </c>
    </row>
    <row r="19" spans="1:5" s="181" customFormat="1" ht="24" x14ac:dyDescent="0.25">
      <c r="A19" s="571">
        <v>11</v>
      </c>
      <c r="B19" s="572" t="s">
        <v>549</v>
      </c>
      <c r="C19" s="51">
        <v>79800</v>
      </c>
    </row>
    <row r="20" spans="1:5" s="181" customFormat="1" ht="15" customHeight="1" x14ac:dyDescent="0.25">
      <c r="A20" s="21">
        <v>12</v>
      </c>
      <c r="B20" s="22" t="s">
        <v>546</v>
      </c>
      <c r="C20" s="51">
        <v>-132947</v>
      </c>
    </row>
    <row r="21" spans="1:5" s="181" customFormat="1" ht="15" customHeight="1" x14ac:dyDescent="0.25">
      <c r="A21" s="21">
        <v>13</v>
      </c>
      <c r="B21" s="22" t="s">
        <v>505</v>
      </c>
      <c r="C21" s="51">
        <v>124025</v>
      </c>
    </row>
    <row r="22" spans="1:5" s="1" customFormat="1" ht="15" customHeight="1" x14ac:dyDescent="0.25">
      <c r="A22" s="33">
        <v>14</v>
      </c>
      <c r="B22" s="34" t="s">
        <v>759</v>
      </c>
      <c r="C22" s="79">
        <f>SUM(C16:C21)</f>
        <v>-1775409</v>
      </c>
      <c r="E22" s="50"/>
    </row>
    <row r="23" spans="1:5" s="1" customFormat="1" ht="15" customHeight="1" x14ac:dyDescent="0.25">
      <c r="A23" s="1006" t="s">
        <v>50</v>
      </c>
      <c r="B23" s="1007"/>
      <c r="C23" s="1008"/>
    </row>
    <row r="24" spans="1:5" s="1" customFormat="1" ht="24" x14ac:dyDescent="0.25">
      <c r="A24" s="21">
        <v>15</v>
      </c>
      <c r="B24" s="22" t="s">
        <v>45</v>
      </c>
      <c r="C24" s="51">
        <v>176050628</v>
      </c>
    </row>
    <row r="25" spans="1:5" s="1" customFormat="1" ht="15" customHeight="1" x14ac:dyDescent="0.25">
      <c r="A25" s="21">
        <v>16</v>
      </c>
      <c r="B25" s="22" t="s">
        <v>46</v>
      </c>
      <c r="C25" s="51">
        <v>0</v>
      </c>
    </row>
    <row r="26" spans="1:5" s="1" customFormat="1" ht="15" customHeight="1" x14ac:dyDescent="0.25">
      <c r="A26" s="21">
        <v>17</v>
      </c>
      <c r="B26" s="22" t="s">
        <v>47</v>
      </c>
      <c r="C26" s="51">
        <v>75760</v>
      </c>
    </row>
    <row r="27" spans="1:5" s="1" customFormat="1" ht="15" customHeight="1" x14ac:dyDescent="0.25">
      <c r="A27" s="21">
        <v>18</v>
      </c>
      <c r="B27" s="22" t="s">
        <v>48</v>
      </c>
      <c r="C27" s="51">
        <v>0</v>
      </c>
    </row>
    <row r="28" spans="1:5" s="1" customFormat="1" ht="15" customHeight="1" thickBot="1" x14ac:dyDescent="0.3">
      <c r="A28" s="80">
        <v>19</v>
      </c>
      <c r="B28" s="81" t="s">
        <v>760</v>
      </c>
      <c r="C28" s="82">
        <f>SUM(C24:C27)</f>
        <v>176126388</v>
      </c>
      <c r="D28" s="50"/>
      <c r="E28" s="50"/>
    </row>
    <row r="29" spans="1:5" s="1" customFormat="1" ht="15" customHeight="1" thickTop="1" x14ac:dyDescent="0.25">
      <c r="A29" s="8"/>
      <c r="B29" s="8"/>
      <c r="C29" s="8"/>
    </row>
    <row r="31" spans="1:5" x14ac:dyDescent="0.25">
      <c r="C31" s="845"/>
    </row>
  </sheetData>
  <mergeCells count="3">
    <mergeCell ref="A4:C4"/>
    <mergeCell ref="A8:C8"/>
    <mergeCell ref="A23:C2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508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6/2018. (V.31.)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76" t="s">
        <v>754</v>
      </c>
      <c r="B4" s="976"/>
      <c r="C4" s="976"/>
      <c r="D4" s="976"/>
      <c r="E4" s="976"/>
      <c r="F4" s="976"/>
      <c r="G4" s="976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585</v>
      </c>
      <c r="H5" s="8"/>
      <c r="I5" s="8"/>
      <c r="J5" s="8"/>
      <c r="K5" s="8"/>
      <c r="L5" s="8"/>
    </row>
    <row r="6" spans="1:12" s="1" customFormat="1" ht="48.6" thickTop="1" x14ac:dyDescent="0.25">
      <c r="A6" s="30" t="s">
        <v>146</v>
      </c>
      <c r="B6" s="31" t="s">
        <v>128</v>
      </c>
      <c r="C6" s="31" t="s">
        <v>55</v>
      </c>
      <c r="D6" s="31" t="s">
        <v>56</v>
      </c>
      <c r="E6" s="31" t="s">
        <v>155</v>
      </c>
      <c r="F6" s="31" t="s">
        <v>156</v>
      </c>
      <c r="G6" s="32" t="s">
        <v>509</v>
      </c>
    </row>
    <row r="7" spans="1:12" s="1" customFormat="1" ht="15" customHeight="1" thickBot="1" x14ac:dyDescent="0.3">
      <c r="A7" s="47" t="s">
        <v>481</v>
      </c>
      <c r="B7" s="48" t="s">
        <v>482</v>
      </c>
      <c r="C7" s="103" t="s">
        <v>483</v>
      </c>
      <c r="D7" s="103" t="s">
        <v>484</v>
      </c>
      <c r="E7" s="103" t="s">
        <v>485</v>
      </c>
      <c r="F7" s="103" t="s">
        <v>486</v>
      </c>
      <c r="G7" s="109" t="s">
        <v>487</v>
      </c>
    </row>
    <row r="8" spans="1:12" s="1" customFormat="1" ht="23.4" thickTop="1" x14ac:dyDescent="0.25">
      <c r="A8" s="83" t="s">
        <v>63</v>
      </c>
      <c r="B8" s="84" t="s">
        <v>157</v>
      </c>
      <c r="C8" s="722">
        <v>6296326</v>
      </c>
      <c r="D8" s="722">
        <v>2021683904</v>
      </c>
      <c r="E8" s="722">
        <v>93999148</v>
      </c>
      <c r="F8" s="722">
        <v>4439563</v>
      </c>
      <c r="G8" s="723">
        <v>2126418941</v>
      </c>
    </row>
    <row r="9" spans="1:12" s="1" customFormat="1" ht="24" x14ac:dyDescent="0.25">
      <c r="A9" s="21" t="s">
        <v>64</v>
      </c>
      <c r="B9" s="22" t="s">
        <v>158</v>
      </c>
      <c r="C9" s="23">
        <v>1200000</v>
      </c>
      <c r="D9" s="23">
        <v>0</v>
      </c>
      <c r="E9" s="23">
        <v>0</v>
      </c>
      <c r="F9" s="23">
        <v>1519236</v>
      </c>
      <c r="G9" s="51">
        <v>2719236</v>
      </c>
    </row>
    <row r="10" spans="1:12" s="1" customFormat="1" ht="15" customHeight="1" x14ac:dyDescent="0.25">
      <c r="A10" s="21" t="s">
        <v>65</v>
      </c>
      <c r="B10" s="22" t="s">
        <v>159</v>
      </c>
      <c r="C10" s="23">
        <v>0</v>
      </c>
      <c r="D10" s="23">
        <v>0</v>
      </c>
      <c r="E10" s="23">
        <v>0</v>
      </c>
      <c r="F10" s="23">
        <v>0</v>
      </c>
      <c r="G10" s="51">
        <v>0</v>
      </c>
    </row>
    <row r="11" spans="1:12" s="1" customFormat="1" ht="15" customHeight="1" x14ac:dyDescent="0.25">
      <c r="A11" s="21" t="s">
        <v>66</v>
      </c>
      <c r="B11" s="22" t="s">
        <v>160</v>
      </c>
      <c r="C11" s="23">
        <v>0</v>
      </c>
      <c r="D11" s="23">
        <v>61790987</v>
      </c>
      <c r="E11" s="23">
        <v>18701467</v>
      </c>
      <c r="F11" s="23">
        <v>0</v>
      </c>
      <c r="G11" s="51">
        <v>80492454</v>
      </c>
    </row>
    <row r="12" spans="1:12" s="1" customFormat="1" ht="15" customHeight="1" x14ac:dyDescent="0.25">
      <c r="A12" s="21" t="s">
        <v>67</v>
      </c>
      <c r="B12" s="22" t="s">
        <v>161</v>
      </c>
      <c r="C12" s="23">
        <v>0</v>
      </c>
      <c r="D12" s="23">
        <v>19091800</v>
      </c>
      <c r="E12" s="23">
        <v>0</v>
      </c>
      <c r="F12" s="23">
        <v>0</v>
      </c>
      <c r="G12" s="51">
        <v>19091800</v>
      </c>
    </row>
    <row r="13" spans="1:12" s="1" customFormat="1" ht="24" x14ac:dyDescent="0.25">
      <c r="A13" s="21" t="s">
        <v>68</v>
      </c>
      <c r="B13" s="22" t="s">
        <v>162</v>
      </c>
      <c r="C13" s="23">
        <v>0</v>
      </c>
      <c r="D13" s="23">
        <v>0</v>
      </c>
      <c r="E13" s="23">
        <v>0</v>
      </c>
      <c r="F13" s="23">
        <v>0</v>
      </c>
      <c r="G13" s="51">
        <v>0</v>
      </c>
    </row>
    <row r="14" spans="1:12" s="1" customFormat="1" ht="15" customHeight="1" x14ac:dyDescent="0.25">
      <c r="A14" s="21" t="s">
        <v>69</v>
      </c>
      <c r="B14" s="22" t="s">
        <v>163</v>
      </c>
      <c r="C14" s="23">
        <v>0</v>
      </c>
      <c r="D14" s="23">
        <v>0</v>
      </c>
      <c r="E14" s="23">
        <v>0</v>
      </c>
      <c r="F14" s="23">
        <v>0</v>
      </c>
      <c r="G14" s="51">
        <v>0</v>
      </c>
    </row>
    <row r="15" spans="1:12" s="1" customFormat="1" ht="15" customHeight="1" x14ac:dyDescent="0.25">
      <c r="A15" s="33" t="s">
        <v>70</v>
      </c>
      <c r="B15" s="34" t="s">
        <v>164</v>
      </c>
      <c r="C15" s="35">
        <v>1200000</v>
      </c>
      <c r="D15" s="35">
        <v>80882787</v>
      </c>
      <c r="E15" s="35">
        <v>18701467</v>
      </c>
      <c r="F15" s="35">
        <v>1519236</v>
      </c>
      <c r="G15" s="79">
        <v>102303490</v>
      </c>
    </row>
    <row r="16" spans="1:12" s="1" customFormat="1" ht="15" customHeight="1" x14ac:dyDescent="0.25">
      <c r="A16" s="21" t="s">
        <v>71</v>
      </c>
      <c r="B16" s="22" t="s">
        <v>165</v>
      </c>
      <c r="C16" s="23">
        <v>0</v>
      </c>
      <c r="D16" s="23">
        <v>6040000</v>
      </c>
      <c r="E16" s="23">
        <v>1400000</v>
      </c>
      <c r="F16" s="23">
        <v>0</v>
      </c>
      <c r="G16" s="51">
        <v>7440000</v>
      </c>
    </row>
    <row r="17" spans="1:7" s="1" customFormat="1" ht="15" customHeight="1" x14ac:dyDescent="0.25">
      <c r="A17" s="21" t="s">
        <v>72</v>
      </c>
      <c r="B17" s="22" t="s">
        <v>166</v>
      </c>
      <c r="C17" s="23">
        <v>0</v>
      </c>
      <c r="D17" s="23">
        <v>1702371</v>
      </c>
      <c r="E17" s="23">
        <v>0</v>
      </c>
      <c r="F17" s="23">
        <v>0</v>
      </c>
      <c r="G17" s="51">
        <v>1702371</v>
      </c>
    </row>
    <row r="18" spans="1:7" s="1" customFormat="1" ht="15" customHeight="1" x14ac:dyDescent="0.25">
      <c r="A18" s="21" t="s">
        <v>130</v>
      </c>
      <c r="B18" s="22" t="s">
        <v>167</v>
      </c>
      <c r="C18" s="23">
        <v>0</v>
      </c>
      <c r="D18" s="23">
        <v>0</v>
      </c>
      <c r="E18" s="23">
        <v>0</v>
      </c>
      <c r="F18" s="23">
        <v>0</v>
      </c>
      <c r="G18" s="51">
        <v>0</v>
      </c>
    </row>
    <row r="19" spans="1:7" s="1" customFormat="1" ht="36" x14ac:dyDescent="0.25">
      <c r="A19" s="21" t="s">
        <v>73</v>
      </c>
      <c r="B19" s="22" t="s">
        <v>168</v>
      </c>
      <c r="C19" s="23">
        <v>0</v>
      </c>
      <c r="D19" s="23">
        <v>0</v>
      </c>
      <c r="E19" s="23">
        <v>0</v>
      </c>
      <c r="F19" s="23">
        <v>0</v>
      </c>
      <c r="G19" s="51">
        <v>0</v>
      </c>
    </row>
    <row r="20" spans="1:7" s="1" customFormat="1" ht="15" customHeight="1" x14ac:dyDescent="0.25">
      <c r="A20" s="21" t="s">
        <v>131</v>
      </c>
      <c r="B20" s="22" t="s">
        <v>169</v>
      </c>
      <c r="C20" s="23">
        <v>0</v>
      </c>
      <c r="D20" s="23">
        <v>0</v>
      </c>
      <c r="E20" s="23">
        <v>0</v>
      </c>
      <c r="F20" s="23">
        <v>0</v>
      </c>
      <c r="G20" s="51">
        <v>0</v>
      </c>
    </row>
    <row r="21" spans="1:7" s="1" customFormat="1" ht="15" customHeight="1" x14ac:dyDescent="0.25">
      <c r="A21" s="33" t="s">
        <v>132</v>
      </c>
      <c r="B21" s="34" t="s">
        <v>170</v>
      </c>
      <c r="C21" s="35">
        <v>0</v>
      </c>
      <c r="D21" s="35">
        <v>7742371</v>
      </c>
      <c r="E21" s="35">
        <v>1400000</v>
      </c>
      <c r="F21" s="35">
        <v>0</v>
      </c>
      <c r="G21" s="79">
        <v>9142371</v>
      </c>
    </row>
    <row r="22" spans="1:7" s="1" customFormat="1" ht="15" customHeight="1" x14ac:dyDescent="0.25">
      <c r="A22" s="33" t="s">
        <v>133</v>
      </c>
      <c r="B22" s="34" t="s">
        <v>171</v>
      </c>
      <c r="C22" s="35">
        <v>7496326</v>
      </c>
      <c r="D22" s="35">
        <v>2094824320</v>
      </c>
      <c r="E22" s="35">
        <v>111300615</v>
      </c>
      <c r="F22" s="35">
        <v>5958799</v>
      </c>
      <c r="G22" s="79">
        <v>2219580060</v>
      </c>
    </row>
    <row r="23" spans="1:7" s="1" customFormat="1" ht="22.8" x14ac:dyDescent="0.25">
      <c r="A23" s="33" t="s">
        <v>74</v>
      </c>
      <c r="B23" s="34" t="s">
        <v>57</v>
      </c>
      <c r="C23" s="35">
        <v>6296326</v>
      </c>
      <c r="D23" s="35">
        <v>222136720</v>
      </c>
      <c r="E23" s="35">
        <v>71051726</v>
      </c>
      <c r="F23" s="35">
        <v>0</v>
      </c>
      <c r="G23" s="79">
        <v>299484772</v>
      </c>
    </row>
    <row r="24" spans="1:7" s="1" customFormat="1" ht="15" customHeight="1" x14ac:dyDescent="0.25">
      <c r="A24" s="21" t="s">
        <v>134</v>
      </c>
      <c r="B24" s="22" t="s">
        <v>172</v>
      </c>
      <c r="C24" s="23">
        <v>138786</v>
      </c>
      <c r="D24" s="23">
        <v>34107245</v>
      </c>
      <c r="E24" s="23">
        <v>10751473</v>
      </c>
      <c r="F24" s="23">
        <v>0</v>
      </c>
      <c r="G24" s="51">
        <v>44997504</v>
      </c>
    </row>
    <row r="25" spans="1:7" s="1" customFormat="1" ht="15" customHeight="1" x14ac:dyDescent="0.25">
      <c r="A25" s="21" t="s">
        <v>135</v>
      </c>
      <c r="B25" s="22" t="s">
        <v>173</v>
      </c>
      <c r="C25" s="23">
        <v>0</v>
      </c>
      <c r="D25" s="23">
        <v>737327</v>
      </c>
      <c r="E25" s="23">
        <v>1449189</v>
      </c>
      <c r="F25" s="23">
        <v>0</v>
      </c>
      <c r="G25" s="51">
        <v>2186516</v>
      </c>
    </row>
    <row r="26" spans="1:7" s="1" customFormat="1" ht="22.8" x14ac:dyDescent="0.25">
      <c r="A26" s="33" t="s">
        <v>62</v>
      </c>
      <c r="B26" s="34" t="s">
        <v>174</v>
      </c>
      <c r="C26" s="35">
        <v>6435112</v>
      </c>
      <c r="D26" s="35">
        <v>255506638</v>
      </c>
      <c r="E26" s="35">
        <v>80354010</v>
      </c>
      <c r="F26" s="35">
        <v>0</v>
      </c>
      <c r="G26" s="79">
        <v>342295760</v>
      </c>
    </row>
    <row r="27" spans="1:7" s="1" customFormat="1" ht="22.8" x14ac:dyDescent="0.25">
      <c r="A27" s="33" t="s">
        <v>136</v>
      </c>
      <c r="B27" s="34" t="s">
        <v>58</v>
      </c>
      <c r="C27" s="35">
        <v>0</v>
      </c>
      <c r="D27" s="35">
        <v>0</v>
      </c>
      <c r="E27" s="35">
        <v>0</v>
      </c>
      <c r="F27" s="35">
        <v>0</v>
      </c>
      <c r="G27" s="79">
        <v>0</v>
      </c>
    </row>
    <row r="28" spans="1:7" s="1" customFormat="1" ht="15" customHeight="1" x14ac:dyDescent="0.25">
      <c r="A28" s="21" t="s">
        <v>75</v>
      </c>
      <c r="B28" s="22" t="s">
        <v>175</v>
      </c>
      <c r="C28" s="23">
        <v>0</v>
      </c>
      <c r="D28" s="23">
        <v>965044</v>
      </c>
      <c r="E28" s="23">
        <v>0</v>
      </c>
      <c r="F28" s="23">
        <v>0</v>
      </c>
      <c r="G28" s="51">
        <v>965044</v>
      </c>
    </row>
    <row r="29" spans="1:7" s="1" customFormat="1" ht="24" x14ac:dyDescent="0.25">
      <c r="A29" s="21" t="s">
        <v>76</v>
      </c>
      <c r="B29" s="22" t="s">
        <v>176</v>
      </c>
      <c r="C29" s="23">
        <v>0</v>
      </c>
      <c r="D29" s="23">
        <v>965044</v>
      </c>
      <c r="E29" s="23">
        <v>0</v>
      </c>
      <c r="F29" s="23">
        <v>0</v>
      </c>
      <c r="G29" s="51">
        <v>965044</v>
      </c>
    </row>
    <row r="30" spans="1:7" s="1" customFormat="1" ht="22.8" x14ac:dyDescent="0.25">
      <c r="A30" s="33" t="s">
        <v>77</v>
      </c>
      <c r="B30" s="34" t="s">
        <v>177</v>
      </c>
      <c r="C30" s="35">
        <v>0</v>
      </c>
      <c r="D30" s="35">
        <v>0</v>
      </c>
      <c r="E30" s="35">
        <v>0</v>
      </c>
      <c r="F30" s="35">
        <v>0</v>
      </c>
      <c r="G30" s="79">
        <v>0</v>
      </c>
    </row>
    <row r="31" spans="1:7" s="1" customFormat="1" ht="15" customHeight="1" x14ac:dyDescent="0.25">
      <c r="A31" s="33" t="s">
        <v>78</v>
      </c>
      <c r="B31" s="34" t="s">
        <v>178</v>
      </c>
      <c r="C31" s="35">
        <v>6435112</v>
      </c>
      <c r="D31" s="35">
        <v>255506638</v>
      </c>
      <c r="E31" s="35">
        <v>80354010</v>
      </c>
      <c r="F31" s="35">
        <v>0</v>
      </c>
      <c r="G31" s="79">
        <v>342295760</v>
      </c>
    </row>
    <row r="32" spans="1:7" s="1" customFormat="1" ht="15" customHeight="1" x14ac:dyDescent="0.25">
      <c r="A32" s="33" t="s">
        <v>137</v>
      </c>
      <c r="B32" s="34" t="s">
        <v>179</v>
      </c>
      <c r="C32" s="35">
        <v>1061214</v>
      </c>
      <c r="D32" s="35">
        <v>1839317682</v>
      </c>
      <c r="E32" s="35">
        <v>30946605</v>
      </c>
      <c r="F32" s="35">
        <v>5958799</v>
      </c>
      <c r="G32" s="79">
        <v>1877284300</v>
      </c>
    </row>
    <row r="33" spans="1:7" s="1" customFormat="1" ht="15" customHeight="1" thickBot="1" x14ac:dyDescent="0.3">
      <c r="A33" s="25" t="s">
        <v>138</v>
      </c>
      <c r="B33" s="26" t="s">
        <v>59</v>
      </c>
      <c r="C33" s="27">
        <v>6396326</v>
      </c>
      <c r="D33" s="27">
        <v>11067960</v>
      </c>
      <c r="E33" s="27">
        <v>52996213</v>
      </c>
      <c r="F33" s="27">
        <v>0</v>
      </c>
      <c r="G33" s="52">
        <v>70460499</v>
      </c>
    </row>
    <row r="34" spans="1:7" ht="13.2" thickTop="1" x14ac:dyDescent="0.25"/>
    <row r="35" spans="1:7" x14ac:dyDescent="0.25">
      <c r="D35" s="845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5"/>
  <sheetViews>
    <sheetView zoomScaleNormal="100" workbookViewId="0">
      <selection activeCell="B14" sqref="B14"/>
    </sheetView>
  </sheetViews>
  <sheetFormatPr defaultColWidth="9.109375" defaultRowHeight="13.2" x14ac:dyDescent="0.25"/>
  <cols>
    <col min="1" max="1" width="5.6640625" style="128" customWidth="1"/>
    <col min="2" max="2" width="20.6640625" style="130" customWidth="1"/>
    <col min="3" max="6" width="14.6640625" style="130" customWidth="1"/>
    <col min="7" max="16384" width="9.109375" style="128"/>
  </cols>
  <sheetData>
    <row r="1" spans="1:8" ht="15" customHeight="1" x14ac:dyDescent="0.25">
      <c r="B1" s="4"/>
      <c r="C1" s="4"/>
      <c r="D1" s="4"/>
      <c r="E1" s="4"/>
      <c r="F1" s="5" t="s">
        <v>510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6/2018. (V.31.) önkormányzati rendelethez</v>
      </c>
      <c r="G2" s="4"/>
    </row>
    <row r="3" spans="1:8" ht="9" customHeight="1" x14ac:dyDescent="0.25"/>
    <row r="4" spans="1:8" ht="15" customHeight="1" x14ac:dyDescent="0.25">
      <c r="A4" s="976" t="s">
        <v>756</v>
      </c>
      <c r="B4" s="976"/>
      <c r="C4" s="976"/>
      <c r="D4" s="976"/>
      <c r="E4" s="976"/>
      <c r="F4" s="976"/>
    </row>
    <row r="5" spans="1:8" ht="9" customHeight="1" x14ac:dyDescent="0.25">
      <c r="B5" s="132"/>
    </row>
    <row r="6" spans="1:8" ht="15" customHeight="1" x14ac:dyDescent="0.25">
      <c r="A6" s="1022" t="s">
        <v>581</v>
      </c>
      <c r="B6" s="1022"/>
      <c r="C6" s="1022"/>
      <c r="D6" s="1022"/>
      <c r="E6" s="1022"/>
      <c r="F6" s="1022"/>
    </row>
    <row r="7" spans="1:8" ht="15" customHeight="1" thickBot="1" x14ac:dyDescent="0.3">
      <c r="B7" s="132"/>
      <c r="F7" s="5" t="s">
        <v>585</v>
      </c>
    </row>
    <row r="8" spans="1:8" ht="36.6" thickTop="1" x14ac:dyDescent="0.25">
      <c r="A8" s="1010" t="s">
        <v>146</v>
      </c>
      <c r="B8" s="1013" t="s">
        <v>128</v>
      </c>
      <c r="C8" s="1016" t="s">
        <v>443</v>
      </c>
      <c r="D8" s="1016"/>
      <c r="E8" s="148" t="s">
        <v>444</v>
      </c>
      <c r="F8" s="1017" t="s">
        <v>511</v>
      </c>
    </row>
    <row r="9" spans="1:8" ht="15" customHeight="1" x14ac:dyDescent="0.25">
      <c r="A9" s="1011"/>
      <c r="B9" s="1014"/>
      <c r="C9" s="137" t="s">
        <v>445</v>
      </c>
      <c r="D9" s="137" t="s">
        <v>446</v>
      </c>
      <c r="E9" s="1020" t="s">
        <v>301</v>
      </c>
      <c r="F9" s="1018"/>
    </row>
    <row r="10" spans="1:8" ht="15" customHeight="1" x14ac:dyDescent="0.25">
      <c r="A10" s="1012"/>
      <c r="B10" s="1015"/>
      <c r="C10" s="142" t="s">
        <v>447</v>
      </c>
      <c r="D10" s="142" t="s">
        <v>448</v>
      </c>
      <c r="E10" s="1021"/>
      <c r="F10" s="1019"/>
    </row>
    <row r="11" spans="1:8" ht="15" customHeight="1" thickBot="1" x14ac:dyDescent="0.3">
      <c r="A11" s="149" t="s">
        <v>481</v>
      </c>
      <c r="B11" s="150" t="s">
        <v>482</v>
      </c>
      <c r="C11" s="138" t="s">
        <v>483</v>
      </c>
      <c r="D11" s="138" t="s">
        <v>484</v>
      </c>
      <c r="E11" s="138" t="s">
        <v>485</v>
      </c>
      <c r="F11" s="151" t="s">
        <v>486</v>
      </c>
    </row>
    <row r="12" spans="1:8" ht="15" customHeight="1" thickTop="1" x14ac:dyDescent="0.25">
      <c r="A12" s="62" t="s">
        <v>63</v>
      </c>
      <c r="B12" s="838" t="s">
        <v>449</v>
      </c>
      <c r="C12" s="46">
        <v>584315840</v>
      </c>
      <c r="D12" s="46">
        <v>51164862</v>
      </c>
      <c r="E12" s="46">
        <v>58306556</v>
      </c>
      <c r="F12" s="631">
        <f t="shared" ref="F12:F17" si="0">SUM(C12:E12)</f>
        <v>693787258</v>
      </c>
    </row>
    <row r="13" spans="1:8" ht="15" customHeight="1" x14ac:dyDescent="0.25">
      <c r="A13" s="812" t="s">
        <v>64</v>
      </c>
      <c r="B13" s="839" t="s">
        <v>450</v>
      </c>
      <c r="C13" s="23">
        <v>50000</v>
      </c>
      <c r="D13" s="23">
        <v>27676000</v>
      </c>
      <c r="E13" s="23">
        <v>43251250</v>
      </c>
      <c r="F13" s="51">
        <f t="shared" si="0"/>
        <v>70977250</v>
      </c>
      <c r="H13" s="139"/>
    </row>
    <row r="14" spans="1:8" ht="15" customHeight="1" x14ac:dyDescent="0.25">
      <c r="A14" s="812" t="s">
        <v>65</v>
      </c>
      <c r="B14" s="839" t="s">
        <v>451</v>
      </c>
      <c r="C14" s="23"/>
      <c r="D14" s="23">
        <v>198574958</v>
      </c>
      <c r="E14" s="23">
        <v>99924684</v>
      </c>
      <c r="F14" s="51">
        <f t="shared" si="0"/>
        <v>298499642</v>
      </c>
      <c r="H14" s="139"/>
    </row>
    <row r="15" spans="1:8" ht="15" customHeight="1" x14ac:dyDescent="0.25">
      <c r="A15" s="812" t="s">
        <v>66</v>
      </c>
      <c r="B15" s="839" t="s">
        <v>452</v>
      </c>
      <c r="C15" s="23">
        <v>16918434</v>
      </c>
      <c r="D15" s="23"/>
      <c r="E15" s="23">
        <v>1710500</v>
      </c>
      <c r="F15" s="51">
        <f t="shared" si="0"/>
        <v>18628934</v>
      </c>
      <c r="H15" s="139"/>
    </row>
    <row r="16" spans="1:8" ht="15" customHeight="1" x14ac:dyDescent="0.25">
      <c r="A16" s="812" t="s">
        <v>67</v>
      </c>
      <c r="B16" s="839" t="s">
        <v>656</v>
      </c>
      <c r="C16" s="23"/>
      <c r="D16" s="23"/>
      <c r="E16" s="23">
        <v>1788130</v>
      </c>
      <c r="F16" s="51">
        <f t="shared" si="0"/>
        <v>1788130</v>
      </c>
      <c r="H16" s="139"/>
    </row>
    <row r="17" spans="1:8" ht="15" customHeight="1" thickBot="1" x14ac:dyDescent="0.3">
      <c r="A17" s="25" t="s">
        <v>68</v>
      </c>
      <c r="B17" s="840" t="s">
        <v>453</v>
      </c>
      <c r="C17" s="27">
        <v>295522903</v>
      </c>
      <c r="D17" s="27">
        <v>707072775</v>
      </c>
      <c r="E17" s="27">
        <v>8547428</v>
      </c>
      <c r="F17" s="52">
        <f t="shared" si="0"/>
        <v>1011143106</v>
      </c>
      <c r="H17" s="139"/>
    </row>
    <row r="18" spans="1:8" ht="18" customHeight="1" thickTop="1" thickBot="1" x14ac:dyDescent="0.3">
      <c r="A18" s="83" t="s">
        <v>69</v>
      </c>
      <c r="B18" s="146" t="s">
        <v>657</v>
      </c>
      <c r="C18" s="140">
        <f>SUM(C12:C17)</f>
        <v>896807177</v>
      </c>
      <c r="D18" s="140">
        <f>SUM(D12:D17)</f>
        <v>984488595</v>
      </c>
      <c r="E18" s="140">
        <f>SUM(E12:E17)</f>
        <v>213528548</v>
      </c>
      <c r="F18" s="141">
        <f>SUM(F12:F17)</f>
        <v>2094824320</v>
      </c>
      <c r="H18" s="139"/>
    </row>
    <row r="19" spans="1:8" ht="9" customHeight="1" thickTop="1" x14ac:dyDescent="0.25">
      <c r="A19" s="147"/>
      <c r="B19" s="133"/>
      <c r="C19" s="134"/>
      <c r="D19" s="134"/>
      <c r="E19" s="134"/>
      <c r="F19" s="135"/>
      <c r="H19" s="139"/>
    </row>
    <row r="20" spans="1:8" ht="15" customHeight="1" x14ac:dyDescent="0.25">
      <c r="A20" s="1022" t="s">
        <v>582</v>
      </c>
      <c r="B20" s="1022"/>
      <c r="C20" s="1022"/>
      <c r="D20" s="1022"/>
      <c r="E20" s="1022"/>
      <c r="F20" s="1022"/>
    </row>
    <row r="21" spans="1:8" ht="15" customHeight="1" thickBot="1" x14ac:dyDescent="0.3">
      <c r="B21" s="128"/>
      <c r="C21" s="128"/>
      <c r="D21" s="128"/>
      <c r="E21" s="128"/>
      <c r="F21" s="5" t="s">
        <v>585</v>
      </c>
    </row>
    <row r="22" spans="1:8" ht="36.6" thickTop="1" x14ac:dyDescent="0.25">
      <c r="A22" s="1010" t="s">
        <v>146</v>
      </c>
      <c r="B22" s="1013" t="s">
        <v>128</v>
      </c>
      <c r="C22" s="1016" t="s">
        <v>443</v>
      </c>
      <c r="D22" s="1016"/>
      <c r="E22" s="627" t="s">
        <v>444</v>
      </c>
      <c r="F22" s="1017" t="s">
        <v>511</v>
      </c>
    </row>
    <row r="23" spans="1:8" ht="15" customHeight="1" x14ac:dyDescent="0.25">
      <c r="A23" s="1011"/>
      <c r="B23" s="1014"/>
      <c r="C23" s="628" t="s">
        <v>445</v>
      </c>
      <c r="D23" s="628" t="s">
        <v>446</v>
      </c>
      <c r="E23" s="1020" t="s">
        <v>301</v>
      </c>
      <c r="F23" s="1018"/>
    </row>
    <row r="24" spans="1:8" ht="15" customHeight="1" x14ac:dyDescent="0.25">
      <c r="A24" s="1012"/>
      <c r="B24" s="1015"/>
      <c r="C24" s="142" t="s">
        <v>447</v>
      </c>
      <c r="D24" s="142" t="s">
        <v>448</v>
      </c>
      <c r="E24" s="1021"/>
      <c r="F24" s="1019"/>
    </row>
    <row r="25" spans="1:8" ht="15" customHeight="1" thickBot="1" x14ac:dyDescent="0.3">
      <c r="A25" s="149" t="s">
        <v>481</v>
      </c>
      <c r="B25" s="150" t="s">
        <v>482</v>
      </c>
      <c r="C25" s="138" t="s">
        <v>483</v>
      </c>
      <c r="D25" s="138" t="s">
        <v>484</v>
      </c>
      <c r="E25" s="138" t="s">
        <v>485</v>
      </c>
      <c r="F25" s="151" t="s">
        <v>486</v>
      </c>
    </row>
    <row r="26" spans="1:8" ht="15" customHeight="1" thickTop="1" x14ac:dyDescent="0.25">
      <c r="A26" s="62" t="s">
        <v>63</v>
      </c>
      <c r="B26" s="836" t="s">
        <v>451</v>
      </c>
      <c r="C26" s="841"/>
      <c r="D26" s="841">
        <v>59617587</v>
      </c>
      <c r="E26" s="841">
        <v>15533721</v>
      </c>
      <c r="F26" s="842">
        <f>SUM(D26:E26)</f>
        <v>75151308</v>
      </c>
    </row>
    <row r="27" spans="1:8" ht="15" customHeight="1" thickBot="1" x14ac:dyDescent="0.3">
      <c r="A27" s="25" t="s">
        <v>64</v>
      </c>
      <c r="B27" s="837" t="s">
        <v>453</v>
      </c>
      <c r="C27" s="843">
        <v>91229386</v>
      </c>
      <c r="D27" s="843">
        <v>88266622</v>
      </c>
      <c r="E27" s="843">
        <v>859322</v>
      </c>
      <c r="F27" s="844">
        <f>SUM(C27:E27)</f>
        <v>180355330</v>
      </c>
    </row>
    <row r="28" spans="1:8" ht="18" customHeight="1" thickTop="1" thickBot="1" x14ac:dyDescent="0.3">
      <c r="A28" s="630" t="s">
        <v>65</v>
      </c>
      <c r="B28" s="629" t="s">
        <v>583</v>
      </c>
      <c r="C28" s="261">
        <f>SUM(C26:C27)</f>
        <v>91229386</v>
      </c>
      <c r="D28" s="261">
        <f>SUM(D26:D27)</f>
        <v>147884209</v>
      </c>
      <c r="E28" s="261">
        <f>SUM(E26:E27)</f>
        <v>16393043</v>
      </c>
      <c r="F28" s="262">
        <f>SUM(F26:F27)</f>
        <v>255506638</v>
      </c>
    </row>
    <row r="29" spans="1:8" ht="9" customHeight="1" thickTop="1" x14ac:dyDescent="0.25"/>
    <row r="30" spans="1:8" ht="15" customHeight="1" x14ac:dyDescent="0.25">
      <c r="A30" s="1022" t="s">
        <v>584</v>
      </c>
      <c r="B30" s="1022"/>
      <c r="C30" s="1022"/>
      <c r="D30" s="1022"/>
      <c r="E30" s="1022"/>
      <c r="F30" s="1022"/>
    </row>
    <row r="31" spans="1:8" ht="15" customHeight="1" thickBot="1" x14ac:dyDescent="0.3">
      <c r="B31" s="132"/>
      <c r="F31" s="5" t="s">
        <v>585</v>
      </c>
    </row>
    <row r="32" spans="1:8" ht="36.6" thickTop="1" x14ac:dyDescent="0.25">
      <c r="A32" s="1010" t="s">
        <v>146</v>
      </c>
      <c r="B32" s="1013" t="s">
        <v>128</v>
      </c>
      <c r="C32" s="1016" t="s">
        <v>443</v>
      </c>
      <c r="D32" s="1016"/>
      <c r="E32" s="627" t="s">
        <v>444</v>
      </c>
      <c r="F32" s="1017" t="s">
        <v>511</v>
      </c>
    </row>
    <row r="33" spans="1:7" x14ac:dyDescent="0.25">
      <c r="A33" s="1011"/>
      <c r="B33" s="1014"/>
      <c r="C33" s="628" t="s">
        <v>445</v>
      </c>
      <c r="D33" s="628" t="s">
        <v>446</v>
      </c>
      <c r="E33" s="1020" t="s">
        <v>301</v>
      </c>
      <c r="F33" s="1018"/>
    </row>
    <row r="34" spans="1:7" x14ac:dyDescent="0.25">
      <c r="A34" s="1012"/>
      <c r="B34" s="1015"/>
      <c r="C34" s="142" t="s">
        <v>447</v>
      </c>
      <c r="D34" s="142" t="s">
        <v>448</v>
      </c>
      <c r="E34" s="1021"/>
      <c r="F34" s="1019"/>
    </row>
    <row r="35" spans="1:7" ht="15" customHeight="1" thickBot="1" x14ac:dyDescent="0.3">
      <c r="A35" s="149" t="s">
        <v>481</v>
      </c>
      <c r="B35" s="150" t="s">
        <v>482</v>
      </c>
      <c r="C35" s="138" t="s">
        <v>483</v>
      </c>
      <c r="D35" s="138" t="s">
        <v>484</v>
      </c>
      <c r="E35" s="138" t="s">
        <v>485</v>
      </c>
      <c r="F35" s="151" t="s">
        <v>486</v>
      </c>
    </row>
    <row r="36" spans="1:7" ht="15" customHeight="1" thickTop="1" x14ac:dyDescent="0.25">
      <c r="A36" s="44" t="s">
        <v>63</v>
      </c>
      <c r="B36" s="143" t="s">
        <v>449</v>
      </c>
      <c r="C36" s="46">
        <f t="shared" ref="C36:E37" si="1">C12</f>
        <v>584315840</v>
      </c>
      <c r="D36" s="46">
        <f t="shared" si="1"/>
        <v>51164862</v>
      </c>
      <c r="E36" s="46">
        <f t="shared" si="1"/>
        <v>58306556</v>
      </c>
      <c r="F36" s="257">
        <f>SUM(C36:E36)</f>
        <v>693787258</v>
      </c>
    </row>
    <row r="37" spans="1:7" ht="15" customHeight="1" x14ac:dyDescent="0.25">
      <c r="A37" s="714" t="s">
        <v>64</v>
      </c>
      <c r="B37" s="144" t="s">
        <v>450</v>
      </c>
      <c r="C37" s="46">
        <f t="shared" si="1"/>
        <v>50000</v>
      </c>
      <c r="D37" s="46">
        <f t="shared" si="1"/>
        <v>27676000</v>
      </c>
      <c r="E37" s="46">
        <f t="shared" si="1"/>
        <v>43251250</v>
      </c>
      <c r="F37" s="631">
        <f t="shared" ref="F37:F41" si="2">SUM(C37:E37)</f>
        <v>70977250</v>
      </c>
    </row>
    <row r="38" spans="1:7" ht="15" customHeight="1" x14ac:dyDescent="0.25">
      <c r="A38" s="714" t="s">
        <v>65</v>
      </c>
      <c r="B38" s="144" t="s">
        <v>451</v>
      </c>
      <c r="C38" s="46">
        <f>C14</f>
        <v>0</v>
      </c>
      <c r="D38" s="46">
        <f>D14-D26</f>
        <v>138957371</v>
      </c>
      <c r="E38" s="46">
        <f>E14-E26</f>
        <v>84390963</v>
      </c>
      <c r="F38" s="631">
        <f t="shared" si="2"/>
        <v>223348334</v>
      </c>
    </row>
    <row r="39" spans="1:7" ht="15" customHeight="1" x14ac:dyDescent="0.25">
      <c r="A39" s="714" t="s">
        <v>66</v>
      </c>
      <c r="B39" s="144" t="s">
        <v>452</v>
      </c>
      <c r="C39" s="46">
        <f>C15</f>
        <v>16918434</v>
      </c>
      <c r="D39" s="46">
        <f t="shared" ref="D39:E39" si="3">D15</f>
        <v>0</v>
      </c>
      <c r="E39" s="46">
        <f t="shared" si="3"/>
        <v>1710500</v>
      </c>
      <c r="F39" s="631">
        <f t="shared" si="2"/>
        <v>18628934</v>
      </c>
    </row>
    <row r="40" spans="1:7" ht="15" customHeight="1" x14ac:dyDescent="0.25">
      <c r="A40" s="714" t="s">
        <v>67</v>
      </c>
      <c r="B40" s="724" t="s">
        <v>656</v>
      </c>
      <c r="C40" s="46">
        <f>C16</f>
        <v>0</v>
      </c>
      <c r="D40" s="46">
        <f t="shared" ref="D40:E40" si="4">D16</f>
        <v>0</v>
      </c>
      <c r="E40" s="46">
        <f t="shared" si="4"/>
        <v>1788130</v>
      </c>
      <c r="F40" s="631">
        <f t="shared" si="2"/>
        <v>1788130</v>
      </c>
    </row>
    <row r="41" spans="1:7" ht="15" customHeight="1" thickBot="1" x14ac:dyDescent="0.3">
      <c r="A41" s="25" t="s">
        <v>68</v>
      </c>
      <c r="B41" s="145" t="s">
        <v>453</v>
      </c>
      <c r="C41" s="27">
        <f>C17-C27</f>
        <v>204293517</v>
      </c>
      <c r="D41" s="27">
        <f t="shared" ref="D41:E41" si="5">D17-D27</f>
        <v>618806153</v>
      </c>
      <c r="E41" s="27">
        <f t="shared" si="5"/>
        <v>7688106</v>
      </c>
      <c r="F41" s="52">
        <f t="shared" si="2"/>
        <v>830787776</v>
      </c>
    </row>
    <row r="42" spans="1:7" ht="17.25" customHeight="1" thickTop="1" thickBot="1" x14ac:dyDescent="0.3">
      <c r="A42" s="83" t="s">
        <v>69</v>
      </c>
      <c r="B42" s="146" t="s">
        <v>657</v>
      </c>
      <c r="C42" s="261">
        <f>SUM(C36:C41)</f>
        <v>805577791</v>
      </c>
      <c r="D42" s="261">
        <f>SUM(D36:D41)</f>
        <v>836604386</v>
      </c>
      <c r="E42" s="261">
        <f>SUM(E36:E41)</f>
        <v>197135505</v>
      </c>
      <c r="F42" s="262">
        <f>SUM(F36:F41)</f>
        <v>1839317682</v>
      </c>
    </row>
    <row r="43" spans="1:7" ht="13.8" thickTop="1" x14ac:dyDescent="0.25"/>
    <row r="44" spans="1:7" x14ac:dyDescent="0.25">
      <c r="A44" s="1009" t="s">
        <v>26</v>
      </c>
      <c r="B44" s="1009"/>
      <c r="C44" s="1009"/>
      <c r="D44" s="1009"/>
      <c r="E44" s="1009"/>
      <c r="F44" s="1009"/>
      <c r="G44" s="632"/>
    </row>
    <row r="45" spans="1:7" x14ac:dyDescent="0.25">
      <c r="A45" s="1009" t="s">
        <v>302</v>
      </c>
      <c r="B45" s="1009"/>
      <c r="C45" s="1009"/>
      <c r="D45" s="1009"/>
      <c r="E45" s="1009"/>
      <c r="F45" s="1009"/>
      <c r="G45" s="632"/>
    </row>
  </sheetData>
  <mergeCells count="21">
    <mergeCell ref="B22:B24"/>
    <mergeCell ref="C22:D22"/>
    <mergeCell ref="F22:F24"/>
    <mergeCell ref="E23:E24"/>
    <mergeCell ref="A30:F30"/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109375" defaultRowHeight="15.6" x14ac:dyDescent="0.3"/>
  <cols>
    <col min="1" max="1" width="8.6640625" style="130" customWidth="1"/>
    <col min="2" max="4" width="20.88671875" style="130" customWidth="1"/>
    <col min="5" max="5" width="8.6640625" style="130" customWidth="1"/>
    <col min="6" max="16384" width="9.109375" style="129"/>
  </cols>
  <sheetData>
    <row r="1" spans="1:7" customFormat="1" ht="15" customHeight="1" x14ac:dyDescent="0.25">
      <c r="A1" s="12"/>
      <c r="B1" s="12"/>
      <c r="C1" s="12"/>
      <c r="D1" s="110"/>
      <c r="E1" s="111" t="s">
        <v>512</v>
      </c>
    </row>
    <row r="2" spans="1:7" customFormat="1" ht="15" customHeight="1" x14ac:dyDescent="0.25">
      <c r="A2" s="12"/>
      <c r="B2" s="12"/>
      <c r="C2" s="12"/>
      <c r="D2" s="110"/>
      <c r="E2" s="111" t="str">
        <f>'1.d sz. melléklet'!F2</f>
        <v>a  6/2018. (V.31.) önkormányzati rendelethez</v>
      </c>
    </row>
    <row r="3" spans="1:7" customFormat="1" ht="15" customHeight="1" x14ac:dyDescent="0.25">
      <c r="A3" s="12"/>
      <c r="B3" s="12"/>
      <c r="C3" s="12"/>
      <c r="D3" s="110"/>
      <c r="E3" s="111"/>
    </row>
    <row r="4" spans="1:7" customFormat="1" ht="15" customHeight="1" x14ac:dyDescent="0.25">
      <c r="A4" s="12"/>
      <c r="B4" s="12"/>
      <c r="C4" s="12"/>
      <c r="D4" s="12"/>
      <c r="E4" s="110"/>
      <c r="F4" s="110"/>
      <c r="G4" s="111"/>
    </row>
    <row r="5" spans="1:7" ht="15" customHeight="1" x14ac:dyDescent="0.3">
      <c r="A5" s="999" t="s">
        <v>762</v>
      </c>
      <c r="B5" s="999"/>
      <c r="C5" s="999"/>
      <c r="D5" s="999"/>
      <c r="E5" s="999"/>
    </row>
    <row r="6" spans="1:7" ht="15" customHeight="1" x14ac:dyDescent="0.3">
      <c r="B6" s="131"/>
      <c r="C6" s="131"/>
      <c r="D6" s="131"/>
    </row>
    <row r="7" spans="1:7" ht="15" customHeight="1" x14ac:dyDescent="0.3">
      <c r="B7" s="136"/>
      <c r="C7" s="136"/>
      <c r="D7" s="136"/>
    </row>
    <row r="8" spans="1:7" ht="15" customHeight="1" x14ac:dyDescent="0.3">
      <c r="B8" s="152"/>
      <c r="C8" s="153" t="s">
        <v>454</v>
      </c>
      <c r="D8" s="153" t="s">
        <v>455</v>
      </c>
    </row>
    <row r="9" spans="1:7" ht="15" customHeight="1" x14ac:dyDescent="0.3">
      <c r="B9" s="152" t="s">
        <v>456</v>
      </c>
      <c r="C9" s="154">
        <v>10000</v>
      </c>
      <c r="D9" s="155" t="s">
        <v>457</v>
      </c>
    </row>
    <row r="10" spans="1:7" ht="15" customHeight="1" x14ac:dyDescent="0.3">
      <c r="B10" s="156" t="s">
        <v>458</v>
      </c>
      <c r="C10" s="157">
        <v>40900000</v>
      </c>
      <c r="D10" s="158" t="s">
        <v>459</v>
      </c>
    </row>
    <row r="11" spans="1:7" ht="15" customHeight="1" x14ac:dyDescent="0.3">
      <c r="B11" s="152" t="s">
        <v>296</v>
      </c>
      <c r="C11" s="159">
        <f>SUM(C9:C10)</f>
        <v>40910000</v>
      </c>
      <c r="D11" s="160" t="s">
        <v>460</v>
      </c>
    </row>
    <row r="12" spans="1:7" ht="15" customHeight="1" x14ac:dyDescent="0.3">
      <c r="B12" s="152"/>
      <c r="C12" s="152"/>
      <c r="D12" s="161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513</v>
      </c>
    </row>
    <row r="2" spans="1:9" ht="15" customHeight="1" x14ac:dyDescent="0.25">
      <c r="I2" s="5" t="str">
        <f>'1.d sz. melléklet'!F2</f>
        <v>a  6/2018. (V.31.) önkormányzati rendelethez</v>
      </c>
    </row>
    <row r="3" spans="1:9" ht="15" customHeight="1" x14ac:dyDescent="0.25"/>
    <row r="4" spans="1:9" s="9" customFormat="1" ht="15" customHeight="1" x14ac:dyDescent="0.25">
      <c r="A4" s="1000" t="s">
        <v>263</v>
      </c>
      <c r="B4" s="1001"/>
      <c r="C4" s="1001"/>
      <c r="D4" s="1001"/>
      <c r="E4" s="1001"/>
      <c r="F4" s="1001"/>
      <c r="G4" s="1001"/>
      <c r="H4" s="1001"/>
      <c r="I4" s="1001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79" t="s">
        <v>585</v>
      </c>
    </row>
    <row r="7" spans="1:9" s="9" customFormat="1" ht="96.6" thickTop="1" x14ac:dyDescent="0.25">
      <c r="A7" s="92" t="s">
        <v>146</v>
      </c>
      <c r="B7" s="93" t="s">
        <v>128</v>
      </c>
      <c r="C7" s="93" t="s">
        <v>264</v>
      </c>
      <c r="D7" s="93" t="s">
        <v>258</v>
      </c>
      <c r="E7" s="93" t="s">
        <v>262</v>
      </c>
      <c r="F7" s="93" t="s">
        <v>259</v>
      </c>
      <c r="G7" s="93" t="s">
        <v>514</v>
      </c>
      <c r="H7" s="93" t="s">
        <v>260</v>
      </c>
      <c r="I7" s="94" t="s">
        <v>515</v>
      </c>
    </row>
    <row r="8" spans="1:9" s="9" customFormat="1" ht="15" customHeight="1" thickBot="1" x14ac:dyDescent="0.3">
      <c r="A8" s="95" t="s">
        <v>481</v>
      </c>
      <c r="B8" s="96" t="s">
        <v>482</v>
      </c>
      <c r="C8" s="96" t="s">
        <v>483</v>
      </c>
      <c r="D8" s="96" t="s">
        <v>484</v>
      </c>
      <c r="E8" s="96" t="s">
        <v>485</v>
      </c>
      <c r="F8" s="96" t="s">
        <v>486</v>
      </c>
      <c r="G8" s="96" t="s">
        <v>487</v>
      </c>
      <c r="H8" s="96" t="s">
        <v>488</v>
      </c>
      <c r="I8" s="97" t="s">
        <v>489</v>
      </c>
    </row>
    <row r="9" spans="1:9" s="9" customFormat="1" ht="28.5" customHeight="1" thickTop="1" x14ac:dyDescent="0.25">
      <c r="A9" s="83" t="s">
        <v>63</v>
      </c>
      <c r="B9" s="84" t="s">
        <v>556</v>
      </c>
      <c r="C9" s="280"/>
      <c r="D9" s="85">
        <v>39622051</v>
      </c>
      <c r="E9" s="85">
        <v>0</v>
      </c>
      <c r="F9" s="85">
        <v>39622051</v>
      </c>
      <c r="G9" s="85">
        <v>0</v>
      </c>
      <c r="H9" s="85">
        <v>39622051</v>
      </c>
      <c r="I9" s="86">
        <v>0</v>
      </c>
    </row>
    <row r="10" spans="1:9" s="9" customFormat="1" ht="14.25" customHeight="1" x14ac:dyDescent="0.25">
      <c r="A10" s="1023" t="s">
        <v>64</v>
      </c>
      <c r="B10" s="1024" t="s">
        <v>265</v>
      </c>
      <c r="C10" s="778">
        <v>2.1</v>
      </c>
      <c r="D10" s="23">
        <v>9467010</v>
      </c>
      <c r="E10" s="23">
        <v>0</v>
      </c>
      <c r="F10" s="23">
        <v>9619827</v>
      </c>
      <c r="G10" s="23">
        <f t="shared" ref="G10:G12" si="0">F10-(D10+E10)</f>
        <v>152817</v>
      </c>
      <c r="H10" s="23">
        <v>9619827</v>
      </c>
      <c r="I10" s="51">
        <f>G10-(F10-H10)</f>
        <v>152817</v>
      </c>
    </row>
    <row r="11" spans="1:9" s="9" customFormat="1" ht="14.25" customHeight="1" x14ac:dyDescent="0.25">
      <c r="A11" s="1023"/>
      <c r="B11" s="1024"/>
      <c r="C11" s="779">
        <v>1</v>
      </c>
      <c r="D11" s="23">
        <v>1800000</v>
      </c>
      <c r="E11" s="23">
        <v>0</v>
      </c>
      <c r="F11" s="23">
        <f t="shared" ref="F11:F13" si="1">SUM(D11:E11)</f>
        <v>1800000</v>
      </c>
      <c r="G11" s="23">
        <f t="shared" si="0"/>
        <v>0</v>
      </c>
      <c r="H11" s="23">
        <f t="shared" ref="H11:H13" si="2">SUM(F11:G11)</f>
        <v>1800000</v>
      </c>
      <c r="I11" s="51">
        <v>0</v>
      </c>
    </row>
    <row r="12" spans="1:9" s="9" customFormat="1" ht="15" customHeight="1" x14ac:dyDescent="0.25">
      <c r="A12" s="21" t="s">
        <v>65</v>
      </c>
      <c r="B12" s="22" t="s">
        <v>266</v>
      </c>
      <c r="C12" s="779">
        <v>18.7</v>
      </c>
      <c r="D12" s="23">
        <v>1470600</v>
      </c>
      <c r="E12" s="23">
        <v>0</v>
      </c>
      <c r="F12" s="23">
        <v>1497833</v>
      </c>
      <c r="G12" s="23">
        <f t="shared" si="0"/>
        <v>27233</v>
      </c>
      <c r="H12" s="23">
        <v>1497833</v>
      </c>
      <c r="I12" s="51">
        <f>G12-(F12-H12)</f>
        <v>27233</v>
      </c>
    </row>
    <row r="13" spans="1:9" s="9" customFormat="1" ht="15" customHeight="1" x14ac:dyDescent="0.25">
      <c r="A13" s="571" t="s">
        <v>66</v>
      </c>
      <c r="B13" s="572" t="s">
        <v>554</v>
      </c>
      <c r="C13" s="779">
        <v>1</v>
      </c>
      <c r="D13" s="23">
        <v>418900</v>
      </c>
      <c r="E13" s="23"/>
      <c r="F13" s="23">
        <f t="shared" si="1"/>
        <v>418900</v>
      </c>
      <c r="G13" s="23"/>
      <c r="H13" s="23">
        <f t="shared" si="2"/>
        <v>418900</v>
      </c>
      <c r="I13" s="51"/>
    </row>
    <row r="14" spans="1:9" s="263" customFormat="1" ht="22.8" x14ac:dyDescent="0.2">
      <c r="A14" s="33" t="s">
        <v>67</v>
      </c>
      <c r="B14" s="34" t="s">
        <v>555</v>
      </c>
      <c r="C14" s="780"/>
      <c r="D14" s="35">
        <f>SUM(D10:D13)</f>
        <v>13156510</v>
      </c>
      <c r="E14" s="35">
        <f t="shared" ref="E14:H14" si="3">SUM(E10:E13)</f>
        <v>0</v>
      </c>
      <c r="F14" s="35">
        <f t="shared" si="3"/>
        <v>13336560</v>
      </c>
      <c r="G14" s="35">
        <f t="shared" si="3"/>
        <v>180050</v>
      </c>
      <c r="H14" s="35">
        <f t="shared" si="3"/>
        <v>13336560</v>
      </c>
      <c r="I14" s="79">
        <f>SUM(I10:I13)</f>
        <v>180050</v>
      </c>
    </row>
    <row r="15" spans="1:9" s="9" customFormat="1" ht="12" x14ac:dyDescent="0.25">
      <c r="A15" s="571" t="s">
        <v>68</v>
      </c>
      <c r="B15" s="22" t="s">
        <v>557</v>
      </c>
      <c r="C15" s="779"/>
      <c r="D15" s="23">
        <v>55360</v>
      </c>
      <c r="E15" s="23">
        <v>0</v>
      </c>
      <c r="F15" s="23">
        <v>0</v>
      </c>
      <c r="G15" s="23">
        <v>-55360</v>
      </c>
      <c r="H15" s="23">
        <v>0</v>
      </c>
      <c r="I15" s="51">
        <f>G15-(F15-H15)</f>
        <v>-55360</v>
      </c>
    </row>
    <row r="16" spans="1:9" s="9" customFormat="1" ht="15" customHeight="1" x14ac:dyDescent="0.25">
      <c r="A16" s="571" t="s">
        <v>69</v>
      </c>
      <c r="B16" s="22" t="s">
        <v>261</v>
      </c>
      <c r="C16" s="781">
        <v>0.6</v>
      </c>
      <c r="D16" s="23">
        <v>1014499</v>
      </c>
      <c r="E16" s="23">
        <v>69012</v>
      </c>
      <c r="F16" s="23">
        <v>1083511</v>
      </c>
      <c r="G16" s="23">
        <v>0</v>
      </c>
      <c r="H16" s="23">
        <v>1083511</v>
      </c>
      <c r="I16" s="51">
        <f>G16-(F16-H16)</f>
        <v>0</v>
      </c>
    </row>
    <row r="17" spans="1:9" s="9" customFormat="1" ht="34.799999999999997" thickBot="1" x14ac:dyDescent="0.3">
      <c r="A17" s="80" t="s">
        <v>70</v>
      </c>
      <c r="B17" s="81" t="s">
        <v>558</v>
      </c>
      <c r="C17" s="282"/>
      <c r="D17" s="125">
        <f t="shared" ref="D17:I17" si="4">SUM(D15:D16)</f>
        <v>1069859</v>
      </c>
      <c r="E17" s="125">
        <f t="shared" si="4"/>
        <v>69012</v>
      </c>
      <c r="F17" s="125">
        <f t="shared" si="4"/>
        <v>1083511</v>
      </c>
      <c r="G17" s="125">
        <f t="shared" si="4"/>
        <v>-55360</v>
      </c>
      <c r="H17" s="125">
        <f t="shared" si="4"/>
        <v>1083511</v>
      </c>
      <c r="I17" s="82">
        <f t="shared" si="4"/>
        <v>-55360</v>
      </c>
    </row>
    <row r="18" spans="1:9" s="8" customFormat="1" ht="18" customHeight="1" thickTop="1" thickBot="1" x14ac:dyDescent="0.3">
      <c r="A18" s="588" t="s">
        <v>71</v>
      </c>
      <c r="B18" s="73" t="s">
        <v>559</v>
      </c>
      <c r="C18" s="281"/>
      <c r="D18" s="74">
        <f t="shared" ref="D18:I18" si="5">D9+D14+D17</f>
        <v>53848420</v>
      </c>
      <c r="E18" s="74">
        <f t="shared" si="5"/>
        <v>69012</v>
      </c>
      <c r="F18" s="74">
        <f t="shared" si="5"/>
        <v>54042122</v>
      </c>
      <c r="G18" s="74">
        <f t="shared" si="5"/>
        <v>124690</v>
      </c>
      <c r="H18" s="74">
        <f t="shared" si="5"/>
        <v>54042122</v>
      </c>
      <c r="I18" s="107">
        <f t="shared" si="5"/>
        <v>124690</v>
      </c>
    </row>
    <row r="19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422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6/2018.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794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f>'3. sz. melléklet'!C8+'26.sz. melléklet'!C8</f>
        <v>90710215</v>
      </c>
      <c r="D8" s="202">
        <f>'3. sz. melléklet'!D8+'26.sz. melléklet'!D8</f>
        <v>0</v>
      </c>
      <c r="E8" s="192">
        <f>'3. sz. melléklet'!E8+'26.sz. melléklet'!E8</f>
        <v>92302092</v>
      </c>
    </row>
    <row r="9" spans="1:5" s="1" customFormat="1" ht="24" x14ac:dyDescent="0.25">
      <c r="A9" s="193" t="s">
        <v>64</v>
      </c>
      <c r="B9" s="439" t="s">
        <v>333</v>
      </c>
      <c r="C9" s="509">
        <f>'3. sz. melléklet'!C9+'26.sz. melléklet'!C9</f>
        <v>47494422</v>
      </c>
      <c r="D9" s="203">
        <f>'3. sz. melléklet'!D9+'26.sz. melléklet'!D9</f>
        <v>0</v>
      </c>
      <c r="E9" s="195">
        <f>'3. sz. melléklet'!E9+'26.sz. melléklet'!E9</f>
        <v>56648416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f>'3. sz. melléklet'!C10+'26.sz. melléklet'!C10</f>
        <v>7481422</v>
      </c>
      <c r="D10" s="203">
        <f>'3. sz. melléklet'!D10+'26.sz. melléklet'!D10</f>
        <v>0</v>
      </c>
      <c r="E10" s="195">
        <f>'3. sz. melléklet'!E10+'26.sz. melléklet'!E10</f>
        <v>7232472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'3. sz. melléklet'!C11+'26.sz. melléklet'!C11</f>
        <v>145686059</v>
      </c>
      <c r="D11" s="204">
        <f>'3. sz. melléklet'!D11+'26.sz. melléklet'!D11</f>
        <v>0</v>
      </c>
      <c r="E11" s="198">
        <f>'3. sz. melléklet'!E11+'26.sz. melléklet'!E11</f>
        <v>156182980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f>'3. sz. melléklet'!C12+'26.sz. melléklet'!C12</f>
        <v>0</v>
      </c>
      <c r="D12" s="203">
        <f>'3. sz. melléklet'!D12+'26.sz. melléklet'!D12</f>
        <v>0</v>
      </c>
      <c r="E12" s="195">
        <f>'3. sz. melléklet'!E12+'26.sz. melléklet'!E12</f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f>'3. sz. melléklet'!C13+'26.sz. melléklet'!C13</f>
        <v>0</v>
      </c>
      <c r="D13" s="203">
        <f>'3. sz. melléklet'!D13+'26.sz. melléklet'!D13</f>
        <v>0</v>
      </c>
      <c r="E13" s="195">
        <f>'3. sz. melléklet'!E13+'26.sz. melléklet'!E13</f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f>'3. sz. melléklet'!C14+'26.sz. melléklet'!C14</f>
        <v>0</v>
      </c>
      <c r="D14" s="204">
        <f>'3. sz. melléklet'!D14+'26.sz. melléklet'!D14</f>
        <v>0</v>
      </c>
      <c r="E14" s="198">
        <f>'3. sz. melléklet'!E14+'26.sz. melléklet'!E14</f>
        <v>0</v>
      </c>
    </row>
    <row r="15" spans="1:5" s="1" customFormat="1" x14ac:dyDescent="0.25">
      <c r="A15" s="193" t="s">
        <v>70</v>
      </c>
      <c r="B15" s="439" t="s">
        <v>337</v>
      </c>
      <c r="C15" s="509">
        <f>'3. sz. melléklet'!C15+'26.sz. melléklet'!C15</f>
        <v>96819808</v>
      </c>
      <c r="D15" s="203">
        <f>'3. sz. melléklet'!D15+'26.sz. melléklet'!D15</f>
        <v>0</v>
      </c>
      <c r="E15" s="195">
        <f>'3. sz. melléklet'!E15+'26.sz. melléklet'!E15-18692997</f>
        <v>73129648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f>'3. sz. melléklet'!C16+'26.sz. melléklet'!C16</f>
        <v>4723725</v>
      </c>
      <c r="D16" s="203">
        <f>'3. sz. melléklet'!D16+'26.sz. melléklet'!D16</f>
        <v>0</v>
      </c>
      <c r="E16" s="195">
        <f>'3. sz. melléklet'!E16+'26.sz. melléklet'!E16</f>
        <v>6991699</v>
      </c>
    </row>
    <row r="17" spans="1:5" s="1" customFormat="1" ht="15" customHeight="1" x14ac:dyDescent="0.25">
      <c r="A17" s="193" t="s">
        <v>72</v>
      </c>
      <c r="B17" s="439" t="s">
        <v>586</v>
      </c>
      <c r="C17" s="509">
        <f>'3. sz. melléklet'!C17+'26.sz. melléklet'!C17</f>
        <v>121020</v>
      </c>
      <c r="D17" s="203">
        <f>'3. sz. melléklet'!D17+'26.sz. melléklet'!D17</f>
        <v>0</v>
      </c>
      <c r="E17" s="195">
        <f>'3. sz. melléklet'!E17+'26.sz. melléklet'!E17</f>
        <v>109126904</v>
      </c>
    </row>
    <row r="18" spans="1:5" s="1" customFormat="1" ht="15" customHeight="1" x14ac:dyDescent="0.25">
      <c r="A18" s="193">
        <v>11</v>
      </c>
      <c r="B18" s="439" t="s">
        <v>587</v>
      </c>
      <c r="C18" s="509">
        <f>'3. sz. melléklet'!C18+'26.sz. melléklet'!C18</f>
        <v>9784476</v>
      </c>
      <c r="D18" s="203">
        <f>'3. sz. melléklet'!D18+'26.sz. melléklet'!D18</f>
        <v>0</v>
      </c>
      <c r="E18" s="195">
        <f>'3. sz. melléklet'!E18+'26.sz. melléklet'!E18</f>
        <v>41020296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111449029</v>
      </c>
      <c r="D19" s="204">
        <f>'3. sz. melléklet'!D19+'26.sz. melléklet'!D19</f>
        <v>0</v>
      </c>
      <c r="E19" s="198">
        <f>SUM(E15:E18)</f>
        <v>230268547</v>
      </c>
    </row>
    <row r="20" spans="1:5" s="1" customFormat="1" ht="15" customHeight="1" x14ac:dyDescent="0.25">
      <c r="A20" s="193">
        <v>13</v>
      </c>
      <c r="B20" s="439" t="s">
        <v>588</v>
      </c>
      <c r="C20" s="509">
        <f>'3. sz. melléklet'!C20+'26.sz. melléklet'!C20</f>
        <v>11022220</v>
      </c>
      <c r="D20" s="203">
        <f>'3. sz. melléklet'!D20+'26.sz. melléklet'!D20</f>
        <v>0</v>
      </c>
      <c r="E20" s="195">
        <f>'3. sz. melléklet'!E20+'26.sz. melléklet'!E20</f>
        <v>10357987</v>
      </c>
    </row>
    <row r="21" spans="1:5" s="1" customFormat="1" ht="15" customHeight="1" x14ac:dyDescent="0.25">
      <c r="A21" s="193">
        <v>14</v>
      </c>
      <c r="B21" s="439" t="s">
        <v>589</v>
      </c>
      <c r="C21" s="509">
        <f>'3. sz. melléklet'!C21+'26.sz. melléklet'!C21</f>
        <v>69466353</v>
      </c>
      <c r="D21" s="203">
        <f>'3. sz. melléklet'!D21+'26.sz. melléklet'!D21</f>
        <v>0</v>
      </c>
      <c r="E21" s="195">
        <f>'3. sz. melléklet'!E21+'26.sz. melléklet'!E21</f>
        <v>58867451</v>
      </c>
    </row>
    <row r="22" spans="1:5" s="1" customFormat="1" ht="15" customHeight="1" x14ac:dyDescent="0.25">
      <c r="A22" s="193">
        <v>15</v>
      </c>
      <c r="B22" s="439" t="s">
        <v>590</v>
      </c>
      <c r="C22" s="509">
        <f>'3. sz. melléklet'!C22+'26.sz. melléklet'!C22</f>
        <v>175500</v>
      </c>
      <c r="D22" s="203">
        <f>'3. sz. melléklet'!D22+'26.sz. melléklet'!D22</f>
        <v>0</v>
      </c>
      <c r="E22" s="195">
        <f>'3. sz. melléklet'!E22+'26.sz. melléklet'!E22</f>
        <v>351000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f>'3. sz. melléklet'!C23+'26.sz. melléklet'!C23</f>
        <v>34342</v>
      </c>
      <c r="D23" s="203">
        <f>'3. sz. melléklet'!D23+'26.sz. melléklet'!D23</f>
        <v>0</v>
      </c>
      <c r="E23" s="195">
        <f>'3. sz. melléklet'!E23+'26.sz. melléklet'!E23</f>
        <v>0</v>
      </c>
    </row>
    <row r="24" spans="1:5" ht="15" customHeight="1" x14ac:dyDescent="0.25">
      <c r="A24" s="196">
        <v>17</v>
      </c>
      <c r="B24" s="440" t="s">
        <v>593</v>
      </c>
      <c r="C24" s="238">
        <f>'3. sz. melléklet'!C24+'26.sz. melléklet'!C24</f>
        <v>80698415</v>
      </c>
      <c r="D24" s="204">
        <f>'3. sz. melléklet'!D24+'26.sz. melléklet'!D24</f>
        <v>0</v>
      </c>
      <c r="E24" s="198">
        <f>'3. sz. melléklet'!E24+'26.sz. melléklet'!E24</f>
        <v>69576438</v>
      </c>
    </row>
    <row r="25" spans="1:5" ht="15" customHeight="1" x14ac:dyDescent="0.25">
      <c r="A25" s="193">
        <v>18</v>
      </c>
      <c r="B25" s="439" t="s">
        <v>594</v>
      </c>
      <c r="C25" s="509">
        <f>'3. sz. melléklet'!C25+'26.sz. melléklet'!C25</f>
        <v>32786028</v>
      </c>
      <c r="D25" s="203">
        <f>'3. sz. melléklet'!D25+'26.sz. melléklet'!D25</f>
        <v>0</v>
      </c>
      <c r="E25" s="195">
        <f>'3. sz. melléklet'!E25+'26.sz. melléklet'!E25</f>
        <v>34574298</v>
      </c>
    </row>
    <row r="26" spans="1:5" ht="15" customHeight="1" x14ac:dyDescent="0.25">
      <c r="A26" s="193">
        <v>19</v>
      </c>
      <c r="B26" s="439" t="s">
        <v>595</v>
      </c>
      <c r="C26" s="509">
        <f>'3. sz. melléklet'!C26+'26.sz. melléklet'!C26</f>
        <v>13282354</v>
      </c>
      <c r="D26" s="203">
        <f>'3. sz. melléklet'!D26+'26.sz. melléklet'!D26</f>
        <v>0</v>
      </c>
      <c r="E26" s="195">
        <f>'3. sz. melléklet'!E26+'26.sz. melléklet'!E26</f>
        <v>16833527</v>
      </c>
    </row>
    <row r="27" spans="1:5" ht="15" customHeight="1" x14ac:dyDescent="0.25">
      <c r="A27" s="193">
        <v>20</v>
      </c>
      <c r="B27" s="439" t="s">
        <v>596</v>
      </c>
      <c r="C27" s="509">
        <f>'3. sz. melléklet'!C27+'26.sz. melléklet'!C27</f>
        <v>12911113</v>
      </c>
      <c r="D27" s="203">
        <f>'3. sz. melléklet'!D27+'26.sz. melléklet'!D27</f>
        <v>0</v>
      </c>
      <c r="E27" s="195">
        <f>'3. sz. melléklet'!E27+'26.sz. melléklet'!E27</f>
        <v>11876063</v>
      </c>
    </row>
    <row r="28" spans="1:5" ht="15" customHeight="1" x14ac:dyDescent="0.25">
      <c r="A28" s="196">
        <v>21</v>
      </c>
      <c r="B28" s="440" t="s">
        <v>597</v>
      </c>
      <c r="C28" s="238">
        <f>'3. sz. melléklet'!C28+'26.sz. melléklet'!C28</f>
        <v>58979495</v>
      </c>
      <c r="D28" s="204">
        <f>'3. sz. melléklet'!D28+'26.sz. melléklet'!D28</f>
        <v>0</v>
      </c>
      <c r="E28" s="198">
        <f>'3. sz. melléklet'!E28+'26.sz. melléklet'!E28</f>
        <v>63283888</v>
      </c>
    </row>
    <row r="29" spans="1:5" ht="15" customHeight="1" x14ac:dyDescent="0.25">
      <c r="A29" s="196">
        <v>22</v>
      </c>
      <c r="B29" s="440" t="s">
        <v>339</v>
      </c>
      <c r="C29" s="238">
        <f>'3. sz. melléklet'!C29+'26.sz. melléklet'!C29</f>
        <v>45240979</v>
      </c>
      <c r="D29" s="204">
        <f>'3. sz. melléklet'!D29+'26.sz. melléklet'!D29</f>
        <v>0</v>
      </c>
      <c r="E29" s="198">
        <f>'3. sz. melléklet'!E29+'26.sz. melléklet'!E29</f>
        <v>44948315</v>
      </c>
    </row>
    <row r="30" spans="1:5" ht="15" customHeight="1" x14ac:dyDescent="0.25">
      <c r="A30" s="196">
        <v>23</v>
      </c>
      <c r="B30" s="440" t="s">
        <v>340</v>
      </c>
      <c r="C30" s="238">
        <f>'3. sz. melléklet'!C30+'26.sz. melléklet'!C30</f>
        <v>86000806</v>
      </c>
      <c r="D30" s="204">
        <f>'3. sz. melléklet'!D30+'26.sz. melléklet'!D30</f>
        <v>0</v>
      </c>
      <c r="E30" s="198">
        <f>'3. sz. melléklet'!E30+'26.sz. melléklet'!E30-18692997</f>
        <v>75419690</v>
      </c>
    </row>
    <row r="31" spans="1:5" ht="18" customHeight="1" x14ac:dyDescent="0.25">
      <c r="A31" s="196">
        <v>24</v>
      </c>
      <c r="B31" s="440" t="s">
        <v>23</v>
      </c>
      <c r="C31" s="238">
        <f>'3. sz. melléklet'!C31+'26.sz. melléklet'!C31</f>
        <v>-13784607</v>
      </c>
      <c r="D31" s="513">
        <f>'3. sz. melléklet'!D31+'26.sz. melléklet'!D31</f>
        <v>0</v>
      </c>
      <c r="E31" s="237">
        <f>'3. sz. melléklet'!E31+'26.sz. melléklet'!E31</f>
        <v>133223196</v>
      </c>
    </row>
    <row r="32" spans="1:5" ht="15" customHeight="1" x14ac:dyDescent="0.25">
      <c r="A32" s="193">
        <v>25</v>
      </c>
      <c r="B32" s="500" t="s">
        <v>598</v>
      </c>
      <c r="C32" s="509">
        <f>'3. sz. melléklet'!C32+'26.sz. melléklet'!C32</f>
        <v>299000</v>
      </c>
      <c r="D32" s="203">
        <f>'3. sz. melléklet'!D32+'26.sz. melléklet'!D32</f>
        <v>0</v>
      </c>
      <c r="E32" s="195">
        <f>'3. sz. melléklet'!E32+'26.sz. melléklet'!E32</f>
        <v>299000</v>
      </c>
    </row>
    <row r="33" spans="1:5" ht="24" x14ac:dyDescent="0.25">
      <c r="A33" s="706">
        <v>26</v>
      </c>
      <c r="B33" s="635" t="s">
        <v>599</v>
      </c>
      <c r="C33" s="509">
        <f>'3. sz. melléklet'!C33+'26.sz. melléklet'!C33</f>
        <v>0</v>
      </c>
      <c r="D33" s="203">
        <f>'3. sz. melléklet'!D33+'26.sz. melléklet'!D33</f>
        <v>0</v>
      </c>
      <c r="E33" s="195">
        <f>'3. sz. melléklet'!E33+'26.sz. melléklet'!E33</f>
        <v>0</v>
      </c>
    </row>
    <row r="34" spans="1:5" ht="24" x14ac:dyDescent="0.25">
      <c r="A34" s="706">
        <v>27</v>
      </c>
      <c r="B34" s="635" t="s">
        <v>600</v>
      </c>
      <c r="C34" s="509">
        <f>'3. sz. melléklet'!C34+'26.sz. melléklet'!C34</f>
        <v>0</v>
      </c>
      <c r="D34" s="203">
        <f>'3. sz. melléklet'!D34+'26.sz. melléklet'!D34</f>
        <v>0</v>
      </c>
      <c r="E34" s="195">
        <f>'3. sz. melléklet'!E34+'26.sz. melléklet'!E34</f>
        <v>0</v>
      </c>
    </row>
    <row r="35" spans="1:5" ht="24" x14ac:dyDescent="0.25">
      <c r="A35" s="193">
        <v>28</v>
      </c>
      <c r="B35" s="707" t="s">
        <v>601</v>
      </c>
      <c r="C35" s="509">
        <f>'3. sz. melléklet'!C35+'26.sz. melléklet'!C35</f>
        <v>1934836</v>
      </c>
      <c r="D35" s="203">
        <f>'3. sz. melléklet'!D35+'26.sz. melléklet'!D35</f>
        <v>0</v>
      </c>
      <c r="E35" s="195">
        <f>'3. sz. melléklet'!E35+'26.sz. melléklet'!E35</f>
        <v>706076</v>
      </c>
    </row>
    <row r="36" spans="1:5" ht="15" customHeight="1" x14ac:dyDescent="0.25">
      <c r="A36" s="193">
        <v>29</v>
      </c>
      <c r="B36" s="500" t="s">
        <v>602</v>
      </c>
      <c r="C36" s="586">
        <f>'3. sz. melléklet'!C36+'26.sz. melléklet'!C36</f>
        <v>0</v>
      </c>
      <c r="D36" s="501">
        <f>'3. sz. melléklet'!D36+'26.sz. melléklet'!D36</f>
        <v>0</v>
      </c>
      <c r="E36" s="502">
        <f>'3. sz. melléklet'!E36+'26.sz. melléklet'!E36</f>
        <v>0</v>
      </c>
    </row>
    <row r="37" spans="1:5" ht="24" x14ac:dyDescent="0.25">
      <c r="A37" s="706">
        <v>30</v>
      </c>
      <c r="B37" s="635" t="s">
        <v>603</v>
      </c>
      <c r="C37" s="586">
        <f>'3. sz. melléklet'!C37+'26.sz. melléklet'!C37</f>
        <v>0</v>
      </c>
      <c r="D37" s="501">
        <f>'3. sz. melléklet'!D37+'26.sz. melléklet'!D37</f>
        <v>0</v>
      </c>
      <c r="E37" s="502">
        <f>'3. sz. melléklet'!E37+'26.sz. melléklet'!E37</f>
        <v>0</v>
      </c>
    </row>
    <row r="38" spans="1:5" ht="24" x14ac:dyDescent="0.25">
      <c r="A38" s="706">
        <v>31</v>
      </c>
      <c r="B38" s="635" t="s">
        <v>604</v>
      </c>
      <c r="C38" s="586">
        <f>'3. sz. melléklet'!C38+'26.sz. melléklet'!C38</f>
        <v>0</v>
      </c>
      <c r="D38" s="501">
        <f>'3. sz. melléklet'!D38+'26.sz. melléklet'!D38</f>
        <v>0</v>
      </c>
      <c r="E38" s="502">
        <f>'3. sz. melléklet'!E38+'26.sz. melléklet'!E38</f>
        <v>0</v>
      </c>
    </row>
    <row r="39" spans="1:5" ht="23.4" thickBot="1" x14ac:dyDescent="0.3">
      <c r="A39" s="710">
        <v>32</v>
      </c>
      <c r="B39" s="711" t="s">
        <v>605</v>
      </c>
      <c r="C39" s="510">
        <f>'3. sz. melléklet'!C39+'26.sz. melléklet'!C39</f>
        <v>2233836</v>
      </c>
      <c r="D39" s="510">
        <f>'3. sz. melléklet'!D39+'26.sz. melléklet'!D39</f>
        <v>0</v>
      </c>
      <c r="E39" s="225">
        <f>'3. sz. melléklet'!E39+'26.sz. melléklet'!E39</f>
        <v>1005076</v>
      </c>
    </row>
    <row r="40" spans="1:5" ht="15" customHeight="1" thickTop="1" x14ac:dyDescent="0.25">
      <c r="A40" s="498"/>
      <c r="B40" s="499"/>
      <c r="C40" s="163"/>
      <c r="D40" s="163"/>
      <c r="E40" s="163"/>
    </row>
    <row r="41" spans="1:5" ht="15" customHeight="1" x14ac:dyDescent="0.25">
      <c r="A41" s="189"/>
      <c r="B41" s="185"/>
      <c r="C41" s="186"/>
      <c r="D41" s="186"/>
      <c r="E41" s="235" t="s">
        <v>421</v>
      </c>
    </row>
    <row r="42" spans="1:5" ht="15" customHeight="1" x14ac:dyDescent="0.25">
      <c r="A42" s="189"/>
      <c r="B42" s="185"/>
      <c r="C42" s="186"/>
      <c r="D42" s="186"/>
      <c r="E42" s="235" t="str">
        <f>E2</f>
        <v>a  6/2018. (V.31.) önkormányzati rendelethez</v>
      </c>
    </row>
    <row r="43" spans="1:5" ht="15" customHeight="1" x14ac:dyDescent="0.25">
      <c r="A43" s="189"/>
      <c r="C43" s="186"/>
      <c r="D43" s="186"/>
      <c r="E43" s="186"/>
    </row>
    <row r="44" spans="1:5" ht="15" customHeight="1" thickBot="1" x14ac:dyDescent="0.3">
      <c r="A44" s="189"/>
      <c r="B44" s="185"/>
      <c r="C44" s="10"/>
      <c r="D44" s="15"/>
      <c r="E44" s="5" t="s">
        <v>585</v>
      </c>
    </row>
    <row r="45" spans="1:5" ht="48.75" customHeight="1" thickTop="1" x14ac:dyDescent="0.25">
      <c r="A45" s="30" t="s">
        <v>146</v>
      </c>
      <c r="B45" s="31" t="s">
        <v>128</v>
      </c>
      <c r="C45" s="214" t="s">
        <v>144</v>
      </c>
      <c r="D45" s="31" t="s">
        <v>20</v>
      </c>
      <c r="E45" s="32" t="s">
        <v>22</v>
      </c>
    </row>
    <row r="46" spans="1:5" ht="15" customHeight="1" thickBot="1" x14ac:dyDescent="0.3">
      <c r="A46" s="47" t="s">
        <v>481</v>
      </c>
      <c r="B46" s="48" t="s">
        <v>497</v>
      </c>
      <c r="C46" s="437" t="s">
        <v>483</v>
      </c>
      <c r="D46" s="48" t="s">
        <v>484</v>
      </c>
      <c r="E46" s="49" t="s">
        <v>498</v>
      </c>
    </row>
    <row r="47" spans="1:5" ht="15" customHeight="1" thickTop="1" x14ac:dyDescent="0.25">
      <c r="A47" s="709">
        <v>33</v>
      </c>
      <c r="B47" s="635" t="s">
        <v>610</v>
      </c>
      <c r="C47" s="586">
        <f>'3. sz. melléklet'!C46+'26.sz. melléklet'!C47</f>
        <v>0</v>
      </c>
      <c r="D47" s="501">
        <f>'3. sz. melléklet'!D46+'26.sz. melléklet'!D47</f>
        <v>0</v>
      </c>
      <c r="E47" s="502">
        <f>'3. sz. melléklet'!E46+'26.sz. melléklet'!E47</f>
        <v>0</v>
      </c>
    </row>
    <row r="48" spans="1:5" ht="24" x14ac:dyDescent="0.25">
      <c r="A48" s="706">
        <v>34</v>
      </c>
      <c r="B48" s="635" t="s">
        <v>606</v>
      </c>
      <c r="C48" s="509">
        <f>'3. sz. melléklet'!C47+'26.sz. melléklet'!C48</f>
        <v>0</v>
      </c>
      <c r="D48" s="203">
        <f>'3. sz. melléklet'!D47+'26.sz. melléklet'!D48</f>
        <v>0</v>
      </c>
      <c r="E48" s="195">
        <f>'3. sz. melléklet'!E47+'26.sz. melléklet'!E48</f>
        <v>0</v>
      </c>
    </row>
    <row r="49" spans="1:6" ht="15" customHeight="1" x14ac:dyDescent="0.25">
      <c r="A49" s="706">
        <v>35</v>
      </c>
      <c r="B49" s="635" t="s">
        <v>607</v>
      </c>
      <c r="C49" s="509">
        <f>'3. sz. melléklet'!C48+'26.sz. melléklet'!C49</f>
        <v>8840</v>
      </c>
      <c r="D49" s="203">
        <f>'3. sz. melléklet'!D48+'26.sz. melléklet'!D49</f>
        <v>0</v>
      </c>
      <c r="E49" s="195">
        <f>'3. sz. melléklet'!E48+'26.sz. melléklet'!E49</f>
        <v>39838</v>
      </c>
    </row>
    <row r="50" spans="1:6" ht="15" customHeight="1" x14ac:dyDescent="0.25">
      <c r="A50" s="706">
        <v>36</v>
      </c>
      <c r="B50" s="635" t="s">
        <v>609</v>
      </c>
      <c r="C50" s="509">
        <f>'3. sz. melléklet'!C49+'26.sz. melléklet'!C50</f>
        <v>0</v>
      </c>
      <c r="D50" s="203">
        <f>'3. sz. melléklet'!D49+'26.sz. melléklet'!D50</f>
        <v>0</v>
      </c>
      <c r="E50" s="195">
        <f>'3. sz. melléklet'!E49+'26.sz. melléklet'!E50</f>
        <v>0</v>
      </c>
    </row>
    <row r="51" spans="1:6" ht="15" customHeight="1" x14ac:dyDescent="0.25">
      <c r="A51" s="706">
        <v>37</v>
      </c>
      <c r="B51" s="635" t="s">
        <v>608</v>
      </c>
      <c r="C51" s="509">
        <f>'3. sz. melléklet'!C50+'26.sz. melléklet'!C51</f>
        <v>0</v>
      </c>
      <c r="D51" s="203">
        <f>'3. sz. melléklet'!D50+'26.sz. melléklet'!D51</f>
        <v>0</v>
      </c>
      <c r="E51" s="195">
        <f>'3. sz. melléklet'!E50+'26.sz. melléklet'!E51</f>
        <v>0</v>
      </c>
    </row>
    <row r="52" spans="1:6" ht="15" customHeight="1" x14ac:dyDescent="0.25">
      <c r="A52" s="196">
        <v>38</v>
      </c>
      <c r="B52" s="708" t="s">
        <v>611</v>
      </c>
      <c r="C52" s="238">
        <f>'3. sz. melléklet'!C51+'26.sz. melléklet'!C52</f>
        <v>8840</v>
      </c>
      <c r="D52" s="238">
        <f>'3. sz. melléklet'!D51+'26.sz. melléklet'!D52</f>
        <v>0</v>
      </c>
      <c r="E52" s="198">
        <f>'3. sz. melléklet'!E51+'26.sz. melléklet'!E52</f>
        <v>39838</v>
      </c>
    </row>
    <row r="53" spans="1:6" ht="18" customHeight="1" thickBot="1" x14ac:dyDescent="0.3">
      <c r="A53" s="199">
        <v>39</v>
      </c>
      <c r="B53" s="441" t="s">
        <v>341</v>
      </c>
      <c r="C53" s="512">
        <f>'3. sz. melléklet'!C52+'26.sz. melléklet'!C53</f>
        <v>2224996</v>
      </c>
      <c r="D53" s="205">
        <f>'3. sz. melléklet'!D52+'26.sz. melléklet'!D53</f>
        <v>0</v>
      </c>
      <c r="E53" s="201">
        <f>'3. sz. melléklet'!E52+'26.sz. melléklet'!E53</f>
        <v>965238</v>
      </c>
    </row>
    <row r="54" spans="1:6" ht="18" customHeight="1" thickTop="1" thickBot="1" x14ac:dyDescent="0.3">
      <c r="A54" s="199">
        <v>40</v>
      </c>
      <c r="B54" s="441" t="s">
        <v>612</v>
      </c>
      <c r="C54" s="512">
        <f>'3. sz. melléklet'!C53+'26.sz. melléklet'!C54</f>
        <v>-11559611</v>
      </c>
      <c r="D54" s="205">
        <f>'3. sz. melléklet'!D53+'26.sz. melléklet'!D54</f>
        <v>0</v>
      </c>
      <c r="E54" s="201">
        <f>'3. sz. melléklet'!E53+'26.sz. melléklet'!E54</f>
        <v>134188434</v>
      </c>
    </row>
    <row r="55" spans="1:6" ht="18" customHeight="1" thickTop="1" x14ac:dyDescent="0.25">
      <c r="B55" s="164"/>
      <c r="C55" s="168"/>
      <c r="D55" s="168"/>
      <c r="E55" s="168"/>
    </row>
    <row r="56" spans="1:6" x14ac:dyDescent="0.25">
      <c r="B56" s="164"/>
      <c r="C56" s="168"/>
      <c r="D56" s="168"/>
      <c r="E56" s="168"/>
      <c r="F56" s="236"/>
    </row>
    <row r="57" spans="1:6" x14ac:dyDescent="0.25">
      <c r="B57" s="164"/>
      <c r="C57" s="168"/>
      <c r="D57" s="168"/>
      <c r="E57" s="168"/>
      <c r="F57" s="236"/>
    </row>
    <row r="58" spans="1:6" x14ac:dyDescent="0.25">
      <c r="B58" s="164"/>
      <c r="C58" s="163"/>
      <c r="D58" s="163"/>
      <c r="E58" s="163"/>
      <c r="F58" s="236"/>
    </row>
    <row r="59" spans="1:6" x14ac:dyDescent="0.25">
      <c r="B59" s="164"/>
      <c r="C59" s="163"/>
      <c r="D59" s="163"/>
      <c r="E59" s="163"/>
      <c r="F59" s="236"/>
    </row>
    <row r="60" spans="1:6" x14ac:dyDescent="0.25">
      <c r="B60" s="164"/>
      <c r="C60" s="168"/>
      <c r="D60" s="168"/>
      <c r="E60" s="168"/>
      <c r="F60" s="236"/>
    </row>
    <row r="61" spans="1:6" x14ac:dyDescent="0.25">
      <c r="B61" s="164"/>
      <c r="C61" s="168"/>
      <c r="D61" s="168"/>
      <c r="E61" s="168"/>
      <c r="F61" s="236"/>
    </row>
    <row r="62" spans="1:6" x14ac:dyDescent="0.25">
      <c r="B62" s="164"/>
      <c r="C62" s="168"/>
      <c r="D62" s="168"/>
      <c r="E62" s="168"/>
      <c r="F62" s="236"/>
    </row>
    <row r="63" spans="1:6" x14ac:dyDescent="0.25">
      <c r="B63" s="164"/>
      <c r="C63" s="168"/>
      <c r="D63" s="168"/>
      <c r="E63" s="168"/>
      <c r="F63" s="236"/>
    </row>
    <row r="64" spans="1:6" x14ac:dyDescent="0.25">
      <c r="F64" s="236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3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517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6/2018. (V.31.) önkormányzati rendelethez</v>
      </c>
    </row>
    <row r="3" spans="1:6" ht="1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1000" t="s">
        <v>561</v>
      </c>
      <c r="B4" s="1001"/>
      <c r="C4" s="1001"/>
      <c r="D4" s="1001"/>
      <c r="E4" s="1001"/>
      <c r="F4" s="1001"/>
    </row>
    <row r="5" spans="1:6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2" customFormat="1" ht="60.6" thickTop="1" x14ac:dyDescent="0.25">
      <c r="A6" s="30" t="s">
        <v>146</v>
      </c>
      <c r="B6" s="31" t="s">
        <v>128</v>
      </c>
      <c r="C6" s="31" t="s">
        <v>51</v>
      </c>
      <c r="D6" s="31" t="s">
        <v>763</v>
      </c>
      <c r="E6" s="31" t="s">
        <v>775</v>
      </c>
      <c r="F6" s="32" t="s">
        <v>516</v>
      </c>
    </row>
    <row r="7" spans="1:6" s="2" customFormat="1" ht="1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ht="15" customHeight="1" thickTop="1" x14ac:dyDescent="0.25">
      <c r="A8" s="855" t="s">
        <v>63</v>
      </c>
      <c r="B8" s="63" t="s">
        <v>52</v>
      </c>
      <c r="C8" s="64">
        <v>8977500</v>
      </c>
      <c r="D8" s="64">
        <v>8824300</v>
      </c>
      <c r="E8" s="64">
        <v>0</v>
      </c>
      <c r="F8" s="257">
        <f>D8+E8-C8</f>
        <v>-153200</v>
      </c>
    </row>
    <row r="9" spans="1:6" ht="24" customHeight="1" x14ac:dyDescent="0.25">
      <c r="A9" s="573" t="s">
        <v>64</v>
      </c>
      <c r="B9" s="813" t="s">
        <v>766</v>
      </c>
      <c r="C9" s="23">
        <v>426720</v>
      </c>
      <c r="D9" s="23">
        <v>426720</v>
      </c>
      <c r="E9" s="23">
        <v>0</v>
      </c>
      <c r="F9" s="51">
        <f>D9+E9-C9</f>
        <v>0</v>
      </c>
    </row>
    <row r="10" spans="1:6" s="180" customFormat="1" ht="24" x14ac:dyDescent="0.25">
      <c r="A10" s="830" t="s">
        <v>65</v>
      </c>
      <c r="B10" s="852" t="s">
        <v>767</v>
      </c>
      <c r="C10" s="853">
        <f>C8+C9</f>
        <v>9404220</v>
      </c>
      <c r="D10" s="853">
        <f>D8+D9</f>
        <v>9251020</v>
      </c>
      <c r="E10" s="853">
        <f t="shared" ref="E10:F10" si="0">SUM(E8)</f>
        <v>0</v>
      </c>
      <c r="F10" s="854">
        <f t="shared" si="0"/>
        <v>-153200</v>
      </c>
    </row>
    <row r="11" spans="1:6" ht="15" customHeight="1" x14ac:dyDescent="0.25">
      <c r="A11" s="856" t="s">
        <v>66</v>
      </c>
      <c r="B11" s="34" t="s">
        <v>768</v>
      </c>
      <c r="C11" s="35">
        <f>C10</f>
        <v>9404220</v>
      </c>
      <c r="D11" s="35">
        <f t="shared" ref="D11:F11" si="1">D10</f>
        <v>9251020</v>
      </c>
      <c r="E11" s="35">
        <f t="shared" si="1"/>
        <v>0</v>
      </c>
      <c r="F11" s="79">
        <f t="shared" si="1"/>
        <v>-153200</v>
      </c>
    </row>
    <row r="12" spans="1:6" ht="15" customHeight="1" x14ac:dyDescent="0.25">
      <c r="A12" s="573" t="s">
        <v>67</v>
      </c>
      <c r="B12" s="572" t="s">
        <v>764</v>
      </c>
      <c r="C12" s="23">
        <v>56769</v>
      </c>
      <c r="D12" s="23">
        <v>56769</v>
      </c>
      <c r="E12" s="23">
        <v>0</v>
      </c>
      <c r="F12" s="51">
        <f t="shared" ref="F12:F21" si="2">D12+E12-C12</f>
        <v>0</v>
      </c>
    </row>
    <row r="13" spans="1:6" ht="15" customHeight="1" x14ac:dyDescent="0.25">
      <c r="A13" s="573" t="s">
        <v>68</v>
      </c>
      <c r="B13" s="813" t="s">
        <v>765</v>
      </c>
      <c r="C13" s="23">
        <v>1000000</v>
      </c>
      <c r="D13" s="23">
        <v>1000000</v>
      </c>
      <c r="E13" s="23"/>
      <c r="F13" s="51"/>
    </row>
    <row r="14" spans="1:6" ht="15" customHeight="1" x14ac:dyDescent="0.25">
      <c r="A14" s="573" t="s">
        <v>69</v>
      </c>
      <c r="B14" s="572" t="s">
        <v>560</v>
      </c>
      <c r="C14" s="23">
        <v>4896000</v>
      </c>
      <c r="D14" s="23">
        <v>4013220</v>
      </c>
      <c r="E14" s="23">
        <v>0</v>
      </c>
      <c r="F14" s="51">
        <f t="shared" si="2"/>
        <v>-882780</v>
      </c>
    </row>
    <row r="15" spans="1:6" ht="24" x14ac:dyDescent="0.25">
      <c r="A15" s="573" t="s">
        <v>70</v>
      </c>
      <c r="B15" s="572" t="s">
        <v>154</v>
      </c>
      <c r="C15" s="23">
        <v>1200000</v>
      </c>
      <c r="D15" s="23">
        <v>1200000</v>
      </c>
      <c r="E15" s="23">
        <v>0</v>
      </c>
      <c r="F15" s="51">
        <f t="shared" si="2"/>
        <v>0</v>
      </c>
    </row>
    <row r="16" spans="1:6" ht="15" customHeight="1" x14ac:dyDescent="0.25">
      <c r="A16" s="573" t="s">
        <v>71</v>
      </c>
      <c r="B16" s="813" t="s">
        <v>769</v>
      </c>
      <c r="C16" s="23">
        <v>140910</v>
      </c>
      <c r="D16" s="23">
        <v>140910</v>
      </c>
      <c r="E16" s="23"/>
      <c r="F16" s="51">
        <f t="shared" si="2"/>
        <v>0</v>
      </c>
    </row>
    <row r="17" spans="1:6" ht="15" customHeight="1" x14ac:dyDescent="0.25">
      <c r="A17" s="573" t="s">
        <v>72</v>
      </c>
      <c r="B17" s="572" t="s">
        <v>770</v>
      </c>
      <c r="C17" s="23">
        <v>26600000</v>
      </c>
      <c r="D17" s="23">
        <v>26600000</v>
      </c>
      <c r="E17" s="23">
        <v>0</v>
      </c>
      <c r="F17" s="51">
        <f t="shared" si="2"/>
        <v>0</v>
      </c>
    </row>
    <row r="18" spans="1:6" ht="15" customHeight="1" x14ac:dyDescent="0.25">
      <c r="A18" s="858" t="s">
        <v>130</v>
      </c>
      <c r="B18" s="859" t="s">
        <v>771</v>
      </c>
      <c r="C18" s="860">
        <v>507276</v>
      </c>
      <c r="D18" s="860">
        <v>507276</v>
      </c>
      <c r="E18" s="860"/>
      <c r="F18" s="51">
        <f t="shared" si="2"/>
        <v>0</v>
      </c>
    </row>
    <row r="19" spans="1:6" ht="24" x14ac:dyDescent="0.25">
      <c r="A19" s="858" t="s">
        <v>73</v>
      </c>
      <c r="B19" s="813" t="s">
        <v>772</v>
      </c>
      <c r="C19" s="23">
        <v>564441</v>
      </c>
      <c r="D19" s="23">
        <v>564441</v>
      </c>
      <c r="E19" s="860"/>
      <c r="F19" s="51">
        <f t="shared" si="2"/>
        <v>0</v>
      </c>
    </row>
    <row r="20" spans="1:6" ht="15" customHeight="1" x14ac:dyDescent="0.25">
      <c r="A20" s="858" t="s">
        <v>131</v>
      </c>
      <c r="B20" s="813" t="s">
        <v>773</v>
      </c>
      <c r="C20" s="23">
        <v>1075600</v>
      </c>
      <c r="D20" s="23">
        <v>1075600</v>
      </c>
      <c r="E20" s="860"/>
      <c r="F20" s="51">
        <f t="shared" si="2"/>
        <v>0</v>
      </c>
    </row>
    <row r="21" spans="1:6" ht="15" customHeight="1" x14ac:dyDescent="0.25">
      <c r="A21" s="858" t="s">
        <v>132</v>
      </c>
      <c r="B21" s="813" t="s">
        <v>774</v>
      </c>
      <c r="C21" s="23">
        <v>367000</v>
      </c>
      <c r="D21" s="23">
        <v>367000</v>
      </c>
      <c r="E21" s="860"/>
      <c r="F21" s="51">
        <f t="shared" si="2"/>
        <v>0</v>
      </c>
    </row>
    <row r="22" spans="1:6" ht="18" customHeight="1" thickBot="1" x14ac:dyDescent="0.3">
      <c r="A22" s="857" t="s">
        <v>133</v>
      </c>
      <c r="B22" s="81" t="s">
        <v>704</v>
      </c>
      <c r="C22" s="125">
        <f>SUM(C11:C21)</f>
        <v>45812216</v>
      </c>
      <c r="D22" s="125">
        <f t="shared" ref="D22:E22" si="3">SUM(D11:D21)</f>
        <v>44776236</v>
      </c>
      <c r="E22" s="125">
        <f t="shared" si="3"/>
        <v>0</v>
      </c>
      <c r="F22" s="82">
        <f t="shared" ref="F22" si="4">D22+E22-C22</f>
        <v>-1035980</v>
      </c>
    </row>
    <row r="23" spans="1:6" ht="13.2" thickTop="1" x14ac:dyDescent="0.25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8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518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6/2018. (V.31.)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1000" t="s">
        <v>780</v>
      </c>
      <c r="B4" s="1000"/>
      <c r="C4" s="1000"/>
      <c r="D4" s="1000"/>
      <c r="E4" s="1000"/>
      <c r="F4" s="1000"/>
      <c r="G4" s="1000"/>
      <c r="H4" s="1000"/>
      <c r="I4" s="1000"/>
      <c r="J4" s="1000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585</v>
      </c>
    </row>
    <row r="6" spans="1:18" s="1" customFormat="1" ht="60.6" thickTop="1" x14ac:dyDescent="0.25">
      <c r="A6" s="754" t="s">
        <v>146</v>
      </c>
      <c r="B6" s="753" t="s">
        <v>128</v>
      </c>
      <c r="C6" s="753" t="s">
        <v>37</v>
      </c>
      <c r="D6" s="753" t="s">
        <v>288</v>
      </c>
      <c r="E6" s="753" t="s">
        <v>38</v>
      </c>
      <c r="F6" s="753" t="s">
        <v>286</v>
      </c>
      <c r="G6" s="753" t="s">
        <v>289</v>
      </c>
      <c r="H6" s="753" t="s">
        <v>777</v>
      </c>
      <c r="I6" s="753" t="s">
        <v>287</v>
      </c>
      <c r="J6" s="755" t="s">
        <v>292</v>
      </c>
    </row>
    <row r="7" spans="1:18" s="1" customFormat="1" ht="13.5" customHeight="1" thickBot="1" x14ac:dyDescent="0.3">
      <c r="A7" s="108" t="s">
        <v>481</v>
      </c>
      <c r="B7" s="103" t="s">
        <v>482</v>
      </c>
      <c r="C7" s="103" t="s">
        <v>483</v>
      </c>
      <c r="D7" s="103" t="s">
        <v>484</v>
      </c>
      <c r="E7" s="103" t="s">
        <v>485</v>
      </c>
      <c r="F7" s="103" t="s">
        <v>486</v>
      </c>
      <c r="G7" s="862" t="s">
        <v>487</v>
      </c>
      <c r="H7" s="103" t="s">
        <v>488</v>
      </c>
      <c r="I7" s="103" t="s">
        <v>489</v>
      </c>
      <c r="J7" s="109" t="s">
        <v>490</v>
      </c>
    </row>
    <row r="8" spans="1:18" s="1" customFormat="1" ht="36.6" thickTop="1" x14ac:dyDescent="0.25">
      <c r="A8" s="18" t="s">
        <v>63</v>
      </c>
      <c r="B8" s="63" t="s">
        <v>280</v>
      </c>
      <c r="C8" s="64">
        <v>0</v>
      </c>
      <c r="D8" s="351">
        <v>0</v>
      </c>
      <c r="E8" s="64">
        <v>76050947</v>
      </c>
      <c r="F8" s="351">
        <v>0</v>
      </c>
      <c r="G8" s="861">
        <f t="shared" ref="G8:G9" si="0">C8+E8+F8</f>
        <v>76050947</v>
      </c>
      <c r="H8" s="351">
        <v>0</v>
      </c>
      <c r="I8" s="351">
        <v>76050947</v>
      </c>
      <c r="J8" s="352">
        <f t="shared" ref="J8:J9" si="1">C8-I8+E8-H8</f>
        <v>0</v>
      </c>
    </row>
    <row r="9" spans="1:18" s="1" customFormat="1" ht="36" x14ac:dyDescent="0.25">
      <c r="A9" s="20" t="s">
        <v>64</v>
      </c>
      <c r="B9" s="22" t="s">
        <v>279</v>
      </c>
      <c r="C9" s="23">
        <v>0</v>
      </c>
      <c r="D9" s="98">
        <v>0</v>
      </c>
      <c r="E9" s="23">
        <v>135611464</v>
      </c>
      <c r="F9" s="98">
        <v>0</v>
      </c>
      <c r="G9" s="98">
        <f t="shared" si="0"/>
        <v>135611464</v>
      </c>
      <c r="H9" s="98">
        <v>0</v>
      </c>
      <c r="I9" s="98">
        <v>135611464</v>
      </c>
      <c r="J9" s="99">
        <f t="shared" si="1"/>
        <v>0</v>
      </c>
    </row>
    <row r="10" spans="1:18" s="1" customFormat="1" ht="25.5" customHeight="1" x14ac:dyDescent="0.25">
      <c r="A10" s="20" t="s">
        <v>65</v>
      </c>
      <c r="B10" s="22" t="s">
        <v>278</v>
      </c>
      <c r="C10" s="23">
        <v>5485974</v>
      </c>
      <c r="D10" s="98">
        <v>0</v>
      </c>
      <c r="E10" s="23">
        <v>92302092</v>
      </c>
      <c r="F10" s="98">
        <v>-2703656</v>
      </c>
      <c r="G10" s="98">
        <f>C10+E10+F10</f>
        <v>95084410</v>
      </c>
      <c r="H10" s="98">
        <v>0</v>
      </c>
      <c r="I10" s="98">
        <v>90457795</v>
      </c>
      <c r="J10" s="99">
        <f>C10-I10+E10-H10+F10</f>
        <v>4626615</v>
      </c>
    </row>
    <row r="11" spans="1:18" s="1" customFormat="1" ht="25.5" customHeight="1" x14ac:dyDescent="0.25">
      <c r="A11" s="20" t="s">
        <v>66</v>
      </c>
      <c r="B11" s="22" t="s">
        <v>281</v>
      </c>
      <c r="C11" s="23">
        <v>2980397</v>
      </c>
      <c r="D11" s="98">
        <v>0</v>
      </c>
      <c r="E11" s="23">
        <v>92240112</v>
      </c>
      <c r="F11" s="98">
        <v>-2176590</v>
      </c>
      <c r="G11" s="98">
        <f>C11+E11</f>
        <v>95220509</v>
      </c>
      <c r="H11" s="98">
        <v>0</v>
      </c>
      <c r="I11" s="98">
        <v>85515043</v>
      </c>
      <c r="J11" s="99">
        <f>C11-I11+E11-H11+F11</f>
        <v>7528876</v>
      </c>
    </row>
    <row r="12" spans="1:18" s="1" customFormat="1" ht="25.5" customHeight="1" x14ac:dyDescent="0.25">
      <c r="A12" s="20" t="s">
        <v>67</v>
      </c>
      <c r="B12" s="22" t="s">
        <v>282</v>
      </c>
      <c r="C12" s="23">
        <v>0</v>
      </c>
      <c r="D12" s="98">
        <v>0</v>
      </c>
      <c r="E12" s="23">
        <v>11922701</v>
      </c>
      <c r="F12" s="98">
        <v>0</v>
      </c>
      <c r="G12" s="98">
        <f>C12+E12</f>
        <v>11922701</v>
      </c>
      <c r="H12" s="98">
        <v>0</v>
      </c>
      <c r="I12" s="98">
        <v>11922701</v>
      </c>
      <c r="J12" s="99">
        <f t="shared" ref="J12:J17" si="2">C12-I12+E12-H12</f>
        <v>0</v>
      </c>
    </row>
    <row r="13" spans="1:18" s="1" customFormat="1" ht="25.5" customHeight="1" x14ac:dyDescent="0.25">
      <c r="A13" s="20" t="s">
        <v>68</v>
      </c>
      <c r="B13" s="22" t="s">
        <v>283</v>
      </c>
      <c r="C13" s="23">
        <v>0</v>
      </c>
      <c r="D13" s="98">
        <v>0</v>
      </c>
      <c r="E13" s="23">
        <v>4070400</v>
      </c>
      <c r="F13" s="98">
        <v>0</v>
      </c>
      <c r="G13" s="98">
        <f>C13+E13</f>
        <v>4070400</v>
      </c>
      <c r="H13" s="98">
        <v>0</v>
      </c>
      <c r="I13" s="98">
        <v>4070400</v>
      </c>
      <c r="J13" s="99">
        <f t="shared" si="2"/>
        <v>0</v>
      </c>
    </row>
    <row r="14" spans="1:18" s="1" customFormat="1" ht="25.5" customHeight="1" x14ac:dyDescent="0.25">
      <c r="A14" s="20" t="s">
        <v>69</v>
      </c>
      <c r="B14" s="22" t="s">
        <v>284</v>
      </c>
      <c r="C14" s="23">
        <v>0</v>
      </c>
      <c r="D14" s="98">
        <v>0</v>
      </c>
      <c r="E14" s="23">
        <v>115440</v>
      </c>
      <c r="F14" s="98">
        <v>0</v>
      </c>
      <c r="G14" s="98">
        <f>C14+E14</f>
        <v>115440</v>
      </c>
      <c r="H14" s="98">
        <v>0</v>
      </c>
      <c r="I14" s="98">
        <v>115440</v>
      </c>
      <c r="J14" s="99">
        <f t="shared" si="2"/>
        <v>0</v>
      </c>
    </row>
    <row r="15" spans="1:18" s="1" customFormat="1" ht="25.5" customHeight="1" x14ac:dyDescent="0.25">
      <c r="A15" s="20" t="s">
        <v>70</v>
      </c>
      <c r="B15" s="22" t="s">
        <v>285</v>
      </c>
      <c r="C15" s="23">
        <v>0</v>
      </c>
      <c r="D15" s="98">
        <v>0</v>
      </c>
      <c r="E15" s="23">
        <v>102619509</v>
      </c>
      <c r="F15" s="98">
        <v>0</v>
      </c>
      <c r="G15" s="98">
        <f>C15+E15</f>
        <v>102619509</v>
      </c>
      <c r="H15" s="98">
        <v>0</v>
      </c>
      <c r="I15" s="98">
        <v>102619509</v>
      </c>
      <c r="J15" s="99">
        <f t="shared" si="2"/>
        <v>0</v>
      </c>
    </row>
    <row r="16" spans="1:18" s="1" customFormat="1" ht="25.5" customHeight="1" x14ac:dyDescent="0.25">
      <c r="A16" s="90" t="s">
        <v>71</v>
      </c>
      <c r="B16" s="34" t="s">
        <v>563</v>
      </c>
      <c r="C16" s="35">
        <f>SUM(C8:C15)</f>
        <v>8466371</v>
      </c>
      <c r="D16" s="35">
        <f t="shared" ref="D16:I16" si="3">SUM(D8:D15)</f>
        <v>0</v>
      </c>
      <c r="E16" s="35">
        <f t="shared" si="3"/>
        <v>514932665</v>
      </c>
      <c r="F16" s="35">
        <f t="shared" si="3"/>
        <v>-4880246</v>
      </c>
      <c r="G16" s="35">
        <f t="shared" si="3"/>
        <v>520695380</v>
      </c>
      <c r="H16" s="35">
        <f t="shared" si="3"/>
        <v>0</v>
      </c>
      <c r="I16" s="35">
        <f t="shared" si="3"/>
        <v>506363299</v>
      </c>
      <c r="J16" s="79">
        <f>SUM(J8:J15)</f>
        <v>12155491</v>
      </c>
    </row>
    <row r="17" spans="1:18" ht="25.5" customHeight="1" x14ac:dyDescent="0.25">
      <c r="A17" s="20" t="s">
        <v>72</v>
      </c>
      <c r="B17" s="22" t="s">
        <v>685</v>
      </c>
      <c r="C17" s="23">
        <v>190843</v>
      </c>
      <c r="D17" s="98">
        <v>0</v>
      </c>
      <c r="E17" s="23">
        <v>336739</v>
      </c>
      <c r="F17" s="98">
        <v>0</v>
      </c>
      <c r="G17" s="98">
        <f>C17+E17</f>
        <v>527582</v>
      </c>
      <c r="H17" s="98">
        <v>0</v>
      </c>
      <c r="I17" s="98">
        <v>0</v>
      </c>
      <c r="J17" s="99">
        <f t="shared" si="2"/>
        <v>527582</v>
      </c>
    </row>
    <row r="18" spans="1:18" ht="25.5" customHeight="1" thickBot="1" x14ac:dyDescent="0.3">
      <c r="A18" s="353">
        <v>11</v>
      </c>
      <c r="B18" s="81" t="s">
        <v>686</v>
      </c>
      <c r="C18" s="125">
        <f>SUM(C17:C17)</f>
        <v>190843</v>
      </c>
      <c r="D18" s="125">
        <f>SUM(D17:D17)</f>
        <v>0</v>
      </c>
      <c r="E18" s="125">
        <f>SUM(E17:E17)</f>
        <v>336739</v>
      </c>
      <c r="F18" s="125">
        <f>SUM(F17:F17)</f>
        <v>0</v>
      </c>
      <c r="G18" s="596">
        <f>C18+E18</f>
        <v>527582</v>
      </c>
      <c r="H18" s="125">
        <f>SUM(H17:H17)</f>
        <v>0</v>
      </c>
      <c r="I18" s="125">
        <f>SUM(I17:I17)</f>
        <v>0</v>
      </c>
      <c r="J18" s="597">
        <f>SUM(J17)</f>
        <v>527582</v>
      </c>
    </row>
    <row r="19" spans="1:18" ht="13.2" thickTop="1" x14ac:dyDescent="0.25"/>
    <row r="24" spans="1:18" ht="13.5" customHeight="1" x14ac:dyDescent="0.25">
      <c r="A24"/>
      <c r="B24"/>
      <c r="C24"/>
      <c r="D24"/>
      <c r="E24"/>
      <c r="F24"/>
      <c r="G24"/>
      <c r="H24" s="14"/>
      <c r="I24" s="14"/>
      <c r="J24" s="5" t="s">
        <v>947</v>
      </c>
      <c r="K24" s="9"/>
      <c r="L24" s="9"/>
      <c r="M24" s="9"/>
      <c r="N24" s="9"/>
      <c r="O24" s="9"/>
      <c r="P24" s="9"/>
      <c r="Q24" s="9"/>
      <c r="R24" s="9"/>
    </row>
    <row r="25" spans="1:18" ht="13.5" customHeight="1" x14ac:dyDescent="0.25">
      <c r="A25"/>
      <c r="B25"/>
      <c r="C25"/>
      <c r="D25"/>
      <c r="E25"/>
      <c r="F25"/>
      <c r="G25"/>
      <c r="H25" s="14"/>
      <c r="I25" s="14"/>
      <c r="J25" s="5" t="str">
        <f>J2</f>
        <v>a  6/2018. (V.31.) önkormányzati rendelethez</v>
      </c>
      <c r="K25" s="9"/>
      <c r="L25" s="9"/>
      <c r="M25" s="9"/>
      <c r="N25" s="9"/>
      <c r="O25" s="9"/>
      <c r="P25" s="9"/>
      <c r="Q25" s="9"/>
      <c r="R25" s="9"/>
    </row>
    <row r="26" spans="1:18" ht="13.5" customHeight="1" x14ac:dyDescent="0.25">
      <c r="A26"/>
      <c r="B26"/>
      <c r="C26"/>
      <c r="D26"/>
      <c r="E26"/>
      <c r="F26"/>
      <c r="G26"/>
      <c r="H26" s="14"/>
      <c r="I26" s="14"/>
      <c r="J26" s="5"/>
      <c r="K26" s="9"/>
      <c r="L26" s="9"/>
      <c r="M26" s="9"/>
      <c r="N26" s="9"/>
      <c r="O26" s="9"/>
      <c r="P26" s="9"/>
      <c r="Q26" s="9"/>
      <c r="R26" s="9"/>
    </row>
    <row r="27" spans="1:18" ht="13.5" customHeight="1" thickBot="1" x14ac:dyDescent="0.3">
      <c r="A27" s="14"/>
      <c r="B27" s="14"/>
      <c r="C27" s="10"/>
      <c r="D27" s="10"/>
      <c r="E27" s="10"/>
      <c r="F27" s="5"/>
      <c r="J27" s="5" t="s">
        <v>585</v>
      </c>
    </row>
    <row r="28" spans="1:18" s="1" customFormat="1" ht="60.6" thickTop="1" x14ac:dyDescent="0.25">
      <c r="A28" s="754" t="s">
        <v>146</v>
      </c>
      <c r="B28" s="760" t="s">
        <v>128</v>
      </c>
      <c r="C28" s="760" t="s">
        <v>37</v>
      </c>
      <c r="D28" s="760" t="s">
        <v>288</v>
      </c>
      <c r="E28" s="760" t="s">
        <v>38</v>
      </c>
      <c r="F28" s="760" t="s">
        <v>286</v>
      </c>
      <c r="G28" s="760" t="s">
        <v>289</v>
      </c>
      <c r="H28" s="760" t="s">
        <v>777</v>
      </c>
      <c r="I28" s="760" t="s">
        <v>287</v>
      </c>
      <c r="J28" s="761" t="s">
        <v>292</v>
      </c>
    </row>
    <row r="29" spans="1:18" s="1" customFormat="1" ht="13.5" customHeight="1" thickBot="1" x14ac:dyDescent="0.3">
      <c r="A29" s="100" t="s">
        <v>481</v>
      </c>
      <c r="B29" s="862" t="s">
        <v>482</v>
      </c>
      <c r="C29" s="862" t="s">
        <v>483</v>
      </c>
      <c r="D29" s="862" t="s">
        <v>484</v>
      </c>
      <c r="E29" s="862" t="s">
        <v>485</v>
      </c>
      <c r="F29" s="862" t="s">
        <v>486</v>
      </c>
      <c r="G29" s="862" t="s">
        <v>487</v>
      </c>
      <c r="H29" s="862" t="s">
        <v>488</v>
      </c>
      <c r="I29" s="862" t="s">
        <v>489</v>
      </c>
      <c r="J29" s="943" t="s">
        <v>490</v>
      </c>
    </row>
    <row r="30" spans="1:18" ht="15" customHeight="1" thickTop="1" x14ac:dyDescent="0.25">
      <c r="A30" s="28">
        <v>12</v>
      </c>
      <c r="B30" s="45" t="s">
        <v>93</v>
      </c>
      <c r="C30" s="46">
        <f>SUM(C31:C33)</f>
        <v>161442</v>
      </c>
      <c r="D30" s="46">
        <f t="shared" ref="D30:I30" si="4">SUM(D31:D33)</f>
        <v>0</v>
      </c>
      <c r="E30" s="46">
        <f t="shared" si="4"/>
        <v>0</v>
      </c>
      <c r="F30" s="46">
        <f t="shared" si="4"/>
        <v>0</v>
      </c>
      <c r="G30" s="46">
        <f t="shared" si="4"/>
        <v>161442</v>
      </c>
      <c r="H30" s="46">
        <f t="shared" si="4"/>
        <v>0</v>
      </c>
      <c r="I30" s="46">
        <f t="shared" si="4"/>
        <v>-2416701</v>
      </c>
      <c r="J30" s="631">
        <f>C30-I30+E30-H30</f>
        <v>2578143</v>
      </c>
    </row>
    <row r="31" spans="1:18" ht="25.5" customHeight="1" x14ac:dyDescent="0.25">
      <c r="A31" s="20">
        <v>13</v>
      </c>
      <c r="B31" s="863" t="s">
        <v>776</v>
      </c>
      <c r="C31" s="23">
        <v>0</v>
      </c>
      <c r="D31" s="23">
        <v>0</v>
      </c>
      <c r="E31" s="23">
        <v>0</v>
      </c>
      <c r="F31" s="23">
        <v>0</v>
      </c>
      <c r="G31" s="98">
        <f>C31+E31</f>
        <v>0</v>
      </c>
      <c r="H31" s="98">
        <v>0</v>
      </c>
      <c r="I31" s="23">
        <v>-2407613</v>
      </c>
      <c r="J31" s="99">
        <f>C31-I31+E31-H31</f>
        <v>2407613</v>
      </c>
    </row>
    <row r="32" spans="1:18" ht="15" customHeight="1" x14ac:dyDescent="0.25">
      <c r="A32" s="20">
        <v>14</v>
      </c>
      <c r="B32" s="22" t="s">
        <v>92</v>
      </c>
      <c r="C32" s="23">
        <v>100000</v>
      </c>
      <c r="D32" s="98">
        <v>0</v>
      </c>
      <c r="E32" s="23">
        <v>0</v>
      </c>
      <c r="F32" s="98">
        <v>0</v>
      </c>
      <c r="G32" s="98">
        <f>C32+E32</f>
        <v>100000</v>
      </c>
      <c r="H32" s="98">
        <v>0</v>
      </c>
      <c r="I32" s="98">
        <v>-20000</v>
      </c>
      <c r="J32" s="99">
        <f>C32-I32+E32-H32</f>
        <v>120000</v>
      </c>
    </row>
    <row r="33" spans="1:10" ht="15" customHeight="1" x14ac:dyDescent="0.25">
      <c r="A33" s="20">
        <v>15</v>
      </c>
      <c r="B33" s="22" t="s">
        <v>684</v>
      </c>
      <c r="C33" s="23">
        <v>61442</v>
      </c>
      <c r="D33" s="98">
        <v>0</v>
      </c>
      <c r="E33" s="23">
        <v>0</v>
      </c>
      <c r="F33" s="98">
        <v>0</v>
      </c>
      <c r="G33" s="98">
        <f>C33+E33</f>
        <v>61442</v>
      </c>
      <c r="H33" s="98">
        <v>0</v>
      </c>
      <c r="I33" s="98">
        <v>10912</v>
      </c>
      <c r="J33" s="99">
        <f>C33-I33+E33-H33</f>
        <v>50530</v>
      </c>
    </row>
    <row r="34" spans="1:10" ht="15" customHeight="1" x14ac:dyDescent="0.25">
      <c r="A34" s="20">
        <v>16</v>
      </c>
      <c r="B34" s="752" t="s">
        <v>687</v>
      </c>
      <c r="C34" s="23">
        <v>10000</v>
      </c>
      <c r="D34" s="23">
        <v>0</v>
      </c>
      <c r="E34" s="23">
        <v>0</v>
      </c>
      <c r="F34" s="23">
        <v>0</v>
      </c>
      <c r="G34" s="98">
        <f>C34+E34</f>
        <v>10000</v>
      </c>
      <c r="H34" s="23">
        <v>0</v>
      </c>
      <c r="I34" s="23">
        <v>-20000</v>
      </c>
      <c r="J34" s="99">
        <f>C34-I34+E34-H34</f>
        <v>30000</v>
      </c>
    </row>
    <row r="35" spans="1:10" ht="25.5" customHeight="1" x14ac:dyDescent="0.25">
      <c r="A35" s="102">
        <v>17</v>
      </c>
      <c r="B35" s="859" t="s">
        <v>710</v>
      </c>
      <c r="C35" s="860">
        <v>0</v>
      </c>
      <c r="D35" s="860"/>
      <c r="E35" s="860"/>
      <c r="F35" s="860"/>
      <c r="G35" s="98">
        <f>C35+E35</f>
        <v>0</v>
      </c>
      <c r="H35" s="860">
        <v>0</v>
      </c>
      <c r="I35" s="860">
        <v>-531759</v>
      </c>
      <c r="J35" s="99">
        <f t="shared" ref="J35:J36" si="5">C35-I35+E35-H35</f>
        <v>531759</v>
      </c>
    </row>
    <row r="36" spans="1:10" ht="25.5" customHeight="1" thickBot="1" x14ac:dyDescent="0.3">
      <c r="A36" s="353">
        <v>18</v>
      </c>
      <c r="B36" s="81" t="s">
        <v>778</v>
      </c>
      <c r="C36" s="125">
        <f t="shared" ref="C36:I36" si="6">C30+C34+C35</f>
        <v>171442</v>
      </c>
      <c r="D36" s="125">
        <f t="shared" si="6"/>
        <v>0</v>
      </c>
      <c r="E36" s="125">
        <f t="shared" si="6"/>
        <v>0</v>
      </c>
      <c r="F36" s="125">
        <f t="shared" si="6"/>
        <v>0</v>
      </c>
      <c r="G36" s="125">
        <f t="shared" si="6"/>
        <v>171442</v>
      </c>
      <c r="H36" s="125">
        <f t="shared" si="6"/>
        <v>0</v>
      </c>
      <c r="I36" s="125">
        <f t="shared" si="6"/>
        <v>-2968460</v>
      </c>
      <c r="J36" s="82">
        <f t="shared" si="5"/>
        <v>3139902</v>
      </c>
    </row>
    <row r="37" spans="1:10" ht="18" customHeight="1" thickTop="1" thickBot="1" x14ac:dyDescent="0.3">
      <c r="A37" s="459">
        <v>19</v>
      </c>
      <c r="B37" s="260" t="s">
        <v>779</v>
      </c>
      <c r="C37" s="261">
        <f t="shared" ref="C37:J37" si="7">C16+C18+C36</f>
        <v>8828656</v>
      </c>
      <c r="D37" s="261">
        <f t="shared" si="7"/>
        <v>0</v>
      </c>
      <c r="E37" s="261">
        <f t="shared" si="7"/>
        <v>515269404</v>
      </c>
      <c r="F37" s="261">
        <f t="shared" si="7"/>
        <v>-4880246</v>
      </c>
      <c r="G37" s="261">
        <f t="shared" si="7"/>
        <v>521394404</v>
      </c>
      <c r="H37" s="261">
        <f t="shared" si="7"/>
        <v>0</v>
      </c>
      <c r="I37" s="261">
        <f t="shared" si="7"/>
        <v>503394839</v>
      </c>
      <c r="J37" s="262">
        <f t="shared" si="7"/>
        <v>15822975</v>
      </c>
    </row>
    <row r="38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4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562</v>
      </c>
    </row>
    <row r="2" spans="1:10" ht="13.5" customHeight="1" x14ac:dyDescent="0.25">
      <c r="H2" s="14"/>
      <c r="I2" s="14"/>
      <c r="J2" s="5" t="str">
        <f>'1.d sz. melléklet'!F2</f>
        <v>a  6/2018. (V.31.)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1000" t="s">
        <v>781</v>
      </c>
      <c r="B4" s="1000"/>
      <c r="C4" s="1000"/>
      <c r="D4" s="1000"/>
      <c r="E4" s="1000"/>
      <c r="F4" s="1000"/>
      <c r="G4" s="1000"/>
      <c r="H4" s="1000"/>
      <c r="I4" s="1000"/>
      <c r="J4" s="1000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585</v>
      </c>
    </row>
    <row r="6" spans="1:10" s="1" customFormat="1" ht="60.75" customHeight="1" thickTop="1" x14ac:dyDescent="0.25">
      <c r="A6" s="18" t="s">
        <v>146</v>
      </c>
      <c r="B6" s="19" t="s">
        <v>128</v>
      </c>
      <c r="C6" s="19" t="s">
        <v>39</v>
      </c>
      <c r="D6" s="19" t="s">
        <v>690</v>
      </c>
      <c r="E6" s="19" t="s">
        <v>689</v>
      </c>
      <c r="F6" s="760" t="s">
        <v>290</v>
      </c>
      <c r="G6" s="19" t="s">
        <v>688</v>
      </c>
      <c r="H6" s="19" t="s">
        <v>691</v>
      </c>
      <c r="I6" s="760" t="s">
        <v>287</v>
      </c>
      <c r="J6" s="761" t="s">
        <v>291</v>
      </c>
    </row>
    <row r="7" spans="1:10" s="1" customFormat="1" ht="13.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8" t="s">
        <v>486</v>
      </c>
      <c r="G7" s="48" t="s">
        <v>487</v>
      </c>
      <c r="H7" s="48" t="s">
        <v>488</v>
      </c>
      <c r="I7" s="48" t="s">
        <v>489</v>
      </c>
      <c r="J7" s="49" t="s">
        <v>490</v>
      </c>
    </row>
    <row r="8" spans="1:10" s="1" customFormat="1" ht="24.6" thickTop="1" x14ac:dyDescent="0.25">
      <c r="A8" s="62" t="s">
        <v>63</v>
      </c>
      <c r="B8" s="63" t="s">
        <v>267</v>
      </c>
      <c r="C8" s="64">
        <v>0</v>
      </c>
      <c r="D8" s="64">
        <v>0</v>
      </c>
      <c r="E8" s="64">
        <v>39434694</v>
      </c>
      <c r="F8" s="64">
        <v>0</v>
      </c>
      <c r="G8" s="64">
        <f t="shared" ref="G8:G15" si="0">C8+E8</f>
        <v>39434694</v>
      </c>
      <c r="H8" s="64">
        <v>0</v>
      </c>
      <c r="I8" s="64">
        <v>39434694</v>
      </c>
      <c r="J8" s="257">
        <f>G8-H8-I8</f>
        <v>0</v>
      </c>
    </row>
    <row r="9" spans="1:10" s="1" customFormat="1" ht="37.5" customHeight="1" x14ac:dyDescent="0.25">
      <c r="A9" s="21" t="s">
        <v>64</v>
      </c>
      <c r="B9" s="22" t="s">
        <v>268</v>
      </c>
      <c r="C9" s="23">
        <v>0</v>
      </c>
      <c r="D9" s="23">
        <v>0</v>
      </c>
      <c r="E9" s="23">
        <v>9381195</v>
      </c>
      <c r="F9" s="23">
        <v>0</v>
      </c>
      <c r="G9" s="23">
        <f t="shared" si="0"/>
        <v>9381195</v>
      </c>
      <c r="H9" s="23">
        <v>0</v>
      </c>
      <c r="I9" s="23">
        <v>9381195</v>
      </c>
      <c r="J9" s="51">
        <f t="shared" ref="J9:J18" si="1">G9-H9-I9</f>
        <v>0</v>
      </c>
    </row>
    <row r="10" spans="1:10" s="104" customFormat="1" ht="24" x14ac:dyDescent="0.25">
      <c r="A10" s="21" t="s">
        <v>65</v>
      </c>
      <c r="B10" s="22" t="s">
        <v>269</v>
      </c>
      <c r="C10" s="23">
        <v>246725</v>
      </c>
      <c r="D10" s="23">
        <v>0</v>
      </c>
      <c r="E10" s="23">
        <v>99670194</v>
      </c>
      <c r="F10" s="23">
        <v>0</v>
      </c>
      <c r="G10" s="23">
        <f t="shared" si="0"/>
        <v>99916919</v>
      </c>
      <c r="H10" s="23">
        <v>0</v>
      </c>
      <c r="I10" s="23">
        <v>99356635</v>
      </c>
      <c r="J10" s="51">
        <f t="shared" si="1"/>
        <v>560284</v>
      </c>
    </row>
    <row r="11" spans="1:10" s="67" customFormat="1" ht="24" x14ac:dyDescent="0.25">
      <c r="A11" s="21" t="s">
        <v>66</v>
      </c>
      <c r="B11" s="22" t="s">
        <v>272</v>
      </c>
      <c r="C11" s="23">
        <v>31110</v>
      </c>
      <c r="D11" s="23">
        <v>0</v>
      </c>
      <c r="E11" s="23">
        <v>3034975</v>
      </c>
      <c r="F11" s="23">
        <v>0</v>
      </c>
      <c r="G11" s="23">
        <f t="shared" si="0"/>
        <v>3066085</v>
      </c>
      <c r="H11" s="23">
        <v>0</v>
      </c>
      <c r="I11" s="23">
        <v>3066085</v>
      </c>
      <c r="J11" s="51">
        <f t="shared" si="1"/>
        <v>0</v>
      </c>
    </row>
    <row r="12" spans="1:10" s="67" customFormat="1" ht="24" x14ac:dyDescent="0.25">
      <c r="A12" s="21" t="s">
        <v>67</v>
      </c>
      <c r="B12" s="22" t="s">
        <v>273</v>
      </c>
      <c r="C12" s="23">
        <v>0</v>
      </c>
      <c r="D12" s="23">
        <v>0</v>
      </c>
      <c r="E12" s="23">
        <v>38680024</v>
      </c>
      <c r="F12" s="23">
        <v>0</v>
      </c>
      <c r="G12" s="23">
        <f t="shared" si="0"/>
        <v>38680024</v>
      </c>
      <c r="H12" s="23">
        <v>0</v>
      </c>
      <c r="I12" s="23">
        <v>38680024</v>
      </c>
      <c r="J12" s="51">
        <f t="shared" si="1"/>
        <v>0</v>
      </c>
    </row>
    <row r="13" spans="1:10" s="67" customFormat="1" ht="24" x14ac:dyDescent="0.25">
      <c r="A13" s="21" t="s">
        <v>68</v>
      </c>
      <c r="B13" s="22" t="s">
        <v>274</v>
      </c>
      <c r="C13" s="23">
        <v>0</v>
      </c>
      <c r="D13" s="23">
        <v>0</v>
      </c>
      <c r="E13" s="23">
        <v>90562309</v>
      </c>
      <c r="F13" s="23">
        <v>0</v>
      </c>
      <c r="G13" s="23">
        <f t="shared" si="0"/>
        <v>90562309</v>
      </c>
      <c r="H13" s="23">
        <v>0</v>
      </c>
      <c r="I13" s="23">
        <v>90030550</v>
      </c>
      <c r="J13" s="51">
        <f t="shared" si="1"/>
        <v>531759</v>
      </c>
    </row>
    <row r="14" spans="1:10" s="67" customFormat="1" ht="24" x14ac:dyDescent="0.25">
      <c r="A14" s="21" t="s">
        <v>69</v>
      </c>
      <c r="B14" s="22" t="s">
        <v>275</v>
      </c>
      <c r="C14" s="23">
        <v>0</v>
      </c>
      <c r="D14" s="23">
        <v>0</v>
      </c>
      <c r="E14" s="23">
        <v>7520572</v>
      </c>
      <c r="F14" s="23">
        <v>0</v>
      </c>
      <c r="G14" s="23">
        <f t="shared" si="0"/>
        <v>7520572</v>
      </c>
      <c r="H14" s="23">
        <v>0</v>
      </c>
      <c r="I14" s="23">
        <v>7520572</v>
      </c>
      <c r="J14" s="51">
        <f t="shared" si="1"/>
        <v>0</v>
      </c>
    </row>
    <row r="15" spans="1:10" s="1" customFormat="1" ht="24" x14ac:dyDescent="0.25">
      <c r="A15" s="573" t="s">
        <v>70</v>
      </c>
      <c r="B15" s="22" t="s">
        <v>276</v>
      </c>
      <c r="C15" s="23">
        <v>0</v>
      </c>
      <c r="D15" s="23">
        <v>0</v>
      </c>
      <c r="E15" s="23">
        <v>121233374</v>
      </c>
      <c r="F15" s="23">
        <v>0</v>
      </c>
      <c r="G15" s="23">
        <f t="shared" si="0"/>
        <v>121233374</v>
      </c>
      <c r="H15" s="23">
        <v>0</v>
      </c>
      <c r="I15" s="23">
        <v>121233374</v>
      </c>
      <c r="J15" s="51">
        <f t="shared" si="1"/>
        <v>0</v>
      </c>
    </row>
    <row r="16" spans="1:10" s="1" customFormat="1" ht="22.8" x14ac:dyDescent="0.25">
      <c r="A16" s="856" t="s">
        <v>71</v>
      </c>
      <c r="B16" s="34" t="s">
        <v>948</v>
      </c>
      <c r="C16" s="35">
        <f t="shared" ref="C16:I16" si="2">SUM(C8:C15)</f>
        <v>277835</v>
      </c>
      <c r="D16" s="35">
        <f t="shared" si="2"/>
        <v>0</v>
      </c>
      <c r="E16" s="35">
        <f t="shared" si="2"/>
        <v>409517337</v>
      </c>
      <c r="F16" s="35">
        <f t="shared" si="2"/>
        <v>0</v>
      </c>
      <c r="G16" s="35">
        <f t="shared" si="2"/>
        <v>409795172</v>
      </c>
      <c r="H16" s="35">
        <f t="shared" si="2"/>
        <v>0</v>
      </c>
      <c r="I16" s="35">
        <f t="shared" si="2"/>
        <v>408703129</v>
      </c>
      <c r="J16" s="79">
        <f t="shared" si="1"/>
        <v>1092043</v>
      </c>
    </row>
    <row r="17" spans="1:10" s="1" customFormat="1" ht="24" customHeight="1" x14ac:dyDescent="0.25">
      <c r="A17" s="758">
        <v>10</v>
      </c>
      <c r="B17" s="759" t="s">
        <v>692</v>
      </c>
      <c r="C17" s="23">
        <v>380073</v>
      </c>
      <c r="D17" s="23">
        <v>0</v>
      </c>
      <c r="E17" s="23">
        <v>0</v>
      </c>
      <c r="F17" s="23">
        <v>0</v>
      </c>
      <c r="G17" s="23">
        <f>C17+E17</f>
        <v>380073</v>
      </c>
      <c r="H17" s="23">
        <v>0</v>
      </c>
      <c r="I17" s="68">
        <v>0</v>
      </c>
      <c r="J17" s="51">
        <f t="shared" ref="J17" si="3">G17-H17-I17</f>
        <v>380073</v>
      </c>
    </row>
    <row r="18" spans="1:10" s="1" customFormat="1" ht="24" customHeight="1" x14ac:dyDescent="0.25">
      <c r="A18" s="21">
        <v>11</v>
      </c>
      <c r="B18" s="22" t="s">
        <v>270</v>
      </c>
      <c r="C18" s="23">
        <v>2209046</v>
      </c>
      <c r="D18" s="23">
        <v>0</v>
      </c>
      <c r="E18" s="23">
        <v>79132</v>
      </c>
      <c r="F18" s="23">
        <v>0</v>
      </c>
      <c r="G18" s="23">
        <f>C18+E18</f>
        <v>2288178</v>
      </c>
      <c r="H18" s="23">
        <v>0</v>
      </c>
      <c r="I18" s="68">
        <v>0</v>
      </c>
      <c r="J18" s="51">
        <f t="shared" si="1"/>
        <v>2288178</v>
      </c>
    </row>
    <row r="19" spans="1:10" s="264" customFormat="1" ht="22.8" x14ac:dyDescent="0.25">
      <c r="A19" s="33">
        <v>12</v>
      </c>
      <c r="B19" s="34" t="s">
        <v>949</v>
      </c>
      <c r="C19" s="35">
        <f>SUM(C17:C18)</f>
        <v>2589119</v>
      </c>
      <c r="D19" s="35">
        <f t="shared" ref="D19:J19" si="4">SUM(D17:D18)</f>
        <v>0</v>
      </c>
      <c r="E19" s="35">
        <f t="shared" si="4"/>
        <v>79132</v>
      </c>
      <c r="F19" s="35">
        <f t="shared" si="4"/>
        <v>0</v>
      </c>
      <c r="G19" s="35">
        <f t="shared" si="4"/>
        <v>2668251</v>
      </c>
      <c r="H19" s="35">
        <f t="shared" si="4"/>
        <v>0</v>
      </c>
      <c r="I19" s="446">
        <f t="shared" si="4"/>
        <v>0</v>
      </c>
      <c r="J19" s="79">
        <f t="shared" si="4"/>
        <v>2668251</v>
      </c>
    </row>
    <row r="20" spans="1:10" ht="13.5" customHeight="1" x14ac:dyDescent="0.25">
      <c r="A20" s="21">
        <v>13</v>
      </c>
      <c r="B20" s="22" t="s">
        <v>271</v>
      </c>
      <c r="C20" s="23">
        <v>1225163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756">
        <v>132947</v>
      </c>
      <c r="J20" s="51">
        <f>C20-I20</f>
        <v>1092216</v>
      </c>
    </row>
    <row r="21" spans="1:10" ht="13.5" customHeight="1" x14ac:dyDescent="0.25">
      <c r="A21" s="21">
        <v>14</v>
      </c>
      <c r="B21" s="22" t="s">
        <v>277</v>
      </c>
      <c r="C21" s="23">
        <v>11268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756">
        <v>-124025</v>
      </c>
      <c r="J21" s="51">
        <f>C21-I21</f>
        <v>135293</v>
      </c>
    </row>
    <row r="22" spans="1:10" ht="23.4" thickBot="1" x14ac:dyDescent="0.3">
      <c r="A22" s="80">
        <v>15</v>
      </c>
      <c r="B22" s="81" t="s">
        <v>705</v>
      </c>
      <c r="C22" s="125">
        <f>SUM(C20:C21)</f>
        <v>1236431</v>
      </c>
      <c r="D22" s="125">
        <f t="shared" ref="D22:I22" si="5">SUM(D20:D21)</f>
        <v>0</v>
      </c>
      <c r="E22" s="125">
        <f t="shared" si="5"/>
        <v>0</v>
      </c>
      <c r="F22" s="125">
        <f t="shared" si="5"/>
        <v>0</v>
      </c>
      <c r="G22" s="125">
        <f t="shared" si="5"/>
        <v>0</v>
      </c>
      <c r="H22" s="125">
        <f t="shared" si="5"/>
        <v>0</v>
      </c>
      <c r="I22" s="125">
        <f t="shared" si="5"/>
        <v>8922</v>
      </c>
      <c r="J22" s="82">
        <f>SUM(J20:J21)</f>
        <v>1227509</v>
      </c>
    </row>
    <row r="23" spans="1:10" ht="18" customHeight="1" thickTop="1" thickBot="1" x14ac:dyDescent="0.3">
      <c r="A23" s="72">
        <v>17</v>
      </c>
      <c r="B23" s="73" t="s">
        <v>693</v>
      </c>
      <c r="C23" s="74">
        <f t="shared" ref="C23:J23" si="6">C16+C19+C22</f>
        <v>4103385</v>
      </c>
      <c r="D23" s="74">
        <f t="shared" si="6"/>
        <v>0</v>
      </c>
      <c r="E23" s="74">
        <f t="shared" si="6"/>
        <v>409596469</v>
      </c>
      <c r="F23" s="74">
        <f t="shared" si="6"/>
        <v>0</v>
      </c>
      <c r="G23" s="74">
        <f t="shared" si="6"/>
        <v>412463423</v>
      </c>
      <c r="H23" s="74">
        <f t="shared" si="6"/>
        <v>0</v>
      </c>
      <c r="I23" s="74">
        <f t="shared" si="6"/>
        <v>408712051</v>
      </c>
      <c r="J23" s="107">
        <f t="shared" si="6"/>
        <v>4987803</v>
      </c>
    </row>
    <row r="24" spans="1:10" ht="13.2" thickTop="1" x14ac:dyDescent="0.25"/>
  </sheetData>
  <mergeCells count="1">
    <mergeCell ref="A4:J4"/>
  </mergeCells>
  <phoneticPr fontId="0" type="noConversion"/>
  <pageMargins left="0.75" right="0.75" top="1" bottom="1" header="0.5" footer="0.5"/>
  <pageSetup scale="9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10"/>
      <c r="G1" s="110"/>
      <c r="H1" s="111" t="s">
        <v>519</v>
      </c>
    </row>
    <row r="2" spans="1:8" ht="15" customHeight="1" x14ac:dyDescent="0.25">
      <c r="F2" s="110"/>
      <c r="G2" s="110"/>
      <c r="H2" s="111" t="str">
        <f>'1.d sz. melléklet'!F2</f>
        <v>a  6/2018. (V.31.)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1000" t="s">
        <v>755</v>
      </c>
      <c r="B4" s="1000"/>
      <c r="C4" s="1000"/>
      <c r="D4" s="1000"/>
      <c r="E4" s="1000"/>
      <c r="F4" s="1000"/>
      <c r="G4" s="1000"/>
      <c r="H4" s="1000"/>
    </row>
    <row r="5" spans="1:8" ht="15" customHeight="1" thickBot="1" x14ac:dyDescent="0.3">
      <c r="A5" s="14"/>
      <c r="B5" s="14"/>
      <c r="C5" s="112"/>
      <c r="D5" s="112"/>
      <c r="E5" s="112"/>
      <c r="F5" s="14"/>
      <c r="G5" s="14"/>
      <c r="H5" s="111" t="s">
        <v>585</v>
      </c>
    </row>
    <row r="6" spans="1:8" ht="48.6" thickTop="1" x14ac:dyDescent="0.25">
      <c r="A6" s="92" t="s">
        <v>146</v>
      </c>
      <c r="B6" s="93" t="s">
        <v>128</v>
      </c>
      <c r="C6" s="93" t="s">
        <v>28</v>
      </c>
      <c r="D6" s="93" t="s">
        <v>29</v>
      </c>
      <c r="E6" s="93" t="s">
        <v>30</v>
      </c>
      <c r="F6" s="93" t="s">
        <v>706</v>
      </c>
      <c r="G6" s="93" t="s">
        <v>31</v>
      </c>
      <c r="H6" s="94" t="s">
        <v>32</v>
      </c>
    </row>
    <row r="7" spans="1:8" ht="15" customHeight="1" thickBot="1" x14ac:dyDescent="0.3">
      <c r="A7" s="95" t="s">
        <v>481</v>
      </c>
      <c r="B7" s="725" t="s">
        <v>482</v>
      </c>
      <c r="C7" s="725" t="s">
        <v>483</v>
      </c>
      <c r="D7" s="725" t="s">
        <v>484</v>
      </c>
      <c r="E7" s="725" t="s">
        <v>485</v>
      </c>
      <c r="F7" s="725" t="s">
        <v>486</v>
      </c>
      <c r="G7" s="725" t="s">
        <v>487</v>
      </c>
      <c r="H7" s="726" t="s">
        <v>488</v>
      </c>
    </row>
    <row r="8" spans="1:8" s="1" customFormat="1" ht="15" customHeight="1" thickTop="1" x14ac:dyDescent="0.25">
      <c r="A8" s="18" t="s">
        <v>63</v>
      </c>
      <c r="B8" s="63" t="s">
        <v>658</v>
      </c>
      <c r="C8" s="64">
        <v>161442</v>
      </c>
      <c r="D8" s="64">
        <v>0</v>
      </c>
      <c r="E8" s="64">
        <v>0</v>
      </c>
      <c r="F8" s="64">
        <v>0</v>
      </c>
      <c r="G8" s="64">
        <v>2578143</v>
      </c>
      <c r="H8" s="257">
        <v>0</v>
      </c>
    </row>
    <row r="9" spans="1:8" s="1" customFormat="1" ht="15" customHeight="1" x14ac:dyDescent="0.25">
      <c r="A9" s="20" t="s">
        <v>64</v>
      </c>
      <c r="B9" s="715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1">
        <v>0</v>
      </c>
    </row>
    <row r="10" spans="1:8" s="1" customFormat="1" x14ac:dyDescent="0.25">
      <c r="A10" s="20" t="s">
        <v>65</v>
      </c>
      <c r="B10" s="715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15" customHeight="1" x14ac:dyDescent="0.25">
      <c r="A11" s="20" t="s">
        <v>66</v>
      </c>
      <c r="B11" s="715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15" customHeight="1" x14ac:dyDescent="0.25">
      <c r="A12" s="20" t="s">
        <v>67</v>
      </c>
      <c r="B12" s="715" t="s">
        <v>659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1">
        <v>0</v>
      </c>
    </row>
    <row r="13" spans="1:8" s="1" customFormat="1" ht="15" customHeight="1" x14ac:dyDescent="0.25">
      <c r="A13" s="20" t="s">
        <v>68</v>
      </c>
      <c r="B13" s="715" t="s">
        <v>180</v>
      </c>
      <c r="C13" s="23">
        <v>80173057</v>
      </c>
      <c r="D13" s="23">
        <v>0</v>
      </c>
      <c r="E13" s="23">
        <v>0</v>
      </c>
      <c r="F13" s="23">
        <v>0</v>
      </c>
      <c r="G13" s="23">
        <v>176050628</v>
      </c>
      <c r="H13" s="51">
        <v>0</v>
      </c>
    </row>
    <row r="14" spans="1:8" s="1" customFormat="1" ht="15" customHeight="1" x14ac:dyDescent="0.25">
      <c r="A14" s="20" t="s">
        <v>69</v>
      </c>
      <c r="B14" s="715" t="s">
        <v>660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0" t="s">
        <v>70</v>
      </c>
      <c r="B15" s="715" t="s">
        <v>661</v>
      </c>
      <c r="C15" s="23">
        <v>14225245</v>
      </c>
      <c r="D15" s="23">
        <v>5568031</v>
      </c>
      <c r="E15" s="23">
        <v>6484682</v>
      </c>
      <c r="F15" s="23">
        <v>1604436</v>
      </c>
      <c r="G15" s="23">
        <v>23131350</v>
      </c>
      <c r="H15" s="51">
        <v>10448277</v>
      </c>
    </row>
    <row r="16" spans="1:8" s="1" customFormat="1" ht="15" customHeight="1" x14ac:dyDescent="0.25">
      <c r="A16" s="20" t="s">
        <v>71</v>
      </c>
      <c r="B16" s="715" t="s">
        <v>181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1">
        <v>0</v>
      </c>
    </row>
    <row r="17" spans="1:9" s="1" customFormat="1" ht="15" customHeight="1" thickBot="1" x14ac:dyDescent="0.3">
      <c r="A17" s="100" t="s">
        <v>72</v>
      </c>
      <c r="B17" s="26" t="s">
        <v>36</v>
      </c>
      <c r="C17" s="27">
        <v>100000000</v>
      </c>
      <c r="D17" s="27">
        <v>0</v>
      </c>
      <c r="E17" s="27">
        <v>0</v>
      </c>
      <c r="F17" s="27">
        <v>0</v>
      </c>
      <c r="G17" s="27">
        <v>100000000</v>
      </c>
      <c r="H17" s="52">
        <v>0</v>
      </c>
    </row>
    <row r="18" spans="1:9" s="1" customFormat="1" ht="18" customHeight="1" thickTop="1" thickBot="1" x14ac:dyDescent="0.3">
      <c r="A18" s="459">
        <v>11</v>
      </c>
      <c r="B18" s="260" t="s">
        <v>662</v>
      </c>
      <c r="C18" s="261">
        <f t="shared" ref="C18:H18" si="0">SUM(C8:C17)</f>
        <v>235469744</v>
      </c>
      <c r="D18" s="261">
        <f t="shared" si="0"/>
        <v>5568031</v>
      </c>
      <c r="E18" s="261">
        <f t="shared" si="0"/>
        <v>6484682</v>
      </c>
      <c r="F18" s="261">
        <f t="shared" si="0"/>
        <v>1604436</v>
      </c>
      <c r="G18" s="261">
        <f t="shared" si="0"/>
        <v>342670121</v>
      </c>
      <c r="H18" s="262">
        <f t="shared" si="0"/>
        <v>10448277</v>
      </c>
    </row>
    <row r="19" spans="1:9" ht="15.6" thickTop="1" x14ac:dyDescent="0.25">
      <c r="C19" s="259"/>
      <c r="D19" s="259"/>
      <c r="E19" s="259"/>
      <c r="F19" s="259"/>
      <c r="G19" s="259"/>
      <c r="H19" s="259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R138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520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6/2018. (V.31.)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976" t="s">
        <v>950</v>
      </c>
      <c r="B4" s="976"/>
      <c r="C4" s="976"/>
      <c r="D4" s="976"/>
      <c r="E4" s="976"/>
      <c r="F4" s="976"/>
      <c r="G4" s="976"/>
      <c r="H4" s="976"/>
      <c r="I4" s="976"/>
      <c r="J4" s="976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 t="s">
        <v>585</v>
      </c>
    </row>
    <row r="6" spans="1:41" s="268" customFormat="1" ht="85.2" thickTop="1" thickBot="1" x14ac:dyDescent="0.3">
      <c r="A6" s="272" t="s">
        <v>146</v>
      </c>
      <c r="B6" s="123" t="s">
        <v>128</v>
      </c>
      <c r="C6" s="123" t="s">
        <v>210</v>
      </c>
      <c r="D6" s="123" t="s">
        <v>182</v>
      </c>
      <c r="E6" s="123" t="s">
        <v>214</v>
      </c>
      <c r="F6" s="123" t="s">
        <v>211</v>
      </c>
      <c r="G6" s="123" t="s">
        <v>213</v>
      </c>
      <c r="H6" s="123" t="s">
        <v>183</v>
      </c>
      <c r="I6" s="124" t="s">
        <v>184</v>
      </c>
    </row>
    <row r="7" spans="1:41" ht="15" customHeight="1" thickTop="1" x14ac:dyDescent="0.25">
      <c r="A7" s="28" t="s">
        <v>63</v>
      </c>
      <c r="B7" s="87" t="s">
        <v>40</v>
      </c>
      <c r="C7" s="64">
        <v>9864406</v>
      </c>
      <c r="D7" s="64">
        <v>1386581</v>
      </c>
      <c r="E7" s="64">
        <v>0</v>
      </c>
      <c r="F7" s="64">
        <v>2027322</v>
      </c>
      <c r="G7" s="64">
        <v>0</v>
      </c>
      <c r="H7" s="64">
        <v>0</v>
      </c>
      <c r="I7" s="257">
        <v>0</v>
      </c>
      <c r="AN7"/>
    </row>
    <row r="8" spans="1:41" ht="24" x14ac:dyDescent="0.25">
      <c r="A8" s="20" t="s">
        <v>64</v>
      </c>
      <c r="B8" s="88" t="s">
        <v>300</v>
      </c>
      <c r="C8" s="23">
        <v>2423749</v>
      </c>
      <c r="D8" s="23">
        <v>325107</v>
      </c>
      <c r="E8" s="23">
        <v>0</v>
      </c>
      <c r="F8" s="23">
        <v>494238</v>
      </c>
      <c r="G8" s="23">
        <v>0</v>
      </c>
      <c r="H8" s="23">
        <v>0</v>
      </c>
      <c r="I8" s="51">
        <v>0</v>
      </c>
      <c r="AN8"/>
    </row>
    <row r="9" spans="1:41" ht="15" customHeight="1" x14ac:dyDescent="0.25">
      <c r="A9" s="28" t="s">
        <v>65</v>
      </c>
      <c r="B9" s="88" t="s">
        <v>41</v>
      </c>
      <c r="C9" s="23">
        <v>17112894</v>
      </c>
      <c r="D9" s="23">
        <v>23747</v>
      </c>
      <c r="E9" s="23">
        <v>1869791</v>
      </c>
      <c r="F9" s="23">
        <v>9938001</v>
      </c>
      <c r="G9" s="23">
        <v>39835</v>
      </c>
      <c r="H9" s="23">
        <v>0</v>
      </c>
      <c r="I9" s="51">
        <v>152404</v>
      </c>
      <c r="AN9"/>
    </row>
    <row r="10" spans="1:41" ht="15" customHeight="1" x14ac:dyDescent="0.25">
      <c r="A10" s="20" t="s">
        <v>66</v>
      </c>
      <c r="B10" s="88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1">
        <v>0</v>
      </c>
      <c r="AN10"/>
    </row>
    <row r="11" spans="1:41" ht="15" customHeight="1" x14ac:dyDescent="0.25">
      <c r="A11" s="28" t="s">
        <v>67</v>
      </c>
      <c r="B11" s="88" t="s">
        <v>201</v>
      </c>
      <c r="C11" s="23">
        <v>0</v>
      </c>
      <c r="D11" s="23">
        <v>0</v>
      </c>
      <c r="E11" s="23">
        <v>0</v>
      </c>
      <c r="F11" s="23">
        <v>0</v>
      </c>
      <c r="G11" s="23">
        <v>4548774</v>
      </c>
      <c r="H11" s="23">
        <v>0</v>
      </c>
      <c r="I11" s="51">
        <v>0</v>
      </c>
      <c r="AN11"/>
    </row>
    <row r="12" spans="1:41" x14ac:dyDescent="0.25">
      <c r="A12" s="20" t="s">
        <v>68</v>
      </c>
      <c r="B12" s="88" t="s">
        <v>202</v>
      </c>
      <c r="C12" s="23">
        <v>276130</v>
      </c>
      <c r="D12" s="23">
        <v>0</v>
      </c>
      <c r="E12" s="23">
        <v>0</v>
      </c>
      <c r="F12" s="23">
        <v>0</v>
      </c>
      <c r="G12" s="23">
        <v>0</v>
      </c>
      <c r="H12" s="23">
        <v>13833566</v>
      </c>
      <c r="I12" s="51">
        <v>73385</v>
      </c>
      <c r="AN12"/>
    </row>
    <row r="13" spans="1:41" x14ac:dyDescent="0.25">
      <c r="A13" s="28" t="s">
        <v>69</v>
      </c>
      <c r="B13" s="88" t="s">
        <v>203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1">
        <v>0</v>
      </c>
      <c r="AN13"/>
    </row>
    <row r="14" spans="1:41" ht="15" customHeight="1" x14ac:dyDescent="0.25">
      <c r="A14" s="265" t="s">
        <v>70</v>
      </c>
      <c r="B14" s="269" t="s">
        <v>565</v>
      </c>
      <c r="C14" s="39">
        <f>SUM(C7:C13)</f>
        <v>29677179</v>
      </c>
      <c r="D14" s="39">
        <f t="shared" ref="D14:I14" si="0">SUM(D7:D13)</f>
        <v>1735435</v>
      </c>
      <c r="E14" s="39">
        <f t="shared" si="0"/>
        <v>1869791</v>
      </c>
      <c r="F14" s="39">
        <f t="shared" si="0"/>
        <v>12459561</v>
      </c>
      <c r="G14" s="39">
        <f t="shared" si="0"/>
        <v>4588609</v>
      </c>
      <c r="H14" s="39">
        <f t="shared" si="0"/>
        <v>13833566</v>
      </c>
      <c r="I14" s="106">
        <f t="shared" si="0"/>
        <v>225789</v>
      </c>
      <c r="AN14"/>
    </row>
    <row r="15" spans="1:41" ht="15" customHeight="1" x14ac:dyDescent="0.25">
      <c r="A15" s="28" t="s">
        <v>71</v>
      </c>
      <c r="B15" s="88" t="s">
        <v>204</v>
      </c>
      <c r="C15" s="23">
        <v>1391480</v>
      </c>
      <c r="D15" s="23">
        <v>0</v>
      </c>
      <c r="E15" s="23">
        <v>4046179</v>
      </c>
      <c r="F15" s="23">
        <v>0</v>
      </c>
      <c r="G15" s="23">
        <v>0</v>
      </c>
      <c r="H15" s="23">
        <v>0</v>
      </c>
      <c r="I15" s="51">
        <v>0</v>
      </c>
      <c r="AN15"/>
    </row>
    <row r="16" spans="1:41" ht="15" customHeight="1" x14ac:dyDescent="0.25">
      <c r="A16" s="20" t="s">
        <v>72</v>
      </c>
      <c r="B16" s="88" t="s">
        <v>205</v>
      </c>
      <c r="C16" s="23">
        <v>0</v>
      </c>
      <c r="D16" s="23">
        <v>0</v>
      </c>
      <c r="E16" s="23">
        <v>2666907</v>
      </c>
      <c r="F16" s="23">
        <v>0</v>
      </c>
      <c r="G16" s="23">
        <v>0</v>
      </c>
      <c r="H16" s="23">
        <v>0</v>
      </c>
      <c r="I16" s="51">
        <v>0</v>
      </c>
      <c r="AN16"/>
    </row>
    <row r="17" spans="1:40" ht="24" x14ac:dyDescent="0.25">
      <c r="A17" s="28" t="s">
        <v>130</v>
      </c>
      <c r="B17" s="88" t="s">
        <v>206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51">
        <v>0</v>
      </c>
      <c r="AN17"/>
    </row>
    <row r="18" spans="1:40" ht="15" customHeight="1" x14ac:dyDescent="0.25">
      <c r="A18" s="265" t="s">
        <v>73</v>
      </c>
      <c r="B18" s="269" t="s">
        <v>566</v>
      </c>
      <c r="C18" s="39">
        <f>SUM(C15:C17)</f>
        <v>1391480</v>
      </c>
      <c r="D18" s="39">
        <f t="shared" ref="D18:I18" si="1">SUM(D15:D17)</f>
        <v>0</v>
      </c>
      <c r="E18" s="39">
        <f t="shared" si="1"/>
        <v>6713086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106">
        <f t="shared" si="1"/>
        <v>0</v>
      </c>
      <c r="AN18"/>
    </row>
    <row r="19" spans="1:40" s="264" customFormat="1" ht="15" customHeight="1" x14ac:dyDescent="0.25">
      <c r="A19" s="591" t="s">
        <v>131</v>
      </c>
      <c r="B19" s="89" t="s">
        <v>567</v>
      </c>
      <c r="C19" s="35">
        <f>C14+C18</f>
        <v>31068659</v>
      </c>
      <c r="D19" s="35">
        <f t="shared" ref="D19:I19" si="2">D14+D18</f>
        <v>1735435</v>
      </c>
      <c r="E19" s="35">
        <f t="shared" si="2"/>
        <v>8582877</v>
      </c>
      <c r="F19" s="35">
        <f t="shared" si="2"/>
        <v>12459561</v>
      </c>
      <c r="G19" s="35">
        <f t="shared" si="2"/>
        <v>4588609</v>
      </c>
      <c r="H19" s="35">
        <f t="shared" si="2"/>
        <v>13833566</v>
      </c>
      <c r="I19" s="79">
        <f t="shared" si="2"/>
        <v>225789</v>
      </c>
      <c r="AJ19" s="263"/>
      <c r="AK19" s="263"/>
      <c r="AL19" s="263"/>
      <c r="AM19" s="263"/>
    </row>
    <row r="20" spans="1:40" s="264" customFormat="1" ht="15" customHeight="1" x14ac:dyDescent="0.25">
      <c r="A20" s="28">
        <v>14</v>
      </c>
      <c r="B20" s="88" t="s">
        <v>679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51">
        <v>0</v>
      </c>
      <c r="AJ20" s="263"/>
      <c r="AK20" s="263"/>
      <c r="AL20" s="263"/>
      <c r="AM20" s="263"/>
    </row>
    <row r="21" spans="1:40" s="264" customFormat="1" ht="15" customHeight="1" x14ac:dyDescent="0.25">
      <c r="A21" s="20">
        <v>15</v>
      </c>
      <c r="B21" s="88" t="s">
        <v>568</v>
      </c>
      <c r="C21" s="23">
        <v>0</v>
      </c>
      <c r="D21" s="23">
        <v>0</v>
      </c>
      <c r="E21" s="23">
        <v>0</v>
      </c>
      <c r="F21" s="23">
        <v>0</v>
      </c>
      <c r="G21" s="23">
        <v>2540377</v>
      </c>
      <c r="H21" s="23">
        <v>0</v>
      </c>
      <c r="I21" s="51">
        <v>0</v>
      </c>
      <c r="AJ21" s="263"/>
      <c r="AK21" s="263"/>
      <c r="AL21" s="263"/>
      <c r="AM21" s="263"/>
    </row>
    <row r="22" spans="1:40" ht="15" customHeight="1" x14ac:dyDescent="0.25">
      <c r="A22" s="28">
        <v>16</v>
      </c>
      <c r="B22" s="88" t="s">
        <v>207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18692997</v>
      </c>
      <c r="I22" s="51">
        <v>0</v>
      </c>
      <c r="AN22"/>
    </row>
    <row r="23" spans="1:40" s="267" customFormat="1" ht="15" customHeight="1" x14ac:dyDescent="0.25">
      <c r="A23" s="265">
        <v>17</v>
      </c>
      <c r="B23" s="269" t="s">
        <v>680</v>
      </c>
      <c r="C23" s="39">
        <v>0</v>
      </c>
      <c r="D23" s="39">
        <v>0</v>
      </c>
      <c r="E23" s="39">
        <v>0</v>
      </c>
      <c r="F23" s="39">
        <v>0</v>
      </c>
      <c r="G23" s="39">
        <f>SUM(G20:G22)</f>
        <v>2540377</v>
      </c>
      <c r="H23" s="39">
        <f>SUM(H21:H22)</f>
        <v>18692997</v>
      </c>
      <c r="I23" s="106">
        <f>SUM(I21:I22)</f>
        <v>0</v>
      </c>
      <c r="AJ23" s="266"/>
      <c r="AK23" s="266"/>
      <c r="AL23" s="266"/>
      <c r="AM23" s="266"/>
    </row>
    <row r="24" spans="1:40" ht="15" customHeight="1" x14ac:dyDescent="0.25">
      <c r="A24" s="517">
        <v>18</v>
      </c>
      <c r="B24" s="518" t="s">
        <v>681</v>
      </c>
      <c r="C24" s="516">
        <f>C19+C23</f>
        <v>31068659</v>
      </c>
      <c r="D24" s="516">
        <f t="shared" ref="D24:I24" si="3">D19+D23</f>
        <v>1735435</v>
      </c>
      <c r="E24" s="516">
        <f t="shared" si="3"/>
        <v>8582877</v>
      </c>
      <c r="F24" s="516">
        <f t="shared" si="3"/>
        <v>12459561</v>
      </c>
      <c r="G24" s="516">
        <f t="shared" si="3"/>
        <v>7128986</v>
      </c>
      <c r="H24" s="516">
        <f t="shared" si="3"/>
        <v>32526563</v>
      </c>
      <c r="I24" s="553">
        <f t="shared" si="3"/>
        <v>225789</v>
      </c>
      <c r="AN24"/>
    </row>
    <row r="25" spans="1:40" s="1" customFormat="1" ht="15" customHeight="1" x14ac:dyDescent="0.25">
      <c r="A25" s="20">
        <v>19</v>
      </c>
      <c r="B25" s="88" t="s">
        <v>208</v>
      </c>
      <c r="C25" s="23">
        <v>1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51">
        <v>0</v>
      </c>
      <c r="AJ25" s="8"/>
      <c r="AK25" s="8"/>
      <c r="AL25" s="8"/>
      <c r="AM25" s="8"/>
    </row>
    <row r="26" spans="1:40" s="1" customFormat="1" ht="15" customHeight="1" thickBot="1" x14ac:dyDescent="0.3">
      <c r="A26" s="100">
        <v>20</v>
      </c>
      <c r="B26" s="91" t="s">
        <v>209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52">
        <v>0</v>
      </c>
      <c r="AJ26" s="8"/>
      <c r="AK26" s="8"/>
      <c r="AL26" s="8"/>
      <c r="AM26" s="8"/>
      <c r="AN26" s="8"/>
    </row>
    <row r="27" spans="1:40" s="1" customFormat="1" ht="15" customHeight="1" thickTop="1" x14ac:dyDescent="0.25">
      <c r="A27" s="165"/>
      <c r="B27" s="270"/>
      <c r="C27" s="163"/>
      <c r="D27" s="163"/>
      <c r="E27" s="163"/>
      <c r="F27" s="163"/>
      <c r="G27" s="163"/>
      <c r="H27" s="163"/>
      <c r="I27" s="163"/>
      <c r="AJ27" s="8"/>
      <c r="AK27" s="8"/>
      <c r="AL27" s="8"/>
      <c r="AM27" s="8"/>
      <c r="AN27" s="8"/>
    </row>
    <row r="28" spans="1:40" s="1" customFormat="1" ht="13.5" customHeight="1" x14ac:dyDescent="0.25">
      <c r="A28" s="165"/>
      <c r="B28" s="270"/>
      <c r="C28" s="231"/>
      <c r="D28" s="231"/>
      <c r="E28" s="231"/>
      <c r="F28" s="231"/>
      <c r="G28" s="231"/>
      <c r="H28" s="231"/>
      <c r="I28" s="231"/>
      <c r="J28" s="5" t="s">
        <v>564</v>
      </c>
      <c r="AI28" s="8"/>
      <c r="AJ28" s="8"/>
      <c r="AK28" s="8"/>
      <c r="AL28" s="8"/>
      <c r="AM28" s="8"/>
    </row>
    <row r="29" spans="1:40" s="1" customFormat="1" ht="13.5" customHeight="1" x14ac:dyDescent="0.25">
      <c r="A29" s="165"/>
      <c r="B29" s="270"/>
      <c r="C29" s="231"/>
      <c r="D29" s="231"/>
      <c r="E29" s="231"/>
      <c r="F29" s="231"/>
      <c r="G29" s="231"/>
      <c r="H29" s="231"/>
      <c r="I29" s="231"/>
      <c r="J29" s="5" t="str">
        <f>J2</f>
        <v>a  6/2018. (V.31.) önkormányzati rendelethez</v>
      </c>
      <c r="AI29" s="8"/>
      <c r="AJ29" s="8"/>
      <c r="AK29" s="8"/>
      <c r="AL29" s="8"/>
      <c r="AM29" s="8"/>
    </row>
    <row r="30" spans="1:40" s="1" customFormat="1" ht="13.5" customHeight="1" x14ac:dyDescent="0.25">
      <c r="A30" s="165"/>
      <c r="B30" s="270"/>
      <c r="C30" s="231"/>
      <c r="D30" s="231"/>
      <c r="E30" s="231"/>
      <c r="F30" s="231"/>
      <c r="G30" s="231"/>
      <c r="H30" s="231"/>
      <c r="I30" s="5"/>
      <c r="AH30" s="8"/>
      <c r="AI30" s="8"/>
      <c r="AJ30" s="8"/>
      <c r="AK30" s="8"/>
      <c r="AL30" s="8"/>
    </row>
    <row r="31" spans="1:40" s="1" customFormat="1" ht="15" customHeight="1" thickBot="1" x14ac:dyDescent="0.3">
      <c r="A31" s="165"/>
      <c r="B31" s="270"/>
      <c r="C31" s="231"/>
      <c r="D31" s="231"/>
      <c r="E31" s="231"/>
      <c r="F31" s="231"/>
      <c r="G31" s="231"/>
      <c r="H31" s="231"/>
      <c r="I31" s="5" t="s">
        <v>585</v>
      </c>
      <c r="AH31" s="8"/>
      <c r="AI31" s="8"/>
      <c r="AJ31" s="8"/>
      <c r="AK31" s="8"/>
      <c r="AL31" s="8"/>
    </row>
    <row r="32" spans="1:40" ht="73.2" thickTop="1" thickBot="1" x14ac:dyDescent="0.3">
      <c r="A32" s="272" t="s">
        <v>146</v>
      </c>
      <c r="B32" s="123" t="s">
        <v>128</v>
      </c>
      <c r="C32" s="123" t="s">
        <v>953</v>
      </c>
      <c r="D32" s="123" t="s">
        <v>569</v>
      </c>
      <c r="E32" s="769" t="s">
        <v>186</v>
      </c>
      <c r="F32" s="123" t="s">
        <v>212</v>
      </c>
      <c r="G32" s="123" t="s">
        <v>187</v>
      </c>
      <c r="H32" s="123" t="s">
        <v>188</v>
      </c>
      <c r="I32" s="124" t="s">
        <v>189</v>
      </c>
      <c r="AM32"/>
      <c r="AN32"/>
    </row>
    <row r="33" spans="1:40" ht="15" customHeight="1" thickTop="1" x14ac:dyDescent="0.25">
      <c r="A33" s="28" t="s">
        <v>63</v>
      </c>
      <c r="B33" s="87" t="s">
        <v>40</v>
      </c>
      <c r="C33" s="64">
        <v>0</v>
      </c>
      <c r="D33" s="64">
        <v>740096</v>
      </c>
      <c r="E33" s="770">
        <v>0</v>
      </c>
      <c r="F33" s="64">
        <v>0</v>
      </c>
      <c r="G33" s="64">
        <v>0</v>
      </c>
      <c r="H33" s="64">
        <v>0</v>
      </c>
      <c r="I33" s="257">
        <v>13508819</v>
      </c>
      <c r="AM33"/>
      <c r="AN33"/>
    </row>
    <row r="34" spans="1:40" ht="24" x14ac:dyDescent="0.25">
      <c r="A34" s="20" t="s">
        <v>64</v>
      </c>
      <c r="B34" s="88" t="s">
        <v>300</v>
      </c>
      <c r="C34" s="23">
        <v>0</v>
      </c>
      <c r="D34" s="23">
        <v>83395</v>
      </c>
      <c r="E34" s="771">
        <v>0</v>
      </c>
      <c r="F34" s="23">
        <v>0</v>
      </c>
      <c r="G34" s="23">
        <v>0</v>
      </c>
      <c r="H34" s="23">
        <v>0</v>
      </c>
      <c r="I34" s="51">
        <v>3153298</v>
      </c>
      <c r="AM34"/>
      <c r="AN34"/>
    </row>
    <row r="35" spans="1:40" ht="15" customHeight="1" x14ac:dyDescent="0.25">
      <c r="A35" s="28" t="s">
        <v>65</v>
      </c>
      <c r="B35" s="88" t="s">
        <v>41</v>
      </c>
      <c r="C35" s="23">
        <v>347431</v>
      </c>
      <c r="D35" s="23">
        <v>0</v>
      </c>
      <c r="E35" s="771">
        <v>2027309</v>
      </c>
      <c r="F35" s="23">
        <v>1369964</v>
      </c>
      <c r="G35" s="23">
        <v>0</v>
      </c>
      <c r="H35" s="23">
        <v>4312775</v>
      </c>
      <c r="I35" s="51">
        <v>5886415</v>
      </c>
      <c r="AM35"/>
      <c r="AN35"/>
    </row>
    <row r="36" spans="1:40" ht="15" customHeight="1" x14ac:dyDescent="0.25">
      <c r="A36" s="20" t="s">
        <v>66</v>
      </c>
      <c r="B36" s="88" t="s">
        <v>42</v>
      </c>
      <c r="C36" s="23">
        <v>0</v>
      </c>
      <c r="D36" s="23">
        <v>0</v>
      </c>
      <c r="E36" s="771">
        <v>0</v>
      </c>
      <c r="F36" s="23">
        <v>0</v>
      </c>
      <c r="G36" s="23">
        <v>0</v>
      </c>
      <c r="H36" s="23">
        <v>0</v>
      </c>
      <c r="I36" s="51">
        <v>0</v>
      </c>
      <c r="AM36"/>
      <c r="AN36"/>
    </row>
    <row r="37" spans="1:40" ht="15" customHeight="1" x14ac:dyDescent="0.25">
      <c r="A37" s="28" t="s">
        <v>67</v>
      </c>
      <c r="B37" s="88" t="s">
        <v>201</v>
      </c>
      <c r="C37" s="23">
        <v>0</v>
      </c>
      <c r="D37" s="23">
        <v>0</v>
      </c>
      <c r="E37" s="771">
        <v>0</v>
      </c>
      <c r="F37" s="23">
        <v>0</v>
      </c>
      <c r="G37" s="23">
        <v>0</v>
      </c>
      <c r="H37" s="23">
        <v>0</v>
      </c>
      <c r="I37" s="51">
        <v>0</v>
      </c>
      <c r="AM37"/>
      <c r="AN37"/>
    </row>
    <row r="38" spans="1:40" x14ac:dyDescent="0.25">
      <c r="A38" s="20" t="s">
        <v>68</v>
      </c>
      <c r="B38" s="88" t="s">
        <v>202</v>
      </c>
      <c r="C38" s="23">
        <v>702744</v>
      </c>
      <c r="D38" s="23">
        <v>0</v>
      </c>
      <c r="E38" s="771">
        <v>0</v>
      </c>
      <c r="F38" s="23">
        <v>0</v>
      </c>
      <c r="G38" s="23">
        <v>0</v>
      </c>
      <c r="H38" s="23">
        <v>0</v>
      </c>
      <c r="I38" s="51">
        <v>0</v>
      </c>
      <c r="AM38"/>
      <c r="AN38"/>
    </row>
    <row r="39" spans="1:40" x14ac:dyDescent="0.25">
      <c r="A39" s="28" t="s">
        <v>69</v>
      </c>
      <c r="B39" s="88" t="s">
        <v>203</v>
      </c>
      <c r="C39" s="23">
        <v>0</v>
      </c>
      <c r="D39" s="23">
        <v>0</v>
      </c>
      <c r="E39" s="771">
        <v>0</v>
      </c>
      <c r="F39" s="23">
        <v>0</v>
      </c>
      <c r="G39" s="23">
        <v>8977500</v>
      </c>
      <c r="H39" s="23">
        <v>0</v>
      </c>
      <c r="I39" s="51">
        <v>0</v>
      </c>
      <c r="AM39"/>
      <c r="AN39"/>
    </row>
    <row r="40" spans="1:40" ht="15" customHeight="1" x14ac:dyDescent="0.25">
      <c r="A40" s="265" t="s">
        <v>70</v>
      </c>
      <c r="B40" s="269" t="s">
        <v>565</v>
      </c>
      <c r="C40" s="39">
        <f>SUM(C33:C39)</f>
        <v>1050175</v>
      </c>
      <c r="D40" s="39">
        <f>SUM(D33:D39)</f>
        <v>823491</v>
      </c>
      <c r="E40" s="772">
        <f t="shared" ref="E40:I40" si="4">SUM(E33:E39)</f>
        <v>2027309</v>
      </c>
      <c r="F40" s="39">
        <f t="shared" si="4"/>
        <v>1369964</v>
      </c>
      <c r="G40" s="39">
        <f t="shared" si="4"/>
        <v>8977500</v>
      </c>
      <c r="H40" s="39">
        <f t="shared" si="4"/>
        <v>4312775</v>
      </c>
      <c r="I40" s="106">
        <f t="shared" si="4"/>
        <v>22548532</v>
      </c>
      <c r="AM40"/>
      <c r="AN40"/>
    </row>
    <row r="41" spans="1:40" ht="15" customHeight="1" x14ac:dyDescent="0.25">
      <c r="A41" s="28" t="s">
        <v>71</v>
      </c>
      <c r="B41" s="88" t="s">
        <v>204</v>
      </c>
      <c r="C41" s="23">
        <v>0</v>
      </c>
      <c r="D41" s="23">
        <v>0</v>
      </c>
      <c r="E41" s="771">
        <v>8491423</v>
      </c>
      <c r="F41" s="23">
        <v>0</v>
      </c>
      <c r="G41" s="23">
        <v>0</v>
      </c>
      <c r="H41" s="23">
        <v>0</v>
      </c>
      <c r="I41" s="51">
        <v>2641890</v>
      </c>
      <c r="AM41"/>
      <c r="AN41"/>
    </row>
    <row r="42" spans="1:40" ht="15" customHeight="1" x14ac:dyDescent="0.25">
      <c r="A42" s="20" t="s">
        <v>72</v>
      </c>
      <c r="B42" s="88" t="s">
        <v>205</v>
      </c>
      <c r="C42" s="23">
        <v>0</v>
      </c>
      <c r="D42" s="23">
        <v>0</v>
      </c>
      <c r="E42" s="771">
        <v>0</v>
      </c>
      <c r="F42" s="23">
        <v>0</v>
      </c>
      <c r="G42" s="23">
        <v>0</v>
      </c>
      <c r="H42" s="23">
        <v>0</v>
      </c>
      <c r="I42" s="51">
        <v>0</v>
      </c>
      <c r="AM42"/>
      <c r="AN42"/>
    </row>
    <row r="43" spans="1:40" ht="24" x14ac:dyDescent="0.25">
      <c r="A43" s="28" t="s">
        <v>130</v>
      </c>
      <c r="B43" s="88" t="s">
        <v>206</v>
      </c>
      <c r="C43" s="23">
        <v>0</v>
      </c>
      <c r="D43" s="23">
        <v>0</v>
      </c>
      <c r="E43" s="771">
        <v>0</v>
      </c>
      <c r="F43" s="23">
        <v>0</v>
      </c>
      <c r="G43" s="23">
        <v>0</v>
      </c>
      <c r="H43" s="23">
        <v>0</v>
      </c>
      <c r="I43" s="51">
        <v>0</v>
      </c>
      <c r="AM43"/>
      <c r="AN43"/>
    </row>
    <row r="44" spans="1:40" ht="15" customHeight="1" x14ac:dyDescent="0.25">
      <c r="A44" s="265" t="s">
        <v>73</v>
      </c>
      <c r="B44" s="269" t="s">
        <v>566</v>
      </c>
      <c r="C44" s="39">
        <f>SUM(C41:C43)</f>
        <v>0</v>
      </c>
      <c r="D44" s="39">
        <f>SUM(D41:D43)</f>
        <v>0</v>
      </c>
      <c r="E44" s="772">
        <f t="shared" ref="E44:I44" si="5">SUM(E41:E43)</f>
        <v>8491423</v>
      </c>
      <c r="F44" s="39">
        <f t="shared" si="5"/>
        <v>0</v>
      </c>
      <c r="G44" s="39">
        <f t="shared" si="5"/>
        <v>0</v>
      </c>
      <c r="H44" s="39">
        <f t="shared" si="5"/>
        <v>0</v>
      </c>
      <c r="I44" s="106">
        <f t="shared" si="5"/>
        <v>2641890</v>
      </c>
      <c r="AM44"/>
      <c r="AN44"/>
    </row>
    <row r="45" spans="1:40" ht="15" customHeight="1" x14ac:dyDescent="0.25">
      <c r="A45" s="591" t="s">
        <v>131</v>
      </c>
      <c r="B45" s="89" t="s">
        <v>567</v>
      </c>
      <c r="C45" s="35">
        <f>C40+C44</f>
        <v>1050175</v>
      </c>
      <c r="D45" s="35">
        <f>D40+D44</f>
        <v>823491</v>
      </c>
      <c r="E45" s="944">
        <f t="shared" ref="E45:I45" si="6">E40+E44</f>
        <v>10518732</v>
      </c>
      <c r="F45" s="35">
        <f t="shared" si="6"/>
        <v>1369964</v>
      </c>
      <c r="G45" s="35">
        <f t="shared" si="6"/>
        <v>8977500</v>
      </c>
      <c r="H45" s="35">
        <f t="shared" si="6"/>
        <v>4312775</v>
      </c>
      <c r="I45" s="79">
        <f t="shared" si="6"/>
        <v>25190422</v>
      </c>
      <c r="AM45"/>
      <c r="AN45"/>
    </row>
    <row r="46" spans="1:40" ht="15" customHeight="1" x14ac:dyDescent="0.25">
      <c r="A46" s="28">
        <v>14</v>
      </c>
      <c r="B46" s="88" t="s">
        <v>679</v>
      </c>
      <c r="C46" s="23">
        <v>0</v>
      </c>
      <c r="D46" s="23">
        <v>0</v>
      </c>
      <c r="E46" s="771">
        <v>0</v>
      </c>
      <c r="F46" s="23">
        <v>0</v>
      </c>
      <c r="G46" s="23">
        <v>0</v>
      </c>
      <c r="H46" s="23">
        <v>0</v>
      </c>
      <c r="I46" s="51">
        <v>0</v>
      </c>
      <c r="AM46"/>
      <c r="AN46"/>
    </row>
    <row r="47" spans="1:40" ht="15" customHeight="1" x14ac:dyDescent="0.25">
      <c r="A47" s="20">
        <v>15</v>
      </c>
      <c r="B47" s="88" t="s">
        <v>568</v>
      </c>
      <c r="C47" s="23">
        <v>0</v>
      </c>
      <c r="D47" s="23">
        <v>0</v>
      </c>
      <c r="E47" s="771">
        <v>0</v>
      </c>
      <c r="F47" s="23">
        <v>0</v>
      </c>
      <c r="G47" s="23">
        <v>0</v>
      </c>
      <c r="H47" s="23">
        <v>0</v>
      </c>
      <c r="I47" s="51">
        <v>0</v>
      </c>
      <c r="AM47"/>
      <c r="AN47"/>
    </row>
    <row r="48" spans="1:40" ht="15" customHeight="1" x14ac:dyDescent="0.25">
      <c r="A48" s="28">
        <v>16</v>
      </c>
      <c r="B48" s="88" t="s">
        <v>207</v>
      </c>
      <c r="C48" s="23">
        <v>0</v>
      </c>
      <c r="D48" s="23">
        <v>0</v>
      </c>
      <c r="E48" s="771">
        <v>0</v>
      </c>
      <c r="F48" s="23">
        <v>0</v>
      </c>
      <c r="G48" s="23">
        <v>0</v>
      </c>
      <c r="H48" s="23">
        <v>0</v>
      </c>
      <c r="I48" s="51">
        <v>0</v>
      </c>
      <c r="AM48"/>
      <c r="AN48"/>
    </row>
    <row r="49" spans="1:44" ht="15" customHeight="1" x14ac:dyDescent="0.25">
      <c r="A49" s="265">
        <v>17</v>
      </c>
      <c r="B49" s="269" t="s">
        <v>680</v>
      </c>
      <c r="C49" s="39">
        <v>0</v>
      </c>
      <c r="D49" s="39">
        <v>0</v>
      </c>
      <c r="E49" s="772">
        <v>0</v>
      </c>
      <c r="F49" s="39">
        <v>0</v>
      </c>
      <c r="G49" s="39">
        <v>0</v>
      </c>
      <c r="H49" s="39">
        <v>0</v>
      </c>
      <c r="I49" s="106">
        <v>0</v>
      </c>
      <c r="AM49"/>
      <c r="AN49"/>
    </row>
    <row r="50" spans="1:44" ht="15" customHeight="1" x14ac:dyDescent="0.25">
      <c r="A50" s="517">
        <v>18</v>
      </c>
      <c r="B50" s="518" t="s">
        <v>681</v>
      </c>
      <c r="C50" s="516">
        <f>C45+C49</f>
        <v>1050175</v>
      </c>
      <c r="D50" s="516">
        <f t="shared" ref="D50" si="7">D45+D49</f>
        <v>823491</v>
      </c>
      <c r="E50" s="945">
        <f t="shared" ref="E50" si="8">E45+E49</f>
        <v>10518732</v>
      </c>
      <c r="F50" s="516">
        <f t="shared" ref="F50" si="9">F45+F49</f>
        <v>1369964</v>
      </c>
      <c r="G50" s="516">
        <f t="shared" ref="G50" si="10">G45+G49</f>
        <v>8977500</v>
      </c>
      <c r="H50" s="516">
        <f t="shared" ref="H50" si="11">H45+H49</f>
        <v>4312775</v>
      </c>
      <c r="I50" s="553">
        <f t="shared" ref="I50" si="12">I45+I49</f>
        <v>25190422</v>
      </c>
      <c r="AM50"/>
      <c r="AN50"/>
    </row>
    <row r="51" spans="1:44" ht="15" customHeight="1" x14ac:dyDescent="0.25">
      <c r="A51" s="20">
        <v>19</v>
      </c>
      <c r="B51" s="88" t="s">
        <v>208</v>
      </c>
      <c r="C51" s="23">
        <v>0</v>
      </c>
      <c r="D51" s="23">
        <v>1</v>
      </c>
      <c r="E51" s="771">
        <v>0</v>
      </c>
      <c r="F51" s="23">
        <v>0</v>
      </c>
      <c r="G51" s="23">
        <v>0</v>
      </c>
      <c r="H51" s="23">
        <v>0</v>
      </c>
      <c r="I51" s="51">
        <v>6</v>
      </c>
      <c r="AM51"/>
      <c r="AN51"/>
    </row>
    <row r="52" spans="1:44" ht="15" customHeight="1" thickBot="1" x14ac:dyDescent="0.3">
      <c r="A52" s="100">
        <v>20</v>
      </c>
      <c r="B52" s="91" t="s">
        <v>209</v>
      </c>
      <c r="C52" s="27">
        <v>0</v>
      </c>
      <c r="D52" s="27">
        <v>0</v>
      </c>
      <c r="E52" s="946">
        <v>0</v>
      </c>
      <c r="F52" s="27">
        <v>0</v>
      </c>
      <c r="G52" s="27">
        <v>0</v>
      </c>
      <c r="H52" s="27">
        <v>0</v>
      </c>
      <c r="I52" s="52">
        <v>0</v>
      </c>
      <c r="AM52"/>
      <c r="AN52"/>
    </row>
    <row r="53" spans="1:44" ht="15" customHeight="1" thickTop="1" x14ac:dyDescent="0.25">
      <c r="A53" s="165"/>
      <c r="B53" s="270"/>
      <c r="C53" s="593"/>
      <c r="D53" s="593"/>
      <c r="E53" s="593"/>
      <c r="F53" s="593"/>
      <c r="G53" s="593"/>
      <c r="H53" s="593"/>
      <c r="I53" s="593"/>
      <c r="J53" s="593"/>
      <c r="K53" s="593"/>
      <c r="AL53"/>
      <c r="AM53"/>
      <c r="AN53"/>
    </row>
    <row r="54" spans="1:44" ht="15" customHeight="1" x14ac:dyDescent="0.25">
      <c r="A54" s="165"/>
      <c r="B54" s="270"/>
      <c r="C54" s="593"/>
      <c r="D54" s="593"/>
      <c r="E54" s="593"/>
      <c r="F54" s="593"/>
      <c r="G54" s="593"/>
      <c r="H54" s="593"/>
      <c r="I54" s="593"/>
      <c r="J54" s="593"/>
      <c r="K54" s="593"/>
      <c r="AL54"/>
      <c r="AM54"/>
      <c r="AN54"/>
    </row>
    <row r="55" spans="1:44" ht="15" customHeight="1" x14ac:dyDescent="0.25">
      <c r="A55" s="165"/>
      <c r="B55" s="270"/>
      <c r="C55" s="593"/>
      <c r="D55" s="593"/>
      <c r="E55" s="593"/>
      <c r="F55" s="593"/>
      <c r="G55" s="593"/>
      <c r="H55" s="593"/>
      <c r="I55" s="593"/>
      <c r="J55" s="593"/>
      <c r="K55" s="593"/>
      <c r="AL55"/>
      <c r="AM55"/>
      <c r="AN55"/>
    </row>
    <row r="56" spans="1:44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5" t="str">
        <f>J28</f>
        <v>20. melléklet folytatása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4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5" t="str">
        <f>J2</f>
        <v>a  6/2018. (V.31.) önkormányzati rendelethez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4" s="1" customFormat="1" ht="13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K58" s="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4" s="1" customFormat="1" ht="15" customHeight="1" thickBot="1" x14ac:dyDescent="0.3">
      <c r="C59" s="10"/>
      <c r="D59" s="10"/>
      <c r="E59" s="10"/>
      <c r="F59" s="10"/>
      <c r="G59" s="10"/>
      <c r="H59" s="10"/>
      <c r="I59" s="5" t="s">
        <v>585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44" s="1" customFormat="1" ht="75" customHeight="1" thickTop="1" thickBot="1" x14ac:dyDescent="0.3">
      <c r="A60" s="272" t="s">
        <v>146</v>
      </c>
      <c r="B60" s="123" t="s">
        <v>128</v>
      </c>
      <c r="C60" s="123" t="s">
        <v>675</v>
      </c>
      <c r="D60" s="592" t="s">
        <v>190</v>
      </c>
      <c r="E60" s="123" t="s">
        <v>191</v>
      </c>
      <c r="F60" s="123" t="s">
        <v>192</v>
      </c>
      <c r="G60" s="769" t="s">
        <v>193</v>
      </c>
      <c r="H60" s="123" t="s">
        <v>570</v>
      </c>
      <c r="I60" s="124" t="s">
        <v>215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" customFormat="1" ht="15" customHeight="1" thickTop="1" x14ac:dyDescent="0.25">
      <c r="A61" s="28" t="s">
        <v>63</v>
      </c>
      <c r="B61" s="87" t="s">
        <v>40</v>
      </c>
      <c r="C61" s="64">
        <v>1894463</v>
      </c>
      <c r="D61" s="947">
        <v>0</v>
      </c>
      <c r="E61" s="64">
        <v>0</v>
      </c>
      <c r="F61" s="64">
        <v>0</v>
      </c>
      <c r="G61" s="770">
        <v>0</v>
      </c>
      <c r="H61" s="64">
        <v>0</v>
      </c>
      <c r="I61" s="257">
        <v>437276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24" x14ac:dyDescent="0.25">
      <c r="A62" s="20" t="s">
        <v>64</v>
      </c>
      <c r="B62" s="88" t="s">
        <v>300</v>
      </c>
      <c r="C62" s="23">
        <v>437040</v>
      </c>
      <c r="D62" s="948">
        <v>0</v>
      </c>
      <c r="E62" s="23">
        <v>0</v>
      </c>
      <c r="F62" s="23">
        <v>0</v>
      </c>
      <c r="G62" s="771">
        <v>0</v>
      </c>
      <c r="H62" s="23">
        <v>0</v>
      </c>
      <c r="I62" s="51">
        <v>88589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ht="15" customHeight="1" x14ac:dyDescent="0.25">
      <c r="A63" s="28" t="s">
        <v>65</v>
      </c>
      <c r="B63" s="88" t="s">
        <v>41</v>
      </c>
      <c r="C63" s="23">
        <v>5891453</v>
      </c>
      <c r="D63" s="948">
        <v>634477</v>
      </c>
      <c r="E63" s="23">
        <v>0</v>
      </c>
      <c r="F63" s="23">
        <v>711483</v>
      </c>
      <c r="G63" s="771">
        <v>2352950</v>
      </c>
      <c r="H63" s="23">
        <v>132400</v>
      </c>
      <c r="I63" s="51">
        <v>319702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ht="15" customHeight="1" x14ac:dyDescent="0.25">
      <c r="A64" s="20" t="s">
        <v>66</v>
      </c>
      <c r="B64" s="88" t="s">
        <v>42</v>
      </c>
      <c r="C64" s="23">
        <v>0</v>
      </c>
      <c r="D64" s="948">
        <v>0</v>
      </c>
      <c r="E64" s="23">
        <v>0</v>
      </c>
      <c r="F64" s="23">
        <v>0</v>
      </c>
      <c r="G64" s="771">
        <v>0</v>
      </c>
      <c r="H64" s="23">
        <v>0</v>
      </c>
      <c r="I64" s="51">
        <v>0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5">
      <c r="A65" s="28" t="s">
        <v>67</v>
      </c>
      <c r="B65" s="88" t="s">
        <v>201</v>
      </c>
      <c r="C65" s="23">
        <v>0</v>
      </c>
      <c r="D65" s="948">
        <v>0</v>
      </c>
      <c r="E65" s="23">
        <v>0</v>
      </c>
      <c r="F65" s="23">
        <v>0</v>
      </c>
      <c r="G65" s="771">
        <v>0</v>
      </c>
      <c r="H65" s="23">
        <v>0</v>
      </c>
      <c r="I65" s="51">
        <v>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x14ac:dyDescent="0.25">
      <c r="A66" s="20" t="s">
        <v>68</v>
      </c>
      <c r="B66" s="88" t="s">
        <v>202</v>
      </c>
      <c r="C66" s="23">
        <v>0</v>
      </c>
      <c r="D66" s="948">
        <v>0</v>
      </c>
      <c r="E66" s="23">
        <v>813559</v>
      </c>
      <c r="F66" s="23">
        <v>0</v>
      </c>
      <c r="G66" s="771">
        <v>0</v>
      </c>
      <c r="H66" s="23">
        <v>0</v>
      </c>
      <c r="I66" s="51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x14ac:dyDescent="0.25">
      <c r="A67" s="28" t="s">
        <v>69</v>
      </c>
      <c r="B67" s="88" t="s">
        <v>203</v>
      </c>
      <c r="C67" s="23">
        <v>0</v>
      </c>
      <c r="D67" s="948">
        <v>0</v>
      </c>
      <c r="E67" s="23">
        <v>0</v>
      </c>
      <c r="F67" s="23">
        <v>0</v>
      </c>
      <c r="G67" s="771">
        <v>0</v>
      </c>
      <c r="H67" s="23">
        <v>0</v>
      </c>
      <c r="I67" s="51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15" customHeight="1" x14ac:dyDescent="0.25">
      <c r="A68" s="265" t="s">
        <v>70</v>
      </c>
      <c r="B68" s="269" t="s">
        <v>565</v>
      </c>
      <c r="C68" s="39">
        <f t="shared" ref="C68" si="13">SUM(C61:C67)</f>
        <v>8222956</v>
      </c>
      <c r="D68" s="949">
        <f>SUM(D61:D67)</f>
        <v>634477</v>
      </c>
      <c r="E68" s="39">
        <f>SUM(E61:E67)</f>
        <v>813559</v>
      </c>
      <c r="F68" s="39">
        <f>SUM(F61:F67)</f>
        <v>711483</v>
      </c>
      <c r="G68" s="772">
        <f t="shared" ref="G68:I68" si="14">SUM(G61:G67)</f>
        <v>2352950</v>
      </c>
      <c r="H68" s="39">
        <f t="shared" si="14"/>
        <v>132400</v>
      </c>
      <c r="I68" s="106">
        <f t="shared" si="14"/>
        <v>845567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15" customHeight="1" x14ac:dyDescent="0.25">
      <c r="A69" s="28" t="s">
        <v>71</v>
      </c>
      <c r="B69" s="88" t="s">
        <v>204</v>
      </c>
      <c r="C69" s="23">
        <v>320846</v>
      </c>
      <c r="D69" s="948">
        <v>0</v>
      </c>
      <c r="E69" s="23">
        <v>0</v>
      </c>
      <c r="F69" s="23">
        <v>0</v>
      </c>
      <c r="G69" s="771">
        <v>0</v>
      </c>
      <c r="H69" s="23">
        <v>0</v>
      </c>
      <c r="I69" s="51">
        <v>311087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5">
      <c r="A70" s="20" t="s">
        <v>72</v>
      </c>
      <c r="B70" s="88" t="s">
        <v>205</v>
      </c>
      <c r="C70" s="23">
        <v>0</v>
      </c>
      <c r="D70" s="948">
        <v>0</v>
      </c>
      <c r="E70" s="23">
        <v>0</v>
      </c>
      <c r="F70" s="23">
        <v>0</v>
      </c>
      <c r="G70" s="771">
        <v>0</v>
      </c>
      <c r="H70" s="23">
        <v>0</v>
      </c>
      <c r="I70" s="51"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24" x14ac:dyDescent="0.25">
      <c r="A71" s="28" t="s">
        <v>130</v>
      </c>
      <c r="B71" s="88" t="s">
        <v>206</v>
      </c>
      <c r="C71" s="23">
        <v>0</v>
      </c>
      <c r="D71" s="948">
        <v>0</v>
      </c>
      <c r="E71" s="23">
        <v>0</v>
      </c>
      <c r="F71" s="23">
        <v>0</v>
      </c>
      <c r="G71" s="771">
        <v>0</v>
      </c>
      <c r="H71" s="23">
        <v>0</v>
      </c>
      <c r="I71" s="51">
        <v>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15" customHeight="1" x14ac:dyDescent="0.25">
      <c r="A72" s="265" t="s">
        <v>73</v>
      </c>
      <c r="B72" s="269" t="s">
        <v>566</v>
      </c>
      <c r="C72" s="39">
        <f t="shared" ref="C72" si="15">SUM(C69:C71)</f>
        <v>320846</v>
      </c>
      <c r="D72" s="949">
        <f>SUM(D69:D71)</f>
        <v>0</v>
      </c>
      <c r="E72" s="39">
        <f>SUM(E69:E71)</f>
        <v>0</v>
      </c>
      <c r="F72" s="39">
        <f>SUM(F69:F71)</f>
        <v>0</v>
      </c>
      <c r="G72" s="772">
        <f t="shared" ref="G72:I72" si="16">SUM(G69:G71)</f>
        <v>0</v>
      </c>
      <c r="H72" s="39">
        <f t="shared" si="16"/>
        <v>0</v>
      </c>
      <c r="I72" s="106">
        <f t="shared" si="16"/>
        <v>311087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15" customHeight="1" x14ac:dyDescent="0.25">
      <c r="A73" s="591" t="s">
        <v>131</v>
      </c>
      <c r="B73" s="89" t="s">
        <v>567</v>
      </c>
      <c r="C73" s="35">
        <f>C68+C72</f>
        <v>8543802</v>
      </c>
      <c r="D73" s="950">
        <f>D68+D72</f>
        <v>634477</v>
      </c>
      <c r="E73" s="35">
        <f>E68+E72</f>
        <v>813559</v>
      </c>
      <c r="F73" s="35">
        <f>F68+F72</f>
        <v>711483</v>
      </c>
      <c r="G73" s="944">
        <f t="shared" ref="G73:I73" si="17">G68+G72</f>
        <v>2352950</v>
      </c>
      <c r="H73" s="35">
        <f t="shared" si="17"/>
        <v>132400</v>
      </c>
      <c r="I73" s="79">
        <f t="shared" si="17"/>
        <v>1156654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5">
      <c r="A74" s="28">
        <v>14</v>
      </c>
      <c r="B74" s="88" t="s">
        <v>679</v>
      </c>
      <c r="C74" s="23">
        <v>0</v>
      </c>
      <c r="D74" s="948">
        <v>0</v>
      </c>
      <c r="E74" s="23">
        <v>0</v>
      </c>
      <c r="F74" s="23">
        <v>0</v>
      </c>
      <c r="G74" s="771">
        <v>0</v>
      </c>
      <c r="H74" s="23">
        <v>0</v>
      </c>
      <c r="I74" s="51"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5">
      <c r="A75" s="20">
        <v>15</v>
      </c>
      <c r="B75" s="88" t="s">
        <v>568</v>
      </c>
      <c r="C75" s="23">
        <v>0</v>
      </c>
      <c r="D75" s="948">
        <v>0</v>
      </c>
      <c r="E75" s="23">
        <v>0</v>
      </c>
      <c r="F75" s="23">
        <v>0</v>
      </c>
      <c r="G75" s="771">
        <v>0</v>
      </c>
      <c r="H75" s="23">
        <v>0</v>
      </c>
      <c r="I75" s="51">
        <v>0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x14ac:dyDescent="0.25">
      <c r="A76" s="28">
        <v>16</v>
      </c>
      <c r="B76" s="88" t="s">
        <v>207</v>
      </c>
      <c r="C76" s="23">
        <v>0</v>
      </c>
      <c r="D76" s="948">
        <v>0</v>
      </c>
      <c r="E76" s="23">
        <v>0</v>
      </c>
      <c r="F76" s="23">
        <v>0</v>
      </c>
      <c r="G76" s="771">
        <v>0</v>
      </c>
      <c r="H76" s="23">
        <v>0</v>
      </c>
      <c r="I76" s="51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x14ac:dyDescent="0.25">
      <c r="A77" s="265">
        <v>17</v>
      </c>
      <c r="B77" s="269" t="s">
        <v>680</v>
      </c>
      <c r="C77" s="39">
        <v>0</v>
      </c>
      <c r="D77" s="949">
        <v>0</v>
      </c>
      <c r="E77" s="39">
        <v>0</v>
      </c>
      <c r="F77" s="39">
        <v>0</v>
      </c>
      <c r="G77" s="772">
        <v>0</v>
      </c>
      <c r="H77" s="39">
        <v>0</v>
      </c>
      <c r="I77" s="106">
        <v>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s="1" customFormat="1" ht="15" customHeight="1" x14ac:dyDescent="0.25">
      <c r="A78" s="517">
        <v>18</v>
      </c>
      <c r="B78" s="518" t="s">
        <v>681</v>
      </c>
      <c r="C78" s="516">
        <f>C73+C77</f>
        <v>8543802</v>
      </c>
      <c r="D78" s="951">
        <f t="shared" ref="D78" si="18">D73+D77</f>
        <v>634477</v>
      </c>
      <c r="E78" s="516">
        <f t="shared" ref="E78" si="19">E73+E77</f>
        <v>813559</v>
      </c>
      <c r="F78" s="516">
        <f t="shared" ref="F78" si="20">F73+F77</f>
        <v>711483</v>
      </c>
      <c r="G78" s="945">
        <f t="shared" ref="G78" si="21">G73+G77</f>
        <v>2352950</v>
      </c>
      <c r="H78" s="516">
        <f t="shared" ref="H78" si="22">H73+H77</f>
        <v>132400</v>
      </c>
      <c r="I78" s="553">
        <f t="shared" ref="I78" si="23">I73+I77</f>
        <v>1156654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s="1" customFormat="1" ht="15" customHeight="1" x14ac:dyDescent="0.25">
      <c r="A79" s="20">
        <v>19</v>
      </c>
      <c r="B79" s="88" t="s">
        <v>208</v>
      </c>
      <c r="C79" s="23">
        <v>1</v>
      </c>
      <c r="D79" s="948">
        <v>0</v>
      </c>
      <c r="E79" s="23">
        <v>0</v>
      </c>
      <c r="F79" s="23">
        <v>0</v>
      </c>
      <c r="G79" s="771">
        <v>0</v>
      </c>
      <c r="H79" s="23">
        <v>0</v>
      </c>
      <c r="I79" s="51">
        <v>0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s="1" customFormat="1" ht="15" customHeight="1" thickBot="1" x14ac:dyDescent="0.3">
      <c r="A80" s="100">
        <v>20</v>
      </c>
      <c r="B80" s="91" t="s">
        <v>209</v>
      </c>
      <c r="C80" s="27">
        <v>0</v>
      </c>
      <c r="D80" s="952">
        <v>0</v>
      </c>
      <c r="E80" s="27">
        <v>0</v>
      </c>
      <c r="F80" s="27">
        <v>0</v>
      </c>
      <c r="G80" s="946">
        <v>0</v>
      </c>
      <c r="H80" s="27">
        <v>0</v>
      </c>
      <c r="I80" s="52">
        <v>0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2" s="1" customFormat="1" ht="15" customHeight="1" thickTop="1" x14ac:dyDescent="0.25">
      <c r="A81" s="165"/>
      <c r="B81" s="270"/>
      <c r="C81" s="593"/>
      <c r="D81" s="593"/>
      <c r="E81" s="593"/>
      <c r="F81" s="593"/>
      <c r="G81" s="593"/>
      <c r="H81" s="593"/>
      <c r="I81" s="593"/>
      <c r="J81" s="593"/>
      <c r="K81" s="59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2" s="1" customFormat="1" ht="15" customHeight="1" x14ac:dyDescent="0.25">
      <c r="A82" s="165"/>
      <c r="B82" s="270"/>
      <c r="C82" s="593"/>
      <c r="D82" s="593"/>
      <c r="E82" s="593"/>
      <c r="F82" s="593"/>
      <c r="G82" s="593"/>
      <c r="H82" s="593"/>
      <c r="I82" s="593"/>
      <c r="J82" s="593"/>
      <c r="K82" s="59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2" s="1" customFormat="1" ht="15" customHeight="1" x14ac:dyDescent="0.25">
      <c r="A83" s="165"/>
      <c r="B83" s="270"/>
      <c r="C83" s="593"/>
      <c r="D83" s="593"/>
      <c r="E83" s="593"/>
      <c r="F83" s="593"/>
      <c r="G83" s="593"/>
      <c r="H83" s="593"/>
      <c r="I83" s="593"/>
      <c r="J83" s="593"/>
      <c r="K83" s="59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42" ht="13.5" customHeight="1" x14ac:dyDescent="0.25">
      <c r="A84" s="8"/>
      <c r="B84" s="8"/>
      <c r="C84" s="8"/>
      <c r="D84" s="8"/>
      <c r="E84" s="8"/>
      <c r="F84" s="8"/>
      <c r="G84" s="8"/>
      <c r="J84" s="5" t="str">
        <f>J28</f>
        <v>20. melléklet folytatása</v>
      </c>
      <c r="AN84"/>
    </row>
    <row r="85" spans="1:42" ht="13.5" customHeight="1" x14ac:dyDescent="0.25">
      <c r="A85" s="8"/>
      <c r="B85" s="8"/>
      <c r="C85" s="8"/>
      <c r="D85" s="8"/>
      <c r="E85" s="8"/>
      <c r="F85" s="8"/>
      <c r="G85" s="8"/>
      <c r="J85" s="5" t="str">
        <f>J2</f>
        <v>a  6/2018. (V.31.) önkormányzati rendelethez</v>
      </c>
      <c r="AN85"/>
    </row>
    <row r="86" spans="1:42" ht="13.5" customHeight="1" x14ac:dyDescent="0.25">
      <c r="A86" s="8"/>
      <c r="B86" s="8"/>
      <c r="C86" s="8"/>
      <c r="D86" s="8"/>
      <c r="E86" s="8"/>
      <c r="F86" s="8"/>
      <c r="G86" s="8"/>
      <c r="I86" s="4"/>
      <c r="J86" s="5"/>
      <c r="K86" s="5"/>
    </row>
    <row r="87" spans="1:42" ht="15" customHeight="1" thickBot="1" x14ac:dyDescent="0.3">
      <c r="A87" s="8"/>
      <c r="B87" s="10"/>
      <c r="C87" s="5"/>
      <c r="D87" s="10"/>
      <c r="E87" s="5"/>
      <c r="I87" s="5" t="s">
        <v>585</v>
      </c>
      <c r="AJ87"/>
      <c r="AK87"/>
      <c r="AL87"/>
      <c r="AM87"/>
      <c r="AN87"/>
    </row>
    <row r="88" spans="1:42" ht="73.2" thickTop="1" thickBot="1" x14ac:dyDescent="0.3">
      <c r="A88" s="272" t="s">
        <v>146</v>
      </c>
      <c r="B88" s="123" t="s">
        <v>128</v>
      </c>
      <c r="C88" s="123" t="s">
        <v>196</v>
      </c>
      <c r="D88" s="123" t="s">
        <v>523</v>
      </c>
      <c r="E88" s="123" t="s">
        <v>199</v>
      </c>
      <c r="F88" s="123" t="s">
        <v>954</v>
      </c>
      <c r="G88" s="123" t="s">
        <v>676</v>
      </c>
      <c r="H88" s="123" t="s">
        <v>677</v>
      </c>
      <c r="I88" s="762" t="s">
        <v>200</v>
      </c>
      <c r="K88" s="271"/>
      <c r="L88" s="271"/>
      <c r="AO88" s="9"/>
      <c r="AP88" s="9"/>
    </row>
    <row r="89" spans="1:42" ht="15" customHeight="1" thickTop="1" x14ac:dyDescent="0.25">
      <c r="A89" s="28" t="s">
        <v>63</v>
      </c>
      <c r="B89" s="87" t="s">
        <v>40</v>
      </c>
      <c r="C89" s="64">
        <v>338761</v>
      </c>
      <c r="D89" s="64">
        <v>5756060</v>
      </c>
      <c r="E89" s="64">
        <v>0</v>
      </c>
      <c r="F89" s="64">
        <v>0</v>
      </c>
      <c r="G89" s="64">
        <v>0</v>
      </c>
      <c r="H89" s="64">
        <v>0</v>
      </c>
      <c r="I89" s="763">
        <v>50000</v>
      </c>
      <c r="K89" s="163"/>
      <c r="L89" s="163"/>
      <c r="AN89"/>
    </row>
    <row r="90" spans="1:42" ht="24" x14ac:dyDescent="0.25">
      <c r="A90" s="20" t="s">
        <v>64</v>
      </c>
      <c r="B90" s="88" t="s">
        <v>300</v>
      </c>
      <c r="C90" s="23">
        <v>69729</v>
      </c>
      <c r="D90" s="23">
        <v>1335167</v>
      </c>
      <c r="E90" s="23">
        <v>0</v>
      </c>
      <c r="F90" s="23">
        <v>0</v>
      </c>
      <c r="G90" s="23">
        <v>0</v>
      </c>
      <c r="H90" s="23">
        <v>0</v>
      </c>
      <c r="I90" s="764">
        <v>85555</v>
      </c>
      <c r="K90" s="163"/>
      <c r="L90" s="163"/>
      <c r="AN90"/>
    </row>
    <row r="91" spans="1:42" ht="15" customHeight="1" x14ac:dyDescent="0.25">
      <c r="A91" s="28" t="s">
        <v>65</v>
      </c>
      <c r="B91" s="88" t="s">
        <v>41</v>
      </c>
      <c r="C91" s="23">
        <v>148220</v>
      </c>
      <c r="D91" s="23">
        <v>2933627</v>
      </c>
      <c r="E91" s="23">
        <v>0</v>
      </c>
      <c r="F91" s="23">
        <v>0</v>
      </c>
      <c r="G91" s="23">
        <v>0</v>
      </c>
      <c r="H91" s="23">
        <v>0</v>
      </c>
      <c r="I91" s="764">
        <v>60960</v>
      </c>
      <c r="K91" s="163"/>
      <c r="L91" s="163"/>
      <c r="AN91"/>
    </row>
    <row r="92" spans="1:42" ht="15" customHeight="1" x14ac:dyDescent="0.25">
      <c r="A92" s="20" t="s">
        <v>66</v>
      </c>
      <c r="B92" s="88" t="s">
        <v>42</v>
      </c>
      <c r="C92" s="23">
        <v>0</v>
      </c>
      <c r="D92" s="23">
        <v>0</v>
      </c>
      <c r="E92" s="23">
        <v>0</v>
      </c>
      <c r="F92" s="23">
        <v>37000</v>
      </c>
      <c r="G92" s="23">
        <v>0</v>
      </c>
      <c r="H92" s="23">
        <v>0</v>
      </c>
      <c r="I92" s="764">
        <v>3029085</v>
      </c>
      <c r="K92" s="163"/>
      <c r="L92" s="163"/>
      <c r="AN92"/>
    </row>
    <row r="93" spans="1:42" ht="15" customHeight="1" x14ac:dyDescent="0.25">
      <c r="A93" s="28" t="s">
        <v>67</v>
      </c>
      <c r="B93" s="88" t="s">
        <v>201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764">
        <v>0</v>
      </c>
      <c r="K93" s="163"/>
      <c r="L93" s="163"/>
      <c r="AN93"/>
    </row>
    <row r="94" spans="1:42" x14ac:dyDescent="0.25">
      <c r="A94" s="20" t="s">
        <v>68</v>
      </c>
      <c r="B94" s="88" t="s">
        <v>202</v>
      </c>
      <c r="C94" s="23">
        <v>0</v>
      </c>
      <c r="D94" s="23">
        <v>0</v>
      </c>
      <c r="E94" s="23">
        <v>397087</v>
      </c>
      <c r="F94" s="23">
        <v>0</v>
      </c>
      <c r="G94" s="23">
        <v>303629</v>
      </c>
      <c r="H94" s="23">
        <v>331310</v>
      </c>
      <c r="I94" s="764">
        <v>192000</v>
      </c>
      <c r="K94" s="163"/>
      <c r="L94" s="163"/>
      <c r="AN94"/>
    </row>
    <row r="95" spans="1:42" x14ac:dyDescent="0.25">
      <c r="A95" s="28" t="s">
        <v>69</v>
      </c>
      <c r="B95" s="88" t="s">
        <v>203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764">
        <v>0</v>
      </c>
      <c r="K95" s="163"/>
      <c r="L95" s="163"/>
      <c r="AN95"/>
    </row>
    <row r="96" spans="1:42" ht="15" customHeight="1" x14ac:dyDescent="0.25">
      <c r="A96" s="265" t="s">
        <v>70</v>
      </c>
      <c r="B96" s="269" t="s">
        <v>565</v>
      </c>
      <c r="C96" s="39">
        <f>SUM(C89:C95)</f>
        <v>556710</v>
      </c>
      <c r="D96" s="39">
        <f>SUM(D89:D95)</f>
        <v>10024854</v>
      </c>
      <c r="E96" s="39">
        <f>SUM(E89:E95)</f>
        <v>397087</v>
      </c>
      <c r="F96" s="39">
        <f t="shared" ref="F96" si="24">SUM(F89:F95)</f>
        <v>37000</v>
      </c>
      <c r="G96" s="39">
        <f>SUM(G89:G95)</f>
        <v>303629</v>
      </c>
      <c r="H96" s="39">
        <f>SUM(H89:H95)</f>
        <v>331310</v>
      </c>
      <c r="I96" s="765">
        <f>SUM(I89:I95)</f>
        <v>3417600</v>
      </c>
      <c r="K96" s="163"/>
      <c r="L96" s="163"/>
      <c r="AN96"/>
    </row>
    <row r="97" spans="1:40" ht="15" customHeight="1" x14ac:dyDescent="0.25">
      <c r="A97" s="28" t="s">
        <v>71</v>
      </c>
      <c r="B97" s="88" t="s">
        <v>204</v>
      </c>
      <c r="C97" s="23">
        <v>208086</v>
      </c>
      <c r="D97" s="23">
        <v>541426</v>
      </c>
      <c r="E97" s="23">
        <v>0</v>
      </c>
      <c r="F97" s="23">
        <v>0</v>
      </c>
      <c r="G97" s="23">
        <v>0</v>
      </c>
      <c r="H97" s="23">
        <v>0</v>
      </c>
      <c r="I97" s="764">
        <v>0</v>
      </c>
      <c r="K97" s="163"/>
      <c r="L97" s="163"/>
      <c r="AN97"/>
    </row>
    <row r="98" spans="1:40" ht="15" customHeight="1" x14ac:dyDescent="0.25">
      <c r="A98" s="20" t="s">
        <v>72</v>
      </c>
      <c r="B98" s="88" t="s">
        <v>205</v>
      </c>
      <c r="C98" s="23">
        <v>0</v>
      </c>
      <c r="D98" s="23">
        <v>1010200</v>
      </c>
      <c r="E98" s="23">
        <v>0</v>
      </c>
      <c r="F98" s="23">
        <v>0</v>
      </c>
      <c r="G98" s="23">
        <v>0</v>
      </c>
      <c r="H98" s="23">
        <v>0</v>
      </c>
      <c r="I98" s="764">
        <v>0</v>
      </c>
      <c r="K98" s="163"/>
      <c r="L98" s="163"/>
      <c r="AN98"/>
    </row>
    <row r="99" spans="1:40" ht="24" x14ac:dyDescent="0.25">
      <c r="A99" s="28" t="s">
        <v>130</v>
      </c>
      <c r="B99" s="88" t="s">
        <v>206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764">
        <v>0</v>
      </c>
      <c r="K99" s="163"/>
      <c r="L99" s="163"/>
      <c r="AN99"/>
    </row>
    <row r="100" spans="1:40" ht="15" customHeight="1" x14ac:dyDescent="0.25">
      <c r="A100" s="265" t="s">
        <v>73</v>
      </c>
      <c r="B100" s="269" t="s">
        <v>566</v>
      </c>
      <c r="C100" s="39">
        <f>SUM(C97:C99)</f>
        <v>208086</v>
      </c>
      <c r="D100" s="39">
        <f>SUM(D97:D99)</f>
        <v>1551626</v>
      </c>
      <c r="E100" s="39">
        <f>SUM(E97:E99)</f>
        <v>0</v>
      </c>
      <c r="F100" s="39">
        <f t="shared" ref="F100" si="25">SUM(F97:F99)</f>
        <v>0</v>
      </c>
      <c r="G100" s="39">
        <f>SUM(G97:G99)</f>
        <v>0</v>
      </c>
      <c r="H100" s="39">
        <f>SUM(H97:H99)</f>
        <v>0</v>
      </c>
      <c r="I100" s="765">
        <f>SUM(I97:I99)</f>
        <v>0</v>
      </c>
      <c r="K100" s="163"/>
      <c r="L100" s="163"/>
      <c r="AN100"/>
    </row>
    <row r="101" spans="1:40" ht="15" customHeight="1" x14ac:dyDescent="0.25">
      <c r="A101" s="591" t="s">
        <v>131</v>
      </c>
      <c r="B101" s="89" t="s">
        <v>567</v>
      </c>
      <c r="C101" s="35">
        <f>C96+C100</f>
        <v>764796</v>
      </c>
      <c r="D101" s="35">
        <f>D96+D100</f>
        <v>11576480</v>
      </c>
      <c r="E101" s="35">
        <f>E96+E100</f>
        <v>397087</v>
      </c>
      <c r="F101" s="35">
        <f t="shared" ref="F101" si="26">F96+F100</f>
        <v>37000</v>
      </c>
      <c r="G101" s="35">
        <f>G96+G100</f>
        <v>303629</v>
      </c>
      <c r="H101" s="35">
        <f>H96+H100</f>
        <v>331310</v>
      </c>
      <c r="I101" s="766">
        <f>I96+I100</f>
        <v>3417600</v>
      </c>
      <c r="K101" s="163"/>
      <c r="L101" s="163"/>
      <c r="AN101"/>
    </row>
    <row r="102" spans="1:40" ht="15" customHeight="1" x14ac:dyDescent="0.25">
      <c r="A102" s="28">
        <v>14</v>
      </c>
      <c r="B102" s="88" t="s">
        <v>679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764">
        <v>0</v>
      </c>
      <c r="K102" s="163"/>
      <c r="L102" s="163"/>
      <c r="AN102"/>
    </row>
    <row r="103" spans="1:40" ht="15" customHeight="1" x14ac:dyDescent="0.25">
      <c r="A103" s="20">
        <v>15</v>
      </c>
      <c r="B103" s="88" t="s">
        <v>568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764">
        <v>0</v>
      </c>
      <c r="K103" s="163"/>
      <c r="L103" s="163"/>
      <c r="AN103"/>
    </row>
    <row r="104" spans="1:40" ht="15" customHeight="1" x14ac:dyDescent="0.25">
      <c r="A104" s="28">
        <v>16</v>
      </c>
      <c r="B104" s="88" t="s">
        <v>207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764">
        <v>0</v>
      </c>
      <c r="K104" s="163"/>
      <c r="L104" s="163"/>
      <c r="AN104"/>
    </row>
    <row r="105" spans="1:40" ht="15" customHeight="1" x14ac:dyDescent="0.25">
      <c r="A105" s="265">
        <v>17</v>
      </c>
      <c r="B105" s="269" t="s">
        <v>680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765">
        <v>0</v>
      </c>
      <c r="K105" s="163"/>
      <c r="L105" s="163"/>
      <c r="AN105"/>
    </row>
    <row r="106" spans="1:40" ht="15" customHeight="1" x14ac:dyDescent="0.25">
      <c r="A106" s="517">
        <v>18</v>
      </c>
      <c r="B106" s="518" t="s">
        <v>681</v>
      </c>
      <c r="C106" s="516">
        <f t="shared" ref="C106" si="27">C101+C105</f>
        <v>764796</v>
      </c>
      <c r="D106" s="516">
        <f t="shared" ref="D106" si="28">D101+D105</f>
        <v>11576480</v>
      </c>
      <c r="E106" s="516">
        <f t="shared" ref="E106:F106" si="29">E101+E105</f>
        <v>397087</v>
      </c>
      <c r="F106" s="516">
        <f t="shared" si="29"/>
        <v>37000</v>
      </c>
      <c r="G106" s="516">
        <f t="shared" ref="G106" si="30">G101+G105</f>
        <v>303629</v>
      </c>
      <c r="H106" s="516">
        <f t="shared" ref="H106" si="31">H101+H105</f>
        <v>331310</v>
      </c>
      <c r="I106" s="767">
        <f>I101+I105</f>
        <v>3417600</v>
      </c>
      <c r="K106" s="163"/>
      <c r="L106" s="163"/>
      <c r="AN106"/>
    </row>
    <row r="107" spans="1:40" ht="15" customHeight="1" x14ac:dyDescent="0.25">
      <c r="A107" s="20">
        <v>19</v>
      </c>
      <c r="B107" s="88" t="s">
        <v>208</v>
      </c>
      <c r="C107" s="23">
        <v>0</v>
      </c>
      <c r="D107" s="23">
        <v>2</v>
      </c>
      <c r="E107" s="23">
        <v>0</v>
      </c>
      <c r="F107" s="23">
        <v>0</v>
      </c>
      <c r="G107" s="23">
        <v>0</v>
      </c>
      <c r="H107" s="23">
        <v>0</v>
      </c>
      <c r="I107" s="764">
        <v>0</v>
      </c>
      <c r="K107" s="163"/>
      <c r="L107" s="163"/>
      <c r="AN107"/>
    </row>
    <row r="108" spans="1:40" ht="15" customHeight="1" thickBot="1" x14ac:dyDescent="0.3">
      <c r="A108" s="100">
        <v>20</v>
      </c>
      <c r="B108" s="91" t="s">
        <v>209</v>
      </c>
      <c r="C108" s="27">
        <v>0</v>
      </c>
      <c r="D108" s="27">
        <v>0</v>
      </c>
      <c r="E108" s="27">
        <v>0</v>
      </c>
      <c r="F108" s="27">
        <v>5</v>
      </c>
      <c r="G108" s="27">
        <v>4</v>
      </c>
      <c r="H108" s="27">
        <v>0</v>
      </c>
      <c r="I108" s="768">
        <v>0</v>
      </c>
      <c r="K108" s="163"/>
      <c r="L108" s="163"/>
      <c r="AN108"/>
    </row>
    <row r="109" spans="1:40" ht="15" customHeight="1" thickTop="1" x14ac:dyDescent="0.25">
      <c r="A109" s="165"/>
      <c r="B109" s="270"/>
      <c r="C109" s="593"/>
      <c r="D109" s="593"/>
      <c r="E109" s="163"/>
      <c r="F109" s="163"/>
      <c r="AH109"/>
      <c r="AI109"/>
      <c r="AJ109"/>
      <c r="AK109"/>
      <c r="AL109"/>
      <c r="AM109"/>
      <c r="AN109"/>
    </row>
    <row r="110" spans="1:40" ht="15" customHeight="1" x14ac:dyDescent="0.25">
      <c r="A110" s="165"/>
      <c r="B110" s="270"/>
      <c r="C110" s="593"/>
      <c r="D110" s="593"/>
      <c r="E110" s="163"/>
      <c r="F110" s="163"/>
      <c r="AH110"/>
      <c r="AI110"/>
      <c r="AJ110"/>
      <c r="AK110"/>
      <c r="AL110"/>
      <c r="AM110"/>
      <c r="AN110"/>
    </row>
    <row r="111" spans="1:40" ht="15" customHeight="1" x14ac:dyDescent="0.25">
      <c r="A111" s="165"/>
      <c r="B111" s="270"/>
      <c r="C111" s="593"/>
      <c r="D111" s="593"/>
      <c r="E111" s="163"/>
      <c r="F111" s="163"/>
      <c r="AH111"/>
      <c r="AI111"/>
      <c r="AJ111"/>
      <c r="AK111"/>
      <c r="AL111"/>
      <c r="AM111"/>
      <c r="AN111"/>
    </row>
    <row r="112" spans="1:40" ht="13.5" customHeight="1" x14ac:dyDescent="0.25">
      <c r="A112" s="4"/>
      <c r="B112" s="8"/>
      <c r="C112" s="8"/>
      <c r="D112" s="8"/>
      <c r="E112" s="8"/>
      <c r="F112" s="8"/>
      <c r="G112" s="8"/>
      <c r="H112" s="8"/>
      <c r="I112" s="8"/>
      <c r="J112" s="5" t="str">
        <f>J28</f>
        <v>20. melléklet folytatása</v>
      </c>
      <c r="AN112"/>
    </row>
    <row r="113" spans="1:43" ht="13.5" customHeight="1" x14ac:dyDescent="0.25">
      <c r="A113" s="4"/>
      <c r="B113" s="8"/>
      <c r="C113" s="8"/>
      <c r="D113" s="8"/>
      <c r="E113" s="8"/>
      <c r="F113" s="8"/>
      <c r="G113" s="8"/>
      <c r="H113" s="8"/>
      <c r="I113" s="8"/>
      <c r="J113" s="5" t="str">
        <f>J2</f>
        <v>a  6/2018. (V.31.) önkormányzati rendelethez</v>
      </c>
      <c r="AN113"/>
    </row>
    <row r="114" spans="1:43" ht="13.5" customHeight="1" x14ac:dyDescent="0.25">
      <c r="A114" s="8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43" ht="15" customHeight="1" x14ac:dyDescent="0.25">
      <c r="A115" s="976" t="s">
        <v>955</v>
      </c>
      <c r="B115" s="976"/>
      <c r="C115" s="976"/>
      <c r="D115" s="976"/>
      <c r="E115" s="976"/>
      <c r="F115" s="976"/>
      <c r="G115" s="976"/>
      <c r="H115" s="976"/>
      <c r="I115" s="976"/>
      <c r="J115" s="976"/>
      <c r="K115" s="954"/>
    </row>
    <row r="116" spans="1:43" ht="15" customHeight="1" thickBot="1" x14ac:dyDescent="0.3">
      <c r="A116" s="16"/>
      <c r="B116" s="10"/>
      <c r="C116" s="10"/>
      <c r="D116" s="10"/>
      <c r="E116" s="10"/>
      <c r="F116" s="10"/>
      <c r="G116" s="10"/>
      <c r="I116" s="10"/>
      <c r="J116" s="5" t="s">
        <v>585</v>
      </c>
      <c r="K116" s="10"/>
      <c r="L116" s="10"/>
      <c r="M116" s="5"/>
      <c r="AO116" s="9"/>
      <c r="AP116" s="9"/>
      <c r="AQ116" s="9"/>
    </row>
    <row r="117" spans="1:43" ht="73.2" thickTop="1" thickBot="1" x14ac:dyDescent="0.3">
      <c r="A117" s="272" t="s">
        <v>146</v>
      </c>
      <c r="B117" s="123" t="s">
        <v>128</v>
      </c>
      <c r="C117" s="123" t="s">
        <v>951</v>
      </c>
      <c r="D117" s="769" t="s">
        <v>952</v>
      </c>
      <c r="E117" s="123" t="s">
        <v>194</v>
      </c>
      <c r="F117" s="123" t="s">
        <v>195</v>
      </c>
      <c r="G117" s="123" t="s">
        <v>197</v>
      </c>
      <c r="H117" s="123" t="s">
        <v>198</v>
      </c>
      <c r="I117" s="123" t="s">
        <v>216</v>
      </c>
      <c r="J117" s="762" t="s">
        <v>678</v>
      </c>
      <c r="AI117"/>
      <c r="AJ117"/>
      <c r="AK117"/>
      <c r="AO117" s="9"/>
      <c r="AP117" s="9"/>
    </row>
    <row r="118" spans="1:43" ht="15" customHeight="1" thickTop="1" x14ac:dyDescent="0.25">
      <c r="A118" s="28" t="s">
        <v>63</v>
      </c>
      <c r="B118" s="87" t="s">
        <v>40</v>
      </c>
      <c r="C118" s="64">
        <v>586774</v>
      </c>
      <c r="D118" s="770">
        <v>0</v>
      </c>
      <c r="E118" s="64">
        <v>2611863</v>
      </c>
      <c r="F118" s="64">
        <v>0</v>
      </c>
      <c r="G118" s="64">
        <v>0</v>
      </c>
      <c r="H118" s="64">
        <v>0</v>
      </c>
      <c r="I118" s="64">
        <v>232273</v>
      </c>
      <c r="J118" s="763">
        <v>0</v>
      </c>
      <c r="AI118"/>
      <c r="AJ118"/>
      <c r="AK118"/>
      <c r="AL118"/>
      <c r="AM118"/>
      <c r="AN118"/>
    </row>
    <row r="119" spans="1:43" ht="24" x14ac:dyDescent="0.25">
      <c r="A119" s="20" t="s">
        <v>64</v>
      </c>
      <c r="B119" s="88" t="s">
        <v>300</v>
      </c>
      <c r="C119" s="23">
        <v>116182</v>
      </c>
      <c r="D119" s="771">
        <v>0</v>
      </c>
      <c r="E119" s="23">
        <v>652171</v>
      </c>
      <c r="F119" s="23">
        <v>0</v>
      </c>
      <c r="G119" s="23">
        <v>0</v>
      </c>
      <c r="H119" s="23">
        <v>0</v>
      </c>
      <c r="I119" s="23">
        <v>116975</v>
      </c>
      <c r="J119" s="764">
        <v>0</v>
      </c>
      <c r="AI119"/>
      <c r="AJ119"/>
      <c r="AK119"/>
      <c r="AL119"/>
      <c r="AM119"/>
      <c r="AN119"/>
    </row>
    <row r="120" spans="1:43" ht="15" customHeight="1" x14ac:dyDescent="0.25">
      <c r="A120" s="28" t="s">
        <v>65</v>
      </c>
      <c r="B120" s="88" t="s">
        <v>41</v>
      </c>
      <c r="C120" s="23">
        <v>73900</v>
      </c>
      <c r="D120" s="771">
        <v>0</v>
      </c>
      <c r="E120" s="23">
        <v>41329906</v>
      </c>
      <c r="F120" s="23">
        <v>210013</v>
      </c>
      <c r="G120" s="23">
        <v>1392682</v>
      </c>
      <c r="H120" s="23">
        <v>0</v>
      </c>
      <c r="I120" s="23">
        <v>84341</v>
      </c>
      <c r="J120" s="764">
        <v>0</v>
      </c>
      <c r="AI120"/>
      <c r="AJ120"/>
      <c r="AK120"/>
      <c r="AL120"/>
      <c r="AM120"/>
      <c r="AN120"/>
    </row>
    <row r="121" spans="1:43" ht="15" customHeight="1" x14ac:dyDescent="0.25">
      <c r="A121" s="20" t="s">
        <v>66</v>
      </c>
      <c r="B121" s="88" t="s">
        <v>42</v>
      </c>
      <c r="C121" s="23">
        <v>0</v>
      </c>
      <c r="D121" s="771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764">
        <v>0</v>
      </c>
      <c r="AI121"/>
      <c r="AJ121"/>
      <c r="AK121"/>
      <c r="AL121"/>
      <c r="AM121"/>
      <c r="AN121"/>
    </row>
    <row r="122" spans="1:43" ht="15" customHeight="1" x14ac:dyDescent="0.25">
      <c r="A122" s="28" t="s">
        <v>67</v>
      </c>
      <c r="B122" s="88" t="s">
        <v>201</v>
      </c>
      <c r="C122" s="23">
        <v>0</v>
      </c>
      <c r="D122" s="771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764">
        <v>0</v>
      </c>
      <c r="AI122"/>
      <c r="AJ122"/>
      <c r="AK122"/>
      <c r="AL122"/>
      <c r="AM122"/>
      <c r="AN122"/>
    </row>
    <row r="123" spans="1:43" x14ac:dyDescent="0.25">
      <c r="A123" s="20" t="s">
        <v>68</v>
      </c>
      <c r="B123" s="88" t="s">
        <v>202</v>
      </c>
      <c r="C123" s="23">
        <v>0</v>
      </c>
      <c r="D123" s="771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764">
        <v>0</v>
      </c>
      <c r="AI123"/>
      <c r="AJ123"/>
      <c r="AK123"/>
      <c r="AL123"/>
      <c r="AM123"/>
      <c r="AN123"/>
    </row>
    <row r="124" spans="1:43" x14ac:dyDescent="0.25">
      <c r="A124" s="28" t="s">
        <v>69</v>
      </c>
      <c r="B124" s="88" t="s">
        <v>203</v>
      </c>
      <c r="C124" s="23">
        <v>0</v>
      </c>
      <c r="D124" s="771">
        <v>0</v>
      </c>
      <c r="E124" s="23">
        <v>100000</v>
      </c>
      <c r="F124" s="23">
        <v>0</v>
      </c>
      <c r="G124" s="23">
        <v>0</v>
      </c>
      <c r="H124" s="23">
        <v>8130340</v>
      </c>
      <c r="I124" s="23">
        <v>0</v>
      </c>
      <c r="J124" s="764">
        <v>0</v>
      </c>
      <c r="AI124"/>
      <c r="AJ124"/>
      <c r="AK124"/>
      <c r="AL124"/>
      <c r="AM124"/>
      <c r="AN124"/>
    </row>
    <row r="125" spans="1:43" ht="15" customHeight="1" x14ac:dyDescent="0.25">
      <c r="A125" s="265" t="s">
        <v>70</v>
      </c>
      <c r="B125" s="269" t="s">
        <v>565</v>
      </c>
      <c r="C125" s="39">
        <f t="shared" ref="C125" si="32">SUM(C118:C124)</f>
        <v>776856</v>
      </c>
      <c r="D125" s="772">
        <f>SUM(D118:D124)</f>
        <v>0</v>
      </c>
      <c r="E125" s="39">
        <f>SUM(E118:E124)</f>
        <v>44693940</v>
      </c>
      <c r="F125" s="39">
        <f t="shared" ref="F125:I125" si="33">SUM(F118:F124)</f>
        <v>210013</v>
      </c>
      <c r="G125" s="39">
        <f t="shared" si="33"/>
        <v>1392682</v>
      </c>
      <c r="H125" s="39">
        <f t="shared" si="33"/>
        <v>8130340</v>
      </c>
      <c r="I125" s="39">
        <f t="shared" si="33"/>
        <v>433589</v>
      </c>
      <c r="J125" s="765">
        <f>SUM(J118:J124)</f>
        <v>0</v>
      </c>
      <c r="AI125"/>
      <c r="AJ125"/>
      <c r="AK125"/>
      <c r="AL125"/>
      <c r="AM125"/>
      <c r="AN125"/>
    </row>
    <row r="126" spans="1:43" ht="15" customHeight="1" x14ac:dyDescent="0.25">
      <c r="A126" s="28" t="s">
        <v>71</v>
      </c>
      <c r="B126" s="88" t="s">
        <v>204</v>
      </c>
      <c r="C126" s="23">
        <v>26422902</v>
      </c>
      <c r="D126" s="771">
        <v>42741715</v>
      </c>
      <c r="E126" s="23">
        <v>2913516</v>
      </c>
      <c r="F126" s="23">
        <v>0</v>
      </c>
      <c r="G126" s="23">
        <v>0</v>
      </c>
      <c r="H126" s="23">
        <v>0</v>
      </c>
      <c r="I126" s="23">
        <v>0</v>
      </c>
      <c r="J126" s="764">
        <v>0</v>
      </c>
      <c r="AI126"/>
      <c r="AJ126"/>
      <c r="AK126"/>
      <c r="AL126"/>
      <c r="AM126"/>
      <c r="AN126"/>
    </row>
    <row r="127" spans="1:43" ht="15" customHeight="1" x14ac:dyDescent="0.25">
      <c r="A127" s="20" t="s">
        <v>72</v>
      </c>
      <c r="B127" s="88" t="s">
        <v>205</v>
      </c>
      <c r="C127" s="23">
        <v>0</v>
      </c>
      <c r="D127" s="771">
        <v>3843465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764">
        <v>0</v>
      </c>
      <c r="AI127"/>
      <c r="AJ127"/>
      <c r="AK127"/>
      <c r="AL127"/>
      <c r="AM127"/>
      <c r="AN127"/>
    </row>
    <row r="128" spans="1:43" ht="24" x14ac:dyDescent="0.25">
      <c r="A128" s="28" t="s">
        <v>130</v>
      </c>
      <c r="B128" s="88" t="s">
        <v>206</v>
      </c>
      <c r="C128" s="23">
        <v>0</v>
      </c>
      <c r="D128" s="771"/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764">
        <v>0</v>
      </c>
      <c r="AI128"/>
      <c r="AJ128"/>
      <c r="AK128"/>
      <c r="AL128"/>
      <c r="AM128"/>
      <c r="AN128"/>
    </row>
    <row r="129" spans="1:40" ht="15.75" customHeight="1" x14ac:dyDescent="0.25">
      <c r="A129" s="265" t="s">
        <v>73</v>
      </c>
      <c r="B129" s="269" t="s">
        <v>566</v>
      </c>
      <c r="C129" s="39">
        <f t="shared" ref="C129" si="34">SUM(C126:C128)</f>
        <v>26422902</v>
      </c>
      <c r="D129" s="772">
        <f t="shared" ref="D129" si="35">SUM(D126:D128)</f>
        <v>46585180</v>
      </c>
      <c r="E129" s="39">
        <f>SUM(E126:E128)</f>
        <v>2913516</v>
      </c>
      <c r="F129" s="39">
        <f t="shared" ref="F129:I129" si="36">SUM(F126:F128)</f>
        <v>0</v>
      </c>
      <c r="G129" s="39">
        <f t="shared" si="36"/>
        <v>0</v>
      </c>
      <c r="H129" s="39">
        <f t="shared" si="36"/>
        <v>0</v>
      </c>
      <c r="I129" s="39">
        <f t="shared" si="36"/>
        <v>0</v>
      </c>
      <c r="J129" s="765">
        <f>SUM(J126:J128)</f>
        <v>0</v>
      </c>
      <c r="AI129"/>
      <c r="AJ129"/>
      <c r="AK129"/>
      <c r="AL129"/>
      <c r="AM129"/>
      <c r="AN129"/>
    </row>
    <row r="130" spans="1:40" ht="15.75" customHeight="1" x14ac:dyDescent="0.25">
      <c r="A130" s="591" t="s">
        <v>131</v>
      </c>
      <c r="B130" s="89" t="s">
        <v>567</v>
      </c>
      <c r="C130" s="35">
        <f t="shared" ref="C130" si="37">C125+C129</f>
        <v>27199758</v>
      </c>
      <c r="D130" s="944">
        <f t="shared" ref="D130" si="38">D125+D129</f>
        <v>46585180</v>
      </c>
      <c r="E130" s="35">
        <f>E125+E129</f>
        <v>47607456</v>
      </c>
      <c r="F130" s="35">
        <f t="shared" ref="F130:I130" si="39">F125+F129</f>
        <v>210013</v>
      </c>
      <c r="G130" s="35">
        <f t="shared" si="39"/>
        <v>1392682</v>
      </c>
      <c r="H130" s="35">
        <f t="shared" si="39"/>
        <v>8130340</v>
      </c>
      <c r="I130" s="35">
        <f t="shared" si="39"/>
        <v>433589</v>
      </c>
      <c r="J130" s="766">
        <f>J125+J129</f>
        <v>0</v>
      </c>
      <c r="AI130"/>
      <c r="AJ130"/>
      <c r="AK130"/>
      <c r="AL130"/>
      <c r="AM130"/>
      <c r="AN130"/>
    </row>
    <row r="131" spans="1:40" ht="15.75" customHeight="1" x14ac:dyDescent="0.25">
      <c r="A131" s="28">
        <v>14</v>
      </c>
      <c r="B131" s="88" t="s">
        <v>679</v>
      </c>
      <c r="C131" s="23">
        <v>0</v>
      </c>
      <c r="D131" s="771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764">
        <v>100000000</v>
      </c>
      <c r="AI131"/>
      <c r="AJ131"/>
      <c r="AK131"/>
      <c r="AL131"/>
      <c r="AM131"/>
      <c r="AN131"/>
    </row>
    <row r="132" spans="1:40" ht="15" customHeight="1" x14ac:dyDescent="0.25">
      <c r="A132" s="20">
        <v>15</v>
      </c>
      <c r="B132" s="88" t="s">
        <v>568</v>
      </c>
      <c r="C132" s="23">
        <v>0</v>
      </c>
      <c r="D132" s="771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764">
        <v>0</v>
      </c>
      <c r="AI132"/>
      <c r="AJ132"/>
      <c r="AK132"/>
      <c r="AL132"/>
      <c r="AM132"/>
      <c r="AN132"/>
    </row>
    <row r="133" spans="1:40" ht="15" customHeight="1" x14ac:dyDescent="0.25">
      <c r="A133" s="28">
        <v>16</v>
      </c>
      <c r="B133" s="88" t="s">
        <v>207</v>
      </c>
      <c r="C133" s="23">
        <v>0</v>
      </c>
      <c r="D133" s="771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764">
        <v>0</v>
      </c>
      <c r="AI133"/>
      <c r="AJ133"/>
      <c r="AK133"/>
      <c r="AL133"/>
      <c r="AM133"/>
      <c r="AN133"/>
    </row>
    <row r="134" spans="1:40" ht="15" customHeight="1" x14ac:dyDescent="0.25">
      <c r="A134" s="265">
        <v>17</v>
      </c>
      <c r="B134" s="269" t="s">
        <v>680</v>
      </c>
      <c r="C134" s="39">
        <v>0</v>
      </c>
      <c r="D134" s="772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765">
        <f>SUM(J131:J133)</f>
        <v>100000000</v>
      </c>
      <c r="AI134"/>
      <c r="AJ134"/>
      <c r="AK134"/>
      <c r="AL134"/>
      <c r="AM134"/>
      <c r="AN134"/>
    </row>
    <row r="135" spans="1:40" ht="15" customHeight="1" x14ac:dyDescent="0.25">
      <c r="A135" s="517">
        <v>18</v>
      </c>
      <c r="B135" s="518" t="s">
        <v>681</v>
      </c>
      <c r="C135" s="516">
        <f t="shared" ref="C135" si="40">C130+C134</f>
        <v>27199758</v>
      </c>
      <c r="D135" s="945">
        <f>D130+D134</f>
        <v>46585180</v>
      </c>
      <c r="E135" s="516">
        <f t="shared" ref="E135" si="41">E130+E134</f>
        <v>47607456</v>
      </c>
      <c r="F135" s="516">
        <f t="shared" ref="F135" si="42">F130+F134</f>
        <v>210013</v>
      </c>
      <c r="G135" s="516">
        <f t="shared" ref="G135" si="43">G130+G134</f>
        <v>1392682</v>
      </c>
      <c r="H135" s="516">
        <f t="shared" ref="H135" si="44">H130+H134</f>
        <v>8130340</v>
      </c>
      <c r="I135" s="516">
        <f t="shared" ref="I135" si="45">I130+I134</f>
        <v>433589</v>
      </c>
      <c r="J135" s="767">
        <f>J130+J134</f>
        <v>100000000</v>
      </c>
      <c r="AI135"/>
      <c r="AJ135"/>
      <c r="AK135"/>
      <c r="AL135"/>
      <c r="AM135"/>
      <c r="AN135"/>
    </row>
    <row r="136" spans="1:40" ht="15" customHeight="1" x14ac:dyDescent="0.25">
      <c r="A136" s="20">
        <v>19</v>
      </c>
      <c r="B136" s="88" t="s">
        <v>208</v>
      </c>
      <c r="C136" s="23">
        <v>0</v>
      </c>
      <c r="D136" s="771">
        <v>0</v>
      </c>
      <c r="E136" s="23">
        <v>1</v>
      </c>
      <c r="F136" s="23">
        <v>0</v>
      </c>
      <c r="G136" s="23">
        <v>0</v>
      </c>
      <c r="H136" s="23">
        <v>0</v>
      </c>
      <c r="I136" s="23">
        <v>0</v>
      </c>
      <c r="J136" s="764">
        <v>0</v>
      </c>
      <c r="AI136"/>
      <c r="AJ136"/>
      <c r="AK136"/>
      <c r="AL136"/>
      <c r="AM136"/>
      <c r="AN136"/>
    </row>
    <row r="137" spans="1:40" ht="15" customHeight="1" thickBot="1" x14ac:dyDescent="0.3">
      <c r="A137" s="100">
        <v>20</v>
      </c>
      <c r="B137" s="91" t="s">
        <v>209</v>
      </c>
      <c r="C137" s="27">
        <v>0</v>
      </c>
      <c r="D137" s="946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768">
        <v>0</v>
      </c>
      <c r="AI137"/>
      <c r="AJ137"/>
      <c r="AK137"/>
      <c r="AL137"/>
      <c r="AM137"/>
      <c r="AN137"/>
    </row>
    <row r="138" spans="1:40" ht="13.2" thickTop="1" x14ac:dyDescent="0.25"/>
  </sheetData>
  <mergeCells count="2">
    <mergeCell ref="A4:J4"/>
    <mergeCell ref="A115:J115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horizontalDpi="300" verticalDpi="300" r:id="rId1"/>
  <headerFooter alignWithMargins="0"/>
  <rowBreaks count="4" manualBreakCount="4">
    <brk id="27" max="9" man="1"/>
    <brk id="55" max="9" man="1"/>
    <brk id="83" max="9" man="1"/>
    <brk id="111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23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8" width="10.6640625" style="9" customWidth="1"/>
    <col min="9" max="9" width="4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8" ht="13.5" customHeight="1" x14ac:dyDescent="0.25">
      <c r="A1" s="4"/>
      <c r="B1" s="4"/>
      <c r="C1" s="4"/>
      <c r="D1" s="4"/>
      <c r="E1" s="4"/>
      <c r="F1" s="4"/>
      <c r="H1" s="5" t="s">
        <v>521</v>
      </c>
    </row>
    <row r="2" spans="1:8" ht="13.5" customHeight="1" x14ac:dyDescent="0.25">
      <c r="A2" s="4"/>
      <c r="B2" s="4"/>
      <c r="C2" s="4"/>
      <c r="D2" s="4"/>
      <c r="E2" s="4"/>
      <c r="F2" s="4"/>
      <c r="H2" s="5" t="str">
        <f>'1.d sz. melléklet'!F2</f>
        <v>a  6/2018. (V.31.) önkormányzati rendelethez</v>
      </c>
    </row>
    <row r="3" spans="1:8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8" ht="15" customHeight="1" x14ac:dyDescent="0.25">
      <c r="A4" s="976" t="s">
        <v>956</v>
      </c>
      <c r="B4" s="976"/>
      <c r="C4" s="976"/>
      <c r="D4" s="976"/>
      <c r="E4" s="976"/>
      <c r="F4" s="976"/>
      <c r="G4" s="976"/>
      <c r="H4" s="976"/>
    </row>
    <row r="5" spans="1:8" ht="15" customHeight="1" thickBot="1" x14ac:dyDescent="0.3">
      <c r="A5" s="10"/>
      <c r="B5" s="10"/>
      <c r="C5" s="10"/>
      <c r="D5" s="10"/>
      <c r="E5" s="10"/>
      <c r="F5" s="10"/>
      <c r="H5" s="5" t="s">
        <v>585</v>
      </c>
    </row>
    <row r="6" spans="1:8" s="2" customFormat="1" ht="83.25" customHeight="1" thickTop="1" thickBot="1" x14ac:dyDescent="0.3">
      <c r="A6" s="272" t="s">
        <v>146</v>
      </c>
      <c r="B6" s="123" t="s">
        <v>128</v>
      </c>
      <c r="C6" s="123" t="s">
        <v>210</v>
      </c>
      <c r="D6" s="123" t="s">
        <v>182</v>
      </c>
      <c r="E6" s="123" t="s">
        <v>241</v>
      </c>
      <c r="F6" s="123" t="s">
        <v>239</v>
      </c>
      <c r="G6" s="123" t="s">
        <v>240</v>
      </c>
      <c r="H6" s="124" t="s">
        <v>183</v>
      </c>
    </row>
    <row r="7" spans="1:8" s="1" customFormat="1" ht="15" customHeight="1" thickTop="1" x14ac:dyDescent="0.25">
      <c r="A7" s="44" t="s">
        <v>63</v>
      </c>
      <c r="B7" s="45" t="s">
        <v>217</v>
      </c>
      <c r="C7" s="64">
        <v>0</v>
      </c>
      <c r="D7" s="64">
        <v>0</v>
      </c>
      <c r="E7" s="64">
        <v>0</v>
      </c>
      <c r="F7" s="64">
        <v>0</v>
      </c>
      <c r="G7" s="64">
        <v>73129648</v>
      </c>
      <c r="H7" s="257">
        <v>0</v>
      </c>
    </row>
    <row r="8" spans="1:8" s="1" customFormat="1" ht="24" x14ac:dyDescent="0.25">
      <c r="A8" s="21" t="s">
        <v>64</v>
      </c>
      <c r="B8" s="22" t="s">
        <v>218</v>
      </c>
      <c r="C8" s="23">
        <v>1773846</v>
      </c>
      <c r="D8" s="23">
        <v>0</v>
      </c>
      <c r="E8" s="23">
        <v>0</v>
      </c>
      <c r="F8" s="23">
        <v>466652</v>
      </c>
      <c r="G8" s="23">
        <v>0</v>
      </c>
      <c r="H8" s="51">
        <v>0</v>
      </c>
    </row>
    <row r="9" spans="1:8" s="1" customFormat="1" ht="24" x14ac:dyDescent="0.25">
      <c r="A9" s="37" t="s">
        <v>65</v>
      </c>
      <c r="B9" s="38" t="s">
        <v>575</v>
      </c>
      <c r="C9" s="39">
        <f>SUM(C7:C8)</f>
        <v>1773846</v>
      </c>
      <c r="D9" s="39">
        <f t="shared" ref="D9:E9" si="0">SUM(D7:D8)</f>
        <v>0</v>
      </c>
      <c r="E9" s="39">
        <f t="shared" si="0"/>
        <v>0</v>
      </c>
      <c r="F9" s="39">
        <f t="shared" ref="F9:G9" si="1">SUM(F7:F8)</f>
        <v>466652</v>
      </c>
      <c r="G9" s="39">
        <f t="shared" si="1"/>
        <v>73129648</v>
      </c>
      <c r="H9" s="106">
        <f>SUM(H7:H8)</f>
        <v>0</v>
      </c>
    </row>
    <row r="10" spans="1:8" s="1" customFormat="1" ht="15" customHeight="1" x14ac:dyDescent="0.25">
      <c r="A10" s="21" t="s">
        <v>66</v>
      </c>
      <c r="B10" s="22" t="s">
        <v>219</v>
      </c>
      <c r="C10" s="23">
        <v>0</v>
      </c>
      <c r="D10" s="23">
        <v>0</v>
      </c>
      <c r="E10" s="23">
        <v>0</v>
      </c>
      <c r="F10" s="23">
        <v>0</v>
      </c>
      <c r="G10" s="23">
        <v>26600000</v>
      </c>
      <c r="H10" s="51">
        <v>0</v>
      </c>
    </row>
    <row r="11" spans="1:8" s="1" customFormat="1" ht="24" x14ac:dyDescent="0.25">
      <c r="A11" s="21" t="s">
        <v>67</v>
      </c>
      <c r="B11" s="22" t="s">
        <v>220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24" x14ac:dyDescent="0.25">
      <c r="A12" s="37" t="s">
        <v>68</v>
      </c>
      <c r="B12" s="38" t="s">
        <v>576</v>
      </c>
      <c r="C12" s="39">
        <f>SUM(C10:C11)</f>
        <v>0</v>
      </c>
      <c r="D12" s="39">
        <f t="shared" ref="D12:E12" si="2">SUM(D10:D11)</f>
        <v>0</v>
      </c>
      <c r="E12" s="39">
        <f t="shared" si="2"/>
        <v>0</v>
      </c>
      <c r="F12" s="39">
        <f t="shared" ref="F12:G12" si="3">SUM(F10:F11)</f>
        <v>0</v>
      </c>
      <c r="G12" s="39">
        <f t="shared" si="3"/>
        <v>26600000</v>
      </c>
      <c r="H12" s="106">
        <f>SUM(H10:H11)</f>
        <v>0</v>
      </c>
    </row>
    <row r="13" spans="1:8" s="1" customFormat="1" ht="15" customHeight="1" x14ac:dyDescent="0.25">
      <c r="A13" s="21" t="s">
        <v>69</v>
      </c>
      <c r="B13" s="22" t="s">
        <v>221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1">
        <v>0</v>
      </c>
    </row>
    <row r="14" spans="1:8" s="1" customFormat="1" ht="15" customHeight="1" x14ac:dyDescent="0.25">
      <c r="A14" s="21" t="s">
        <v>70</v>
      </c>
      <c r="B14" s="22" t="s">
        <v>222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1" t="s">
        <v>71</v>
      </c>
      <c r="B15" s="22" t="s">
        <v>223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1">
        <v>0</v>
      </c>
    </row>
    <row r="16" spans="1:8" s="1" customFormat="1" ht="15" customHeight="1" x14ac:dyDescent="0.25">
      <c r="A16" s="37" t="s">
        <v>72</v>
      </c>
      <c r="B16" s="38" t="s">
        <v>224</v>
      </c>
      <c r="C16" s="39">
        <f>SUM(C13:C15)</f>
        <v>0</v>
      </c>
      <c r="D16" s="39">
        <f t="shared" ref="D16:E16" si="4">SUM(D13:D15)</f>
        <v>0</v>
      </c>
      <c r="E16" s="39">
        <f t="shared" si="4"/>
        <v>0</v>
      </c>
      <c r="F16" s="39">
        <f t="shared" ref="F16:G16" si="5">SUM(F13:F15)</f>
        <v>0</v>
      </c>
      <c r="G16" s="39">
        <f t="shared" si="5"/>
        <v>0</v>
      </c>
      <c r="H16" s="106">
        <f>SUM(H13:H15)</f>
        <v>0</v>
      </c>
    </row>
    <row r="17" spans="1:8" s="105" customFormat="1" ht="15.75" customHeight="1" x14ac:dyDescent="0.25">
      <c r="A17" s="21" t="s">
        <v>130</v>
      </c>
      <c r="B17" s="22" t="s">
        <v>225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1">
        <v>0</v>
      </c>
    </row>
    <row r="18" spans="1:8" s="105" customFormat="1" ht="15" customHeight="1" x14ac:dyDescent="0.25">
      <c r="A18" s="21" t="s">
        <v>73</v>
      </c>
      <c r="B18" s="22" t="s">
        <v>226</v>
      </c>
      <c r="C18" s="23">
        <v>2007874</v>
      </c>
      <c r="D18" s="23">
        <v>115500</v>
      </c>
      <c r="E18" s="23">
        <v>3053582</v>
      </c>
      <c r="F18" s="23">
        <v>3606463</v>
      </c>
      <c r="G18" s="23">
        <v>0</v>
      </c>
      <c r="H18" s="51">
        <v>0</v>
      </c>
    </row>
    <row r="19" spans="1:8" s="105" customFormat="1" ht="15" customHeight="1" x14ac:dyDescent="0.25">
      <c r="A19" s="21" t="s">
        <v>131</v>
      </c>
      <c r="B19" s="22" t="s">
        <v>227</v>
      </c>
      <c r="C19" s="23">
        <v>41342</v>
      </c>
      <c r="D19" s="23">
        <v>0</v>
      </c>
      <c r="E19" s="23">
        <v>292335</v>
      </c>
      <c r="F19" s="23">
        <v>0</v>
      </c>
      <c r="G19" s="23">
        <v>0</v>
      </c>
      <c r="H19" s="51">
        <v>0</v>
      </c>
    </row>
    <row r="20" spans="1:8" s="67" customFormat="1" ht="15" customHeight="1" x14ac:dyDescent="0.25">
      <c r="A20" s="21" t="s">
        <v>132</v>
      </c>
      <c r="B20" s="22" t="s">
        <v>228</v>
      </c>
      <c r="C20" s="23">
        <v>299000</v>
      </c>
      <c r="D20" s="23">
        <v>0</v>
      </c>
      <c r="E20" s="23">
        <v>0</v>
      </c>
      <c r="F20" s="23">
        <v>0</v>
      </c>
      <c r="G20" s="23">
        <v>0</v>
      </c>
      <c r="H20" s="51">
        <v>0</v>
      </c>
    </row>
    <row r="21" spans="1:8" s="1" customFormat="1" ht="15" customHeight="1" x14ac:dyDescent="0.25">
      <c r="A21" s="21" t="s">
        <v>133</v>
      </c>
      <c r="B21" s="22" t="s">
        <v>229</v>
      </c>
      <c r="C21" s="23">
        <v>569393</v>
      </c>
      <c r="D21" s="23">
        <v>31185</v>
      </c>
      <c r="E21" s="23">
        <v>4016237</v>
      </c>
      <c r="F21" s="23">
        <v>973736</v>
      </c>
      <c r="G21" s="23">
        <v>0</v>
      </c>
      <c r="H21" s="51">
        <v>0</v>
      </c>
    </row>
    <row r="22" spans="1:8" s="1" customFormat="1" ht="15" customHeight="1" x14ac:dyDescent="0.25">
      <c r="A22" s="21" t="s">
        <v>74</v>
      </c>
      <c r="B22" s="752" t="s">
        <v>230</v>
      </c>
      <c r="C22" s="23">
        <v>1038952</v>
      </c>
      <c r="D22" s="23">
        <v>0</v>
      </c>
      <c r="E22" s="23">
        <v>0</v>
      </c>
      <c r="F22" s="23">
        <v>0</v>
      </c>
      <c r="G22" s="23">
        <v>0</v>
      </c>
      <c r="H22" s="51">
        <v>0</v>
      </c>
    </row>
    <row r="23" spans="1:8" s="1" customFormat="1" ht="15" customHeight="1" x14ac:dyDescent="0.25">
      <c r="A23" s="21" t="s">
        <v>134</v>
      </c>
      <c r="B23" s="752" t="s">
        <v>683</v>
      </c>
      <c r="C23" s="23">
        <v>738931</v>
      </c>
      <c r="D23" s="23">
        <v>0</v>
      </c>
      <c r="E23" s="23">
        <v>0</v>
      </c>
      <c r="F23" s="23">
        <v>0</v>
      </c>
      <c r="G23" s="23">
        <v>0</v>
      </c>
      <c r="H23" s="51">
        <v>0</v>
      </c>
    </row>
    <row r="24" spans="1:8" s="1" customFormat="1" ht="15" customHeight="1" x14ac:dyDescent="0.25">
      <c r="A24" s="21" t="s">
        <v>135</v>
      </c>
      <c r="B24" s="22" t="s">
        <v>231</v>
      </c>
      <c r="C24" s="23">
        <v>134525</v>
      </c>
      <c r="D24" s="23">
        <v>0</v>
      </c>
      <c r="E24" s="23">
        <v>0</v>
      </c>
      <c r="F24" s="23">
        <v>0</v>
      </c>
      <c r="G24" s="23">
        <v>0</v>
      </c>
      <c r="H24" s="51">
        <v>0</v>
      </c>
    </row>
    <row r="25" spans="1:8" s="1" customFormat="1" ht="15" customHeight="1" x14ac:dyDescent="0.25">
      <c r="A25" s="37" t="s">
        <v>62</v>
      </c>
      <c r="B25" s="38" t="s">
        <v>232</v>
      </c>
      <c r="C25" s="39">
        <f t="shared" ref="C25:E25" si="6">SUM(C17:C24)</f>
        <v>4830017</v>
      </c>
      <c r="D25" s="39">
        <f t="shared" si="6"/>
        <v>146685</v>
      </c>
      <c r="E25" s="39">
        <f t="shared" si="6"/>
        <v>7362154</v>
      </c>
      <c r="F25" s="39">
        <f t="shared" ref="F25:G25" si="7">SUM(F17:F24)</f>
        <v>4580199</v>
      </c>
      <c r="G25" s="39">
        <f t="shared" si="7"/>
        <v>0</v>
      </c>
      <c r="H25" s="106">
        <f>SUM(H17:H24)</f>
        <v>0</v>
      </c>
    </row>
    <row r="26" spans="1:8" s="1" customFormat="1" ht="15" customHeight="1" x14ac:dyDescent="0.25">
      <c r="A26" s="577">
        <v>20</v>
      </c>
      <c r="B26" s="578" t="s">
        <v>233</v>
      </c>
      <c r="C26" s="23">
        <v>0</v>
      </c>
      <c r="D26" s="23">
        <v>0</v>
      </c>
      <c r="E26" s="23">
        <v>11529000</v>
      </c>
      <c r="F26" s="23">
        <v>0</v>
      </c>
      <c r="G26" s="23">
        <v>0</v>
      </c>
      <c r="H26" s="51">
        <v>0</v>
      </c>
    </row>
    <row r="27" spans="1:8" s="1" customFormat="1" ht="15" customHeight="1" x14ac:dyDescent="0.25">
      <c r="A27" s="21">
        <v>21</v>
      </c>
      <c r="B27" s="22" t="s">
        <v>682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1">
        <v>0</v>
      </c>
    </row>
    <row r="28" spans="1:8" s="1" customFormat="1" ht="15" customHeight="1" x14ac:dyDescent="0.25">
      <c r="A28" s="37">
        <v>22</v>
      </c>
      <c r="B28" s="38" t="s">
        <v>572</v>
      </c>
      <c r="C28" s="39">
        <v>0</v>
      </c>
      <c r="D28" s="39">
        <v>0</v>
      </c>
      <c r="E28" s="39">
        <f>SUM(E26:E27)</f>
        <v>11529000</v>
      </c>
      <c r="F28" s="39">
        <v>0</v>
      </c>
      <c r="G28" s="39">
        <v>0</v>
      </c>
      <c r="H28" s="106">
        <v>0</v>
      </c>
    </row>
    <row r="29" spans="1:8" s="1" customFormat="1" ht="36" x14ac:dyDescent="0.25">
      <c r="A29" s="21">
        <v>23</v>
      </c>
      <c r="B29" s="22" t="s">
        <v>234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51">
        <v>0</v>
      </c>
    </row>
    <row r="30" spans="1:8" s="1" customFormat="1" ht="15" customHeight="1" x14ac:dyDescent="0.25">
      <c r="A30" s="21">
        <v>24</v>
      </c>
      <c r="B30" s="22" t="s">
        <v>235</v>
      </c>
      <c r="C30" s="23">
        <v>0</v>
      </c>
      <c r="D30" s="23">
        <v>0</v>
      </c>
      <c r="E30" s="23">
        <v>0</v>
      </c>
      <c r="F30" s="23">
        <v>70000</v>
      </c>
      <c r="G30" s="23">
        <v>0</v>
      </c>
      <c r="H30" s="51">
        <v>0</v>
      </c>
    </row>
    <row r="31" spans="1:8" s="1" customFormat="1" ht="15" customHeight="1" x14ac:dyDescent="0.25">
      <c r="A31" s="37">
        <v>25</v>
      </c>
      <c r="B31" s="38" t="s">
        <v>573</v>
      </c>
      <c r="C31" s="39">
        <v>0</v>
      </c>
      <c r="D31" s="39">
        <v>0</v>
      </c>
      <c r="E31" s="39">
        <v>0</v>
      </c>
      <c r="F31" s="39">
        <f>SUM(F29:F30)</f>
        <v>70000</v>
      </c>
      <c r="G31" s="39">
        <v>0</v>
      </c>
      <c r="H31" s="106">
        <f>SUM(H29:H30)</f>
        <v>0</v>
      </c>
    </row>
    <row r="32" spans="1:8" s="67" customFormat="1" ht="15" customHeight="1" x14ac:dyDescent="0.25">
      <c r="A32" s="21" t="s">
        <v>138</v>
      </c>
      <c r="B32" s="22" t="s">
        <v>236</v>
      </c>
      <c r="C32" s="23">
        <v>115440</v>
      </c>
      <c r="D32" s="23">
        <v>0</v>
      </c>
      <c r="E32" s="23">
        <v>0</v>
      </c>
      <c r="F32" s="23">
        <v>0</v>
      </c>
      <c r="G32" s="23">
        <v>0</v>
      </c>
      <c r="H32" s="51">
        <v>0</v>
      </c>
    </row>
    <row r="33" spans="1:22" s="1" customFormat="1" ht="15" customHeight="1" x14ac:dyDescent="0.25">
      <c r="A33" s="37" t="s">
        <v>125</v>
      </c>
      <c r="B33" s="38" t="s">
        <v>574</v>
      </c>
      <c r="C33" s="39">
        <f>SUM(C32)</f>
        <v>115440</v>
      </c>
      <c r="D33" s="39">
        <v>0</v>
      </c>
      <c r="E33" s="39">
        <v>0</v>
      </c>
      <c r="F33" s="39">
        <v>0</v>
      </c>
      <c r="G33" s="39">
        <v>0</v>
      </c>
      <c r="H33" s="106">
        <v>0</v>
      </c>
    </row>
    <row r="34" spans="1:22" s="1" customFormat="1" ht="22.8" x14ac:dyDescent="0.25">
      <c r="A34" s="90" t="s">
        <v>139</v>
      </c>
      <c r="B34" s="89" t="s">
        <v>707</v>
      </c>
      <c r="C34" s="113">
        <f>C9+C12+C16+C25+C28+C31+C33</f>
        <v>6719303</v>
      </c>
      <c r="D34" s="113">
        <f t="shared" ref="D34:E34" si="8">D9+D12+D16+D25+D28+D31+D33</f>
        <v>146685</v>
      </c>
      <c r="E34" s="113">
        <f t="shared" si="8"/>
        <v>18891154</v>
      </c>
      <c r="F34" s="113">
        <f t="shared" ref="F34:G34" si="9">F9+F12+F16+F25+F28+F31+F33</f>
        <v>5116851</v>
      </c>
      <c r="G34" s="113">
        <f t="shared" si="9"/>
        <v>99729648</v>
      </c>
      <c r="H34" s="114">
        <f>H9+H12+H16+H25+H28+H31+H33</f>
        <v>0</v>
      </c>
    </row>
    <row r="35" spans="1:22" s="67" customFormat="1" ht="15" customHeight="1" x14ac:dyDescent="0.25">
      <c r="A35" s="20">
        <v>29</v>
      </c>
      <c r="B35" s="88" t="s">
        <v>806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9">
        <v>0</v>
      </c>
    </row>
    <row r="36" spans="1:22" s="1" customFormat="1" ht="24" x14ac:dyDescent="0.25">
      <c r="A36" s="21">
        <v>30</v>
      </c>
      <c r="B36" s="22" t="s">
        <v>237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51">
        <v>80567310</v>
      </c>
    </row>
    <row r="37" spans="1:22" s="1" customFormat="1" ht="15" customHeight="1" x14ac:dyDescent="0.25">
      <c r="A37" s="21">
        <v>31</v>
      </c>
      <c r="B37" s="22" t="s">
        <v>238</v>
      </c>
      <c r="C37" s="23">
        <v>0</v>
      </c>
      <c r="D37" s="23">
        <v>0</v>
      </c>
      <c r="E37" s="23">
        <v>0</v>
      </c>
      <c r="F37" s="23">
        <v>0</v>
      </c>
      <c r="G37" s="23">
        <v>2619509</v>
      </c>
      <c r="H37" s="51">
        <v>0</v>
      </c>
    </row>
    <row r="38" spans="1:22" s="1" customFormat="1" ht="15" customHeight="1" thickBot="1" x14ac:dyDescent="0.3">
      <c r="A38" s="353">
        <v>32</v>
      </c>
      <c r="B38" s="595" t="s">
        <v>959</v>
      </c>
      <c r="C38" s="596">
        <f>SUM(C35:C37)</f>
        <v>0</v>
      </c>
      <c r="D38" s="596">
        <f t="shared" ref="D38:H38" si="10">SUM(D35:D37)</f>
        <v>0</v>
      </c>
      <c r="E38" s="596">
        <f t="shared" si="10"/>
        <v>0</v>
      </c>
      <c r="F38" s="596">
        <f t="shared" si="10"/>
        <v>0</v>
      </c>
      <c r="G38" s="596">
        <f t="shared" si="10"/>
        <v>2619509</v>
      </c>
      <c r="H38" s="597">
        <f t="shared" si="10"/>
        <v>80567310</v>
      </c>
    </row>
    <row r="39" spans="1:22" s="1" customFormat="1" ht="18" customHeight="1" thickTop="1" thickBot="1" x14ac:dyDescent="0.3">
      <c r="A39" s="522">
        <v>33</v>
      </c>
      <c r="B39" s="523" t="s">
        <v>960</v>
      </c>
      <c r="C39" s="598">
        <f>C34+C38</f>
        <v>6719303</v>
      </c>
      <c r="D39" s="598">
        <f>D34+D38</f>
        <v>146685</v>
      </c>
      <c r="E39" s="598">
        <f>E34+E38</f>
        <v>18891154</v>
      </c>
      <c r="F39" s="598">
        <f t="shared" ref="F39:G39" si="11">F34+F38</f>
        <v>5116851</v>
      </c>
      <c r="G39" s="598">
        <f t="shared" si="11"/>
        <v>102349157</v>
      </c>
      <c r="H39" s="599">
        <f>H34+H38</f>
        <v>80567310</v>
      </c>
    </row>
    <row r="40" spans="1:22" s="1" customFormat="1" ht="15" customHeight="1" thickTop="1" x14ac:dyDescent="0.25">
      <c r="A40" s="166"/>
      <c r="B40" s="167"/>
      <c r="C40" s="168"/>
      <c r="D40" s="168"/>
      <c r="E40" s="168"/>
      <c r="F40" s="168"/>
      <c r="G40" s="168"/>
      <c r="H40" s="168"/>
    </row>
    <row r="41" spans="1:22" ht="13.5" customHeight="1" x14ac:dyDescent="0.25">
      <c r="A41" s="4"/>
      <c r="B41" s="4"/>
      <c r="C41" s="4"/>
      <c r="D41" s="4"/>
      <c r="E41" s="4"/>
      <c r="F41" s="4"/>
      <c r="H41" s="5" t="s">
        <v>522</v>
      </c>
    </row>
    <row r="42" spans="1:22" ht="13.5" customHeight="1" x14ac:dyDescent="0.25">
      <c r="A42" s="4"/>
      <c r="B42" s="4"/>
      <c r="C42" s="4"/>
      <c r="D42" s="4"/>
      <c r="E42" s="4"/>
      <c r="F42" s="4"/>
      <c r="H42" s="5" t="str">
        <f>H2</f>
        <v>a  6/2018. (V.31.) önkormányzati rendelethez</v>
      </c>
    </row>
    <row r="43" spans="1:22" ht="13.5" customHeight="1" x14ac:dyDescent="0.25">
      <c r="A43" s="4"/>
      <c r="B43" s="4"/>
      <c r="C43" s="4"/>
      <c r="D43" s="4"/>
      <c r="E43" s="4"/>
      <c r="F43" s="4"/>
      <c r="H43" s="5"/>
    </row>
    <row r="44" spans="1:22" ht="15" customHeight="1" thickBot="1" x14ac:dyDescent="0.3">
      <c r="A44" s="10"/>
      <c r="B44" s="10"/>
      <c r="C44" s="10"/>
      <c r="D44" s="10"/>
      <c r="E44" s="10"/>
      <c r="F44" s="10"/>
      <c r="H44" s="5" t="s">
        <v>585</v>
      </c>
    </row>
    <row r="45" spans="1:22" ht="74.099999999999994" customHeight="1" thickTop="1" thickBot="1" x14ac:dyDescent="0.3">
      <c r="A45" s="272" t="s">
        <v>146</v>
      </c>
      <c r="B45" s="123" t="s">
        <v>128</v>
      </c>
      <c r="C45" s="769" t="s">
        <v>185</v>
      </c>
      <c r="D45" s="123" t="s">
        <v>187</v>
      </c>
      <c r="E45" s="123" t="s">
        <v>189</v>
      </c>
      <c r="F45" s="123" t="s">
        <v>523</v>
      </c>
      <c r="G45" s="123" t="s">
        <v>954</v>
      </c>
      <c r="H45" s="124" t="s">
        <v>571</v>
      </c>
      <c r="T45"/>
      <c r="U45"/>
      <c r="V45"/>
    </row>
    <row r="46" spans="1:22" ht="15" customHeight="1" thickTop="1" x14ac:dyDescent="0.25">
      <c r="A46" s="44" t="s">
        <v>63</v>
      </c>
      <c r="B46" s="45" t="s">
        <v>217</v>
      </c>
      <c r="C46" s="770">
        <v>0</v>
      </c>
      <c r="D46" s="64">
        <v>0</v>
      </c>
      <c r="E46" s="64">
        <v>0</v>
      </c>
      <c r="F46" s="64">
        <v>0</v>
      </c>
      <c r="G46" s="770">
        <v>0</v>
      </c>
      <c r="H46" s="257">
        <v>0</v>
      </c>
      <c r="T46"/>
      <c r="U46"/>
      <c r="V46"/>
    </row>
    <row r="47" spans="1:22" ht="24" x14ac:dyDescent="0.25">
      <c r="A47" s="589" t="s">
        <v>64</v>
      </c>
      <c r="B47" s="590" t="s">
        <v>218</v>
      </c>
      <c r="C47" s="771">
        <v>643801</v>
      </c>
      <c r="D47" s="23">
        <v>0</v>
      </c>
      <c r="E47" s="23">
        <v>0</v>
      </c>
      <c r="F47" s="23">
        <v>0</v>
      </c>
      <c r="G47" s="771">
        <v>37000</v>
      </c>
      <c r="H47" s="51">
        <v>0</v>
      </c>
      <c r="T47"/>
      <c r="U47"/>
      <c r="V47"/>
    </row>
    <row r="48" spans="1:22" ht="24" x14ac:dyDescent="0.25">
      <c r="A48" s="37" t="s">
        <v>65</v>
      </c>
      <c r="B48" s="38" t="s">
        <v>575</v>
      </c>
      <c r="C48" s="772">
        <f>SUM(C46:C47)</f>
        <v>643801</v>
      </c>
      <c r="D48" s="772">
        <f t="shared" ref="D48:G48" si="12">SUM(D46:D47)</f>
        <v>0</v>
      </c>
      <c r="E48" s="772">
        <f t="shared" si="12"/>
        <v>0</v>
      </c>
      <c r="F48" s="772">
        <f t="shared" si="12"/>
        <v>0</v>
      </c>
      <c r="G48" s="772">
        <f t="shared" si="12"/>
        <v>37000</v>
      </c>
      <c r="H48" s="106">
        <v>0</v>
      </c>
      <c r="T48"/>
      <c r="U48"/>
      <c r="V48"/>
    </row>
    <row r="49" spans="1:22" ht="15" customHeight="1" x14ac:dyDescent="0.25">
      <c r="A49" s="589" t="s">
        <v>66</v>
      </c>
      <c r="B49" s="590" t="s">
        <v>219</v>
      </c>
      <c r="C49" s="771">
        <v>0</v>
      </c>
      <c r="D49" s="23">
        <v>0</v>
      </c>
      <c r="E49" s="23">
        <v>0</v>
      </c>
      <c r="F49" s="23">
        <v>0</v>
      </c>
      <c r="G49" s="771">
        <v>0</v>
      </c>
      <c r="H49" s="51">
        <v>0</v>
      </c>
      <c r="T49"/>
      <c r="U49"/>
      <c r="V49"/>
    </row>
    <row r="50" spans="1:22" ht="24" x14ac:dyDescent="0.25">
      <c r="A50" s="589" t="s">
        <v>67</v>
      </c>
      <c r="B50" s="590" t="s">
        <v>220</v>
      </c>
      <c r="C50" s="771">
        <v>0</v>
      </c>
      <c r="D50" s="23">
        <v>0</v>
      </c>
      <c r="E50" s="23">
        <v>0</v>
      </c>
      <c r="F50" s="23">
        <v>0</v>
      </c>
      <c r="G50" s="771">
        <v>0</v>
      </c>
      <c r="H50" s="51">
        <v>0</v>
      </c>
      <c r="T50"/>
      <c r="U50"/>
      <c r="V50"/>
    </row>
    <row r="51" spans="1:22" ht="24" x14ac:dyDescent="0.25">
      <c r="A51" s="37" t="s">
        <v>68</v>
      </c>
      <c r="B51" s="38" t="s">
        <v>576</v>
      </c>
      <c r="C51" s="772">
        <v>0</v>
      </c>
      <c r="D51" s="39">
        <v>0</v>
      </c>
      <c r="E51" s="39">
        <v>0</v>
      </c>
      <c r="F51" s="39">
        <v>0</v>
      </c>
      <c r="G51" s="772">
        <v>0</v>
      </c>
      <c r="H51" s="106">
        <v>0</v>
      </c>
      <c r="T51"/>
      <c r="U51"/>
      <c r="V51"/>
    </row>
    <row r="52" spans="1:22" ht="15" customHeight="1" x14ac:dyDescent="0.25">
      <c r="A52" s="589" t="s">
        <v>69</v>
      </c>
      <c r="B52" s="590" t="s">
        <v>221</v>
      </c>
      <c r="C52" s="771">
        <v>0</v>
      </c>
      <c r="D52" s="23">
        <v>0</v>
      </c>
      <c r="E52" s="23">
        <v>0</v>
      </c>
      <c r="F52" s="23">
        <v>0</v>
      </c>
      <c r="G52" s="771">
        <v>0</v>
      </c>
      <c r="H52" s="51">
        <v>51941524</v>
      </c>
      <c r="T52"/>
      <c r="U52"/>
      <c r="V52"/>
    </row>
    <row r="53" spans="1:22" ht="15" customHeight="1" x14ac:dyDescent="0.25">
      <c r="A53" s="589" t="s">
        <v>70</v>
      </c>
      <c r="B53" s="590" t="s">
        <v>222</v>
      </c>
      <c r="C53" s="771">
        <v>0</v>
      </c>
      <c r="D53" s="23">
        <v>0</v>
      </c>
      <c r="E53" s="23">
        <v>0</v>
      </c>
      <c r="F53" s="23">
        <v>0</v>
      </c>
      <c r="G53" s="771">
        <v>0</v>
      </c>
      <c r="H53" s="51">
        <v>38477100</v>
      </c>
      <c r="T53"/>
      <c r="U53"/>
      <c r="V53"/>
    </row>
    <row r="54" spans="1:22" ht="15" customHeight="1" x14ac:dyDescent="0.25">
      <c r="A54" s="589" t="s">
        <v>71</v>
      </c>
      <c r="B54" s="590" t="s">
        <v>223</v>
      </c>
      <c r="C54" s="771">
        <v>0</v>
      </c>
      <c r="D54" s="23">
        <v>0</v>
      </c>
      <c r="E54" s="23">
        <v>0</v>
      </c>
      <c r="F54" s="23">
        <v>0</v>
      </c>
      <c r="G54" s="771">
        <v>0</v>
      </c>
      <c r="H54" s="51">
        <v>39171</v>
      </c>
      <c r="T54"/>
      <c r="U54"/>
      <c r="V54"/>
    </row>
    <row r="55" spans="1:22" ht="15" customHeight="1" x14ac:dyDescent="0.25">
      <c r="A55" s="37" t="s">
        <v>72</v>
      </c>
      <c r="B55" s="38" t="s">
        <v>224</v>
      </c>
      <c r="C55" s="772">
        <v>0</v>
      </c>
      <c r="D55" s="39">
        <v>0</v>
      </c>
      <c r="E55" s="39">
        <v>0</v>
      </c>
      <c r="F55" s="23">
        <v>0</v>
      </c>
      <c r="G55" s="772">
        <v>0</v>
      </c>
      <c r="H55" s="106">
        <f>SUM(H52:H54)</f>
        <v>90457795</v>
      </c>
      <c r="T55"/>
      <c r="U55"/>
      <c r="V55"/>
    </row>
    <row r="56" spans="1:22" ht="15" customHeight="1" x14ac:dyDescent="0.25">
      <c r="A56" s="589" t="s">
        <v>130</v>
      </c>
      <c r="B56" s="590" t="s">
        <v>225</v>
      </c>
      <c r="C56" s="771">
        <v>0</v>
      </c>
      <c r="D56" s="23">
        <v>0</v>
      </c>
      <c r="E56" s="23">
        <v>13874</v>
      </c>
      <c r="F56" s="23">
        <v>0</v>
      </c>
      <c r="G56" s="771">
        <v>0</v>
      </c>
      <c r="H56" s="51">
        <v>0</v>
      </c>
      <c r="T56"/>
      <c r="U56"/>
      <c r="V56"/>
    </row>
    <row r="57" spans="1:22" ht="15" customHeight="1" x14ac:dyDescent="0.25">
      <c r="A57" s="589" t="s">
        <v>73</v>
      </c>
      <c r="B57" s="590" t="s">
        <v>226</v>
      </c>
      <c r="C57" s="771">
        <v>0</v>
      </c>
      <c r="D57" s="23">
        <v>0</v>
      </c>
      <c r="E57" s="23">
        <v>0</v>
      </c>
      <c r="F57" s="23">
        <v>402360</v>
      </c>
      <c r="G57" s="771">
        <v>0</v>
      </c>
      <c r="H57" s="51">
        <v>0</v>
      </c>
      <c r="T57"/>
      <c r="U57"/>
      <c r="V57"/>
    </row>
    <row r="58" spans="1:22" ht="15" customHeight="1" x14ac:dyDescent="0.25">
      <c r="A58" s="589" t="s">
        <v>131</v>
      </c>
      <c r="B58" s="590" t="s">
        <v>227</v>
      </c>
      <c r="C58" s="771">
        <v>0</v>
      </c>
      <c r="D58" s="23">
        <v>0</v>
      </c>
      <c r="E58" s="23">
        <v>0</v>
      </c>
      <c r="F58" s="23">
        <v>0</v>
      </c>
      <c r="G58" s="771">
        <v>0</v>
      </c>
      <c r="H58" s="51">
        <v>0</v>
      </c>
      <c r="T58"/>
      <c r="U58"/>
      <c r="V58"/>
    </row>
    <row r="59" spans="1:22" ht="15" customHeight="1" x14ac:dyDescent="0.25">
      <c r="A59" s="589" t="s">
        <v>132</v>
      </c>
      <c r="B59" s="590" t="s">
        <v>228</v>
      </c>
      <c r="C59" s="771">
        <v>0</v>
      </c>
      <c r="D59" s="23">
        <v>7232472</v>
      </c>
      <c r="E59" s="23">
        <v>0</v>
      </c>
      <c r="F59" s="23">
        <v>0</v>
      </c>
      <c r="G59" s="771">
        <v>0</v>
      </c>
      <c r="H59" s="51">
        <v>0</v>
      </c>
      <c r="T59"/>
      <c r="U59"/>
      <c r="V59"/>
    </row>
    <row r="60" spans="1:22" ht="15" customHeight="1" x14ac:dyDescent="0.25">
      <c r="A60" s="589" t="s">
        <v>133</v>
      </c>
      <c r="B60" s="590" t="s">
        <v>229</v>
      </c>
      <c r="C60" s="771">
        <v>0</v>
      </c>
      <c r="D60" s="23">
        <v>1952767</v>
      </c>
      <c r="E60" s="23">
        <v>110045</v>
      </c>
      <c r="F60" s="23">
        <v>108640</v>
      </c>
      <c r="G60" s="771">
        <v>0</v>
      </c>
      <c r="H60" s="51">
        <v>0</v>
      </c>
      <c r="T60"/>
      <c r="U60"/>
      <c r="V60"/>
    </row>
    <row r="61" spans="1:22" ht="15" customHeight="1" x14ac:dyDescent="0.25">
      <c r="A61" s="589" t="s">
        <v>74</v>
      </c>
      <c r="B61" s="752" t="s">
        <v>230</v>
      </c>
      <c r="C61" s="771">
        <v>0</v>
      </c>
      <c r="D61" s="23">
        <v>0</v>
      </c>
      <c r="E61" s="23">
        <v>0</v>
      </c>
      <c r="F61" s="23">
        <v>0</v>
      </c>
      <c r="G61" s="771">
        <v>0</v>
      </c>
      <c r="H61" s="51">
        <v>0</v>
      </c>
      <c r="T61"/>
      <c r="U61"/>
      <c r="V61"/>
    </row>
    <row r="62" spans="1:22" ht="15" customHeight="1" x14ac:dyDescent="0.25">
      <c r="A62" s="589" t="s">
        <v>134</v>
      </c>
      <c r="B62" s="752" t="s">
        <v>683</v>
      </c>
      <c r="C62" s="771">
        <v>0</v>
      </c>
      <c r="D62" s="23">
        <v>0</v>
      </c>
      <c r="E62" s="23">
        <v>0</v>
      </c>
      <c r="F62" s="23">
        <v>0</v>
      </c>
      <c r="G62" s="771">
        <v>0</v>
      </c>
      <c r="H62" s="51">
        <v>0</v>
      </c>
      <c r="T62"/>
      <c r="U62"/>
      <c r="V62"/>
    </row>
    <row r="63" spans="1:22" ht="15" customHeight="1" x14ac:dyDescent="0.25">
      <c r="A63" s="589" t="s">
        <v>135</v>
      </c>
      <c r="B63" s="752" t="s">
        <v>231</v>
      </c>
      <c r="C63" s="771">
        <v>0</v>
      </c>
      <c r="D63" s="23">
        <v>0</v>
      </c>
      <c r="E63" s="23">
        <v>18990</v>
      </c>
      <c r="F63" s="23">
        <v>0</v>
      </c>
      <c r="G63" s="771">
        <v>0</v>
      </c>
      <c r="H63" s="51">
        <v>0</v>
      </c>
      <c r="T63"/>
      <c r="U63"/>
      <c r="V63"/>
    </row>
    <row r="64" spans="1:22" ht="15" customHeight="1" x14ac:dyDescent="0.25">
      <c r="A64" s="37" t="s">
        <v>62</v>
      </c>
      <c r="B64" s="38" t="s">
        <v>232</v>
      </c>
      <c r="C64" s="772">
        <f t="shared" ref="C64" si="13">SUM(C56:C63)</f>
        <v>0</v>
      </c>
      <c r="D64" s="39">
        <f t="shared" ref="D64:H64" si="14">SUM(D56:D63)</f>
        <v>9185239</v>
      </c>
      <c r="E64" s="39">
        <f t="shared" si="14"/>
        <v>142909</v>
      </c>
      <c r="F64" s="39">
        <f t="shared" si="14"/>
        <v>511000</v>
      </c>
      <c r="G64" s="772">
        <f t="shared" si="14"/>
        <v>0</v>
      </c>
      <c r="H64" s="106">
        <f t="shared" si="14"/>
        <v>0</v>
      </c>
      <c r="T64"/>
      <c r="U64"/>
      <c r="V64"/>
    </row>
    <row r="65" spans="1:22" ht="15" customHeight="1" x14ac:dyDescent="0.25">
      <c r="A65" s="589">
        <v>20</v>
      </c>
      <c r="B65" s="752" t="s">
        <v>233</v>
      </c>
      <c r="C65" s="771">
        <v>0</v>
      </c>
      <c r="D65" s="23">
        <v>0</v>
      </c>
      <c r="E65" s="23">
        <v>0</v>
      </c>
      <c r="F65" s="23">
        <v>0</v>
      </c>
      <c r="G65" s="771">
        <v>0</v>
      </c>
      <c r="H65" s="51">
        <v>0</v>
      </c>
      <c r="T65"/>
      <c r="U65"/>
      <c r="V65"/>
    </row>
    <row r="66" spans="1:22" ht="15" customHeight="1" x14ac:dyDescent="0.25">
      <c r="A66" s="589">
        <v>21</v>
      </c>
      <c r="B66" s="752" t="s">
        <v>682</v>
      </c>
      <c r="C66" s="771">
        <v>0</v>
      </c>
      <c r="D66" s="23">
        <v>0</v>
      </c>
      <c r="E66" s="23">
        <v>393701</v>
      </c>
      <c r="F66" s="23">
        <v>0</v>
      </c>
      <c r="G66" s="771">
        <v>0</v>
      </c>
      <c r="H66" s="51">
        <v>0</v>
      </c>
      <c r="T66"/>
      <c r="U66"/>
      <c r="V66"/>
    </row>
    <row r="67" spans="1:22" ht="15" customHeight="1" x14ac:dyDescent="0.25">
      <c r="A67" s="37">
        <v>22</v>
      </c>
      <c r="B67" s="38" t="s">
        <v>572</v>
      </c>
      <c r="C67" s="772">
        <v>0</v>
      </c>
      <c r="D67" s="39">
        <v>0</v>
      </c>
      <c r="E67" s="39">
        <f>SUM(E65:E66)</f>
        <v>393701</v>
      </c>
      <c r="F67" s="39">
        <f>SUM(F65:F66)</f>
        <v>0</v>
      </c>
      <c r="G67" s="772">
        <v>0</v>
      </c>
      <c r="H67" s="106">
        <v>0</v>
      </c>
      <c r="T67"/>
      <c r="U67"/>
      <c r="V67"/>
    </row>
    <row r="68" spans="1:22" ht="36" x14ac:dyDescent="0.25">
      <c r="A68" s="589">
        <v>23</v>
      </c>
      <c r="B68" s="590" t="s">
        <v>234</v>
      </c>
      <c r="C68" s="771">
        <v>0</v>
      </c>
      <c r="D68" s="23">
        <v>0</v>
      </c>
      <c r="E68" s="23">
        <v>0</v>
      </c>
      <c r="F68" s="23">
        <v>0</v>
      </c>
      <c r="G68" s="771">
        <v>0</v>
      </c>
      <c r="H68" s="51">
        <v>0</v>
      </c>
      <c r="T68"/>
      <c r="U68"/>
      <c r="V68"/>
    </row>
    <row r="69" spans="1:22" ht="15" customHeight="1" x14ac:dyDescent="0.25">
      <c r="A69" s="589">
        <v>24</v>
      </c>
      <c r="B69" s="590" t="s">
        <v>235</v>
      </c>
      <c r="C69" s="771">
        <v>0</v>
      </c>
      <c r="D69" s="23">
        <v>4000400</v>
      </c>
      <c r="E69" s="23">
        <v>0</v>
      </c>
      <c r="F69" s="23">
        <v>0</v>
      </c>
      <c r="G69" s="771">
        <v>0</v>
      </c>
      <c r="H69" s="51">
        <v>0</v>
      </c>
      <c r="T69"/>
      <c r="U69"/>
      <c r="V69"/>
    </row>
    <row r="70" spans="1:22" ht="15" customHeight="1" x14ac:dyDescent="0.25">
      <c r="A70" s="37">
        <v>25</v>
      </c>
      <c r="B70" s="38" t="s">
        <v>573</v>
      </c>
      <c r="C70" s="772">
        <f t="shared" ref="C70" si="15">SUM(C68:C69)</f>
        <v>0</v>
      </c>
      <c r="D70" s="39">
        <f t="shared" ref="D70:F70" si="16">SUM(D68:D69)</f>
        <v>4000400</v>
      </c>
      <c r="E70" s="39">
        <f t="shared" si="16"/>
        <v>0</v>
      </c>
      <c r="F70" s="39">
        <f t="shared" si="16"/>
        <v>0</v>
      </c>
      <c r="G70" s="772">
        <v>0</v>
      </c>
      <c r="H70" s="106">
        <v>0</v>
      </c>
      <c r="T70"/>
      <c r="U70"/>
      <c r="V70"/>
    </row>
    <row r="71" spans="1:22" ht="15" customHeight="1" x14ac:dyDescent="0.25">
      <c r="A71" s="589" t="s">
        <v>138</v>
      </c>
      <c r="B71" s="590" t="s">
        <v>236</v>
      </c>
      <c r="C71" s="771">
        <v>0</v>
      </c>
      <c r="D71" s="23">
        <v>0</v>
      </c>
      <c r="E71" s="23">
        <v>0</v>
      </c>
      <c r="F71" s="23">
        <v>0</v>
      </c>
      <c r="G71" s="771">
        <v>0</v>
      </c>
      <c r="H71" s="51">
        <v>0</v>
      </c>
      <c r="T71"/>
      <c r="U71"/>
      <c r="V71"/>
    </row>
    <row r="72" spans="1:22" ht="15" customHeight="1" x14ac:dyDescent="0.25">
      <c r="A72" s="37" t="s">
        <v>125</v>
      </c>
      <c r="B72" s="38" t="s">
        <v>574</v>
      </c>
      <c r="C72" s="772">
        <v>0</v>
      </c>
      <c r="D72" s="39">
        <v>0</v>
      </c>
      <c r="E72" s="39">
        <v>0</v>
      </c>
      <c r="F72" s="39">
        <v>0</v>
      </c>
      <c r="G72" s="772">
        <f>SUM(G71)</f>
        <v>0</v>
      </c>
      <c r="H72" s="106">
        <v>0</v>
      </c>
      <c r="T72"/>
      <c r="U72"/>
      <c r="V72"/>
    </row>
    <row r="73" spans="1:22" ht="22.8" x14ac:dyDescent="0.25">
      <c r="A73" s="90" t="s">
        <v>139</v>
      </c>
      <c r="B73" s="89" t="s">
        <v>707</v>
      </c>
      <c r="C73" s="773">
        <f t="shared" ref="C73" si="17">C48+C51+C55+C64+C67+C70+C72</f>
        <v>643801</v>
      </c>
      <c r="D73" s="113">
        <f t="shared" ref="D73:H73" si="18">D48+D51+D55+D64+D67+D70+D72</f>
        <v>13185639</v>
      </c>
      <c r="E73" s="113">
        <f t="shared" si="18"/>
        <v>536610</v>
      </c>
      <c r="F73" s="113">
        <f t="shared" si="18"/>
        <v>511000</v>
      </c>
      <c r="G73" s="773">
        <f t="shared" si="18"/>
        <v>37000</v>
      </c>
      <c r="H73" s="114">
        <f t="shared" si="18"/>
        <v>90457795</v>
      </c>
      <c r="T73"/>
      <c r="U73"/>
      <c r="V73"/>
    </row>
    <row r="74" spans="1:22" s="67" customFormat="1" ht="15" customHeight="1" x14ac:dyDescent="0.25">
      <c r="A74" s="20">
        <v>29</v>
      </c>
      <c r="B74" s="88" t="s">
        <v>806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99">
        <v>0</v>
      </c>
    </row>
    <row r="75" spans="1:22" s="1" customFormat="1" ht="24" x14ac:dyDescent="0.25">
      <c r="A75" s="885">
        <v>30</v>
      </c>
      <c r="B75" s="886" t="s">
        <v>237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51">
        <v>0</v>
      </c>
    </row>
    <row r="76" spans="1:22" s="1" customFormat="1" ht="15" customHeight="1" x14ac:dyDescent="0.25">
      <c r="A76" s="885">
        <v>31</v>
      </c>
      <c r="B76" s="886" t="s">
        <v>238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51">
        <v>0</v>
      </c>
    </row>
    <row r="77" spans="1:22" s="1" customFormat="1" ht="15" customHeight="1" thickBot="1" x14ac:dyDescent="0.3">
      <c r="A77" s="353">
        <v>32</v>
      </c>
      <c r="B77" s="595" t="s">
        <v>959</v>
      </c>
      <c r="C77" s="596">
        <f>SUM(C74:C76)</f>
        <v>0</v>
      </c>
      <c r="D77" s="596">
        <f t="shared" ref="D77" si="19">SUM(D74:D76)</f>
        <v>0</v>
      </c>
      <c r="E77" s="596">
        <f t="shared" ref="E77" si="20">SUM(E74:E76)</f>
        <v>0</v>
      </c>
      <c r="F77" s="596">
        <f t="shared" ref="F77" si="21">SUM(F74:F76)</f>
        <v>0</v>
      </c>
      <c r="G77" s="596">
        <f t="shared" ref="G77" si="22">SUM(G74:G76)</f>
        <v>0</v>
      </c>
      <c r="H77" s="597">
        <f t="shared" ref="H77" si="23">SUM(H74:H76)</f>
        <v>0</v>
      </c>
    </row>
    <row r="78" spans="1:22" s="1" customFormat="1" ht="18" customHeight="1" thickTop="1" thickBot="1" x14ac:dyDescent="0.3">
      <c r="A78" s="522">
        <v>33</v>
      </c>
      <c r="B78" s="523" t="s">
        <v>960</v>
      </c>
      <c r="C78" s="598">
        <f>C73+C77</f>
        <v>643801</v>
      </c>
      <c r="D78" s="598">
        <f>D73+D77</f>
        <v>13185639</v>
      </c>
      <c r="E78" s="598">
        <f>E73+E77</f>
        <v>536610</v>
      </c>
      <c r="F78" s="598">
        <f t="shared" ref="F78:G78" si="24">F73+F77</f>
        <v>511000</v>
      </c>
      <c r="G78" s="598">
        <f t="shared" si="24"/>
        <v>37000</v>
      </c>
      <c r="H78" s="599">
        <f>H73+H77</f>
        <v>90457795</v>
      </c>
    </row>
    <row r="79" spans="1:22" ht="15" customHeight="1" thickTop="1" x14ac:dyDescent="0.25">
      <c r="A79" s="166"/>
      <c r="B79" s="167"/>
      <c r="C79" s="168"/>
      <c r="D79" s="168"/>
      <c r="E79" s="168"/>
      <c r="F79" s="168"/>
      <c r="G79" s="168"/>
      <c r="H79" s="168"/>
      <c r="T79"/>
      <c r="U79"/>
      <c r="V79"/>
    </row>
    <row r="80" spans="1:22" ht="13.5" customHeight="1" x14ac:dyDescent="0.25">
      <c r="A80" s="4"/>
      <c r="B80" s="4"/>
      <c r="C80" s="4"/>
      <c r="D80" s="4"/>
      <c r="E80" s="4"/>
      <c r="F80" s="4"/>
      <c r="H80" s="5" t="str">
        <f>H41</f>
        <v>21. melléklet folytatása</v>
      </c>
    </row>
    <row r="81" spans="1:22" ht="13.5" customHeight="1" x14ac:dyDescent="0.25">
      <c r="A81" s="4"/>
      <c r="B81" s="4"/>
      <c r="C81" s="4"/>
      <c r="D81" s="4"/>
      <c r="E81" s="4"/>
      <c r="F81" s="4"/>
      <c r="H81" s="5" t="str">
        <f>H2</f>
        <v>a  6/2018. (V.31.) önkormányzati rendelethez</v>
      </c>
    </row>
    <row r="82" spans="1:22" ht="13.5" customHeight="1" x14ac:dyDescent="0.25">
      <c r="A82" s="4"/>
      <c r="B82" s="4"/>
      <c r="C82" s="4"/>
      <c r="D82" s="4"/>
      <c r="E82" s="4"/>
      <c r="F82" s="4"/>
      <c r="H82" s="5"/>
    </row>
    <row r="83" spans="1:22" ht="15" customHeight="1" x14ac:dyDescent="0.25">
      <c r="A83" s="976" t="s">
        <v>957</v>
      </c>
      <c r="B83" s="976"/>
      <c r="C83" s="976"/>
      <c r="D83" s="976"/>
      <c r="E83" s="976"/>
      <c r="F83" s="976"/>
      <c r="G83" s="976"/>
      <c r="H83" s="976"/>
    </row>
    <row r="84" spans="1:22" ht="15" customHeight="1" thickBot="1" x14ac:dyDescent="0.3">
      <c r="A84" s="10"/>
      <c r="B84" s="10"/>
      <c r="C84" s="10"/>
      <c r="D84" s="10"/>
      <c r="E84" s="5"/>
      <c r="G84" s="5"/>
      <c r="H84" s="5" t="s">
        <v>585</v>
      </c>
      <c r="T84"/>
      <c r="U84"/>
      <c r="V84"/>
    </row>
    <row r="85" spans="1:22" ht="74.099999999999994" customHeight="1" thickTop="1" thickBot="1" x14ac:dyDescent="0.3">
      <c r="A85" s="272" t="s">
        <v>146</v>
      </c>
      <c r="B85" s="123" t="s">
        <v>128</v>
      </c>
      <c r="C85" s="123" t="s">
        <v>958</v>
      </c>
      <c r="D85" s="769" t="s">
        <v>952</v>
      </c>
      <c r="E85" s="123" t="s">
        <v>194</v>
      </c>
      <c r="F85" s="123" t="s">
        <v>195</v>
      </c>
      <c r="G85" s="123" t="s">
        <v>197</v>
      </c>
      <c r="H85" s="762" t="s">
        <v>678</v>
      </c>
      <c r="T85"/>
      <c r="U85"/>
      <c r="V85"/>
    </row>
    <row r="86" spans="1:22" ht="15" customHeight="1" thickTop="1" x14ac:dyDescent="0.25">
      <c r="A86" s="44" t="s">
        <v>63</v>
      </c>
      <c r="B86" s="45" t="s">
        <v>217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763">
        <v>0</v>
      </c>
      <c r="T86"/>
      <c r="U86"/>
      <c r="V86"/>
    </row>
    <row r="87" spans="1:22" ht="24" x14ac:dyDescent="0.25">
      <c r="A87" s="589" t="s">
        <v>64</v>
      </c>
      <c r="B87" s="590" t="s">
        <v>218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764">
        <v>0</v>
      </c>
      <c r="T87"/>
      <c r="U87"/>
      <c r="V87"/>
    </row>
    <row r="88" spans="1:22" ht="24" x14ac:dyDescent="0.25">
      <c r="A88" s="37" t="s">
        <v>65</v>
      </c>
      <c r="B88" s="38" t="s">
        <v>575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765">
        <v>0</v>
      </c>
      <c r="T88"/>
      <c r="U88"/>
      <c r="V88"/>
    </row>
    <row r="89" spans="1:22" ht="15" customHeight="1" x14ac:dyDescent="0.25">
      <c r="A89" s="589" t="s">
        <v>66</v>
      </c>
      <c r="B89" s="590" t="s">
        <v>219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764">
        <v>0</v>
      </c>
      <c r="T89"/>
      <c r="U89"/>
      <c r="V89"/>
    </row>
    <row r="90" spans="1:22" ht="24" x14ac:dyDescent="0.25">
      <c r="A90" s="589" t="s">
        <v>67</v>
      </c>
      <c r="B90" s="590" t="s">
        <v>220</v>
      </c>
      <c r="C90" s="23">
        <v>81871187</v>
      </c>
      <c r="D90" s="23">
        <v>27140277</v>
      </c>
      <c r="E90" s="23">
        <v>0</v>
      </c>
      <c r="F90" s="23">
        <v>0</v>
      </c>
      <c r="G90" s="23">
        <v>0</v>
      </c>
      <c r="H90" s="764">
        <v>0</v>
      </c>
      <c r="T90"/>
      <c r="U90"/>
      <c r="V90"/>
    </row>
    <row r="91" spans="1:22" ht="24" x14ac:dyDescent="0.25">
      <c r="A91" s="37" t="s">
        <v>68</v>
      </c>
      <c r="B91" s="38" t="s">
        <v>576</v>
      </c>
      <c r="C91" s="39">
        <f>SUM(C89:C90)</f>
        <v>81871187</v>
      </c>
      <c r="D91" s="39">
        <f>SUM(D89:D90)</f>
        <v>27140277</v>
      </c>
      <c r="E91" s="39">
        <f t="shared" ref="E91:F91" si="25">SUM(E89:E90)</f>
        <v>0</v>
      </c>
      <c r="F91" s="39">
        <f t="shared" si="25"/>
        <v>0</v>
      </c>
      <c r="G91" s="39">
        <f>SUM(G89:G90)</f>
        <v>0</v>
      </c>
      <c r="H91" s="765">
        <f>SUM(H89:H90)</f>
        <v>0</v>
      </c>
      <c r="T91"/>
      <c r="U91"/>
      <c r="V91"/>
    </row>
    <row r="92" spans="1:22" ht="15" customHeight="1" x14ac:dyDescent="0.25">
      <c r="A92" s="589" t="s">
        <v>69</v>
      </c>
      <c r="B92" s="590" t="s">
        <v>221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764">
        <v>0</v>
      </c>
      <c r="T92"/>
      <c r="U92"/>
      <c r="V92"/>
    </row>
    <row r="93" spans="1:22" ht="15" customHeight="1" x14ac:dyDescent="0.25">
      <c r="A93" s="589" t="s">
        <v>70</v>
      </c>
      <c r="B93" s="590" t="s">
        <v>222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764">
        <v>0</v>
      </c>
      <c r="T93"/>
      <c r="U93"/>
      <c r="V93"/>
    </row>
    <row r="94" spans="1:22" ht="15" customHeight="1" x14ac:dyDescent="0.25">
      <c r="A94" s="589" t="s">
        <v>71</v>
      </c>
      <c r="B94" s="590" t="s">
        <v>223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764">
        <v>0</v>
      </c>
      <c r="T94"/>
      <c r="U94"/>
      <c r="V94"/>
    </row>
    <row r="95" spans="1:22" ht="15" customHeight="1" x14ac:dyDescent="0.25">
      <c r="A95" s="37" t="s">
        <v>72</v>
      </c>
      <c r="B95" s="38" t="s">
        <v>224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765">
        <v>0</v>
      </c>
      <c r="T95"/>
      <c r="U95"/>
      <c r="V95"/>
    </row>
    <row r="96" spans="1:22" ht="15" customHeight="1" x14ac:dyDescent="0.25">
      <c r="A96" s="589" t="s">
        <v>130</v>
      </c>
      <c r="B96" s="590" t="s">
        <v>225</v>
      </c>
      <c r="C96" s="23">
        <v>0</v>
      </c>
      <c r="D96" s="23">
        <v>0</v>
      </c>
      <c r="E96" s="23">
        <v>429254</v>
      </c>
      <c r="F96" s="23">
        <v>0</v>
      </c>
      <c r="G96" s="23">
        <v>0</v>
      </c>
      <c r="H96" s="764">
        <v>0</v>
      </c>
      <c r="T96"/>
      <c r="U96"/>
      <c r="V96"/>
    </row>
    <row r="97" spans="1:22" ht="15" customHeight="1" x14ac:dyDescent="0.25">
      <c r="A97" s="589" t="s">
        <v>73</v>
      </c>
      <c r="B97" s="590" t="s">
        <v>226</v>
      </c>
      <c r="C97" s="23">
        <v>0</v>
      </c>
      <c r="D97" s="23">
        <v>0</v>
      </c>
      <c r="E97" s="23">
        <v>39872643</v>
      </c>
      <c r="F97" s="23">
        <v>958048</v>
      </c>
      <c r="G97" s="23">
        <v>0</v>
      </c>
      <c r="H97" s="764">
        <v>0</v>
      </c>
      <c r="T97"/>
      <c r="U97"/>
      <c r="V97"/>
    </row>
    <row r="98" spans="1:22" ht="15" customHeight="1" x14ac:dyDescent="0.25">
      <c r="A98" s="589" t="s">
        <v>131</v>
      </c>
      <c r="B98" s="590" t="s">
        <v>227</v>
      </c>
      <c r="C98" s="23">
        <v>0</v>
      </c>
      <c r="D98" s="23">
        <v>0</v>
      </c>
      <c r="E98" s="23">
        <v>4053153</v>
      </c>
      <c r="F98" s="23">
        <v>0</v>
      </c>
      <c r="G98" s="23">
        <v>471972</v>
      </c>
      <c r="H98" s="764">
        <v>0</v>
      </c>
      <c r="T98"/>
      <c r="U98"/>
      <c r="V98"/>
    </row>
    <row r="99" spans="1:22" ht="15" customHeight="1" x14ac:dyDescent="0.25">
      <c r="A99" s="589" t="s">
        <v>132</v>
      </c>
      <c r="B99" s="590" t="s">
        <v>228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764">
        <v>0</v>
      </c>
      <c r="T99"/>
      <c r="U99"/>
      <c r="V99"/>
    </row>
    <row r="100" spans="1:22" x14ac:dyDescent="0.25">
      <c r="A100" s="589" t="s">
        <v>133</v>
      </c>
      <c r="B100" s="590" t="s">
        <v>229</v>
      </c>
      <c r="C100" s="23">
        <v>0</v>
      </c>
      <c r="D100" s="23">
        <v>0</v>
      </c>
      <c r="E100" s="23">
        <v>11975885</v>
      </c>
      <c r="F100" s="23">
        <v>172452</v>
      </c>
      <c r="G100" s="23">
        <v>127433</v>
      </c>
      <c r="H100" s="764">
        <v>0</v>
      </c>
      <c r="T100"/>
      <c r="U100"/>
      <c r="V100"/>
    </row>
    <row r="101" spans="1:22" ht="15" customHeight="1" x14ac:dyDescent="0.25">
      <c r="A101" s="589" t="s">
        <v>74</v>
      </c>
      <c r="B101" s="752" t="s">
        <v>230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764">
        <v>0</v>
      </c>
      <c r="T101"/>
      <c r="U101"/>
      <c r="V101"/>
    </row>
    <row r="102" spans="1:22" ht="15" customHeight="1" x14ac:dyDescent="0.25">
      <c r="A102" s="589" t="s">
        <v>134</v>
      </c>
      <c r="B102" s="752" t="s">
        <v>683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764">
        <v>0</v>
      </c>
      <c r="T102"/>
      <c r="U102"/>
      <c r="V102"/>
    </row>
    <row r="103" spans="1:22" ht="15" customHeight="1" x14ac:dyDescent="0.25">
      <c r="A103" s="589" t="s">
        <v>135</v>
      </c>
      <c r="B103" s="752" t="s">
        <v>231</v>
      </c>
      <c r="C103" s="23">
        <v>0</v>
      </c>
      <c r="D103" s="23">
        <v>0</v>
      </c>
      <c r="E103" s="23">
        <v>696000</v>
      </c>
      <c r="F103" s="23">
        <v>0</v>
      </c>
      <c r="G103" s="23">
        <v>0</v>
      </c>
      <c r="H103" s="764">
        <v>0</v>
      </c>
      <c r="T103"/>
      <c r="U103"/>
      <c r="V103"/>
    </row>
    <row r="104" spans="1:22" ht="15" customHeight="1" x14ac:dyDescent="0.25">
      <c r="A104" s="37" t="s">
        <v>62</v>
      </c>
      <c r="B104" s="38" t="s">
        <v>232</v>
      </c>
      <c r="C104" s="39">
        <f t="shared" ref="C104:D104" si="26">SUM(C96:C103)</f>
        <v>0</v>
      </c>
      <c r="D104" s="39">
        <f t="shared" si="26"/>
        <v>0</v>
      </c>
      <c r="E104" s="39">
        <f t="shared" ref="E104:G104" si="27">SUM(E96:E103)</f>
        <v>57026935</v>
      </c>
      <c r="F104" s="39">
        <f t="shared" si="27"/>
        <v>1130500</v>
      </c>
      <c r="G104" s="39">
        <f t="shared" si="27"/>
        <v>599405</v>
      </c>
      <c r="H104" s="765">
        <f t="shared" ref="H104" si="28">SUM(H96:H103)</f>
        <v>0</v>
      </c>
      <c r="T104"/>
      <c r="U104"/>
      <c r="V104"/>
    </row>
    <row r="105" spans="1:22" ht="15" customHeight="1" x14ac:dyDescent="0.25">
      <c r="A105" s="589">
        <v>20</v>
      </c>
      <c r="B105" s="752" t="s">
        <v>233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764">
        <v>0</v>
      </c>
      <c r="T105"/>
      <c r="U105"/>
      <c r="V105"/>
    </row>
    <row r="106" spans="1:22" ht="15" customHeight="1" x14ac:dyDescent="0.25">
      <c r="A106" s="589">
        <v>21</v>
      </c>
      <c r="B106" s="752" t="s">
        <v>682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764">
        <v>0</v>
      </c>
      <c r="T106"/>
      <c r="U106"/>
      <c r="V106"/>
    </row>
    <row r="107" spans="1:22" ht="15" customHeight="1" x14ac:dyDescent="0.25">
      <c r="A107" s="37">
        <v>22</v>
      </c>
      <c r="B107" s="38" t="s">
        <v>572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765">
        <v>0</v>
      </c>
      <c r="T107"/>
      <c r="U107"/>
      <c r="V107"/>
    </row>
    <row r="108" spans="1:22" ht="36" x14ac:dyDescent="0.25">
      <c r="A108" s="589">
        <v>23</v>
      </c>
      <c r="B108" s="590" t="s">
        <v>234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764">
        <v>0</v>
      </c>
      <c r="T108"/>
      <c r="U108"/>
      <c r="V108"/>
    </row>
    <row r="109" spans="1:22" ht="15" customHeight="1" x14ac:dyDescent="0.25">
      <c r="A109" s="589">
        <v>24</v>
      </c>
      <c r="B109" s="590" t="s">
        <v>235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764">
        <v>0</v>
      </c>
      <c r="T109"/>
      <c r="U109"/>
      <c r="V109"/>
    </row>
    <row r="110" spans="1:22" ht="15" customHeight="1" x14ac:dyDescent="0.25">
      <c r="A110" s="37">
        <v>25</v>
      </c>
      <c r="B110" s="38" t="s">
        <v>573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765">
        <v>0</v>
      </c>
      <c r="T110"/>
      <c r="U110"/>
      <c r="V110"/>
    </row>
    <row r="111" spans="1:22" ht="15" customHeight="1" x14ac:dyDescent="0.25">
      <c r="A111" s="589" t="s">
        <v>138</v>
      </c>
      <c r="B111" s="590" t="s">
        <v>236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764">
        <v>0</v>
      </c>
      <c r="T111"/>
      <c r="U111"/>
      <c r="V111"/>
    </row>
    <row r="112" spans="1:22" ht="15" customHeight="1" x14ac:dyDescent="0.25">
      <c r="A112" s="37" t="s">
        <v>125</v>
      </c>
      <c r="B112" s="38" t="s">
        <v>574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765">
        <v>0</v>
      </c>
      <c r="T112"/>
      <c r="U112"/>
      <c r="V112"/>
    </row>
    <row r="113" spans="1:22" ht="22.8" x14ac:dyDescent="0.25">
      <c r="A113" s="90" t="s">
        <v>139</v>
      </c>
      <c r="B113" s="89" t="s">
        <v>707</v>
      </c>
      <c r="C113" s="113">
        <f t="shared" ref="C113:D113" si="29">C88+C91+C95+C104+C107+C110+C112</f>
        <v>81871187</v>
      </c>
      <c r="D113" s="113">
        <f t="shared" si="29"/>
        <v>27140277</v>
      </c>
      <c r="E113" s="113">
        <f t="shared" ref="E113:G113" si="30">E88+E91+E95+E104+E107+E110+E112</f>
        <v>57026935</v>
      </c>
      <c r="F113" s="113">
        <f t="shared" si="30"/>
        <v>1130500</v>
      </c>
      <c r="G113" s="113">
        <f t="shared" si="30"/>
        <v>599405</v>
      </c>
      <c r="H113" s="953">
        <f t="shared" ref="H113" si="31">H88+H91+H95+H104+H107+H110+H112</f>
        <v>0</v>
      </c>
      <c r="T113"/>
      <c r="U113"/>
      <c r="V113"/>
    </row>
    <row r="114" spans="1:22" s="67" customFormat="1" ht="15" customHeight="1" x14ac:dyDescent="0.25">
      <c r="A114" s="20">
        <v>29</v>
      </c>
      <c r="B114" s="88" t="s">
        <v>806</v>
      </c>
      <c r="C114" s="98">
        <v>0</v>
      </c>
      <c r="D114" s="98">
        <v>0</v>
      </c>
      <c r="E114" s="98">
        <v>0</v>
      </c>
      <c r="F114" s="98">
        <v>0</v>
      </c>
      <c r="G114" s="98">
        <v>0</v>
      </c>
      <c r="H114" s="99">
        <v>100000000</v>
      </c>
    </row>
    <row r="115" spans="1:22" s="1" customFormat="1" ht="24" x14ac:dyDescent="0.25">
      <c r="A115" s="885">
        <v>30</v>
      </c>
      <c r="B115" s="886" t="s">
        <v>237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51">
        <v>0</v>
      </c>
    </row>
    <row r="116" spans="1:22" s="1" customFormat="1" ht="15" customHeight="1" x14ac:dyDescent="0.25">
      <c r="A116" s="885">
        <v>31</v>
      </c>
      <c r="B116" s="886" t="s">
        <v>238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51">
        <v>0</v>
      </c>
    </row>
    <row r="117" spans="1:22" s="1" customFormat="1" ht="15" customHeight="1" thickBot="1" x14ac:dyDescent="0.3">
      <c r="A117" s="353">
        <v>32</v>
      </c>
      <c r="B117" s="595" t="s">
        <v>959</v>
      </c>
      <c r="C117" s="596">
        <f>SUM(C114:C116)</f>
        <v>0</v>
      </c>
      <c r="D117" s="596">
        <f t="shared" ref="D117" si="32">SUM(D114:D116)</f>
        <v>0</v>
      </c>
      <c r="E117" s="596">
        <f t="shared" ref="E117" si="33">SUM(E114:E116)</f>
        <v>0</v>
      </c>
      <c r="F117" s="596">
        <f t="shared" ref="F117" si="34">SUM(F114:F116)</f>
        <v>0</v>
      </c>
      <c r="G117" s="596">
        <f t="shared" ref="G117" si="35">SUM(G114:G116)</f>
        <v>0</v>
      </c>
      <c r="H117" s="597">
        <f t="shared" ref="H117" si="36">SUM(H114:H116)</f>
        <v>100000000</v>
      </c>
    </row>
    <row r="118" spans="1:22" s="1" customFormat="1" ht="18" customHeight="1" thickTop="1" thickBot="1" x14ac:dyDescent="0.3">
      <c r="A118" s="522">
        <v>33</v>
      </c>
      <c r="B118" s="523" t="s">
        <v>960</v>
      </c>
      <c r="C118" s="598">
        <f>C113+C117</f>
        <v>81871187</v>
      </c>
      <c r="D118" s="598">
        <f>D113+D117</f>
        <v>27140277</v>
      </c>
      <c r="E118" s="598">
        <f>E113+E117</f>
        <v>57026935</v>
      </c>
      <c r="F118" s="598">
        <f t="shared" ref="F118:G118" si="37">F113+F117</f>
        <v>1130500</v>
      </c>
      <c r="G118" s="598">
        <f t="shared" si="37"/>
        <v>599405</v>
      </c>
      <c r="H118" s="599">
        <f>H113+H117</f>
        <v>100000000</v>
      </c>
    </row>
    <row r="119" spans="1:22" ht="13.2" thickTop="1" x14ac:dyDescent="0.25">
      <c r="G119"/>
      <c r="H119"/>
    </row>
    <row r="120" spans="1:22" x14ac:dyDescent="0.25">
      <c r="G120"/>
      <c r="H120"/>
    </row>
    <row r="121" spans="1:22" x14ac:dyDescent="0.25">
      <c r="G121"/>
      <c r="H121"/>
    </row>
    <row r="122" spans="1:22" x14ac:dyDescent="0.25">
      <c r="G122"/>
      <c r="H122"/>
    </row>
    <row r="123" spans="1:22" x14ac:dyDescent="0.25">
      <c r="G123"/>
      <c r="H123"/>
    </row>
  </sheetData>
  <mergeCells count="2">
    <mergeCell ref="A4:H4"/>
    <mergeCell ref="A83:H83"/>
  </mergeCells>
  <phoneticPr fontId="0" type="noConversion"/>
  <pageMargins left="0.75" right="0.75" top="1" bottom="1" header="0.5" footer="0.5"/>
  <pageSetup scale="88" orientation="portrait" horizontalDpi="300" verticalDpi="300" r:id="rId1"/>
  <headerFooter alignWithMargins="0"/>
  <rowBreaks count="2" manualBreakCount="2">
    <brk id="40" max="7" man="1"/>
    <brk id="79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2"/>
  <sheetViews>
    <sheetView zoomScaleNormal="100" workbookViewId="0"/>
  </sheetViews>
  <sheetFormatPr defaultColWidth="9.109375" defaultRowHeight="13.2" x14ac:dyDescent="0.25"/>
  <cols>
    <col min="1" max="1" width="6.6640625" style="306" customWidth="1"/>
    <col min="2" max="2" width="25.6640625" style="306" customWidth="1"/>
    <col min="3" max="12" width="8.6640625" style="306" customWidth="1"/>
    <col min="13" max="16384" width="9.109375" style="303"/>
  </cols>
  <sheetData>
    <row r="1" spans="1:13" s="300" customFormat="1" ht="15" customHeight="1" x14ac:dyDescent="0.25"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594" t="s">
        <v>696</v>
      </c>
    </row>
    <row r="2" spans="1:13" s="300" customFormat="1" ht="15" customHeight="1" x14ac:dyDescent="0.2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460" t="str">
        <f>'1.a sz. mellélet'!E2</f>
        <v>a  6/2018. (V.31.) önkormányzati rendelethez</v>
      </c>
    </row>
    <row r="3" spans="1:13" s="300" customFormat="1" ht="15" customHeight="1" x14ac:dyDescent="0.25">
      <c r="A3" s="302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3" s="300" customFormat="1" ht="15" customHeight="1" x14ac:dyDescent="0.25">
      <c r="A4" s="1026" t="s">
        <v>961</v>
      </c>
      <c r="B4" s="1026"/>
      <c r="C4" s="1026"/>
      <c r="D4" s="1026"/>
      <c r="E4" s="1026"/>
      <c r="F4" s="1026"/>
      <c r="G4" s="1026"/>
      <c r="H4" s="1026"/>
      <c r="I4" s="1026"/>
      <c r="J4" s="1026"/>
      <c r="K4" s="1026"/>
      <c r="L4" s="1026"/>
      <c r="M4" s="304"/>
    </row>
    <row r="5" spans="1:13" s="300" customFormat="1" ht="15" customHeight="1" x14ac:dyDescent="0.25">
      <c r="A5" s="301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4"/>
    </row>
    <row r="6" spans="1:13" s="300" customFormat="1" ht="15" customHeight="1" thickBot="1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1027" t="s">
        <v>585</v>
      </c>
      <c r="L6" s="1027"/>
      <c r="M6" s="304"/>
    </row>
    <row r="7" spans="1:13" ht="13.5" customHeight="1" thickTop="1" x14ac:dyDescent="0.25">
      <c r="A7" s="1028" t="s">
        <v>473</v>
      </c>
      <c r="B7" s="1030" t="s">
        <v>474</v>
      </c>
      <c r="C7" s="1025" t="s">
        <v>475</v>
      </c>
      <c r="D7" s="1025"/>
      <c r="E7" s="1025"/>
      <c r="F7" s="1025" t="s">
        <v>476</v>
      </c>
      <c r="G7" s="1025"/>
      <c r="H7" s="1025"/>
      <c r="I7" s="1025" t="s">
        <v>477</v>
      </c>
      <c r="J7" s="1025"/>
      <c r="K7" s="1025"/>
      <c r="L7" s="600" t="s">
        <v>61</v>
      </c>
    </row>
    <row r="8" spans="1:13" ht="24" x14ac:dyDescent="0.25">
      <c r="A8" s="1029"/>
      <c r="B8" s="1031"/>
      <c r="C8" s="775" t="s">
        <v>478</v>
      </c>
      <c r="D8" s="601" t="s">
        <v>479</v>
      </c>
      <c r="E8" s="775" t="s">
        <v>695</v>
      </c>
      <c r="F8" s="775" t="s">
        <v>480</v>
      </c>
      <c r="G8" s="775" t="s">
        <v>479</v>
      </c>
      <c r="H8" s="775" t="s">
        <v>695</v>
      </c>
      <c r="I8" s="775" t="s">
        <v>480</v>
      </c>
      <c r="J8" s="775" t="s">
        <v>479</v>
      </c>
      <c r="K8" s="775" t="s">
        <v>695</v>
      </c>
      <c r="L8" s="602" t="s">
        <v>694</v>
      </c>
    </row>
    <row r="9" spans="1:13" ht="15" customHeight="1" thickBot="1" x14ac:dyDescent="0.3">
      <c r="A9" s="603" t="s">
        <v>481</v>
      </c>
      <c r="B9" s="604" t="s">
        <v>482</v>
      </c>
      <c r="C9" s="604" t="s">
        <v>483</v>
      </c>
      <c r="D9" s="605" t="s">
        <v>484</v>
      </c>
      <c r="E9" s="604" t="s">
        <v>485</v>
      </c>
      <c r="F9" s="604" t="s">
        <v>486</v>
      </c>
      <c r="G9" s="604" t="s">
        <v>487</v>
      </c>
      <c r="H9" s="604" t="s">
        <v>488</v>
      </c>
      <c r="I9" s="604" t="s">
        <v>489</v>
      </c>
      <c r="J9" s="604" t="s">
        <v>490</v>
      </c>
      <c r="K9" s="604" t="s">
        <v>491</v>
      </c>
      <c r="L9" s="606" t="s">
        <v>492</v>
      </c>
    </row>
    <row r="10" spans="1:13" ht="15" customHeight="1" thickTop="1" x14ac:dyDescent="0.25">
      <c r="A10" s="607" t="s">
        <v>149</v>
      </c>
      <c r="B10" s="608" t="s">
        <v>60</v>
      </c>
      <c r="C10" s="609" t="s">
        <v>493</v>
      </c>
      <c r="D10" s="610">
        <v>0.5</v>
      </c>
      <c r="E10" s="611">
        <v>10200</v>
      </c>
      <c r="F10" s="609"/>
      <c r="G10" s="609"/>
      <c r="H10" s="612"/>
      <c r="I10" s="609"/>
      <c r="J10" s="613"/>
      <c r="K10" s="613"/>
      <c r="L10" s="614">
        <f t="shared" ref="L10" si="0">E10+H10+K10</f>
        <v>10200</v>
      </c>
    </row>
    <row r="11" spans="1:13" ht="15" customHeight="1" thickBot="1" x14ac:dyDescent="0.3">
      <c r="A11" s="615" t="s">
        <v>150</v>
      </c>
      <c r="B11" s="776" t="s">
        <v>494</v>
      </c>
      <c r="C11" s="616"/>
      <c r="D11" s="616"/>
      <c r="E11" s="617"/>
      <c r="F11" s="616"/>
      <c r="G11" s="616"/>
      <c r="H11" s="618"/>
      <c r="I11" s="616" t="s">
        <v>495</v>
      </c>
      <c r="J11" s="617" t="s">
        <v>496</v>
      </c>
      <c r="K11" s="619">
        <v>1099890</v>
      </c>
      <c r="L11" s="620">
        <f>E11+H11+K11</f>
        <v>1099890</v>
      </c>
    </row>
    <row r="12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311" customWidth="1"/>
    <col min="2" max="2" width="35.6640625" style="311" customWidth="1"/>
    <col min="3" max="5" width="10.6640625" style="311" customWidth="1"/>
    <col min="6" max="6" width="10.6640625" style="312" customWidth="1"/>
    <col min="7" max="16384" width="9.109375" style="312"/>
  </cols>
  <sheetData>
    <row r="1" spans="1:10" s="308" customFormat="1" ht="15" customHeight="1" x14ac:dyDescent="0.25">
      <c r="A1" s="307"/>
      <c r="C1" s="309"/>
      <c r="D1" s="309"/>
      <c r="E1" s="309"/>
      <c r="F1" s="310" t="s">
        <v>577</v>
      </c>
    </row>
    <row r="2" spans="1:10" s="308" customFormat="1" ht="15" customHeight="1" x14ac:dyDescent="0.25">
      <c r="A2" s="307"/>
      <c r="B2" s="309"/>
      <c r="C2" s="309"/>
      <c r="D2" s="309"/>
      <c r="F2" s="310" t="str">
        <f>'1.a sz. mellélet'!E2</f>
        <v>a  6/2018. (V.31.) önkormányzati rendelethez</v>
      </c>
    </row>
    <row r="3" spans="1:10" s="308" customFormat="1" ht="15" customHeight="1" x14ac:dyDescent="0.25">
      <c r="A3" s="307"/>
      <c r="B3" s="307"/>
      <c r="C3" s="307"/>
      <c r="D3" s="307"/>
      <c r="E3" s="307"/>
    </row>
    <row r="4" spans="1:10" s="308" customFormat="1" ht="15" customHeight="1" x14ac:dyDescent="0.25">
      <c r="A4" s="977" t="s">
        <v>87</v>
      </c>
      <c r="B4" s="977"/>
      <c r="C4" s="977"/>
      <c r="D4" s="977"/>
      <c r="E4" s="977"/>
      <c r="F4" s="977"/>
    </row>
    <row r="5" spans="1:10" s="308" customFormat="1" ht="15" customHeight="1" x14ac:dyDescent="0.25">
      <c r="A5" s="977" t="s">
        <v>357</v>
      </c>
      <c r="B5" s="977"/>
      <c r="C5" s="977"/>
      <c r="D5" s="977"/>
      <c r="E5" s="977"/>
      <c r="F5" s="977"/>
    </row>
    <row r="6" spans="1:10" ht="15" customHeight="1" x14ac:dyDescent="0.25"/>
    <row r="7" spans="1:10" s="308" customFormat="1" ht="15" customHeight="1" x14ac:dyDescent="0.25">
      <c r="A7" s="307"/>
      <c r="B7" s="307" t="s">
        <v>461</v>
      </c>
      <c r="C7" s="307"/>
      <c r="D7" s="307"/>
      <c r="E7" s="457" t="s">
        <v>585</v>
      </c>
    </row>
    <row r="8" spans="1:10" s="308" customFormat="1" ht="7.5" customHeight="1" thickBot="1" x14ac:dyDescent="0.3">
      <c r="A8" s="307"/>
      <c r="B8" s="307"/>
      <c r="C8" s="307"/>
      <c r="D8" s="307"/>
      <c r="E8" s="307"/>
    </row>
    <row r="9" spans="1:10" s="308" customFormat="1" ht="36.6" thickTop="1" x14ac:dyDescent="0.25">
      <c r="A9" s="313" t="s">
        <v>88</v>
      </c>
      <c r="B9" s="314" t="s">
        <v>128</v>
      </c>
      <c r="C9" s="315" t="s">
        <v>962</v>
      </c>
      <c r="D9" s="317" t="s">
        <v>798</v>
      </c>
      <c r="E9" s="32" t="s">
        <v>143</v>
      </c>
    </row>
    <row r="10" spans="1:10" s="308" customFormat="1" ht="13.8" thickBot="1" x14ac:dyDescent="0.3">
      <c r="A10" s="318" t="s">
        <v>481</v>
      </c>
      <c r="B10" s="319" t="s">
        <v>482</v>
      </c>
      <c r="C10" s="320" t="s">
        <v>483</v>
      </c>
      <c r="D10" s="322" t="s">
        <v>484</v>
      </c>
      <c r="E10" s="461" t="s">
        <v>485</v>
      </c>
    </row>
    <row r="11" spans="1:10" s="308" customFormat="1" ht="15" customHeight="1" thickTop="1" thickBot="1" x14ac:dyDescent="0.3">
      <c r="A11" s="350" t="s">
        <v>63</v>
      </c>
      <c r="B11" s="324" t="s">
        <v>462</v>
      </c>
      <c r="C11" s="325">
        <v>0</v>
      </c>
      <c r="D11" s="326">
        <v>0</v>
      </c>
      <c r="E11" s="462">
        <v>0</v>
      </c>
    </row>
    <row r="12" spans="1:10" s="308" customFormat="1" ht="15" customHeight="1" thickTop="1" thickBot="1" x14ac:dyDescent="0.3">
      <c r="A12" s="258" t="s">
        <v>64</v>
      </c>
      <c r="B12" s="327" t="s">
        <v>296</v>
      </c>
      <c r="C12" s="328">
        <v>0</v>
      </c>
      <c r="D12" s="329">
        <v>0</v>
      </c>
      <c r="E12" s="463">
        <v>0</v>
      </c>
    </row>
    <row r="13" spans="1:10" s="308" customFormat="1" ht="15" customHeight="1" thickTop="1" x14ac:dyDescent="0.25">
      <c r="A13" s="307"/>
      <c r="B13" s="330"/>
      <c r="C13" s="307"/>
      <c r="J13" s="331"/>
    </row>
    <row r="14" spans="1:10" s="308" customFormat="1" ht="15" customHeight="1" x14ac:dyDescent="0.25">
      <c r="A14" s="307"/>
      <c r="B14" s="307"/>
      <c r="C14" s="307"/>
      <c r="J14" s="331"/>
    </row>
    <row r="15" spans="1:10" s="308" customFormat="1" ht="15" customHeight="1" x14ac:dyDescent="0.25">
      <c r="A15" s="307"/>
      <c r="B15" s="307" t="s">
        <v>463</v>
      </c>
      <c r="C15" s="307"/>
      <c r="E15" s="457" t="s">
        <v>585</v>
      </c>
      <c r="I15" s="331"/>
    </row>
    <row r="16" spans="1:10" s="308" customFormat="1" ht="7.5" customHeight="1" thickBot="1" x14ac:dyDescent="0.3">
      <c r="A16" s="307"/>
      <c r="B16" s="307"/>
      <c r="C16" s="307"/>
      <c r="J16" s="331"/>
    </row>
    <row r="17" spans="1:10" s="308" customFormat="1" ht="36.6" thickTop="1" x14ac:dyDescent="0.25">
      <c r="A17" s="313" t="s">
        <v>88</v>
      </c>
      <c r="B17" s="314" t="s">
        <v>128</v>
      </c>
      <c r="C17" s="315" t="s">
        <v>962</v>
      </c>
      <c r="D17" s="317" t="s">
        <v>798</v>
      </c>
      <c r="E17" s="32" t="s">
        <v>143</v>
      </c>
      <c r="I17" s="331"/>
    </row>
    <row r="18" spans="1:10" s="308" customFormat="1" ht="13.8" thickBot="1" x14ac:dyDescent="0.3">
      <c r="A18" s="318" t="s">
        <v>481</v>
      </c>
      <c r="B18" s="319" t="s">
        <v>497</v>
      </c>
      <c r="C18" s="320" t="s">
        <v>483</v>
      </c>
      <c r="D18" s="322" t="s">
        <v>484</v>
      </c>
      <c r="E18" s="461" t="s">
        <v>485</v>
      </c>
      <c r="I18" s="332"/>
    </row>
    <row r="19" spans="1:10" s="308" customFormat="1" ht="15" customHeight="1" thickTop="1" x14ac:dyDescent="0.25">
      <c r="A19" s="44" t="s">
        <v>63</v>
      </c>
      <c r="B19" s="333" t="s">
        <v>464</v>
      </c>
      <c r="C19" s="348">
        <f>'1.d sz. melléklet'!C16+'1.d sz. melléklet'!C17</f>
        <v>78100000</v>
      </c>
      <c r="D19" s="348">
        <f>'1.d sz. melléklet'!D16+'1.d sz. melléklet'!D17</f>
        <v>78261000</v>
      </c>
      <c r="E19" s="621">
        <f>'1.d sz. melléklet'!E16+'1.d sz. melléklet'!E17</f>
        <v>90418624</v>
      </c>
      <c r="I19" s="332"/>
    </row>
    <row r="20" spans="1:10" s="308" customFormat="1" ht="24" x14ac:dyDescent="0.25">
      <c r="A20" s="21" t="s">
        <v>64</v>
      </c>
      <c r="B20" s="334" t="s">
        <v>465</v>
      </c>
      <c r="C20" s="349">
        <f>'5.sz. melléklet'!C53</f>
        <v>11529000</v>
      </c>
      <c r="D20" s="349">
        <f>'5.sz. melléklet'!D53</f>
        <v>11529000</v>
      </c>
      <c r="E20" s="777">
        <f>'5.sz. melléklet'!E53</f>
        <v>11529000</v>
      </c>
      <c r="I20" s="332"/>
    </row>
    <row r="21" spans="1:10" s="308" customFormat="1" ht="15" customHeight="1" x14ac:dyDescent="0.25">
      <c r="A21" s="21" t="s">
        <v>65</v>
      </c>
      <c r="B21" s="334" t="s">
        <v>466</v>
      </c>
      <c r="C21" s="349">
        <v>0</v>
      </c>
      <c r="D21" s="335">
        <v>299000</v>
      </c>
      <c r="E21" s="622">
        <v>299000</v>
      </c>
      <c r="I21" s="331"/>
    </row>
    <row r="22" spans="1:10" s="308" customFormat="1" ht="15" customHeight="1" x14ac:dyDescent="0.25">
      <c r="A22" s="21" t="s">
        <v>66</v>
      </c>
      <c r="B22" s="334" t="s">
        <v>467</v>
      </c>
      <c r="C22" s="349">
        <f>'5.sz. melléklet'!C54</f>
        <v>0</v>
      </c>
      <c r="D22" s="349">
        <f>'5.sz. melléklet'!D54</f>
        <v>393000</v>
      </c>
      <c r="E22" s="777">
        <f>'5.sz. melléklet'!E54</f>
        <v>393701</v>
      </c>
      <c r="I22" s="336"/>
    </row>
    <row r="23" spans="1:10" s="308" customFormat="1" ht="15" customHeight="1" thickBot="1" x14ac:dyDescent="0.3">
      <c r="A23" s="25" t="s">
        <v>67</v>
      </c>
      <c r="B23" s="337" t="s">
        <v>468</v>
      </c>
      <c r="C23" s="344">
        <f>'1.d sz. melléklet'!C18</f>
        <v>200000</v>
      </c>
      <c r="D23" s="344">
        <f>'1.d sz. melléklet'!D18</f>
        <v>39000</v>
      </c>
      <c r="E23" s="623">
        <f>'1.d sz. melléklet'!E18</f>
        <v>39171</v>
      </c>
      <c r="I23" s="336"/>
    </row>
    <row r="24" spans="1:10" s="308" customFormat="1" ht="15" customHeight="1" thickTop="1" thickBot="1" x14ac:dyDescent="0.3">
      <c r="A24" s="258" t="s">
        <v>68</v>
      </c>
      <c r="B24" s="339" t="s">
        <v>296</v>
      </c>
      <c r="C24" s="346">
        <f>SUM(C19:C23)</f>
        <v>89829000</v>
      </c>
      <c r="D24" s="340">
        <f>SUM(D19:D23)</f>
        <v>90521000</v>
      </c>
      <c r="E24" s="624">
        <f>SUM(E19:E23)</f>
        <v>102679496</v>
      </c>
      <c r="I24" s="336"/>
    </row>
    <row r="25" spans="1:10" s="308" customFormat="1" ht="15" customHeight="1" thickTop="1" x14ac:dyDescent="0.25">
      <c r="A25" s="307"/>
      <c r="B25" s="341"/>
      <c r="C25" s="307"/>
      <c r="J25" s="336"/>
    </row>
    <row r="26" spans="1:10" s="308" customFormat="1" ht="15" customHeight="1" x14ac:dyDescent="0.25">
      <c r="A26" s="307"/>
      <c r="B26" s="307" t="s">
        <v>469</v>
      </c>
      <c r="C26" s="307"/>
      <c r="E26" s="457" t="s">
        <v>585</v>
      </c>
      <c r="I26" s="336"/>
    </row>
    <row r="27" spans="1:10" s="308" customFormat="1" ht="7.5" customHeight="1" thickBot="1" x14ac:dyDescent="0.3">
      <c r="A27" s="307"/>
      <c r="B27" s="307"/>
      <c r="C27" s="307"/>
      <c r="J27" s="336"/>
    </row>
    <row r="28" spans="1:10" s="308" customFormat="1" ht="36.6" thickTop="1" x14ac:dyDescent="0.25">
      <c r="A28" s="313" t="s">
        <v>88</v>
      </c>
      <c r="B28" s="314" t="s">
        <v>128</v>
      </c>
      <c r="C28" s="315" t="s">
        <v>962</v>
      </c>
      <c r="D28" s="317" t="s">
        <v>798</v>
      </c>
      <c r="E28" s="32" t="s">
        <v>143</v>
      </c>
      <c r="I28" s="336"/>
    </row>
    <row r="29" spans="1:10" s="308" customFormat="1" ht="13.8" thickBot="1" x14ac:dyDescent="0.3">
      <c r="A29" s="318" t="s">
        <v>481</v>
      </c>
      <c r="B29" s="319" t="s">
        <v>482</v>
      </c>
      <c r="C29" s="320" t="s">
        <v>483</v>
      </c>
      <c r="D29" s="322" t="s">
        <v>484</v>
      </c>
      <c r="E29" s="461" t="s">
        <v>485</v>
      </c>
      <c r="I29" s="336"/>
    </row>
    <row r="30" spans="1:10" s="308" customFormat="1" ht="15" customHeight="1" thickTop="1" x14ac:dyDescent="0.25">
      <c r="A30" s="44" t="s">
        <v>63</v>
      </c>
      <c r="B30" s="333" t="s">
        <v>470</v>
      </c>
      <c r="C30" s="342">
        <f>C24*0.5</f>
        <v>44914500</v>
      </c>
      <c r="D30" s="343">
        <f t="shared" ref="D30:E30" si="0">D24*0.5</f>
        <v>45260500</v>
      </c>
      <c r="E30" s="466">
        <f t="shared" si="0"/>
        <v>51339748</v>
      </c>
      <c r="I30" s="332"/>
    </row>
    <row r="31" spans="1:10" s="308" customFormat="1" ht="24.6" thickBot="1" x14ac:dyDescent="0.3">
      <c r="A31" s="25" t="s">
        <v>64</v>
      </c>
      <c r="B31" s="337" t="s">
        <v>471</v>
      </c>
      <c r="C31" s="344">
        <v>0</v>
      </c>
      <c r="D31" s="338">
        <v>0</v>
      </c>
      <c r="E31" s="464">
        <v>0</v>
      </c>
      <c r="I31" s="332"/>
    </row>
    <row r="32" spans="1:10" s="308" customFormat="1" ht="37.200000000000003" thickTop="1" thickBot="1" x14ac:dyDescent="0.3">
      <c r="A32" s="258" t="s">
        <v>65</v>
      </c>
      <c r="B32" s="345" t="s">
        <v>472</v>
      </c>
      <c r="C32" s="346">
        <f>SUM(C30:C31)</f>
        <v>44914500</v>
      </c>
      <c r="D32" s="340">
        <f>SUM(D30:D31)</f>
        <v>45260500</v>
      </c>
      <c r="E32" s="465">
        <f>SUM(E30:E31)</f>
        <v>51339748</v>
      </c>
      <c r="I32" s="331"/>
    </row>
    <row r="33" spans="10:10" ht="13.8" thickTop="1" x14ac:dyDescent="0.25">
      <c r="J33" s="336"/>
    </row>
    <row r="34" spans="10:10" x14ac:dyDescent="0.25">
      <c r="J34" s="336"/>
    </row>
    <row r="35" spans="10:10" x14ac:dyDescent="0.25">
      <c r="J35" s="336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5"/>
  <sheetViews>
    <sheetView zoomScaleNormal="100" workbookViewId="0"/>
  </sheetViews>
  <sheetFormatPr defaultColWidth="9.109375" defaultRowHeight="13.2" x14ac:dyDescent="0.25"/>
  <cols>
    <col min="1" max="1" width="5.6640625" style="473" customWidth="1"/>
    <col min="2" max="2" width="40.33203125" style="473" customWidth="1"/>
    <col min="3" max="6" width="13" style="473" customWidth="1"/>
    <col min="7" max="8" width="10.6640625" style="473" customWidth="1"/>
    <col min="9" max="9" width="8.88671875" style="473" bestFit="1" customWidth="1"/>
    <col min="10" max="16384" width="9.109375" style="473"/>
  </cols>
  <sheetData>
    <row r="1" spans="1:8" ht="15" customHeight="1" x14ac:dyDescent="0.25">
      <c r="A1" s="309"/>
      <c r="B1" s="309"/>
      <c r="C1" s="309"/>
      <c r="D1" s="309"/>
      <c r="E1" s="309"/>
      <c r="F1" s="310" t="s">
        <v>524</v>
      </c>
      <c r="G1" s="474"/>
    </row>
    <row r="2" spans="1:8" ht="15" customHeight="1" x14ac:dyDescent="0.25">
      <c r="A2" s="309"/>
      <c r="B2" s="309"/>
      <c r="C2" s="309"/>
      <c r="D2" s="309"/>
      <c r="E2" s="309"/>
      <c r="F2" s="310" t="str">
        <f>'1.a sz. mellélet'!E2</f>
        <v>a  6/2018. (V.31.) önkormányzati rendelethez</v>
      </c>
      <c r="G2" s="474"/>
    </row>
    <row r="3" spans="1:8" ht="15" customHeight="1" x14ac:dyDescent="0.25">
      <c r="A3" s="311"/>
      <c r="B3" s="311"/>
      <c r="C3" s="311"/>
      <c r="D3" s="311"/>
      <c r="E3" s="311"/>
      <c r="F3" s="474"/>
    </row>
    <row r="4" spans="1:8" ht="15" customHeight="1" x14ac:dyDescent="0.25">
      <c r="A4" s="1002" t="s">
        <v>971</v>
      </c>
      <c r="B4" s="1002"/>
      <c r="C4" s="1002"/>
      <c r="D4" s="1002"/>
      <c r="E4" s="1002"/>
      <c r="F4" s="1002"/>
      <c r="G4" s="476"/>
      <c r="H4" s="474"/>
    </row>
    <row r="5" spans="1:8" ht="15" customHeight="1" x14ac:dyDescent="0.25">
      <c r="A5" s="458"/>
      <c r="B5" s="458"/>
      <c r="C5" s="458"/>
      <c r="D5" s="458"/>
      <c r="E5" s="458"/>
      <c r="F5" s="476"/>
      <c r="G5" s="476"/>
      <c r="H5" s="474"/>
    </row>
    <row r="6" spans="1:8" ht="15" customHeight="1" x14ac:dyDescent="0.25">
      <c r="A6" s="955"/>
      <c r="B6" s="955"/>
      <c r="C6" s="955"/>
      <c r="D6" s="955"/>
      <c r="E6" s="955"/>
    </row>
    <row r="7" spans="1:8" ht="13.8" thickBot="1" x14ac:dyDescent="0.3">
      <c r="A7" s="955"/>
      <c r="B7" s="955"/>
      <c r="C7" s="955"/>
      <c r="D7" s="6"/>
      <c r="E7" s="955"/>
      <c r="F7" s="6" t="s">
        <v>454</v>
      </c>
    </row>
    <row r="8" spans="1:8" ht="28.5" customHeight="1" thickTop="1" x14ac:dyDescent="0.25">
      <c r="A8" s="1032" t="s">
        <v>346</v>
      </c>
      <c r="B8" s="1034" t="s">
        <v>350</v>
      </c>
      <c r="C8" s="1034" t="s">
        <v>964</v>
      </c>
      <c r="D8" s="1036" t="s">
        <v>351</v>
      </c>
      <c r="E8" s="1038" t="s">
        <v>963</v>
      </c>
      <c r="F8" s="1039"/>
    </row>
    <row r="9" spans="1:8" x14ac:dyDescent="0.25">
      <c r="A9" s="1033"/>
      <c r="B9" s="1035"/>
      <c r="C9" s="1035"/>
      <c r="D9" s="1037"/>
      <c r="E9" s="503" t="s">
        <v>348</v>
      </c>
      <c r="F9" s="504" t="s">
        <v>349</v>
      </c>
    </row>
    <row r="10" spans="1:8" ht="13.8" thickBot="1" x14ac:dyDescent="0.3">
      <c r="A10" s="478" t="s">
        <v>481</v>
      </c>
      <c r="B10" s="479" t="s">
        <v>497</v>
      </c>
      <c r="C10" s="956" t="s">
        <v>483</v>
      </c>
      <c r="D10" s="957" t="s">
        <v>484</v>
      </c>
      <c r="E10" s="505" t="s">
        <v>485</v>
      </c>
      <c r="F10" s="506" t="s">
        <v>486</v>
      </c>
    </row>
    <row r="11" spans="1:8" ht="36.6" thickTop="1" x14ac:dyDescent="0.25">
      <c r="A11" s="28" t="s">
        <v>63</v>
      </c>
      <c r="B11" s="958" t="s">
        <v>965</v>
      </c>
      <c r="C11" s="959" t="s">
        <v>966</v>
      </c>
      <c r="D11" s="960">
        <v>71271187</v>
      </c>
      <c r="E11" s="475">
        <v>67871187</v>
      </c>
      <c r="F11" s="477">
        <v>702956</v>
      </c>
    </row>
    <row r="12" spans="1:8" ht="16.5" customHeight="1" x14ac:dyDescent="0.25">
      <c r="A12" s="102" t="s">
        <v>64</v>
      </c>
      <c r="B12" s="961" t="s">
        <v>967</v>
      </c>
      <c r="C12" s="498">
        <v>1775058654</v>
      </c>
      <c r="D12" s="962">
        <v>28127045</v>
      </c>
      <c r="E12" s="967">
        <v>14000000</v>
      </c>
      <c r="F12" s="968">
        <v>1631950</v>
      </c>
      <c r="H12" s="971"/>
    </row>
    <row r="13" spans="1:8" ht="16.5" customHeight="1" x14ac:dyDescent="0.25">
      <c r="A13" s="20" t="s">
        <v>65</v>
      </c>
      <c r="B13" s="963" t="s">
        <v>968</v>
      </c>
      <c r="C13" s="959">
        <v>344955</v>
      </c>
      <c r="D13" s="960">
        <v>26600000</v>
      </c>
      <c r="E13" s="969">
        <v>26600000</v>
      </c>
      <c r="F13" s="970">
        <v>31479250</v>
      </c>
    </row>
    <row r="14" spans="1:8" ht="16.5" customHeight="1" thickBot="1" x14ac:dyDescent="0.3">
      <c r="A14" s="47" t="s">
        <v>66</v>
      </c>
      <c r="B14" s="964" t="s">
        <v>969</v>
      </c>
      <c r="C14" s="965" t="s">
        <v>970</v>
      </c>
      <c r="D14" s="966">
        <v>33925347</v>
      </c>
      <c r="E14" s="625">
        <v>27140277</v>
      </c>
      <c r="F14" s="626">
        <v>33810243</v>
      </c>
    </row>
    <row r="15" spans="1:8" ht="13.8" thickTop="1" x14ac:dyDescent="0.25">
      <c r="E15" s="971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525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6/2018.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999" t="s">
        <v>782</v>
      </c>
      <c r="B4" s="999"/>
      <c r="C4" s="999"/>
      <c r="D4" s="999"/>
      <c r="E4" s="99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353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23" t="s">
        <v>146</v>
      </c>
      <c r="B6" s="427" t="s">
        <v>129</v>
      </c>
      <c r="C6" s="214" t="s">
        <v>144</v>
      </c>
      <c r="D6" s="206" t="s">
        <v>20</v>
      </c>
      <c r="E6" s="207" t="s">
        <v>499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24" t="s">
        <v>481</v>
      </c>
      <c r="B7" s="428" t="s">
        <v>497</v>
      </c>
      <c r="C7" s="215" t="s">
        <v>483</v>
      </c>
      <c r="D7" s="208" t="s">
        <v>484</v>
      </c>
      <c r="E7" s="209" t="s">
        <v>498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210" t="s">
        <v>63</v>
      </c>
      <c r="B8" s="429" t="s">
        <v>304</v>
      </c>
      <c r="C8" s="508">
        <v>0</v>
      </c>
      <c r="D8" s="202">
        <v>0</v>
      </c>
      <c r="E8" s="192">
        <v>0</v>
      </c>
    </row>
    <row r="9" spans="1:255" ht="15" customHeight="1" x14ac:dyDescent="0.25">
      <c r="A9" s="211" t="s">
        <v>64</v>
      </c>
      <c r="B9" s="430" t="s">
        <v>305</v>
      </c>
      <c r="C9" s="509">
        <v>0</v>
      </c>
      <c r="D9" s="203">
        <v>0</v>
      </c>
      <c r="E9" s="195">
        <v>0</v>
      </c>
    </row>
    <row r="10" spans="1:255" ht="15" customHeight="1" x14ac:dyDescent="0.25">
      <c r="A10" s="211" t="s">
        <v>65</v>
      </c>
      <c r="B10" s="430" t="s">
        <v>306</v>
      </c>
      <c r="C10" s="509">
        <v>0</v>
      </c>
      <c r="D10" s="203">
        <v>0</v>
      </c>
      <c r="E10" s="195">
        <v>0</v>
      </c>
    </row>
    <row r="11" spans="1:255" ht="15" customHeight="1" x14ac:dyDescent="0.25">
      <c r="A11" s="211" t="s">
        <v>66</v>
      </c>
      <c r="B11" s="430" t="s">
        <v>307</v>
      </c>
      <c r="C11" s="509">
        <v>0</v>
      </c>
      <c r="D11" s="203">
        <v>0</v>
      </c>
      <c r="E11" s="195">
        <v>0</v>
      </c>
    </row>
    <row r="12" spans="1:255" ht="22.8" x14ac:dyDescent="0.25">
      <c r="A12" s="212" t="s">
        <v>67</v>
      </c>
      <c r="B12" s="431" t="s">
        <v>318</v>
      </c>
      <c r="C12" s="238">
        <v>0</v>
      </c>
      <c r="D12" s="204">
        <v>0</v>
      </c>
      <c r="E12" s="198">
        <v>0</v>
      </c>
    </row>
    <row r="13" spans="1:255" ht="15" customHeight="1" x14ac:dyDescent="0.25">
      <c r="A13" s="211" t="s">
        <v>68</v>
      </c>
      <c r="B13" s="430" t="s">
        <v>308</v>
      </c>
      <c r="C13" s="509">
        <v>0</v>
      </c>
      <c r="D13" s="203">
        <v>0</v>
      </c>
      <c r="E13" s="195">
        <v>0</v>
      </c>
    </row>
    <row r="14" spans="1:255" ht="15" customHeight="1" x14ac:dyDescent="0.25">
      <c r="A14" s="211" t="s">
        <v>69</v>
      </c>
      <c r="B14" s="430" t="s">
        <v>309</v>
      </c>
      <c r="C14" s="509">
        <v>0</v>
      </c>
      <c r="D14" s="203">
        <v>0</v>
      </c>
      <c r="E14" s="195">
        <v>0</v>
      </c>
    </row>
    <row r="15" spans="1:255" ht="22.8" x14ac:dyDescent="0.25">
      <c r="A15" s="212" t="s">
        <v>70</v>
      </c>
      <c r="B15" s="431" t="s">
        <v>319</v>
      </c>
      <c r="C15" s="238">
        <v>0</v>
      </c>
      <c r="D15" s="204">
        <v>0</v>
      </c>
      <c r="E15" s="198">
        <v>0</v>
      </c>
    </row>
    <row r="16" spans="1:255" ht="15" customHeight="1" x14ac:dyDescent="0.25">
      <c r="A16" s="211" t="s">
        <v>71</v>
      </c>
      <c r="B16" s="430" t="s">
        <v>530</v>
      </c>
      <c r="C16" s="509">
        <v>0</v>
      </c>
      <c r="D16" s="203">
        <v>0</v>
      </c>
      <c r="E16" s="195">
        <v>0</v>
      </c>
    </row>
    <row r="17" spans="1:5" ht="15" customHeight="1" x14ac:dyDescent="0.25">
      <c r="A17" s="211" t="s">
        <v>72</v>
      </c>
      <c r="B17" s="430" t="s">
        <v>310</v>
      </c>
      <c r="C17" s="509">
        <v>18950</v>
      </c>
      <c r="D17" s="203">
        <v>0</v>
      </c>
      <c r="E17" s="195">
        <v>42845</v>
      </c>
    </row>
    <row r="18" spans="1:5" ht="15" customHeight="1" x14ac:dyDescent="0.25">
      <c r="A18" s="211" t="s">
        <v>130</v>
      </c>
      <c r="B18" s="430" t="s">
        <v>311</v>
      </c>
      <c r="C18" s="509">
        <v>671243</v>
      </c>
      <c r="D18" s="203">
        <v>0</v>
      </c>
      <c r="E18" s="195">
        <v>765121</v>
      </c>
    </row>
    <row r="19" spans="1:5" ht="15" customHeight="1" x14ac:dyDescent="0.25">
      <c r="A19" s="211" t="s">
        <v>73</v>
      </c>
      <c r="B19" s="430" t="s">
        <v>312</v>
      </c>
      <c r="C19" s="509">
        <v>0</v>
      </c>
      <c r="D19" s="203">
        <v>0</v>
      </c>
      <c r="E19" s="195">
        <v>0</v>
      </c>
    </row>
    <row r="20" spans="1:5" ht="18" customHeight="1" x14ac:dyDescent="0.25">
      <c r="A20" s="212" t="s">
        <v>131</v>
      </c>
      <c r="B20" s="431" t="s">
        <v>535</v>
      </c>
      <c r="C20" s="238">
        <f>SUM(C16:C19)</f>
        <v>690193</v>
      </c>
      <c r="D20" s="204">
        <v>0</v>
      </c>
      <c r="E20" s="198">
        <f>SUM(E16:E19)</f>
        <v>807966</v>
      </c>
    </row>
    <row r="21" spans="1:5" ht="15" customHeight="1" x14ac:dyDescent="0.25">
      <c r="A21" s="211" t="s">
        <v>132</v>
      </c>
      <c r="B21" s="430" t="s">
        <v>313</v>
      </c>
      <c r="C21" s="509">
        <v>0</v>
      </c>
      <c r="D21" s="203">
        <v>0</v>
      </c>
      <c r="E21" s="195">
        <v>0</v>
      </c>
    </row>
    <row r="22" spans="1:5" ht="15" customHeight="1" x14ac:dyDescent="0.25">
      <c r="A22" s="211" t="s">
        <v>133</v>
      </c>
      <c r="B22" s="430" t="s">
        <v>314</v>
      </c>
      <c r="C22" s="509">
        <v>0</v>
      </c>
      <c r="D22" s="203">
        <v>0</v>
      </c>
      <c r="E22" s="195">
        <v>0</v>
      </c>
    </row>
    <row r="23" spans="1:5" ht="15" customHeight="1" x14ac:dyDescent="0.25">
      <c r="A23" s="211" t="s">
        <v>74</v>
      </c>
      <c r="B23" s="430" t="s">
        <v>315</v>
      </c>
      <c r="C23" s="509">
        <v>0</v>
      </c>
      <c r="D23" s="203">
        <v>0</v>
      </c>
      <c r="E23" s="195">
        <v>0</v>
      </c>
    </row>
    <row r="24" spans="1:5" ht="18.75" customHeight="1" x14ac:dyDescent="0.25">
      <c r="A24" s="212" t="s">
        <v>134</v>
      </c>
      <c r="B24" s="431" t="s">
        <v>320</v>
      </c>
      <c r="C24" s="238">
        <f>SUM(C21:C23)</f>
        <v>0</v>
      </c>
      <c r="D24" s="204">
        <v>0</v>
      </c>
      <c r="E24" s="198">
        <f>SUM(E21:E23)</f>
        <v>0</v>
      </c>
    </row>
    <row r="25" spans="1:5" ht="18" customHeight="1" x14ac:dyDescent="0.25">
      <c r="A25" s="212" t="s">
        <v>135</v>
      </c>
      <c r="B25" s="431" t="s">
        <v>531</v>
      </c>
      <c r="C25" s="238">
        <v>259400</v>
      </c>
      <c r="D25" s="204">
        <v>0</v>
      </c>
      <c r="E25" s="198">
        <v>3800</v>
      </c>
    </row>
    <row r="26" spans="1:5" ht="18" customHeight="1" thickBot="1" x14ac:dyDescent="0.3">
      <c r="A26" s="213" t="s">
        <v>62</v>
      </c>
      <c r="B26" s="432" t="s">
        <v>316</v>
      </c>
      <c r="C26" s="510">
        <v>28525</v>
      </c>
      <c r="D26" s="425">
        <v>0</v>
      </c>
      <c r="E26" s="225">
        <v>24431</v>
      </c>
    </row>
    <row r="27" spans="1:5" ht="18" customHeight="1" thickTop="1" thickBot="1" x14ac:dyDescent="0.3">
      <c r="A27" s="230" t="s">
        <v>136</v>
      </c>
      <c r="B27" s="73" t="s">
        <v>317</v>
      </c>
      <c r="C27" s="60">
        <f>C12+C15+C20+C24+C25+C26</f>
        <v>978118</v>
      </c>
      <c r="D27" s="444">
        <v>0</v>
      </c>
      <c r="E27" s="445">
        <f>E12+E15+E20+E24+E25+E26</f>
        <v>836197</v>
      </c>
    </row>
    <row r="28" spans="1:5" ht="15" customHeight="1" thickTop="1" thickBot="1" x14ac:dyDescent="0.3">
      <c r="A28" s="228"/>
      <c r="B28" s="229"/>
      <c r="C28" s="442"/>
      <c r="D28" s="442"/>
      <c r="E28" s="443"/>
    </row>
    <row r="29" spans="1:5" ht="48.6" thickTop="1" x14ac:dyDescent="0.25">
      <c r="A29" s="423" t="s">
        <v>146</v>
      </c>
      <c r="B29" s="427" t="s">
        <v>21</v>
      </c>
      <c r="C29" s="214" t="s">
        <v>144</v>
      </c>
      <c r="D29" s="206" t="s">
        <v>20</v>
      </c>
      <c r="E29" s="207" t="s">
        <v>499</v>
      </c>
    </row>
    <row r="30" spans="1:5" ht="18" customHeight="1" thickBot="1" x14ac:dyDescent="0.3">
      <c r="A30" s="424" t="s">
        <v>481</v>
      </c>
      <c r="B30" s="428" t="s">
        <v>482</v>
      </c>
      <c r="C30" s="215" t="s">
        <v>483</v>
      </c>
      <c r="D30" s="208" t="s">
        <v>484</v>
      </c>
      <c r="E30" s="209" t="s">
        <v>485</v>
      </c>
    </row>
    <row r="31" spans="1:5" ht="15" customHeight="1" thickTop="1" x14ac:dyDescent="0.25">
      <c r="A31" s="211" t="s">
        <v>75</v>
      </c>
      <c r="B31" s="430" t="s">
        <v>321</v>
      </c>
      <c r="C31" s="508">
        <v>0</v>
      </c>
      <c r="D31" s="203">
        <v>0</v>
      </c>
      <c r="E31" s="195">
        <v>0</v>
      </c>
    </row>
    <row r="32" spans="1:5" ht="15" customHeight="1" x14ac:dyDescent="0.25">
      <c r="A32" s="211" t="s">
        <v>76</v>
      </c>
      <c r="B32" s="430" t="s">
        <v>322</v>
      </c>
      <c r="C32" s="509">
        <v>0</v>
      </c>
      <c r="D32" s="203">
        <v>0</v>
      </c>
      <c r="E32" s="195">
        <v>0</v>
      </c>
    </row>
    <row r="33" spans="1:5" ht="15" customHeight="1" x14ac:dyDescent="0.25">
      <c r="A33" s="211" t="s">
        <v>77</v>
      </c>
      <c r="B33" s="430" t="s">
        <v>323</v>
      </c>
      <c r="C33" s="509">
        <v>3840777</v>
      </c>
      <c r="D33" s="203">
        <v>0</v>
      </c>
      <c r="E33" s="195">
        <v>3840777</v>
      </c>
    </row>
    <row r="34" spans="1:5" ht="15" customHeight="1" x14ac:dyDescent="0.25">
      <c r="A34" s="211" t="s">
        <v>78</v>
      </c>
      <c r="B34" s="430" t="s">
        <v>324</v>
      </c>
      <c r="C34" s="509">
        <v>-3856189</v>
      </c>
      <c r="D34" s="203">
        <v>0</v>
      </c>
      <c r="E34" s="195">
        <v>-4776362</v>
      </c>
    </row>
    <row r="35" spans="1:5" ht="15" customHeight="1" x14ac:dyDescent="0.25">
      <c r="A35" s="211" t="s">
        <v>137</v>
      </c>
      <c r="B35" s="430" t="s">
        <v>325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211" t="s">
        <v>138</v>
      </c>
      <c r="B36" s="430" t="s">
        <v>326</v>
      </c>
      <c r="C36" s="509">
        <v>-920173</v>
      </c>
      <c r="D36" s="203">
        <v>0</v>
      </c>
      <c r="E36" s="195">
        <v>303954</v>
      </c>
    </row>
    <row r="37" spans="1:5" ht="18" customHeight="1" thickBot="1" x14ac:dyDescent="0.3">
      <c r="A37" s="497" t="s">
        <v>125</v>
      </c>
      <c r="B37" s="433" t="s">
        <v>327</v>
      </c>
      <c r="C37" s="512">
        <f>SUM(C31:C36)</f>
        <v>-935585</v>
      </c>
      <c r="D37" s="216">
        <v>0</v>
      </c>
      <c r="E37" s="225">
        <f>SUM(E31:E36)</f>
        <v>-631631</v>
      </c>
    </row>
    <row r="38" spans="1:5" ht="7.5" customHeight="1" thickTop="1" x14ac:dyDescent="0.25">
      <c r="A38" s="220"/>
      <c r="B38" s="221"/>
      <c r="C38" s="222"/>
      <c r="D38" s="222"/>
      <c r="E38" s="168"/>
    </row>
    <row r="39" spans="1:5" ht="15" customHeight="1" x14ac:dyDescent="0.25">
      <c r="A39" s="223"/>
      <c r="B39" s="167"/>
      <c r="C39" s="168"/>
      <c r="D39" s="168"/>
      <c r="E39" s="5" t="s">
        <v>702</v>
      </c>
    </row>
    <row r="40" spans="1:5" ht="15" customHeight="1" x14ac:dyDescent="0.25">
      <c r="A40" s="223"/>
      <c r="B40" s="167"/>
      <c r="C40" s="168"/>
      <c r="D40" s="168"/>
      <c r="E40" s="224" t="str">
        <f>'1.d sz. melléklet'!F2</f>
        <v>a  6/2018. (V.31.) önkormányzati rendelethez</v>
      </c>
    </row>
    <row r="41" spans="1:5" ht="15" customHeight="1" x14ac:dyDescent="0.25">
      <c r="A41" s="223"/>
      <c r="B41" s="167"/>
      <c r="C41" s="168"/>
      <c r="D41" s="168"/>
      <c r="E41" s="168"/>
    </row>
    <row r="42" spans="1:5" ht="15" customHeight="1" thickBot="1" x14ac:dyDescent="0.3">
      <c r="A42" s="223"/>
      <c r="B42" s="167"/>
      <c r="C42" s="168"/>
      <c r="D42" s="168"/>
      <c r="E42" s="5" t="s">
        <v>353</v>
      </c>
    </row>
    <row r="43" spans="1:5" ht="48.6" thickTop="1" x14ac:dyDescent="0.25">
      <c r="A43" s="423" t="s">
        <v>146</v>
      </c>
      <c r="B43" s="427" t="s">
        <v>21</v>
      </c>
      <c r="C43" s="214" t="s">
        <v>144</v>
      </c>
      <c r="D43" s="206" t="s">
        <v>20</v>
      </c>
      <c r="E43" s="207" t="s">
        <v>499</v>
      </c>
    </row>
    <row r="44" spans="1:5" ht="18" customHeight="1" thickBot="1" x14ac:dyDescent="0.3">
      <c r="A44" s="424" t="s">
        <v>481</v>
      </c>
      <c r="B44" s="428" t="s">
        <v>482</v>
      </c>
      <c r="C44" s="215" t="s">
        <v>483</v>
      </c>
      <c r="D44" s="208" t="s">
        <v>484</v>
      </c>
      <c r="E44" s="209" t="s">
        <v>498</v>
      </c>
    </row>
    <row r="45" spans="1:5" ht="15" customHeight="1" thickTop="1" x14ac:dyDescent="0.25">
      <c r="A45" s="217" t="s">
        <v>139</v>
      </c>
      <c r="B45" s="434" t="s">
        <v>328</v>
      </c>
      <c r="C45" s="508">
        <v>56631</v>
      </c>
      <c r="D45" s="218">
        <v>0</v>
      </c>
      <c r="E45" s="219">
        <v>24728</v>
      </c>
    </row>
    <row r="46" spans="1:5" ht="15" customHeight="1" x14ac:dyDescent="0.25">
      <c r="A46" s="211" t="s">
        <v>79</v>
      </c>
      <c r="B46" s="430" t="s">
        <v>329</v>
      </c>
      <c r="C46" s="509">
        <v>0</v>
      </c>
      <c r="D46" s="203">
        <v>0</v>
      </c>
      <c r="E46" s="195">
        <v>0</v>
      </c>
    </row>
    <row r="47" spans="1:5" ht="15" customHeight="1" x14ac:dyDescent="0.25">
      <c r="A47" s="211" t="s">
        <v>126</v>
      </c>
      <c r="B47" s="430" t="s">
        <v>330</v>
      </c>
      <c r="C47" s="509">
        <v>70</v>
      </c>
      <c r="D47" s="203">
        <v>0</v>
      </c>
      <c r="E47" s="195">
        <v>0</v>
      </c>
    </row>
    <row r="48" spans="1:5" ht="18" customHeight="1" x14ac:dyDescent="0.25">
      <c r="A48" s="212" t="s">
        <v>140</v>
      </c>
      <c r="B48" s="431" t="s">
        <v>331</v>
      </c>
      <c r="C48" s="238">
        <f>SUM(C45:C47)</f>
        <v>56701</v>
      </c>
      <c r="D48" s="204">
        <v>0</v>
      </c>
      <c r="E48" s="198">
        <f>SUM(E45:E47)</f>
        <v>24728</v>
      </c>
    </row>
    <row r="49" spans="1:5" ht="22.8" x14ac:dyDescent="0.25">
      <c r="A49" s="212" t="s">
        <v>127</v>
      </c>
      <c r="B49" s="431" t="s">
        <v>532</v>
      </c>
      <c r="C49" s="238">
        <v>0</v>
      </c>
      <c r="D49" s="204">
        <v>0</v>
      </c>
      <c r="E49" s="198">
        <v>0</v>
      </c>
    </row>
    <row r="50" spans="1:5" ht="18" customHeight="1" thickBot="1" x14ac:dyDescent="0.3">
      <c r="A50" s="213" t="s">
        <v>80</v>
      </c>
      <c r="B50" s="432" t="s">
        <v>533</v>
      </c>
      <c r="C50" s="510">
        <v>1857002</v>
      </c>
      <c r="D50" s="425">
        <v>0</v>
      </c>
      <c r="E50" s="225">
        <v>1443100</v>
      </c>
    </row>
    <row r="51" spans="1:5" ht="18" customHeight="1" thickTop="1" thickBot="1" x14ac:dyDescent="0.3">
      <c r="A51" s="230" t="s">
        <v>81</v>
      </c>
      <c r="B51" s="435" t="s">
        <v>534</v>
      </c>
      <c r="C51" s="511">
        <f>C37+C48+C49+C50</f>
        <v>978118</v>
      </c>
      <c r="D51" s="426">
        <v>0</v>
      </c>
      <c r="E51" s="233">
        <f>E37+E48+E49+E50</f>
        <v>836197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423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6/2018. (V.31.)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6" t="s">
        <v>795</v>
      </c>
      <c r="B4" s="976"/>
      <c r="C4" s="976"/>
      <c r="D4" s="976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585</v>
      </c>
    </row>
    <row r="7" spans="1:4" s="15" customFormat="1" ht="24.6" thickTop="1" x14ac:dyDescent="0.25">
      <c r="A7" s="30" t="s">
        <v>146</v>
      </c>
      <c r="B7" s="31" t="s">
        <v>128</v>
      </c>
      <c r="C7" s="32" t="s">
        <v>500</v>
      </c>
      <c r="D7" s="165"/>
    </row>
    <row r="8" spans="1:4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4" s="1" customFormat="1" ht="15" customHeight="1" thickTop="1" x14ac:dyDescent="0.25">
      <c r="A9" s="190" t="s">
        <v>63</v>
      </c>
      <c r="B9" s="191" t="s">
        <v>1</v>
      </c>
      <c r="C9" s="239">
        <f>'4. sz. melléklet'!C9+'27.sz. melléklet'!C9</f>
        <v>404806908</v>
      </c>
      <c r="D9" s="163"/>
    </row>
    <row r="10" spans="1:4" s="1" customFormat="1" ht="15" customHeight="1" x14ac:dyDescent="0.25">
      <c r="A10" s="193" t="s">
        <v>64</v>
      </c>
      <c r="B10" s="194" t="s">
        <v>2</v>
      </c>
      <c r="C10" s="239">
        <f>'4. sz. melléklet'!C10+'27.sz. melléklet'!C10</f>
        <v>307363627</v>
      </c>
      <c r="D10" s="163"/>
    </row>
    <row r="11" spans="1:4" s="1" customFormat="1" ht="15" customHeight="1" x14ac:dyDescent="0.25">
      <c r="A11" s="196" t="s">
        <v>65</v>
      </c>
      <c r="B11" s="197" t="s">
        <v>3</v>
      </c>
      <c r="C11" s="240">
        <f>'4. sz. melléklet'!C11+'27.sz. melléklet'!C11</f>
        <v>97443281</v>
      </c>
      <c r="D11" s="163"/>
    </row>
    <row r="12" spans="1:4" s="1" customFormat="1" ht="15" customHeight="1" x14ac:dyDescent="0.25">
      <c r="A12" s="193" t="s">
        <v>66</v>
      </c>
      <c r="B12" s="194" t="s">
        <v>4</v>
      </c>
      <c r="C12" s="239">
        <f>'4. sz. melléklet'!C12+'28.sz. melléklet'!E13</f>
        <v>184136341</v>
      </c>
      <c r="D12" s="163"/>
    </row>
    <row r="13" spans="1:4" s="1" customFormat="1" ht="15" customHeight="1" x14ac:dyDescent="0.25">
      <c r="A13" s="193" t="s">
        <v>67</v>
      </c>
      <c r="B13" s="194" t="s">
        <v>5</v>
      </c>
      <c r="C13" s="239">
        <f>'4. sz. melléklet'!C13-18692997</f>
        <v>102540377</v>
      </c>
      <c r="D13" s="163"/>
    </row>
    <row r="14" spans="1:4" s="1" customFormat="1" ht="15" customHeight="1" x14ac:dyDescent="0.25">
      <c r="A14" s="196" t="s">
        <v>68</v>
      </c>
      <c r="B14" s="197" t="s">
        <v>6</v>
      </c>
      <c r="C14" s="240">
        <f>C12-C13</f>
        <v>81595964</v>
      </c>
      <c r="D14" s="163"/>
    </row>
    <row r="15" spans="1:4" s="1" customFormat="1" ht="15" customHeight="1" x14ac:dyDescent="0.25">
      <c r="A15" s="196" t="s">
        <v>69</v>
      </c>
      <c r="B15" s="197" t="s">
        <v>7</v>
      </c>
      <c r="C15" s="240">
        <f>'4. sz. melléklet'!C15+'27.sz. melléklet'!C15</f>
        <v>179039245</v>
      </c>
      <c r="D15" s="163"/>
    </row>
    <row r="16" spans="1:4" s="1" customFormat="1" ht="15" customHeight="1" x14ac:dyDescent="0.25">
      <c r="A16" s="193" t="s">
        <v>70</v>
      </c>
      <c r="B16" s="194" t="s">
        <v>8</v>
      </c>
      <c r="C16" s="239">
        <f>'4. sz. melléklet'!C16+'27.sz. melléklet'!C16</f>
        <v>0</v>
      </c>
      <c r="D16" s="163"/>
    </row>
    <row r="17" spans="1:4" s="1" customFormat="1" ht="15" customHeight="1" x14ac:dyDescent="0.25">
      <c r="A17" s="193" t="s">
        <v>71</v>
      </c>
      <c r="B17" s="194" t="s">
        <v>9</v>
      </c>
      <c r="C17" s="239">
        <f>'4. sz. melléklet'!C17+'27.sz. melléklet'!C17</f>
        <v>0</v>
      </c>
      <c r="D17" s="163"/>
    </row>
    <row r="18" spans="1:4" s="1" customFormat="1" ht="15" customHeight="1" x14ac:dyDescent="0.25">
      <c r="A18" s="196" t="s">
        <v>72</v>
      </c>
      <c r="B18" s="197" t="s">
        <v>10</v>
      </c>
      <c r="C18" s="240">
        <f>'4. sz. melléklet'!C18+'27.sz. melléklet'!C18</f>
        <v>0</v>
      </c>
      <c r="D18" s="163"/>
    </row>
    <row r="19" spans="1:4" s="1" customFormat="1" ht="15" customHeight="1" x14ac:dyDescent="0.25">
      <c r="A19" s="193" t="s">
        <v>130</v>
      </c>
      <c r="B19" s="194" t="s">
        <v>11</v>
      </c>
      <c r="C19" s="239">
        <f>'4. sz. melléklet'!C19+'27.sz. melléklet'!C19</f>
        <v>0</v>
      </c>
      <c r="D19" s="163"/>
    </row>
    <row r="20" spans="1:4" s="1" customFormat="1" ht="15" customHeight="1" x14ac:dyDescent="0.25">
      <c r="A20" s="193" t="s">
        <v>73</v>
      </c>
      <c r="B20" s="194" t="s">
        <v>12</v>
      </c>
      <c r="C20" s="239">
        <f>'4. sz. melléklet'!C20+'27.sz. melléklet'!C20</f>
        <v>0</v>
      </c>
      <c r="D20" s="163"/>
    </row>
    <row r="21" spans="1:4" s="1" customFormat="1" ht="15" customHeight="1" x14ac:dyDescent="0.25">
      <c r="A21" s="196" t="s">
        <v>131</v>
      </c>
      <c r="B21" s="197" t="s">
        <v>13</v>
      </c>
      <c r="C21" s="240">
        <f>'4. sz. melléklet'!C21+'27.sz. melléklet'!C21</f>
        <v>0</v>
      </c>
      <c r="D21" s="163"/>
    </row>
    <row r="22" spans="1:4" s="1" customFormat="1" ht="15" customHeight="1" x14ac:dyDescent="0.25">
      <c r="A22" s="196" t="s">
        <v>132</v>
      </c>
      <c r="B22" s="197" t="s">
        <v>14</v>
      </c>
      <c r="C22" s="240">
        <f>'4. sz. melléklet'!C22+'27.sz. melléklet'!C22</f>
        <v>0</v>
      </c>
      <c r="D22" s="163"/>
    </row>
    <row r="23" spans="1:4" s="1" customFormat="1" ht="15" customHeight="1" x14ac:dyDescent="0.25">
      <c r="A23" s="196" t="s">
        <v>133</v>
      </c>
      <c r="B23" s="197" t="s">
        <v>15</v>
      </c>
      <c r="C23" s="240">
        <f>C15+C22</f>
        <v>179039245</v>
      </c>
      <c r="D23" s="163"/>
    </row>
    <row r="24" spans="1:4" s="1" customFormat="1" ht="15" customHeight="1" x14ac:dyDescent="0.25">
      <c r="A24" s="196" t="s">
        <v>74</v>
      </c>
      <c r="B24" s="197" t="s">
        <v>16</v>
      </c>
      <c r="C24" s="240">
        <f>'4. sz. melléklet'!C24+'27.sz. melléklet'!C24</f>
        <v>3785022</v>
      </c>
      <c r="D24" s="8"/>
    </row>
    <row r="25" spans="1:4" ht="15" customHeight="1" x14ac:dyDescent="0.25">
      <c r="A25" s="196" t="s">
        <v>134</v>
      </c>
      <c r="B25" s="197" t="s">
        <v>17</v>
      </c>
      <c r="C25" s="240">
        <f>C15-C24</f>
        <v>175254223</v>
      </c>
    </row>
    <row r="26" spans="1:4" ht="15" customHeight="1" x14ac:dyDescent="0.25">
      <c r="A26" s="196" t="s">
        <v>135</v>
      </c>
      <c r="B26" s="197" t="s">
        <v>19</v>
      </c>
      <c r="C26" s="240">
        <f>'4. sz. melléklet'!C26+'27.sz. melléklet'!C26</f>
        <v>0</v>
      </c>
    </row>
    <row r="27" spans="1:4" ht="15" customHeight="1" thickBot="1" x14ac:dyDescent="0.3">
      <c r="A27" s="199" t="s">
        <v>62</v>
      </c>
      <c r="B27" s="200" t="s">
        <v>18</v>
      </c>
      <c r="C27" s="436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526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6/2018.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783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v>0</v>
      </c>
      <c r="D8" s="202">
        <v>0</v>
      </c>
      <c r="E8" s="192">
        <v>0</v>
      </c>
    </row>
    <row r="9" spans="1:5" s="1" customFormat="1" ht="24" x14ac:dyDescent="0.25">
      <c r="A9" s="193" t="s">
        <v>64</v>
      </c>
      <c r="B9" s="439" t="s">
        <v>333</v>
      </c>
      <c r="C9" s="509">
        <v>1051397</v>
      </c>
      <c r="D9" s="203">
        <v>0</v>
      </c>
      <c r="E9" s="195">
        <v>1062405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v>0</v>
      </c>
      <c r="D10" s="203">
        <v>0</v>
      </c>
      <c r="E10" s="195">
        <v>0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SUM(C8:C10)</f>
        <v>1051397</v>
      </c>
      <c r="D11" s="204">
        <v>0</v>
      </c>
      <c r="E11" s="198">
        <f>SUM(E8:E10)</f>
        <v>1062405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v>0</v>
      </c>
      <c r="D12" s="203">
        <v>0</v>
      </c>
      <c r="E12" s="195"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v>0</v>
      </c>
      <c r="D13" s="203">
        <v>0</v>
      </c>
      <c r="E13" s="195"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v>0</v>
      </c>
      <c r="D14" s="204">
        <v>0</v>
      </c>
      <c r="E14" s="198">
        <v>0</v>
      </c>
    </row>
    <row r="15" spans="1:5" s="1" customFormat="1" x14ac:dyDescent="0.25">
      <c r="A15" s="193" t="s">
        <v>70</v>
      </c>
      <c r="B15" s="439" t="s">
        <v>337</v>
      </c>
      <c r="C15" s="509">
        <v>18381991</v>
      </c>
      <c r="D15" s="203">
        <v>0</v>
      </c>
      <c r="E15" s="195">
        <v>18692997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v>0</v>
      </c>
      <c r="D16" s="203">
        <v>0</v>
      </c>
      <c r="E16" s="195">
        <v>0</v>
      </c>
    </row>
    <row r="17" spans="1:5" s="1" customFormat="1" ht="15" customHeight="1" x14ac:dyDescent="0.25">
      <c r="A17" s="193">
        <v>10</v>
      </c>
      <c r="B17" s="439" t="s">
        <v>586</v>
      </c>
      <c r="C17" s="509">
        <v>0</v>
      </c>
      <c r="D17" s="203">
        <v>0</v>
      </c>
      <c r="E17" s="195">
        <v>0</v>
      </c>
    </row>
    <row r="18" spans="1:5" s="1" customFormat="1" ht="15" customHeight="1" x14ac:dyDescent="0.25">
      <c r="A18" s="193">
        <v>11</v>
      </c>
      <c r="B18" s="439" t="s">
        <v>587</v>
      </c>
      <c r="C18" s="509">
        <v>5765</v>
      </c>
      <c r="D18" s="203">
        <v>0</v>
      </c>
      <c r="E18" s="195">
        <v>713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18387756</v>
      </c>
      <c r="D19" s="204">
        <v>0</v>
      </c>
      <c r="E19" s="198">
        <f>SUM(E15:E18)</f>
        <v>18693710</v>
      </c>
    </row>
    <row r="20" spans="1:5" s="1" customFormat="1" ht="15" customHeight="1" x14ac:dyDescent="0.25">
      <c r="A20" s="193">
        <v>13</v>
      </c>
      <c r="B20" s="439" t="s">
        <v>588</v>
      </c>
      <c r="C20" s="509">
        <v>513300</v>
      </c>
      <c r="D20" s="203">
        <v>0</v>
      </c>
      <c r="E20" s="195">
        <v>390244</v>
      </c>
    </row>
    <row r="21" spans="1:5" s="1" customFormat="1" ht="15" customHeight="1" x14ac:dyDescent="0.25">
      <c r="A21" s="193">
        <v>14</v>
      </c>
      <c r="B21" s="439" t="s">
        <v>589</v>
      </c>
      <c r="C21" s="509">
        <v>3759772</v>
      </c>
      <c r="D21" s="203">
        <v>0</v>
      </c>
      <c r="E21" s="195">
        <v>3559551</v>
      </c>
    </row>
    <row r="22" spans="1:5" s="1" customFormat="1" ht="15" customHeight="1" x14ac:dyDescent="0.25">
      <c r="A22" s="193">
        <v>15</v>
      </c>
      <c r="B22" s="439" t="s">
        <v>590</v>
      </c>
      <c r="C22" s="509">
        <v>0</v>
      </c>
      <c r="D22" s="203">
        <v>0</v>
      </c>
      <c r="E22" s="195">
        <v>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v>0</v>
      </c>
      <c r="D23" s="203">
        <v>0</v>
      </c>
      <c r="E23" s="195">
        <v>0</v>
      </c>
    </row>
    <row r="24" spans="1:5" s="1" customFormat="1" ht="15" customHeight="1" x14ac:dyDescent="0.25">
      <c r="A24" s="196">
        <v>17</v>
      </c>
      <c r="B24" s="440" t="s">
        <v>593</v>
      </c>
      <c r="C24" s="238">
        <f>SUM(C20:C23)</f>
        <v>4273072</v>
      </c>
      <c r="D24" s="204">
        <v>0</v>
      </c>
      <c r="E24" s="198">
        <f>SUM(E20:E23)</f>
        <v>3949795</v>
      </c>
    </row>
    <row r="25" spans="1:5" ht="15" customHeight="1" x14ac:dyDescent="0.25">
      <c r="A25" s="193">
        <v>18</v>
      </c>
      <c r="B25" s="439" t="s">
        <v>594</v>
      </c>
      <c r="C25" s="509">
        <v>11110700</v>
      </c>
      <c r="D25" s="203">
        <v>0</v>
      </c>
      <c r="E25" s="195">
        <v>11108026</v>
      </c>
    </row>
    <row r="26" spans="1:5" ht="15" customHeight="1" x14ac:dyDescent="0.25">
      <c r="A26" s="193">
        <v>19</v>
      </c>
      <c r="B26" s="439" t="s">
        <v>595</v>
      </c>
      <c r="C26" s="509">
        <v>1092066</v>
      </c>
      <c r="D26" s="203">
        <v>0</v>
      </c>
      <c r="E26" s="195">
        <v>1175966</v>
      </c>
    </row>
    <row r="27" spans="1:5" ht="15" customHeight="1" x14ac:dyDescent="0.25">
      <c r="A27" s="193">
        <v>20</v>
      </c>
      <c r="B27" s="439" t="s">
        <v>596</v>
      </c>
      <c r="C27" s="509">
        <v>3227910</v>
      </c>
      <c r="D27" s="203">
        <v>0</v>
      </c>
      <c r="E27" s="195">
        <v>2681035</v>
      </c>
    </row>
    <row r="28" spans="1:5" ht="15" customHeight="1" x14ac:dyDescent="0.25">
      <c r="A28" s="196">
        <v>21</v>
      </c>
      <c r="B28" s="440" t="s">
        <v>597</v>
      </c>
      <c r="C28" s="238">
        <f>SUM(C25:C27)</f>
        <v>15430676</v>
      </c>
      <c r="D28" s="204">
        <v>0</v>
      </c>
      <c r="E28" s="198">
        <f>SUM(E25:E27)</f>
        <v>14965027</v>
      </c>
    </row>
    <row r="29" spans="1:5" ht="15" customHeight="1" x14ac:dyDescent="0.25">
      <c r="A29" s="196">
        <v>22</v>
      </c>
      <c r="B29" s="440" t="s">
        <v>339</v>
      </c>
      <c r="C29" s="238">
        <v>0</v>
      </c>
      <c r="D29" s="204">
        <v>0</v>
      </c>
      <c r="E29" s="198">
        <v>0</v>
      </c>
    </row>
    <row r="30" spans="1:5" ht="15" customHeight="1" x14ac:dyDescent="0.25">
      <c r="A30" s="196">
        <v>23</v>
      </c>
      <c r="B30" s="440" t="s">
        <v>340</v>
      </c>
      <c r="C30" s="238">
        <v>655578</v>
      </c>
      <c r="D30" s="204">
        <v>0</v>
      </c>
      <c r="E30" s="198">
        <v>537339</v>
      </c>
    </row>
    <row r="31" spans="1:5" ht="18" customHeight="1" x14ac:dyDescent="0.25">
      <c r="A31" s="196">
        <v>24</v>
      </c>
      <c r="B31" s="440" t="s">
        <v>23</v>
      </c>
      <c r="C31" s="238">
        <f>C11+C14+C19-C24-C28-C29-C30</f>
        <v>-920173</v>
      </c>
      <c r="D31" s="204">
        <v>0</v>
      </c>
      <c r="E31" s="198">
        <f>E11+E14+E19-E24-E28-E29-E30</f>
        <v>303954</v>
      </c>
    </row>
    <row r="32" spans="1:5" ht="15" customHeight="1" x14ac:dyDescent="0.25">
      <c r="A32" s="193">
        <v>25</v>
      </c>
      <c r="B32" s="500" t="s">
        <v>598</v>
      </c>
      <c r="C32" s="509">
        <v>0</v>
      </c>
      <c r="D32" s="203">
        <v>0</v>
      </c>
      <c r="E32" s="195">
        <v>0</v>
      </c>
    </row>
    <row r="33" spans="1:5" ht="24" x14ac:dyDescent="0.25">
      <c r="A33" s="706">
        <v>26</v>
      </c>
      <c r="B33" s="633" t="s">
        <v>599</v>
      </c>
      <c r="C33" s="509">
        <v>0</v>
      </c>
      <c r="D33" s="203">
        <v>0</v>
      </c>
      <c r="E33" s="195">
        <v>0</v>
      </c>
    </row>
    <row r="34" spans="1:5" ht="24" x14ac:dyDescent="0.25">
      <c r="A34" s="706">
        <v>27</v>
      </c>
      <c r="B34" s="633" t="s">
        <v>600</v>
      </c>
      <c r="C34" s="509">
        <v>0</v>
      </c>
      <c r="D34" s="203">
        <v>0</v>
      </c>
      <c r="E34" s="195">
        <v>0</v>
      </c>
    </row>
    <row r="35" spans="1:5" ht="24" x14ac:dyDescent="0.25">
      <c r="A35" s="193">
        <v>28</v>
      </c>
      <c r="B35" s="707" t="s">
        <v>601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193">
        <v>29</v>
      </c>
      <c r="B36" s="500" t="s">
        <v>602</v>
      </c>
      <c r="C36" s="509">
        <v>0</v>
      </c>
      <c r="D36" s="203">
        <v>0</v>
      </c>
      <c r="E36" s="195">
        <v>0</v>
      </c>
    </row>
    <row r="37" spans="1:5" ht="24" x14ac:dyDescent="0.25">
      <c r="A37" s="706">
        <v>30</v>
      </c>
      <c r="B37" s="633" t="s">
        <v>603</v>
      </c>
      <c r="C37" s="509">
        <v>0</v>
      </c>
      <c r="D37" s="203">
        <v>0</v>
      </c>
      <c r="E37" s="195">
        <v>0</v>
      </c>
    </row>
    <row r="38" spans="1:5" ht="24" x14ac:dyDescent="0.25">
      <c r="A38" s="706">
        <v>31</v>
      </c>
      <c r="B38" s="633" t="s">
        <v>604</v>
      </c>
      <c r="C38" s="509">
        <v>0</v>
      </c>
      <c r="D38" s="203">
        <v>0</v>
      </c>
      <c r="E38" s="195">
        <v>0</v>
      </c>
    </row>
    <row r="39" spans="1:5" ht="23.4" thickBot="1" x14ac:dyDescent="0.3">
      <c r="A39" s="710">
        <v>32</v>
      </c>
      <c r="B39" s="711" t="s">
        <v>605</v>
      </c>
      <c r="C39" s="510">
        <f>SUM(C32:C38)</f>
        <v>0</v>
      </c>
      <c r="D39" s="425">
        <v>0</v>
      </c>
      <c r="E39" s="225">
        <f>SUM(E32:E38)</f>
        <v>0</v>
      </c>
    </row>
    <row r="40" spans="1:5" ht="13.2" thickTop="1" x14ac:dyDescent="0.25"/>
    <row r="41" spans="1:5" ht="15" customHeight="1" x14ac:dyDescent="0.25">
      <c r="A41" s="189"/>
      <c r="B41" s="185"/>
      <c r="C41" s="186"/>
      <c r="D41" s="186"/>
      <c r="E41" s="5" t="s">
        <v>578</v>
      </c>
    </row>
    <row r="42" spans="1:5" ht="15" customHeight="1" x14ac:dyDescent="0.25">
      <c r="A42" s="189"/>
      <c r="B42" s="185"/>
      <c r="C42" s="186"/>
      <c r="D42" s="186"/>
      <c r="E42" s="224" t="str">
        <f>'1.d sz. melléklet'!F2</f>
        <v>a  6/2018. (V.31.) önkormányzati rendelethez</v>
      </c>
    </row>
    <row r="43" spans="1:5" ht="15" customHeight="1" x14ac:dyDescent="0.25">
      <c r="A43" s="189"/>
      <c r="C43" s="186"/>
      <c r="D43" s="186"/>
      <c r="E43" s="186"/>
    </row>
    <row r="44" spans="1:5" ht="15" customHeight="1" thickBot="1" x14ac:dyDescent="0.3">
      <c r="A44" s="189"/>
      <c r="B44" s="185"/>
      <c r="C44" s="186"/>
      <c r="D44" s="186"/>
      <c r="E44" s="5" t="s">
        <v>585</v>
      </c>
    </row>
    <row r="45" spans="1:5" ht="48.6" thickTop="1" x14ac:dyDescent="0.25">
      <c r="A45" s="30" t="s">
        <v>146</v>
      </c>
      <c r="B45" s="31" t="s">
        <v>128</v>
      </c>
      <c r="C45" s="214" t="s">
        <v>144</v>
      </c>
      <c r="D45" s="31" t="s">
        <v>20</v>
      </c>
      <c r="E45" s="32" t="s">
        <v>22</v>
      </c>
    </row>
    <row r="46" spans="1:5" ht="13.2" thickBot="1" x14ac:dyDescent="0.3">
      <c r="A46" s="47" t="s">
        <v>481</v>
      </c>
      <c r="B46" s="48" t="s">
        <v>497</v>
      </c>
      <c r="C46" s="437" t="s">
        <v>483</v>
      </c>
      <c r="D46" s="48" t="s">
        <v>484</v>
      </c>
      <c r="E46" s="49" t="s">
        <v>498</v>
      </c>
    </row>
    <row r="47" spans="1:5" ht="15" customHeight="1" thickTop="1" x14ac:dyDescent="0.25">
      <c r="A47" s="709">
        <v>33</v>
      </c>
      <c r="B47" s="633" t="s">
        <v>610</v>
      </c>
      <c r="C47" s="586">
        <v>0</v>
      </c>
      <c r="D47" s="501">
        <v>0</v>
      </c>
      <c r="E47" s="502">
        <v>0</v>
      </c>
    </row>
    <row r="48" spans="1:5" ht="24" x14ac:dyDescent="0.25">
      <c r="A48" s="706">
        <v>34</v>
      </c>
      <c r="B48" s="633" t="s">
        <v>606</v>
      </c>
      <c r="C48" s="509">
        <v>0</v>
      </c>
      <c r="D48" s="203">
        <v>0</v>
      </c>
      <c r="E48" s="195">
        <v>0</v>
      </c>
    </row>
    <row r="49" spans="1:5" ht="15" customHeight="1" x14ac:dyDescent="0.25">
      <c r="A49" s="706">
        <v>35</v>
      </c>
      <c r="B49" s="633" t="s">
        <v>607</v>
      </c>
      <c r="C49" s="509">
        <v>0</v>
      </c>
      <c r="D49" s="203">
        <v>0</v>
      </c>
      <c r="E49" s="195">
        <v>0</v>
      </c>
    </row>
    <row r="50" spans="1:5" ht="15" customHeight="1" x14ac:dyDescent="0.25">
      <c r="A50" s="706">
        <v>36</v>
      </c>
      <c r="B50" s="633" t="s">
        <v>609</v>
      </c>
      <c r="C50" s="509">
        <v>0</v>
      </c>
      <c r="D50" s="203">
        <v>0</v>
      </c>
      <c r="E50" s="195">
        <v>0</v>
      </c>
    </row>
    <row r="51" spans="1:5" ht="15" customHeight="1" x14ac:dyDescent="0.25">
      <c r="A51" s="706">
        <v>37</v>
      </c>
      <c r="B51" s="633" t="s">
        <v>608</v>
      </c>
      <c r="C51" s="509">
        <v>0</v>
      </c>
      <c r="D51" s="203">
        <v>0</v>
      </c>
      <c r="E51" s="195">
        <v>0</v>
      </c>
    </row>
    <row r="52" spans="1:5" ht="15" customHeight="1" x14ac:dyDescent="0.25">
      <c r="A52" s="196">
        <v>38</v>
      </c>
      <c r="B52" s="708" t="s">
        <v>611</v>
      </c>
      <c r="C52" s="238">
        <v>0</v>
      </c>
      <c r="D52" s="204">
        <v>0</v>
      </c>
      <c r="E52" s="198">
        <v>0</v>
      </c>
    </row>
    <row r="53" spans="1:5" ht="18" customHeight="1" thickBot="1" x14ac:dyDescent="0.3">
      <c r="A53" s="199">
        <v>39</v>
      </c>
      <c r="B53" s="441" t="s">
        <v>341</v>
      </c>
      <c r="C53" s="512">
        <f>C39-C52</f>
        <v>0</v>
      </c>
      <c r="D53" s="205">
        <f>D39-D52</f>
        <v>0</v>
      </c>
      <c r="E53" s="201">
        <f>E39-E52</f>
        <v>0</v>
      </c>
    </row>
    <row r="54" spans="1:5" ht="18" customHeight="1" thickTop="1" thickBot="1" x14ac:dyDescent="0.3">
      <c r="A54" s="199">
        <v>40</v>
      </c>
      <c r="B54" s="441" t="s">
        <v>612</v>
      </c>
      <c r="C54" s="512">
        <f>C31+C53</f>
        <v>-920173</v>
      </c>
      <c r="D54" s="205">
        <v>0</v>
      </c>
      <c r="E54" s="201">
        <f>E31+E39</f>
        <v>303954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horizontalDpi="300" verticalDpi="300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352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6/2018. (V.31.)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6" t="s">
        <v>784</v>
      </c>
      <c r="B4" s="976"/>
      <c r="C4" s="976"/>
      <c r="D4" s="976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585</v>
      </c>
    </row>
    <row r="7" spans="1:4" s="15" customFormat="1" ht="24.6" thickTop="1" x14ac:dyDescent="0.25">
      <c r="A7" s="30" t="s">
        <v>146</v>
      </c>
      <c r="B7" s="31" t="s">
        <v>128</v>
      </c>
      <c r="C7" s="32" t="s">
        <v>527</v>
      </c>
      <c r="D7" s="165"/>
    </row>
    <row r="8" spans="1:4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4" s="1" customFormat="1" ht="15" customHeight="1" thickTop="1" x14ac:dyDescent="0.25">
      <c r="A9" s="190" t="s">
        <v>63</v>
      </c>
      <c r="B9" s="191" t="s">
        <v>1</v>
      </c>
      <c r="C9" s="192">
        <v>1063118</v>
      </c>
      <c r="D9" s="163"/>
    </row>
    <row r="10" spans="1:4" s="1" customFormat="1" ht="15" customHeight="1" x14ac:dyDescent="0.25">
      <c r="A10" s="193" t="s">
        <v>64</v>
      </c>
      <c r="B10" s="194" t="s">
        <v>2</v>
      </c>
      <c r="C10" s="195">
        <v>19893872</v>
      </c>
      <c r="D10" s="163"/>
    </row>
    <row r="11" spans="1:4" s="1" customFormat="1" ht="15" customHeight="1" x14ac:dyDescent="0.25">
      <c r="A11" s="196" t="s">
        <v>65</v>
      </c>
      <c r="B11" s="197" t="s">
        <v>3</v>
      </c>
      <c r="C11" s="198">
        <f>C9-C10</f>
        <v>-18830754</v>
      </c>
      <c r="D11" s="163"/>
    </row>
    <row r="12" spans="1:4" s="1" customFormat="1" ht="15" customHeight="1" x14ac:dyDescent="0.25">
      <c r="A12" s="193" t="s">
        <v>66</v>
      </c>
      <c r="B12" s="194" t="s">
        <v>4</v>
      </c>
      <c r="C12" s="195">
        <v>19642519</v>
      </c>
      <c r="D12" s="163"/>
    </row>
    <row r="13" spans="1:4" s="1" customFormat="1" ht="15" customHeight="1" x14ac:dyDescent="0.25">
      <c r="A13" s="193" t="s">
        <v>67</v>
      </c>
      <c r="B13" s="194" t="s">
        <v>5</v>
      </c>
      <c r="C13" s="195">
        <v>0</v>
      </c>
      <c r="D13" s="163"/>
    </row>
    <row r="14" spans="1:4" s="1" customFormat="1" ht="15" customHeight="1" x14ac:dyDescent="0.25">
      <c r="A14" s="196" t="s">
        <v>68</v>
      </c>
      <c r="B14" s="197" t="s">
        <v>6</v>
      </c>
      <c r="C14" s="198">
        <f>C12-C13</f>
        <v>19642519</v>
      </c>
      <c r="D14" s="163"/>
    </row>
    <row r="15" spans="1:4" s="1" customFormat="1" ht="15" customHeight="1" x14ac:dyDescent="0.25">
      <c r="A15" s="196" t="s">
        <v>69</v>
      </c>
      <c r="B15" s="197" t="s">
        <v>7</v>
      </c>
      <c r="C15" s="198">
        <f>C11+C14</f>
        <v>811765</v>
      </c>
      <c r="D15" s="163"/>
    </row>
    <row r="16" spans="1:4" s="1" customFormat="1" ht="15" customHeight="1" x14ac:dyDescent="0.25">
      <c r="A16" s="193" t="s">
        <v>70</v>
      </c>
      <c r="B16" s="194" t="s">
        <v>8</v>
      </c>
      <c r="C16" s="195">
        <v>0</v>
      </c>
      <c r="D16" s="163"/>
    </row>
    <row r="17" spans="1:4" s="1" customFormat="1" ht="15" customHeight="1" x14ac:dyDescent="0.25">
      <c r="A17" s="193" t="s">
        <v>71</v>
      </c>
      <c r="B17" s="194" t="s">
        <v>9</v>
      </c>
      <c r="C17" s="195">
        <v>0</v>
      </c>
      <c r="D17" s="163"/>
    </row>
    <row r="18" spans="1:4" s="1" customFormat="1" ht="15" customHeight="1" x14ac:dyDescent="0.25">
      <c r="A18" s="196" t="s">
        <v>72</v>
      </c>
      <c r="B18" s="197" t="s">
        <v>10</v>
      </c>
      <c r="C18" s="198">
        <v>0</v>
      </c>
      <c r="D18" s="163"/>
    </row>
    <row r="19" spans="1:4" s="1" customFormat="1" ht="15" customHeight="1" x14ac:dyDescent="0.25">
      <c r="A19" s="193" t="s">
        <v>130</v>
      </c>
      <c r="B19" s="194" t="s">
        <v>11</v>
      </c>
      <c r="C19" s="195">
        <v>0</v>
      </c>
      <c r="D19" s="163"/>
    </row>
    <row r="20" spans="1:4" s="1" customFormat="1" ht="15" customHeight="1" x14ac:dyDescent="0.25">
      <c r="A20" s="193" t="s">
        <v>73</v>
      </c>
      <c r="B20" s="194" t="s">
        <v>12</v>
      </c>
      <c r="C20" s="195">
        <v>0</v>
      </c>
      <c r="D20" s="163"/>
    </row>
    <row r="21" spans="1:4" s="1" customFormat="1" ht="15" customHeight="1" x14ac:dyDescent="0.25">
      <c r="A21" s="196" t="s">
        <v>131</v>
      </c>
      <c r="B21" s="197" t="s">
        <v>13</v>
      </c>
      <c r="C21" s="198">
        <v>0</v>
      </c>
      <c r="D21" s="163"/>
    </row>
    <row r="22" spans="1:4" s="1" customFormat="1" ht="15" customHeight="1" x14ac:dyDescent="0.25">
      <c r="A22" s="196" t="s">
        <v>132</v>
      </c>
      <c r="B22" s="197" t="s">
        <v>14</v>
      </c>
      <c r="C22" s="198">
        <v>0</v>
      </c>
      <c r="D22" s="163"/>
    </row>
    <row r="23" spans="1:4" s="1" customFormat="1" ht="15" customHeight="1" x14ac:dyDescent="0.25">
      <c r="A23" s="196" t="s">
        <v>133</v>
      </c>
      <c r="B23" s="197" t="s">
        <v>15</v>
      </c>
      <c r="C23" s="198">
        <f>C15+C18+C21+C22</f>
        <v>811765</v>
      </c>
      <c r="D23" s="163"/>
    </row>
    <row r="24" spans="1:4" s="1" customFormat="1" ht="15" customHeight="1" x14ac:dyDescent="0.25">
      <c r="A24" s="196" t="s">
        <v>74</v>
      </c>
      <c r="B24" s="197" t="s">
        <v>16</v>
      </c>
      <c r="C24" s="198">
        <v>24728</v>
      </c>
      <c r="D24" s="8"/>
    </row>
    <row r="25" spans="1:4" ht="15" customHeight="1" x14ac:dyDescent="0.25">
      <c r="A25" s="196" t="s">
        <v>134</v>
      </c>
      <c r="B25" s="197" t="s">
        <v>17</v>
      </c>
      <c r="C25" s="198">
        <f>C15-C24</f>
        <v>787037</v>
      </c>
    </row>
    <row r="26" spans="1:4" ht="15" customHeight="1" x14ac:dyDescent="0.25">
      <c r="A26" s="196" t="s">
        <v>135</v>
      </c>
      <c r="B26" s="197" t="s">
        <v>19</v>
      </c>
      <c r="C26" s="198">
        <v>0</v>
      </c>
    </row>
    <row r="27" spans="1:4" ht="15" customHeight="1" thickBot="1" x14ac:dyDescent="0.3">
      <c r="A27" s="199" t="s">
        <v>62</v>
      </c>
      <c r="B27" s="200" t="s">
        <v>18</v>
      </c>
      <c r="C27" s="201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354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6/2018. (V.31.)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6" t="s">
        <v>785</v>
      </c>
      <c r="B4" s="976"/>
      <c r="C4" s="976"/>
      <c r="D4" s="976"/>
      <c r="E4" s="976"/>
      <c r="F4" s="976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15" customHeight="1" thickTop="1" x14ac:dyDescent="0.25">
      <c r="A8" s="573" t="s">
        <v>63</v>
      </c>
      <c r="B8" s="22" t="s">
        <v>636</v>
      </c>
      <c r="C8" s="23">
        <v>1000477</v>
      </c>
      <c r="D8" s="23">
        <v>1053165</v>
      </c>
      <c r="E8" s="23">
        <v>1053165</v>
      </c>
      <c r="F8" s="53">
        <f t="shared" ref="F8:F16" si="0">E8/D8</f>
        <v>1</v>
      </c>
    </row>
    <row r="9" spans="1:6" s="1" customFormat="1" ht="15" customHeight="1" x14ac:dyDescent="0.25">
      <c r="A9" s="188" t="s">
        <v>64</v>
      </c>
      <c r="B9" s="22" t="s">
        <v>637</v>
      </c>
      <c r="C9" s="23">
        <v>0</v>
      </c>
      <c r="D9" s="23">
        <v>9240</v>
      </c>
      <c r="E9" s="23">
        <v>9240</v>
      </c>
      <c r="F9" s="54">
        <f t="shared" si="0"/>
        <v>1</v>
      </c>
    </row>
    <row r="10" spans="1:6" s="1" customFormat="1" ht="15" customHeight="1" x14ac:dyDescent="0.25">
      <c r="A10" s="188" t="s">
        <v>65</v>
      </c>
      <c r="B10" s="633" t="s">
        <v>541</v>
      </c>
      <c r="C10" s="23">
        <v>0</v>
      </c>
      <c r="D10" s="23">
        <v>576</v>
      </c>
      <c r="E10" s="23">
        <v>713</v>
      </c>
      <c r="F10" s="53">
        <f t="shared" si="0"/>
        <v>1.2378472222222223</v>
      </c>
    </row>
    <row r="11" spans="1:6" s="1" customFormat="1" ht="18" customHeight="1" x14ac:dyDescent="0.25">
      <c r="A11" s="574" t="s">
        <v>66</v>
      </c>
      <c r="B11" s="34" t="s">
        <v>786</v>
      </c>
      <c r="C11" s="35">
        <f>SUM(C8:C10)</f>
        <v>1000477</v>
      </c>
      <c r="D11" s="35">
        <f>SUM(D8:D10)</f>
        <v>1062981</v>
      </c>
      <c r="E11" s="35">
        <f>SUM(E8:E10)</f>
        <v>1063118</v>
      </c>
      <c r="F11" s="187">
        <f t="shared" si="0"/>
        <v>1.0001288828304551</v>
      </c>
    </row>
    <row r="12" spans="1:6" s="1" customFormat="1" ht="18" customHeight="1" x14ac:dyDescent="0.25">
      <c r="A12" s="575" t="s">
        <v>67</v>
      </c>
      <c r="B12" s="55" t="s">
        <v>787</v>
      </c>
      <c r="C12" s="56">
        <f>C11</f>
        <v>1000477</v>
      </c>
      <c r="D12" s="56">
        <f>D11</f>
        <v>1062981</v>
      </c>
      <c r="E12" s="56">
        <f>E11</f>
        <v>1063118</v>
      </c>
      <c r="F12" s="57">
        <f t="shared" si="0"/>
        <v>1.0001288828304551</v>
      </c>
    </row>
    <row r="13" spans="1:6" s="1" customFormat="1" ht="24" x14ac:dyDescent="0.25">
      <c r="A13" s="188" t="s">
        <v>68</v>
      </c>
      <c r="B13" s="172" t="s">
        <v>0</v>
      </c>
      <c r="C13" s="23">
        <v>949523</v>
      </c>
      <c r="D13" s="23">
        <v>949522</v>
      </c>
      <c r="E13" s="23">
        <v>949522</v>
      </c>
      <c r="F13" s="53">
        <f t="shared" si="0"/>
        <v>1</v>
      </c>
    </row>
    <row r="14" spans="1:6" s="1" customFormat="1" ht="15" customHeight="1" x14ac:dyDescent="0.25">
      <c r="A14" s="188" t="s">
        <v>69</v>
      </c>
      <c r="B14" s="183" t="s">
        <v>638</v>
      </c>
      <c r="C14" s="23">
        <v>19072000</v>
      </c>
      <c r="D14" s="23">
        <v>18692997</v>
      </c>
      <c r="E14" s="23">
        <v>18692997</v>
      </c>
      <c r="F14" s="53">
        <f t="shared" si="0"/>
        <v>1</v>
      </c>
    </row>
    <row r="15" spans="1:6" s="1" customFormat="1" ht="18" customHeight="1" thickBot="1" x14ac:dyDescent="0.3">
      <c r="A15" s="467" t="s">
        <v>70</v>
      </c>
      <c r="B15" s="55" t="s">
        <v>639</v>
      </c>
      <c r="C15" s="56">
        <f>SUM(C13:C14)</f>
        <v>20021523</v>
      </c>
      <c r="D15" s="56">
        <f>SUM(D13:D14)</f>
        <v>19642519</v>
      </c>
      <c r="E15" s="56">
        <f>SUM(E13:E14)</f>
        <v>19642519</v>
      </c>
      <c r="F15" s="57">
        <f t="shared" si="0"/>
        <v>1</v>
      </c>
    </row>
    <row r="16" spans="1:6" s="58" customFormat="1" ht="18" customHeight="1" thickTop="1" thickBot="1" x14ac:dyDescent="0.3">
      <c r="A16" s="576" t="s">
        <v>71</v>
      </c>
      <c r="B16" s="59" t="s">
        <v>613</v>
      </c>
      <c r="C16" s="60">
        <f>C12+C15</f>
        <v>21022000</v>
      </c>
      <c r="D16" s="60">
        <f>D12+D15</f>
        <v>20705500</v>
      </c>
      <c r="E16" s="60">
        <f>E12+E15</f>
        <v>20705637</v>
      </c>
      <c r="F16" s="61">
        <f t="shared" si="0"/>
        <v>1.0000066165994543</v>
      </c>
    </row>
    <row r="17" spans="1:6" s="1" customFormat="1" ht="20.100000000000001" customHeight="1" thickTop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25">
      <c r="A32" s="164"/>
      <c r="B32" s="164"/>
      <c r="C32" s="164"/>
      <c r="D32" s="164"/>
      <c r="E32" s="164"/>
      <c r="F32" s="164"/>
    </row>
    <row r="33" spans="1:6" x14ac:dyDescent="0.25">
      <c r="A33" s="164"/>
      <c r="B33" s="164"/>
      <c r="C33" s="164"/>
      <c r="D33" s="164"/>
      <c r="E33" s="164"/>
      <c r="F33" s="164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8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355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6/2018. (V.31.)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76" t="s">
        <v>791</v>
      </c>
      <c r="B4" s="976"/>
      <c r="C4" s="976"/>
      <c r="D4" s="976"/>
      <c r="E4" s="976"/>
      <c r="F4" s="976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585</v>
      </c>
    </row>
    <row r="6" spans="1:10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10" s="15" customFormat="1" ht="13.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10" s="15" customFormat="1" ht="15" customHeight="1" thickTop="1" x14ac:dyDescent="0.25">
      <c r="A8" s="865" t="s">
        <v>63</v>
      </c>
      <c r="B8" s="174" t="s">
        <v>392</v>
      </c>
      <c r="C8" s="43">
        <v>10536800</v>
      </c>
      <c r="D8" s="43">
        <v>10604026</v>
      </c>
      <c r="E8" s="43">
        <v>10604026</v>
      </c>
      <c r="F8" s="712">
        <f t="shared" ref="F8:F18" si="0">E8/D8</f>
        <v>1</v>
      </c>
      <c r="J8" s="1"/>
    </row>
    <row r="9" spans="1:10" s="15" customFormat="1" ht="15" customHeight="1" x14ac:dyDescent="0.25">
      <c r="A9" s="866" t="s">
        <v>64</v>
      </c>
      <c r="B9" s="174" t="s">
        <v>729</v>
      </c>
      <c r="C9" s="43">
        <v>0</v>
      </c>
      <c r="D9" s="43">
        <v>450000</v>
      </c>
      <c r="E9" s="43">
        <v>450000</v>
      </c>
      <c r="F9" s="864"/>
      <c r="J9" s="1"/>
    </row>
    <row r="10" spans="1:10" s="15" customFormat="1" ht="15" customHeight="1" x14ac:dyDescent="0.25">
      <c r="A10" s="580" t="s">
        <v>65</v>
      </c>
      <c r="B10" s="174" t="s">
        <v>625</v>
      </c>
      <c r="C10" s="43">
        <v>300000</v>
      </c>
      <c r="D10" s="43">
        <v>300000</v>
      </c>
      <c r="E10" s="43">
        <v>300000</v>
      </c>
      <c r="F10" s="173">
        <f t="shared" si="0"/>
        <v>1</v>
      </c>
      <c r="J10" s="1"/>
    </row>
    <row r="11" spans="1:10" s="15" customFormat="1" ht="15" customHeight="1" x14ac:dyDescent="0.25">
      <c r="A11" s="579" t="s">
        <v>66</v>
      </c>
      <c r="B11" s="42" t="s">
        <v>627</v>
      </c>
      <c r="C11" s="43">
        <v>443381</v>
      </c>
      <c r="D11" s="43">
        <v>443381</v>
      </c>
      <c r="E11" s="43">
        <v>443381</v>
      </c>
      <c r="F11" s="173">
        <f t="shared" si="0"/>
        <v>1</v>
      </c>
      <c r="J11" s="1"/>
    </row>
    <row r="12" spans="1:10" s="15" customFormat="1" ht="15" customHeight="1" x14ac:dyDescent="0.25">
      <c r="A12" s="580" t="s">
        <v>67</v>
      </c>
      <c r="B12" s="42" t="s">
        <v>626</v>
      </c>
      <c r="C12" s="43">
        <v>360000</v>
      </c>
      <c r="D12" s="43">
        <v>317718</v>
      </c>
      <c r="E12" s="43">
        <v>317718</v>
      </c>
      <c r="F12" s="169">
        <f t="shared" si="0"/>
        <v>1</v>
      </c>
      <c r="J12" s="1"/>
    </row>
    <row r="13" spans="1:10" s="15" customFormat="1" x14ac:dyDescent="0.25">
      <c r="A13" s="581" t="s">
        <v>68</v>
      </c>
      <c r="B13" s="22" t="s">
        <v>788</v>
      </c>
      <c r="C13" s="23">
        <f>SUM(C8:C12)</f>
        <v>11640181</v>
      </c>
      <c r="D13" s="23">
        <f>SUM(D8:D12)</f>
        <v>12115125</v>
      </c>
      <c r="E13" s="23">
        <f>SUM(E8:E12)</f>
        <v>12115125</v>
      </c>
      <c r="F13" s="171">
        <f t="shared" si="0"/>
        <v>1</v>
      </c>
      <c r="J13" s="1"/>
    </row>
    <row r="14" spans="1:10" s="15" customFormat="1" ht="24" x14ac:dyDescent="0.25">
      <c r="A14" s="580" t="s">
        <v>69</v>
      </c>
      <c r="B14" s="42" t="s">
        <v>396</v>
      </c>
      <c r="C14" s="43">
        <v>344600</v>
      </c>
      <c r="D14" s="43">
        <v>387675</v>
      </c>
      <c r="E14" s="43">
        <v>387675</v>
      </c>
      <c r="F14" s="169">
        <f t="shared" si="0"/>
        <v>1</v>
      </c>
      <c r="J14" s="1"/>
    </row>
    <row r="15" spans="1:10" s="15" customFormat="1" ht="15" customHeight="1" x14ac:dyDescent="0.25">
      <c r="A15" s="580" t="s">
        <v>70</v>
      </c>
      <c r="B15" s="42" t="s">
        <v>397</v>
      </c>
      <c r="C15" s="43">
        <v>60000</v>
      </c>
      <c r="D15" s="43">
        <v>27570</v>
      </c>
      <c r="E15" s="43">
        <v>7917</v>
      </c>
      <c r="F15" s="169">
        <f t="shared" si="0"/>
        <v>0.28715995647442871</v>
      </c>
      <c r="J15" s="1"/>
    </row>
    <row r="16" spans="1:10" s="15" customFormat="1" ht="15" customHeight="1" x14ac:dyDescent="0.25">
      <c r="A16" s="581" t="s">
        <v>71</v>
      </c>
      <c r="B16" s="22" t="s">
        <v>640</v>
      </c>
      <c r="C16" s="23">
        <f>SUM(C14:C15)</f>
        <v>404600</v>
      </c>
      <c r="D16" s="23">
        <f>SUM(D14:D15)</f>
        <v>415245</v>
      </c>
      <c r="E16" s="23">
        <f>SUM(E14:E15)</f>
        <v>395592</v>
      </c>
      <c r="F16" s="171">
        <f t="shared" si="0"/>
        <v>0.95267131452515985</v>
      </c>
      <c r="J16" s="1"/>
    </row>
    <row r="17" spans="1:10" s="15" customFormat="1" ht="15" customHeight="1" x14ac:dyDescent="0.25">
      <c r="A17" s="582" t="s">
        <v>72</v>
      </c>
      <c r="B17" s="34" t="s">
        <v>789</v>
      </c>
      <c r="C17" s="35">
        <f>C13+C16</f>
        <v>12044781</v>
      </c>
      <c r="D17" s="35">
        <f>D13+D16</f>
        <v>12530370</v>
      </c>
      <c r="E17" s="35">
        <f>E13+E16</f>
        <v>12510717</v>
      </c>
      <c r="F17" s="175">
        <f t="shared" si="0"/>
        <v>0.99843157065593435</v>
      </c>
      <c r="J17" s="1"/>
    </row>
    <row r="18" spans="1:10" s="15" customFormat="1" ht="22.8" x14ac:dyDescent="0.25">
      <c r="A18" s="582" t="s">
        <v>130</v>
      </c>
      <c r="B18" s="34" t="s">
        <v>790</v>
      </c>
      <c r="C18" s="35">
        <v>2387710</v>
      </c>
      <c r="D18" s="35">
        <v>2792855</v>
      </c>
      <c r="E18" s="35">
        <f>SUM(E19:E21)</f>
        <v>2792855</v>
      </c>
      <c r="F18" s="175">
        <f t="shared" si="0"/>
        <v>1</v>
      </c>
      <c r="J18" s="1"/>
    </row>
    <row r="19" spans="1:10" s="15" customFormat="1" ht="15" customHeight="1" x14ac:dyDescent="0.25">
      <c r="A19" s="581" t="s">
        <v>73</v>
      </c>
      <c r="B19" s="22" t="s">
        <v>398</v>
      </c>
      <c r="C19" s="23">
        <v>0</v>
      </c>
      <c r="D19" s="23">
        <v>0</v>
      </c>
      <c r="E19" s="23">
        <v>2632100</v>
      </c>
      <c r="F19" s="170"/>
      <c r="J19" s="1"/>
    </row>
    <row r="20" spans="1:10" s="15" customFormat="1" ht="15" customHeight="1" x14ac:dyDescent="0.25">
      <c r="A20" s="581" t="s">
        <v>131</v>
      </c>
      <c r="B20" s="22" t="s">
        <v>641</v>
      </c>
      <c r="C20" s="23">
        <v>0</v>
      </c>
      <c r="D20" s="23">
        <v>0</v>
      </c>
      <c r="E20" s="23">
        <v>80451</v>
      </c>
      <c r="F20" s="170"/>
      <c r="J20" s="1"/>
    </row>
    <row r="21" spans="1:10" s="1" customFormat="1" ht="15" customHeight="1" x14ac:dyDescent="0.25">
      <c r="A21" s="581" t="s">
        <v>132</v>
      </c>
      <c r="B21" s="22" t="s">
        <v>642</v>
      </c>
      <c r="C21" s="23">
        <v>0</v>
      </c>
      <c r="D21" s="23">
        <v>0</v>
      </c>
      <c r="E21" s="23">
        <v>80304</v>
      </c>
      <c r="F21" s="170"/>
    </row>
    <row r="22" spans="1:10" s="105" customFormat="1" ht="15" customHeight="1" x14ac:dyDescent="0.25">
      <c r="A22" s="580" t="s">
        <v>133</v>
      </c>
      <c r="B22" s="42" t="s">
        <v>401</v>
      </c>
      <c r="C22" s="43">
        <v>110000</v>
      </c>
      <c r="D22" s="43">
        <v>110000</v>
      </c>
      <c r="E22" s="43">
        <v>90253</v>
      </c>
      <c r="F22" s="169">
        <f t="shared" ref="F22:F40" si="1">E22/D22</f>
        <v>0.8204818181818182</v>
      </c>
      <c r="J22" s="180"/>
    </row>
    <row r="23" spans="1:10" s="105" customFormat="1" ht="15" customHeight="1" x14ac:dyDescent="0.25">
      <c r="A23" s="580" t="s">
        <v>74</v>
      </c>
      <c r="B23" s="42" t="s">
        <v>402</v>
      </c>
      <c r="C23" s="43">
        <v>625000</v>
      </c>
      <c r="D23" s="43">
        <v>425000</v>
      </c>
      <c r="E23" s="43">
        <v>293217</v>
      </c>
      <c r="F23" s="169">
        <f t="shared" si="1"/>
        <v>0.68992235294117643</v>
      </c>
      <c r="J23" s="180"/>
    </row>
    <row r="24" spans="1:10" s="1" customFormat="1" ht="15" customHeight="1" x14ac:dyDescent="0.25">
      <c r="A24" s="581" t="s">
        <v>134</v>
      </c>
      <c r="B24" s="22" t="s">
        <v>643</v>
      </c>
      <c r="C24" s="23">
        <f>SUM(C22:C23)</f>
        <v>735000</v>
      </c>
      <c r="D24" s="23">
        <f>SUM(D22:D23)</f>
        <v>535000</v>
      </c>
      <c r="E24" s="23">
        <f>SUM(E22:E23)</f>
        <v>383470</v>
      </c>
      <c r="F24" s="171">
        <f t="shared" si="1"/>
        <v>0.71676635514018694</v>
      </c>
      <c r="J24"/>
    </row>
    <row r="25" spans="1:10" s="1" customFormat="1" ht="15" customHeight="1" x14ac:dyDescent="0.25">
      <c r="A25" s="580" t="s">
        <v>135</v>
      </c>
      <c r="B25" s="42" t="s">
        <v>404</v>
      </c>
      <c r="C25" s="43">
        <v>50000</v>
      </c>
      <c r="D25" s="43">
        <v>50000</v>
      </c>
      <c r="E25" s="43">
        <v>44258</v>
      </c>
      <c r="F25" s="169">
        <f t="shared" si="1"/>
        <v>0.88515999999999995</v>
      </c>
      <c r="J25"/>
    </row>
    <row r="26" spans="1:10" s="105" customFormat="1" ht="15" customHeight="1" x14ac:dyDescent="0.25">
      <c r="A26" s="580" t="s">
        <v>62</v>
      </c>
      <c r="B26" s="42" t="s">
        <v>405</v>
      </c>
      <c r="C26" s="43">
        <v>100000</v>
      </c>
      <c r="D26" s="43">
        <v>100000</v>
      </c>
      <c r="E26" s="43">
        <v>98930</v>
      </c>
      <c r="F26" s="169">
        <f t="shared" si="1"/>
        <v>0.98929999999999996</v>
      </c>
      <c r="J26" s="180"/>
    </row>
    <row r="27" spans="1:10" s="181" customFormat="1" ht="15" customHeight="1" x14ac:dyDescent="0.25">
      <c r="A27" s="581" t="s">
        <v>136</v>
      </c>
      <c r="B27" s="22" t="s">
        <v>644</v>
      </c>
      <c r="C27" s="23">
        <f>SUM(C25:C26)</f>
        <v>150000</v>
      </c>
      <c r="D27" s="23">
        <f>SUM(D25:D26)</f>
        <v>150000</v>
      </c>
      <c r="E27" s="23">
        <f>SUM(E25:E26)</f>
        <v>143188</v>
      </c>
      <c r="F27" s="171">
        <f t="shared" si="1"/>
        <v>0.95458666666666669</v>
      </c>
      <c r="J27" s="182"/>
    </row>
    <row r="28" spans="1:10" s="105" customFormat="1" ht="15" customHeight="1" x14ac:dyDescent="0.25">
      <c r="A28" s="580" t="s">
        <v>75</v>
      </c>
      <c r="B28" s="42" t="s">
        <v>406</v>
      </c>
      <c r="C28" s="43">
        <v>2200000</v>
      </c>
      <c r="D28" s="43">
        <v>1573737</v>
      </c>
      <c r="E28" s="43">
        <v>1573737</v>
      </c>
      <c r="F28" s="169">
        <f t="shared" si="1"/>
        <v>1</v>
      </c>
      <c r="J28" s="180"/>
    </row>
    <row r="29" spans="1:10" s="105" customFormat="1" ht="15" customHeight="1" x14ac:dyDescent="0.25">
      <c r="A29" s="580" t="s">
        <v>76</v>
      </c>
      <c r="B29" s="42" t="s">
        <v>407</v>
      </c>
      <c r="C29" s="43">
        <v>1094000</v>
      </c>
      <c r="D29" s="43">
        <v>1100000</v>
      </c>
      <c r="E29" s="43">
        <v>1099890</v>
      </c>
      <c r="F29" s="169">
        <f t="shared" si="1"/>
        <v>0.99990000000000001</v>
      </c>
      <c r="J29" s="180"/>
    </row>
    <row r="30" spans="1:10" s="105" customFormat="1" ht="15" customHeight="1" x14ac:dyDescent="0.25">
      <c r="A30" s="580" t="s">
        <v>77</v>
      </c>
      <c r="B30" s="42" t="s">
        <v>645</v>
      </c>
      <c r="C30" s="43">
        <v>500000</v>
      </c>
      <c r="D30" s="43">
        <v>350000</v>
      </c>
      <c r="E30" s="43">
        <v>133800</v>
      </c>
      <c r="F30" s="169">
        <f t="shared" si="1"/>
        <v>0.38228571428571428</v>
      </c>
      <c r="J30" s="180"/>
    </row>
    <row r="31" spans="1:10" s="105" customFormat="1" ht="15" customHeight="1" x14ac:dyDescent="0.25">
      <c r="A31" s="580" t="s">
        <v>78</v>
      </c>
      <c r="B31" s="42" t="s">
        <v>646</v>
      </c>
      <c r="C31" s="43">
        <v>550000</v>
      </c>
      <c r="D31" s="43">
        <v>550000</v>
      </c>
      <c r="E31" s="43">
        <v>380000</v>
      </c>
      <c r="F31" s="169">
        <f t="shared" si="1"/>
        <v>0.69090909090909092</v>
      </c>
      <c r="J31" s="180"/>
    </row>
    <row r="32" spans="1:10" s="105" customFormat="1" ht="15" customHeight="1" x14ac:dyDescent="0.25">
      <c r="A32" s="580" t="s">
        <v>137</v>
      </c>
      <c r="B32" s="42" t="s">
        <v>411</v>
      </c>
      <c r="C32" s="43">
        <v>350000</v>
      </c>
      <c r="D32" s="43">
        <v>350000</v>
      </c>
      <c r="E32" s="43">
        <v>250122</v>
      </c>
      <c r="F32" s="169">
        <f t="shared" si="1"/>
        <v>0.71463428571428567</v>
      </c>
      <c r="J32" s="180"/>
    </row>
    <row r="33" spans="1:10" s="181" customFormat="1" ht="15" customHeight="1" x14ac:dyDescent="0.25">
      <c r="A33" s="583" t="s">
        <v>138</v>
      </c>
      <c r="B33" s="22" t="s">
        <v>647</v>
      </c>
      <c r="C33" s="23">
        <f>SUM(C28:C32)</f>
        <v>4694000</v>
      </c>
      <c r="D33" s="23">
        <f t="shared" ref="D33:E33" si="2">SUM(D28:D32)</f>
        <v>3923737</v>
      </c>
      <c r="E33" s="23">
        <f t="shared" si="2"/>
        <v>3437549</v>
      </c>
      <c r="F33" s="171">
        <f>E33/D33</f>
        <v>0.8760905738585435</v>
      </c>
      <c r="J33" s="182"/>
    </row>
    <row r="34" spans="1:10" s="105" customFormat="1" ht="15" customHeight="1" x14ac:dyDescent="0.25">
      <c r="A34" s="580" t="s">
        <v>125</v>
      </c>
      <c r="B34" s="42" t="s">
        <v>412</v>
      </c>
      <c r="C34" s="43">
        <v>10000</v>
      </c>
      <c r="D34" s="43">
        <v>20000</v>
      </c>
      <c r="E34" s="43">
        <v>14538</v>
      </c>
      <c r="F34" s="173">
        <f t="shared" si="1"/>
        <v>0.72689999999999999</v>
      </c>
      <c r="J34" s="180"/>
    </row>
    <row r="35" spans="1:10" s="181" customFormat="1" ht="16.5" customHeight="1" x14ac:dyDescent="0.25">
      <c r="A35" s="581" t="s">
        <v>139</v>
      </c>
      <c r="B35" s="22" t="s">
        <v>648</v>
      </c>
      <c r="C35" s="23">
        <f>SUM(C34)</f>
        <v>10000</v>
      </c>
      <c r="D35" s="23">
        <f>SUM(D34)</f>
        <v>20000</v>
      </c>
      <c r="E35" s="23">
        <f>SUM(E34)</f>
        <v>14538</v>
      </c>
      <c r="F35" s="170">
        <f t="shared" si="1"/>
        <v>0.72689999999999999</v>
      </c>
      <c r="J35" s="182"/>
    </row>
    <row r="36" spans="1:10" s="105" customFormat="1" ht="24" x14ac:dyDescent="0.25">
      <c r="A36" s="580" t="s">
        <v>79</v>
      </c>
      <c r="B36" s="42" t="s">
        <v>413</v>
      </c>
      <c r="C36" s="43">
        <v>1000000</v>
      </c>
      <c r="D36" s="43">
        <v>752650</v>
      </c>
      <c r="E36" s="43">
        <v>610682</v>
      </c>
      <c r="F36" s="173">
        <f t="shared" si="1"/>
        <v>0.81137580548727828</v>
      </c>
      <c r="J36" s="180"/>
    </row>
    <row r="37" spans="1:10" s="105" customFormat="1" ht="15" customHeight="1" x14ac:dyDescent="0.25">
      <c r="A37" s="713" t="s">
        <v>126</v>
      </c>
      <c r="B37" s="42" t="s">
        <v>415</v>
      </c>
      <c r="C37" s="43">
        <v>509</v>
      </c>
      <c r="D37" s="43">
        <v>888</v>
      </c>
      <c r="E37" s="43">
        <v>873</v>
      </c>
      <c r="F37" s="173">
        <f t="shared" si="1"/>
        <v>0.98310810810810811</v>
      </c>
      <c r="J37" s="180"/>
    </row>
    <row r="38" spans="1:10" s="181" customFormat="1" ht="24" x14ac:dyDescent="0.25">
      <c r="A38" s="584" t="s">
        <v>140</v>
      </c>
      <c r="B38" s="22" t="s">
        <v>614</v>
      </c>
      <c r="C38" s="23">
        <f>SUM(C36:C37)</f>
        <v>1000509</v>
      </c>
      <c r="D38" s="23">
        <f t="shared" ref="D38:E38" si="3">SUM(D36:D37)</f>
        <v>753538</v>
      </c>
      <c r="E38" s="23">
        <f t="shared" si="3"/>
        <v>611555</v>
      </c>
      <c r="F38" s="170">
        <f t="shared" si="1"/>
        <v>0.81157818185678754</v>
      </c>
      <c r="J38" s="182"/>
    </row>
    <row r="39" spans="1:10" s="1" customFormat="1" ht="15" customHeight="1" x14ac:dyDescent="0.25">
      <c r="A39" s="585" t="s">
        <v>127</v>
      </c>
      <c r="B39" s="176" t="s">
        <v>649</v>
      </c>
      <c r="C39" s="177">
        <f>C24+C27+C33+C35+C38</f>
        <v>6589509</v>
      </c>
      <c r="D39" s="177">
        <f t="shared" ref="D39:E39" si="4">D24+D27+D33+D35+D38</f>
        <v>5382275</v>
      </c>
      <c r="E39" s="177">
        <f t="shared" si="4"/>
        <v>4590300</v>
      </c>
      <c r="F39" s="178">
        <f t="shared" si="1"/>
        <v>0.85285497303649482</v>
      </c>
      <c r="J39"/>
    </row>
    <row r="40" spans="1:10" s="1" customFormat="1" ht="15" customHeight="1" x14ac:dyDescent="0.25">
      <c r="A40" s="805" t="s">
        <v>80</v>
      </c>
      <c r="B40" s="806" t="s">
        <v>615</v>
      </c>
      <c r="C40" s="807">
        <f>C17+C18+C39</f>
        <v>21022000</v>
      </c>
      <c r="D40" s="807">
        <f>D17+D18+D39</f>
        <v>20705500</v>
      </c>
      <c r="E40" s="807">
        <f>E17+E18+E39</f>
        <v>19893872</v>
      </c>
      <c r="F40" s="808">
        <f t="shared" si="1"/>
        <v>0.96080133297916015</v>
      </c>
      <c r="J40"/>
    </row>
    <row r="41" spans="1:10" s="1" customFormat="1" ht="15" customHeight="1" x14ac:dyDescent="0.25">
      <c r="A41" s="575">
        <v>34</v>
      </c>
      <c r="B41" s="55" t="s">
        <v>616</v>
      </c>
      <c r="C41" s="56">
        <f>C40</f>
        <v>21022000</v>
      </c>
      <c r="D41" s="56">
        <f t="shared" ref="D41:E41" si="5">D40</f>
        <v>20705500</v>
      </c>
      <c r="E41" s="56">
        <f t="shared" si="5"/>
        <v>19893872</v>
      </c>
      <c r="F41" s="66">
        <f>E41/D41</f>
        <v>0.96080133297916015</v>
      </c>
      <c r="J41"/>
    </row>
    <row r="42" spans="1:10" ht="15" customHeight="1" thickBot="1" x14ac:dyDescent="0.3">
      <c r="A42" s="867">
        <v>35</v>
      </c>
      <c r="B42" s="809" t="s">
        <v>303</v>
      </c>
      <c r="C42" s="810">
        <v>0</v>
      </c>
      <c r="D42" s="810">
        <v>0</v>
      </c>
      <c r="E42" s="810">
        <v>0</v>
      </c>
      <c r="F42" s="811"/>
    </row>
    <row r="43" spans="1:10" ht="18" customHeight="1" thickTop="1" thickBot="1" x14ac:dyDescent="0.3">
      <c r="A43" s="588">
        <v>36</v>
      </c>
      <c r="B43" s="73" t="s">
        <v>617</v>
      </c>
      <c r="C43" s="74">
        <f>C41+C42</f>
        <v>21022000</v>
      </c>
      <c r="D43" s="74">
        <f>D41+D42</f>
        <v>20705500</v>
      </c>
      <c r="E43" s="74">
        <f>E41+E42</f>
        <v>19893872</v>
      </c>
      <c r="F43" s="75">
        <f>E43/D43</f>
        <v>0.96080133297916015</v>
      </c>
    </row>
    <row r="44" spans="1:10" ht="13.5" customHeight="1" thickTop="1" x14ac:dyDescent="0.25">
      <c r="A44" s="188">
        <v>37</v>
      </c>
      <c r="B44" s="45" t="s">
        <v>53</v>
      </c>
      <c r="C44" s="46"/>
      <c r="D44" s="76"/>
      <c r="E44" s="46">
        <v>3</v>
      </c>
      <c r="F44" s="77"/>
    </row>
    <row r="45" spans="1:10" ht="13.5" customHeight="1" x14ac:dyDescent="0.25">
      <c r="A45" s="573">
        <v>38</v>
      </c>
      <c r="B45" s="22" t="s">
        <v>24</v>
      </c>
      <c r="C45" s="23"/>
      <c r="D45" s="68"/>
      <c r="E45" s="23">
        <v>3</v>
      </c>
      <c r="F45" s="69"/>
    </row>
    <row r="46" spans="1:10" ht="13.5" customHeight="1" x14ac:dyDescent="0.25">
      <c r="A46" s="573">
        <v>39</v>
      </c>
      <c r="B46" s="22" t="s">
        <v>25</v>
      </c>
      <c r="C46" s="23"/>
      <c r="D46" s="68"/>
      <c r="E46" s="23">
        <v>3</v>
      </c>
      <c r="F46" s="69"/>
    </row>
    <row r="47" spans="1:10" ht="13.5" customHeight="1" thickBot="1" x14ac:dyDescent="0.3">
      <c r="A47" s="851">
        <v>40</v>
      </c>
      <c r="B47" s="26" t="s">
        <v>54</v>
      </c>
      <c r="C47" s="27"/>
      <c r="D47" s="70"/>
      <c r="E47" s="27">
        <v>3</v>
      </c>
      <c r="F47" s="71"/>
    </row>
    <row r="48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356</v>
      </c>
    </row>
    <row r="2" spans="1:3" s="1" customFormat="1" ht="15" customHeight="1" x14ac:dyDescent="0.25">
      <c r="A2" s="4"/>
      <c r="B2" s="4"/>
      <c r="C2" s="5" t="str">
        <f>'1.d sz. melléklet'!F2</f>
        <v>a  6/2018. (V.31.)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6" t="s">
        <v>792</v>
      </c>
      <c r="B4" s="976"/>
      <c r="C4" s="976"/>
    </row>
    <row r="5" spans="1:3" s="1" customFormat="1" ht="15" customHeight="1" thickBot="1" x14ac:dyDescent="0.3">
      <c r="A5" s="10"/>
      <c r="B5" s="10"/>
      <c r="C5" s="5" t="s">
        <v>585</v>
      </c>
    </row>
    <row r="6" spans="1:3" s="1" customFormat="1" ht="24.6" thickTop="1" x14ac:dyDescent="0.25">
      <c r="A6" s="30" t="s">
        <v>146</v>
      </c>
      <c r="B6" s="31" t="s">
        <v>128</v>
      </c>
      <c r="C6" s="32" t="s">
        <v>43</v>
      </c>
    </row>
    <row r="7" spans="1:3" s="1" customFormat="1" ht="15" customHeight="1" thickBot="1" x14ac:dyDescent="0.3">
      <c r="A7" s="47" t="s">
        <v>481</v>
      </c>
      <c r="B7" s="48" t="s">
        <v>497</v>
      </c>
      <c r="C7" s="49" t="s">
        <v>483</v>
      </c>
    </row>
    <row r="8" spans="1:3" s="1" customFormat="1" ht="15" customHeight="1" thickTop="1" x14ac:dyDescent="0.25">
      <c r="A8" s="1003" t="s">
        <v>44</v>
      </c>
      <c r="B8" s="1004"/>
      <c r="C8" s="1005"/>
    </row>
    <row r="9" spans="1:3" s="1" customFormat="1" ht="24" x14ac:dyDescent="0.25">
      <c r="A9" s="21" t="s">
        <v>63</v>
      </c>
      <c r="B9" s="22" t="s">
        <v>45</v>
      </c>
      <c r="C9" s="51">
        <v>671243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18950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79">
        <f>SUM(C9:C12)</f>
        <v>690193</v>
      </c>
    </row>
    <row r="14" spans="1:3" s="1" customFormat="1" ht="15" customHeight="1" x14ac:dyDescent="0.25">
      <c r="A14" s="33" t="s">
        <v>68</v>
      </c>
      <c r="B14" s="34" t="s">
        <v>551</v>
      </c>
      <c r="C14" s="79">
        <f>'28.sz. melléklet'!E16-'28.sz. melléklet'!E13</f>
        <v>19756115</v>
      </c>
    </row>
    <row r="15" spans="1:3" s="1" customFormat="1" ht="15" customHeight="1" x14ac:dyDescent="0.25">
      <c r="A15" s="33" t="s">
        <v>69</v>
      </c>
      <c r="B15" s="34" t="s">
        <v>528</v>
      </c>
      <c r="C15" s="79">
        <f>0-'29.sz. melléklet'!E43</f>
        <v>-19893872</v>
      </c>
    </row>
    <row r="16" spans="1:3" s="1" customFormat="1" ht="15" customHeight="1" x14ac:dyDescent="0.25">
      <c r="A16" s="571" t="s">
        <v>70</v>
      </c>
      <c r="B16" s="572" t="s">
        <v>548</v>
      </c>
      <c r="C16" s="51">
        <v>231500</v>
      </c>
    </row>
    <row r="17" spans="1:5" s="181" customFormat="1" ht="24" x14ac:dyDescent="0.25">
      <c r="A17" s="571" t="s">
        <v>71</v>
      </c>
      <c r="B17" s="572" t="s">
        <v>549</v>
      </c>
      <c r="C17" s="51">
        <v>24100</v>
      </c>
    </row>
    <row r="18" spans="1:5" s="181" customFormat="1" ht="15" customHeight="1" x14ac:dyDescent="0.25">
      <c r="A18" s="571" t="s">
        <v>72</v>
      </c>
      <c r="B18" s="22" t="s">
        <v>550</v>
      </c>
      <c r="C18" s="51">
        <v>-70</v>
      </c>
    </row>
    <row r="19" spans="1:5" s="1" customFormat="1" ht="15" customHeight="1" x14ac:dyDescent="0.25">
      <c r="A19" s="33">
        <v>11</v>
      </c>
      <c r="B19" s="34" t="s">
        <v>547</v>
      </c>
      <c r="C19" s="79">
        <f>SUM(C16:C18)</f>
        <v>255530</v>
      </c>
      <c r="D19" s="50"/>
      <c r="E19" s="50"/>
    </row>
    <row r="20" spans="1:5" s="1" customFormat="1" ht="15" customHeight="1" x14ac:dyDescent="0.25">
      <c r="A20" s="1006" t="s">
        <v>50</v>
      </c>
      <c r="B20" s="1007"/>
      <c r="C20" s="1008"/>
    </row>
    <row r="21" spans="1:5" s="1" customFormat="1" ht="24" x14ac:dyDescent="0.25">
      <c r="A21" s="21">
        <v>12</v>
      </c>
      <c r="B21" s="22" t="s">
        <v>45</v>
      </c>
      <c r="C21" s="51">
        <v>765121</v>
      </c>
    </row>
    <row r="22" spans="1:5" s="1" customFormat="1" ht="15" customHeight="1" x14ac:dyDescent="0.25">
      <c r="A22" s="21">
        <v>13</v>
      </c>
      <c r="B22" s="22" t="s">
        <v>46</v>
      </c>
      <c r="C22" s="51">
        <v>0</v>
      </c>
    </row>
    <row r="23" spans="1:5" s="1" customFormat="1" ht="15" customHeight="1" x14ac:dyDescent="0.25">
      <c r="A23" s="21">
        <v>14</v>
      </c>
      <c r="B23" s="22" t="s">
        <v>47</v>
      </c>
      <c r="C23" s="51">
        <v>42845</v>
      </c>
    </row>
    <row r="24" spans="1:5" s="1" customFormat="1" ht="15" customHeight="1" x14ac:dyDescent="0.25">
      <c r="A24" s="21">
        <v>15</v>
      </c>
      <c r="B24" s="22" t="s">
        <v>48</v>
      </c>
      <c r="C24" s="51">
        <v>0</v>
      </c>
    </row>
    <row r="25" spans="1:5" s="1" customFormat="1" ht="15" customHeight="1" thickBot="1" x14ac:dyDescent="0.3">
      <c r="A25" s="80">
        <v>16</v>
      </c>
      <c r="B25" s="81" t="s">
        <v>529</v>
      </c>
      <c r="C25" s="82">
        <f>SUM(C21:C24)</f>
        <v>807966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845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1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428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6/2018. (V.31.)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77" t="s">
        <v>796</v>
      </c>
      <c r="B4" s="977"/>
      <c r="C4" s="977"/>
      <c r="D4" s="977"/>
      <c r="E4" s="977"/>
      <c r="F4" s="977"/>
      <c r="G4" s="14"/>
    </row>
    <row r="5" spans="1:7" s="15" customFormat="1" ht="15" customHeight="1" thickBot="1" x14ac:dyDescent="0.3">
      <c r="A5" s="354"/>
      <c r="B5" s="354"/>
      <c r="C5" s="354"/>
      <c r="D5" s="354"/>
      <c r="E5" s="354"/>
      <c r="F5" s="5" t="s">
        <v>585</v>
      </c>
      <c r="G5" s="14"/>
    </row>
    <row r="6" spans="1:7" s="15" customFormat="1" ht="36.6" thickTop="1" x14ac:dyDescent="0.25">
      <c r="A6" s="408" t="s">
        <v>419</v>
      </c>
      <c r="B6" s="409" t="s">
        <v>128</v>
      </c>
      <c r="C6" s="410" t="s">
        <v>797</v>
      </c>
      <c r="D6" s="411" t="s">
        <v>798</v>
      </c>
      <c r="E6" s="31" t="s">
        <v>143</v>
      </c>
      <c r="F6" s="32" t="s">
        <v>145</v>
      </c>
    </row>
    <row r="7" spans="1:7" s="15" customFormat="1" ht="15" customHeight="1" thickBot="1" x14ac:dyDescent="0.3">
      <c r="A7" s="412" t="s">
        <v>481</v>
      </c>
      <c r="B7" s="357" t="s">
        <v>497</v>
      </c>
      <c r="C7" s="358" t="s">
        <v>483</v>
      </c>
      <c r="D7" s="358" t="s">
        <v>484</v>
      </c>
      <c r="E7" s="358" t="s">
        <v>485</v>
      </c>
      <c r="F7" s="413" t="s">
        <v>486</v>
      </c>
    </row>
    <row r="8" spans="1:7" s="1" customFormat="1" ht="15" customHeight="1" thickTop="1" x14ac:dyDescent="0.25">
      <c r="A8" s="978" t="s">
        <v>95</v>
      </c>
      <c r="B8" s="979"/>
      <c r="C8" s="979"/>
      <c r="D8" s="979"/>
      <c r="E8" s="979"/>
      <c r="F8" s="980"/>
    </row>
    <row r="9" spans="1:7" s="1" customFormat="1" ht="15" customHeight="1" x14ac:dyDescent="0.25">
      <c r="A9" s="400" t="s">
        <v>63</v>
      </c>
      <c r="B9" s="868" t="s">
        <v>800</v>
      </c>
      <c r="C9" s="364">
        <f>SUM(C10:C11)</f>
        <v>60653936</v>
      </c>
      <c r="D9" s="364">
        <f t="shared" ref="D9:E9" si="0">SUM(D10:D11)</f>
        <v>76013947</v>
      </c>
      <c r="E9" s="364">
        <f t="shared" si="0"/>
        <v>76050947</v>
      </c>
      <c r="F9" s="480">
        <f>E9/D9</f>
        <v>1.0004867527797234</v>
      </c>
    </row>
    <row r="10" spans="1:7" s="1" customFormat="1" ht="15" customHeight="1" x14ac:dyDescent="0.25">
      <c r="A10" s="573" t="s">
        <v>64</v>
      </c>
      <c r="B10" s="365" t="s">
        <v>100</v>
      </c>
      <c r="C10" s="366">
        <f>'5.sz. melléklet'!C13</f>
        <v>60001189</v>
      </c>
      <c r="D10" s="366">
        <f>'5.sz. melléklet'!D13</f>
        <v>73129648</v>
      </c>
      <c r="E10" s="366">
        <f>'5.sz. melléklet'!E13</f>
        <v>73129648</v>
      </c>
      <c r="F10" s="480">
        <f>E10/D10</f>
        <v>1</v>
      </c>
    </row>
    <row r="11" spans="1:7" s="1" customFormat="1" ht="24" x14ac:dyDescent="0.25">
      <c r="A11" s="573" t="s">
        <v>65</v>
      </c>
      <c r="B11" s="869" t="s">
        <v>802</v>
      </c>
      <c r="C11" s="366">
        <f>'5.sz. melléklet'!C14</f>
        <v>652747</v>
      </c>
      <c r="D11" s="366">
        <f>'5.sz. melléklet'!D14</f>
        <v>2884299</v>
      </c>
      <c r="E11" s="366">
        <f>'5.sz. melléklet'!E14</f>
        <v>2921299</v>
      </c>
      <c r="F11" s="481">
        <f>E11/D11</f>
        <v>1.0128280736497846</v>
      </c>
    </row>
    <row r="12" spans="1:7" s="1" customFormat="1" ht="24" x14ac:dyDescent="0.25">
      <c r="A12" s="830" t="s">
        <v>66</v>
      </c>
      <c r="B12" s="870" t="s">
        <v>801</v>
      </c>
      <c r="C12" s="360">
        <f>SUM(C13:C14)</f>
        <v>26600000</v>
      </c>
      <c r="D12" s="360">
        <f t="shared" ref="D12:E12" si="1">SUM(D13:D14)</f>
        <v>135611464</v>
      </c>
      <c r="E12" s="360">
        <f t="shared" si="1"/>
        <v>135611464</v>
      </c>
      <c r="F12" s="480">
        <f t="shared" ref="F12:F14" si="2">E12/D12</f>
        <v>1</v>
      </c>
    </row>
    <row r="13" spans="1:7" s="1" customFormat="1" ht="15" customHeight="1" x14ac:dyDescent="0.25">
      <c r="A13" s="188" t="s">
        <v>67</v>
      </c>
      <c r="B13" s="365" t="s">
        <v>219</v>
      </c>
      <c r="C13" s="368">
        <f>'5.sz. melléklet'!C19</f>
        <v>26600000</v>
      </c>
      <c r="D13" s="368">
        <f>'5.sz. melléklet'!D19</f>
        <v>26600000</v>
      </c>
      <c r="E13" s="368">
        <f>'5.sz. melléklet'!E19</f>
        <v>26600000</v>
      </c>
      <c r="F13" s="481">
        <f t="shared" si="2"/>
        <v>1</v>
      </c>
    </row>
    <row r="14" spans="1:7" s="1" customFormat="1" ht="24" x14ac:dyDescent="0.25">
      <c r="A14" s="573" t="s">
        <v>68</v>
      </c>
      <c r="B14" s="367" t="s">
        <v>220</v>
      </c>
      <c r="C14" s="366">
        <f>'5.sz. melléklet'!C20</f>
        <v>0</v>
      </c>
      <c r="D14" s="366">
        <f>'5.sz. melléklet'!D20</f>
        <v>109011464</v>
      </c>
      <c r="E14" s="366">
        <f>'5.sz. melléklet'!E20</f>
        <v>109011464</v>
      </c>
      <c r="F14" s="481">
        <f t="shared" si="2"/>
        <v>1</v>
      </c>
    </row>
    <row r="15" spans="1:7" s="1" customFormat="1" ht="15" customHeight="1" x14ac:dyDescent="0.25">
      <c r="A15" s="871" t="s">
        <v>69</v>
      </c>
      <c r="B15" s="361" t="s">
        <v>96</v>
      </c>
      <c r="C15" s="362">
        <f>SUM(C16:C18)</f>
        <v>78300000</v>
      </c>
      <c r="D15" s="362">
        <f>SUM(D16:D18)</f>
        <v>78300000</v>
      </c>
      <c r="E15" s="362">
        <f>SUM(E16:E18)</f>
        <v>90457795</v>
      </c>
      <c r="F15" s="480">
        <f t="shared" ref="F15:F28" si="3">E15/D15</f>
        <v>1.1552719667943805</v>
      </c>
    </row>
    <row r="16" spans="1:7" s="1" customFormat="1" ht="15" customHeight="1" x14ac:dyDescent="0.25">
      <c r="A16" s="573" t="s">
        <v>70</v>
      </c>
      <c r="B16" s="381" t="s">
        <v>97</v>
      </c>
      <c r="C16" s="366">
        <f>'5.sz. melléklet'!C24</f>
        <v>49000000</v>
      </c>
      <c r="D16" s="366">
        <f>'5.sz. melléklet'!D24</f>
        <v>49000000</v>
      </c>
      <c r="E16" s="366">
        <f>'5.sz. melléklet'!E24</f>
        <v>51941524</v>
      </c>
      <c r="F16" s="481">
        <f t="shared" si="3"/>
        <v>1.0600311020408164</v>
      </c>
    </row>
    <row r="17" spans="1:6" s="1" customFormat="1" ht="15" customHeight="1" x14ac:dyDescent="0.25">
      <c r="A17" s="573" t="s">
        <v>71</v>
      </c>
      <c r="B17" s="381" t="s">
        <v>98</v>
      </c>
      <c r="C17" s="366">
        <f>'5.sz. melléklet'!C33</f>
        <v>29100000</v>
      </c>
      <c r="D17" s="366">
        <f>'5.sz. melléklet'!D33</f>
        <v>29261000</v>
      </c>
      <c r="E17" s="366">
        <f>'5.sz. melléklet'!E33</f>
        <v>38477100</v>
      </c>
      <c r="F17" s="481">
        <f t="shared" si="3"/>
        <v>1.3149618946720891</v>
      </c>
    </row>
    <row r="18" spans="1:6" s="1" customFormat="1" ht="15" customHeight="1" x14ac:dyDescent="0.25">
      <c r="A18" s="573" t="s">
        <v>72</v>
      </c>
      <c r="B18" s="381" t="s">
        <v>99</v>
      </c>
      <c r="C18" s="366">
        <f>'5.sz. melléklet'!C34</f>
        <v>200000</v>
      </c>
      <c r="D18" s="366">
        <f>'5.sz. melléklet'!D34</f>
        <v>39000</v>
      </c>
      <c r="E18" s="366">
        <f>'5.sz. melléklet'!E34</f>
        <v>39171</v>
      </c>
      <c r="F18" s="481">
        <f t="shared" si="3"/>
        <v>1.0043846153846154</v>
      </c>
    </row>
    <row r="19" spans="1:6" s="1" customFormat="1" ht="15" customHeight="1" x14ac:dyDescent="0.25">
      <c r="A19" s="830" t="s">
        <v>130</v>
      </c>
      <c r="B19" s="359" t="s">
        <v>27</v>
      </c>
      <c r="C19" s="360">
        <f>'5.sz. melléklet'!C52+'28.sz. melléklet'!C11</f>
        <v>64409292</v>
      </c>
      <c r="D19" s="360">
        <f>'5.sz. melléklet'!D52+'28.sz. melléklet'!D11</f>
        <v>82562911</v>
      </c>
      <c r="E19" s="360">
        <f>'5.sz. melléklet'!E52+'28.sz. melléklet'!E11</f>
        <v>86578161</v>
      </c>
      <c r="F19" s="480">
        <f>E19/D19</f>
        <v>1.0486326118031377</v>
      </c>
    </row>
    <row r="20" spans="1:6" s="1" customFormat="1" ht="15" customHeight="1" x14ac:dyDescent="0.25">
      <c r="A20" s="871" t="s">
        <v>73</v>
      </c>
      <c r="B20" s="363" t="s">
        <v>803</v>
      </c>
      <c r="C20" s="360">
        <f>'5.sz. melléklet'!C55</f>
        <v>11529000</v>
      </c>
      <c r="D20" s="360">
        <f>'5.sz. melléklet'!D55</f>
        <v>11922000</v>
      </c>
      <c r="E20" s="360">
        <f>'5.sz. melléklet'!E55</f>
        <v>11922701</v>
      </c>
      <c r="F20" s="480">
        <f t="shared" si="3"/>
        <v>1.0000587988592518</v>
      </c>
    </row>
    <row r="21" spans="1:6" s="1" customFormat="1" ht="15" customHeight="1" x14ac:dyDescent="0.25">
      <c r="A21" s="37">
        <v>13</v>
      </c>
      <c r="B21" s="363" t="s">
        <v>804</v>
      </c>
      <c r="C21" s="364">
        <f>'5.sz. melléklet'!C56</f>
        <v>0</v>
      </c>
      <c r="D21" s="364">
        <f>'5.sz. melléklet'!D56</f>
        <v>4050400</v>
      </c>
      <c r="E21" s="364">
        <f>'5.sz. melléklet'!E56</f>
        <v>4070400</v>
      </c>
      <c r="F21" s="480">
        <f t="shared" si="3"/>
        <v>1.0049377839225755</v>
      </c>
    </row>
    <row r="22" spans="1:6" s="1" customFormat="1" ht="15" customHeight="1" x14ac:dyDescent="0.25">
      <c r="A22" s="37">
        <v>14</v>
      </c>
      <c r="B22" s="363" t="s">
        <v>805</v>
      </c>
      <c r="C22" s="360">
        <f>'5.sz. melléklet'!C60</f>
        <v>132000</v>
      </c>
      <c r="D22" s="360">
        <f>'5.sz. melléklet'!D60</f>
        <v>115440</v>
      </c>
      <c r="E22" s="360">
        <f>'5.sz. melléklet'!E60</f>
        <v>115440</v>
      </c>
      <c r="F22" s="480">
        <f t="shared" si="3"/>
        <v>1</v>
      </c>
    </row>
    <row r="23" spans="1:6" s="1" customFormat="1" ht="15" customHeight="1" x14ac:dyDescent="0.25">
      <c r="A23" s="872">
        <v>15</v>
      </c>
      <c r="B23" s="876" t="s">
        <v>102</v>
      </c>
      <c r="C23" s="877">
        <f>C9+C12+C15+C19+C20+C21+C22</f>
        <v>241624228</v>
      </c>
      <c r="D23" s="877">
        <f t="shared" ref="D23:E23" si="4">D9+D12+D15+D19+D20+D21+D22</f>
        <v>388576162</v>
      </c>
      <c r="E23" s="877">
        <f t="shared" si="4"/>
        <v>404806908</v>
      </c>
      <c r="F23" s="875">
        <f t="shared" si="3"/>
        <v>1.0417697933822301</v>
      </c>
    </row>
    <row r="24" spans="1:6" s="1" customFormat="1" ht="15" customHeight="1" x14ac:dyDescent="0.25">
      <c r="A24" s="21">
        <v>16</v>
      </c>
      <c r="B24" s="385" t="s">
        <v>806</v>
      </c>
      <c r="C24" s="366">
        <f>'5.sz. melléklet'!C64</f>
        <v>100000000</v>
      </c>
      <c r="D24" s="366">
        <f>'5.sz. melléklet'!D64</f>
        <v>100000000</v>
      </c>
      <c r="E24" s="366">
        <f>'5.sz. melléklet'!E64</f>
        <v>100000000</v>
      </c>
      <c r="F24" s="481">
        <f t="shared" si="3"/>
        <v>1</v>
      </c>
    </row>
    <row r="25" spans="1:6" s="1" customFormat="1" ht="15" customHeight="1" x14ac:dyDescent="0.25">
      <c r="A25" s="814">
        <v>17</v>
      </c>
      <c r="B25" s="385" t="s">
        <v>416</v>
      </c>
      <c r="C25" s="366">
        <f>'5.sz. melléklet'!C66+'28.sz. melléklet'!C13</f>
        <v>81473772</v>
      </c>
      <c r="D25" s="366">
        <f>'5.sz. melléklet'!D66+'28.sz. melléklet'!D13</f>
        <v>81516832</v>
      </c>
      <c r="E25" s="366">
        <f>'5.sz. melléklet'!E66+'28.sz. melléklet'!E13</f>
        <v>81516832</v>
      </c>
      <c r="F25" s="481">
        <f t="shared" si="3"/>
        <v>1</v>
      </c>
    </row>
    <row r="26" spans="1:6" s="1" customFormat="1" ht="15" customHeight="1" x14ac:dyDescent="0.25">
      <c r="A26" s="21">
        <v>18</v>
      </c>
      <c r="B26" s="385" t="s">
        <v>104</v>
      </c>
      <c r="C26" s="366">
        <f>'5.sz. melléklet'!C67</f>
        <v>0</v>
      </c>
      <c r="D26" s="366">
        <f>'5.sz. melléklet'!D67</f>
        <v>2619509</v>
      </c>
      <c r="E26" s="366">
        <f>'5.sz. melléklet'!E67</f>
        <v>2619509</v>
      </c>
      <c r="F26" s="481">
        <f t="shared" si="3"/>
        <v>1</v>
      </c>
    </row>
    <row r="27" spans="1:6" s="1" customFormat="1" ht="15" customHeight="1" x14ac:dyDescent="0.25">
      <c r="A27" s="872">
        <v>19</v>
      </c>
      <c r="B27" s="873" t="s">
        <v>417</v>
      </c>
      <c r="C27" s="874">
        <f>SUM(C24:C26)</f>
        <v>181473772</v>
      </c>
      <c r="D27" s="874">
        <f t="shared" ref="D27:E27" si="5">SUM(D24:D26)</f>
        <v>184136341</v>
      </c>
      <c r="E27" s="874">
        <f t="shared" si="5"/>
        <v>184136341</v>
      </c>
      <c r="F27" s="875">
        <f t="shared" si="3"/>
        <v>1</v>
      </c>
    </row>
    <row r="28" spans="1:6" s="1" customFormat="1" ht="18" customHeight="1" x14ac:dyDescent="0.25">
      <c r="A28" s="419">
        <v>20</v>
      </c>
      <c r="B28" s="418" t="s">
        <v>147</v>
      </c>
      <c r="C28" s="369">
        <f>C27+C23</f>
        <v>423098000</v>
      </c>
      <c r="D28" s="369">
        <f>D27+D23</f>
        <v>572712503</v>
      </c>
      <c r="E28" s="369">
        <f>E27+E23</f>
        <v>588943249</v>
      </c>
      <c r="F28" s="482">
        <f t="shared" si="3"/>
        <v>1.0283401286247107</v>
      </c>
    </row>
    <row r="29" spans="1:6" s="1" customFormat="1" ht="7.5" customHeight="1" x14ac:dyDescent="0.25">
      <c r="A29" s="414"/>
      <c r="B29" s="370"/>
      <c r="C29" s="371"/>
      <c r="D29" s="371"/>
      <c r="E29" s="371"/>
      <c r="F29" s="415"/>
    </row>
    <row r="30" spans="1:6" s="1" customFormat="1" x14ac:dyDescent="0.25">
      <c r="A30" s="981" t="s">
        <v>105</v>
      </c>
      <c r="B30" s="982"/>
      <c r="C30" s="982"/>
      <c r="D30" s="982"/>
      <c r="E30" s="982"/>
      <c r="F30" s="983"/>
    </row>
    <row r="31" spans="1:6" s="1" customFormat="1" ht="15" customHeight="1" x14ac:dyDescent="0.25">
      <c r="A31" s="416">
        <v>21</v>
      </c>
      <c r="B31" s="359" t="s">
        <v>106</v>
      </c>
      <c r="C31" s="372">
        <f>'1.e. sz. melléklet'!I19-'1.e. sz. melléklet'!I16</f>
        <v>203194136</v>
      </c>
      <c r="D31" s="372">
        <f>'1.e. sz. melléklet'!J19-'1.e. sz. melléklet'!J16</f>
        <v>230408536</v>
      </c>
      <c r="E31" s="372">
        <f>'1.e. sz. melléklet'!K19-'1.e. sz. melléklet'!K16</f>
        <v>209812505</v>
      </c>
      <c r="F31" s="483">
        <f>E31/D31</f>
        <v>0.91061081608539018</v>
      </c>
    </row>
    <row r="32" spans="1:6" s="1" customFormat="1" ht="15" customHeight="1" x14ac:dyDescent="0.25">
      <c r="A32" s="417">
        <v>22</v>
      </c>
      <c r="B32" s="363" t="s">
        <v>148</v>
      </c>
      <c r="C32" s="360">
        <f>'6.sz. melléklet'!C76+'6.sz. melléklet'!C79+'6.sz. melléklet'!C81</f>
        <v>125353000</v>
      </c>
      <c r="D32" s="360">
        <f>'6.sz. melléklet'!D76+'6.sz. melléklet'!D79+'6.sz. melléklet'!D81</f>
        <v>117181148</v>
      </c>
      <c r="E32" s="360">
        <f>'6.sz. melléklet'!E76+'6.sz. melléklet'!E79+'6.sz. melléklet'!E81</f>
        <v>97551122</v>
      </c>
      <c r="F32" s="483">
        <f t="shared" ref="F32:F39" si="6">E32/D32</f>
        <v>0.83248136466456191</v>
      </c>
    </row>
    <row r="33" spans="1:6" s="1" customFormat="1" ht="15" customHeight="1" x14ac:dyDescent="0.25">
      <c r="A33" s="416">
        <v>23</v>
      </c>
      <c r="B33" s="363" t="s">
        <v>107</v>
      </c>
      <c r="C33" s="364">
        <f>SUM(C34:C34)</f>
        <v>92341818</v>
      </c>
      <c r="D33" s="364">
        <f>SUM(D34:D34)</f>
        <v>122582442</v>
      </c>
      <c r="E33" s="364">
        <f>SUM(E34:E34)</f>
        <v>0</v>
      </c>
      <c r="F33" s="483">
        <f t="shared" si="6"/>
        <v>0</v>
      </c>
    </row>
    <row r="34" spans="1:6" s="1" customFormat="1" ht="15" customHeight="1" x14ac:dyDescent="0.25">
      <c r="A34" s="420">
        <v>24</v>
      </c>
      <c r="B34" s="365" t="s">
        <v>108</v>
      </c>
      <c r="C34" s="421">
        <f>'6.sz. melléklet'!C68</f>
        <v>92341818</v>
      </c>
      <c r="D34" s="421">
        <f>'6.sz. melléklet'!D68</f>
        <v>122582442</v>
      </c>
      <c r="E34" s="421">
        <f>'6.sz. melléklet'!E68</f>
        <v>0</v>
      </c>
      <c r="F34" s="484">
        <f t="shared" si="6"/>
        <v>0</v>
      </c>
    </row>
    <row r="35" spans="1:6" s="1" customFormat="1" ht="15" customHeight="1" x14ac:dyDescent="0.25">
      <c r="A35" s="878">
        <v>25</v>
      </c>
      <c r="B35" s="879" t="s">
        <v>109</v>
      </c>
      <c r="C35" s="880">
        <f>C31+C32+C33</f>
        <v>420888954</v>
      </c>
      <c r="D35" s="880">
        <f>D31+D32+D33</f>
        <v>470172126</v>
      </c>
      <c r="E35" s="880">
        <f>E31+E32+E33</f>
        <v>307363627</v>
      </c>
      <c r="F35" s="881">
        <f t="shared" si="6"/>
        <v>0.65372575276825318</v>
      </c>
    </row>
    <row r="36" spans="1:6" s="1" customFormat="1" ht="15" customHeight="1" x14ac:dyDescent="0.25">
      <c r="A36" s="783">
        <v>26</v>
      </c>
      <c r="B36" s="774" t="s">
        <v>697</v>
      </c>
      <c r="C36" s="23">
        <f>'6.sz. melléklet'!C83</f>
        <v>0</v>
      </c>
      <c r="D36" s="23">
        <f>'6.sz. melléklet'!D83</f>
        <v>100000000</v>
      </c>
      <c r="E36" s="23">
        <f>'6.sz. melléklet'!E83</f>
        <v>100000000</v>
      </c>
      <c r="F36" s="782">
        <f t="shared" si="6"/>
        <v>1</v>
      </c>
    </row>
    <row r="37" spans="1:6" s="1" customFormat="1" ht="15" customHeight="1" x14ac:dyDescent="0.25">
      <c r="A37" s="783">
        <v>27</v>
      </c>
      <c r="B37" s="774" t="s">
        <v>698</v>
      </c>
      <c r="C37" s="23">
        <f>'6.sz. melléklet'!C84</f>
        <v>2209046</v>
      </c>
      <c r="D37" s="23">
        <f>'6.sz. melléklet'!D84</f>
        <v>2540377</v>
      </c>
      <c r="E37" s="23">
        <f>'6.sz. melléklet'!E84</f>
        <v>2540377</v>
      </c>
      <c r="F37" s="782">
        <f t="shared" si="6"/>
        <v>1</v>
      </c>
    </row>
    <row r="38" spans="1:6" s="1" customFormat="1" ht="15" customHeight="1" x14ac:dyDescent="0.25">
      <c r="A38" s="882">
        <v>28</v>
      </c>
      <c r="B38" s="883" t="s">
        <v>110</v>
      </c>
      <c r="C38" s="884">
        <f>SUM(C36:C37)</f>
        <v>2209046</v>
      </c>
      <c r="D38" s="884">
        <f>SUM(D36:D37)</f>
        <v>102540377</v>
      </c>
      <c r="E38" s="884">
        <f>SUM(E36:E37)</f>
        <v>102540377</v>
      </c>
      <c r="F38" s="881">
        <f>E38/D38</f>
        <v>1</v>
      </c>
    </row>
    <row r="39" spans="1:6" s="1" customFormat="1" ht="18" customHeight="1" thickBot="1" x14ac:dyDescent="0.3">
      <c r="A39" s="468">
        <v>29</v>
      </c>
      <c r="B39" s="422" t="s">
        <v>418</v>
      </c>
      <c r="C39" s="373">
        <f>C35+C38</f>
        <v>423098000</v>
      </c>
      <c r="D39" s="373">
        <f>D35+D38</f>
        <v>572712503</v>
      </c>
      <c r="E39" s="373">
        <f>E35+E38</f>
        <v>409904004</v>
      </c>
      <c r="F39" s="485">
        <f t="shared" si="6"/>
        <v>0.71572386119183429</v>
      </c>
    </row>
    <row r="40" spans="1:6" s="1" customFormat="1" ht="13.2" thickTop="1" x14ac:dyDescent="0.25">
      <c r="A40" s="311"/>
      <c r="B40" s="311"/>
      <c r="C40" s="311"/>
      <c r="D40" s="311"/>
      <c r="E40" s="311"/>
      <c r="F40" s="311"/>
    </row>
    <row r="41" spans="1:6" s="1" customFormat="1" ht="15" customHeight="1" x14ac:dyDescent="0.25">
      <c r="A41" s="311"/>
      <c r="B41" s="311"/>
      <c r="C41" s="311"/>
      <c r="D41" s="311"/>
      <c r="E41" s="311"/>
      <c r="F41" s="311"/>
    </row>
  </sheetData>
  <mergeCells count="3">
    <mergeCell ref="A4:F4"/>
    <mergeCell ref="A8:F8"/>
    <mergeCell ref="A30:F30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311" customWidth="1"/>
    <col min="2" max="2" width="30.6640625" style="311" customWidth="1"/>
    <col min="3" max="6" width="9.6640625" style="311" customWidth="1"/>
    <col min="7" max="7" width="4.6640625" style="311" customWidth="1"/>
    <col min="8" max="8" width="30.6640625" style="311" customWidth="1"/>
    <col min="9" max="9" width="9.6640625" style="311" customWidth="1"/>
    <col min="10" max="12" width="9.6640625" style="312" customWidth="1"/>
    <col min="13" max="250" width="9.109375" style="312" customWidth="1"/>
    <col min="251" max="16384" width="11.5546875" style="312"/>
  </cols>
  <sheetData>
    <row r="1" spans="1:13" s="308" customFormat="1" ht="15" customHeight="1" x14ac:dyDescent="0.25">
      <c r="B1" s="332"/>
      <c r="C1" s="332"/>
      <c r="D1" s="332"/>
      <c r="E1" s="332"/>
      <c r="F1" s="332"/>
      <c r="G1" s="332"/>
      <c r="H1" s="332"/>
      <c r="L1" s="455" t="s">
        <v>424</v>
      </c>
    </row>
    <row r="2" spans="1:13" s="308" customFormat="1" ht="15" customHeight="1" x14ac:dyDescent="0.25">
      <c r="A2" s="332"/>
      <c r="B2" s="332"/>
      <c r="C2" s="332"/>
      <c r="D2" s="332"/>
      <c r="E2" s="332"/>
      <c r="F2" s="332"/>
      <c r="G2" s="332"/>
      <c r="H2" s="332"/>
      <c r="L2" s="455" t="str">
        <f>'1.d sz. melléklet'!F2</f>
        <v>a  6/2018. (V.31.) önkormányzati rendelethez</v>
      </c>
    </row>
    <row r="3" spans="1:13" s="308" customFormat="1" ht="15" customHeight="1" x14ac:dyDescent="0.25">
      <c r="A3" s="374"/>
      <c r="B3" s="307"/>
      <c r="C3" s="307"/>
      <c r="D3" s="307"/>
      <c r="E3" s="307"/>
      <c r="F3" s="307"/>
      <c r="G3" s="307"/>
      <c r="H3" s="307"/>
      <c r="I3" s="307"/>
    </row>
    <row r="4" spans="1:13" s="308" customFormat="1" ht="15" customHeight="1" x14ac:dyDescent="0.25">
      <c r="A4" s="977" t="s">
        <v>799</v>
      </c>
      <c r="B4" s="977"/>
      <c r="C4" s="977"/>
      <c r="D4" s="977"/>
      <c r="E4" s="977"/>
      <c r="F4" s="977"/>
      <c r="G4" s="977"/>
      <c r="H4" s="977"/>
      <c r="I4" s="977"/>
      <c r="J4" s="977"/>
      <c r="K4" s="977"/>
      <c r="L4" s="977"/>
    </row>
    <row r="5" spans="1:13" s="308" customFormat="1" ht="15" customHeight="1" x14ac:dyDescent="0.25">
      <c r="A5" s="374"/>
      <c r="B5" s="307"/>
      <c r="C5" s="307"/>
      <c r="D5" s="307"/>
      <c r="E5" s="307"/>
      <c r="F5" s="307"/>
      <c r="G5" s="374"/>
      <c r="H5" s="374"/>
      <c r="I5" s="307"/>
    </row>
    <row r="6" spans="1:13" s="308" customFormat="1" ht="15" customHeight="1" thickBot="1" x14ac:dyDescent="0.3">
      <c r="A6" s="374"/>
      <c r="B6" s="307"/>
      <c r="C6" s="307"/>
      <c r="D6" s="307"/>
      <c r="E6" s="307"/>
      <c r="F6" s="307"/>
      <c r="G6" s="374"/>
      <c r="H6" s="375"/>
      <c r="L6" s="5" t="s">
        <v>585</v>
      </c>
    </row>
    <row r="7" spans="1:13" s="308" customFormat="1" ht="37.5" customHeight="1" thickTop="1" x14ac:dyDescent="0.25">
      <c r="A7" s="355" t="s">
        <v>419</v>
      </c>
      <c r="B7" s="376" t="s">
        <v>128</v>
      </c>
      <c r="C7" s="314" t="s">
        <v>797</v>
      </c>
      <c r="D7" s="316" t="s">
        <v>798</v>
      </c>
      <c r="E7" s="402" t="s">
        <v>143</v>
      </c>
      <c r="F7" s="403" t="s">
        <v>145</v>
      </c>
      <c r="G7" s="355" t="s">
        <v>94</v>
      </c>
      <c r="H7" s="376" t="s">
        <v>128</v>
      </c>
      <c r="I7" s="314" t="s">
        <v>797</v>
      </c>
      <c r="J7" s="316" t="s">
        <v>798</v>
      </c>
      <c r="K7" s="402" t="s">
        <v>143</v>
      </c>
      <c r="L7" s="404" t="s">
        <v>145</v>
      </c>
    </row>
    <row r="8" spans="1:13" s="308" customFormat="1" ht="16.5" customHeight="1" thickBot="1" x14ac:dyDescent="0.3">
      <c r="A8" s="356" t="s">
        <v>481</v>
      </c>
      <c r="B8" s="377" t="s">
        <v>482</v>
      </c>
      <c r="C8" s="328" t="s">
        <v>483</v>
      </c>
      <c r="D8" s="321" t="s">
        <v>484</v>
      </c>
      <c r="E8" s="322" t="s">
        <v>485</v>
      </c>
      <c r="F8" s="347" t="s">
        <v>486</v>
      </c>
      <c r="G8" s="356" t="s">
        <v>487</v>
      </c>
      <c r="H8" s="377" t="s">
        <v>488</v>
      </c>
      <c r="I8" s="328" t="s">
        <v>489</v>
      </c>
      <c r="J8" s="321" t="s">
        <v>490</v>
      </c>
      <c r="K8" s="322" t="s">
        <v>491</v>
      </c>
      <c r="L8" s="323" t="s">
        <v>492</v>
      </c>
    </row>
    <row r="9" spans="1:13" s="308" customFormat="1" ht="15" customHeight="1" thickTop="1" x14ac:dyDescent="0.25">
      <c r="A9" s="405" t="s">
        <v>63</v>
      </c>
      <c r="B9" s="378" t="s">
        <v>27</v>
      </c>
      <c r="C9" s="379">
        <f>'5.sz. melléklet'!C52+'28.sz. melléklet'!C11</f>
        <v>64409292</v>
      </c>
      <c r="D9" s="379">
        <f>'5.sz. melléklet'!D52+'28.sz. melléklet'!D11</f>
        <v>82562911</v>
      </c>
      <c r="E9" s="379">
        <f>'5.sz. melléklet'!E52+'28.sz. melléklet'!E11</f>
        <v>86578161</v>
      </c>
      <c r="F9" s="492">
        <f>E9/D9</f>
        <v>1.0486326118031377</v>
      </c>
      <c r="G9" s="44" t="s">
        <v>63</v>
      </c>
      <c r="H9" s="378" t="s">
        <v>111</v>
      </c>
      <c r="I9" s="379">
        <f>'6.sz. melléklet'!C21+'29.sz. melléklet'!C17</f>
        <v>50203332</v>
      </c>
      <c r="J9" s="379">
        <f>'6.sz. melléklet'!D21+'29.sz. melléklet'!D17</f>
        <v>51965064</v>
      </c>
      <c r="K9" s="379">
        <f>'6.sz. melléklet'!E21+'29.sz. melléklet'!E17</f>
        <v>51945411</v>
      </c>
      <c r="L9" s="486">
        <f>K9/J9</f>
        <v>0.99962180360251263</v>
      </c>
      <c r="M9" s="380"/>
    </row>
    <row r="10" spans="1:13" s="308" customFormat="1" ht="15" customHeight="1" x14ac:dyDescent="0.25">
      <c r="A10" s="406" t="s">
        <v>64</v>
      </c>
      <c r="B10" s="381" t="s">
        <v>97</v>
      </c>
      <c r="C10" s="382">
        <f>'5.sz. melléklet'!C24</f>
        <v>49000000</v>
      </c>
      <c r="D10" s="382">
        <f>'5.sz. melléklet'!D24</f>
        <v>49000000</v>
      </c>
      <c r="E10" s="382">
        <f>'5.sz. melléklet'!E24</f>
        <v>51941524</v>
      </c>
      <c r="F10" s="492">
        <f t="shared" ref="F10:F15" si="0">E10/D10</f>
        <v>1.0600311020408164</v>
      </c>
      <c r="G10" s="21" t="s">
        <v>64</v>
      </c>
      <c r="H10" s="365" t="s">
        <v>112</v>
      </c>
      <c r="I10" s="379">
        <f>'6.sz. melléklet'!C22+'29.sz. melléklet'!C18</f>
        <v>11907363</v>
      </c>
      <c r="J10" s="379">
        <f>'6.sz. melléklet'!D22+'29.sz. melléklet'!D18</f>
        <v>12174050</v>
      </c>
      <c r="K10" s="379">
        <f>'6.sz. melléklet'!E22+'29.sz. melléklet'!E18</f>
        <v>12174050</v>
      </c>
      <c r="L10" s="487">
        <f t="shared" ref="L10:L15" si="1">K10/J10</f>
        <v>1</v>
      </c>
      <c r="M10" s="380"/>
    </row>
    <row r="11" spans="1:13" s="308" customFormat="1" ht="15" customHeight="1" x14ac:dyDescent="0.25">
      <c r="A11" s="406" t="s">
        <v>65</v>
      </c>
      <c r="B11" s="381" t="s">
        <v>98</v>
      </c>
      <c r="C11" s="382">
        <f>'5.sz. melléklet'!C33</f>
        <v>29100000</v>
      </c>
      <c r="D11" s="382">
        <f>'5.sz. melléklet'!D33</f>
        <v>29261000</v>
      </c>
      <c r="E11" s="382">
        <f>'5.sz. melléklet'!E33</f>
        <v>38477100</v>
      </c>
      <c r="F11" s="492">
        <f t="shared" si="0"/>
        <v>1.3149618946720891</v>
      </c>
      <c r="G11" s="21" t="s">
        <v>65</v>
      </c>
      <c r="H11" s="365" t="s">
        <v>41</v>
      </c>
      <c r="I11" s="382">
        <f>'6.sz. melléklet'!C46+'29.sz. melléklet'!C39</f>
        <v>113724009</v>
      </c>
      <c r="J11" s="382">
        <f>'6.sz. melléklet'!D46+'29.sz. melléklet'!D39</f>
        <v>121669148</v>
      </c>
      <c r="K11" s="382">
        <f>'6.sz. melléklet'!E46+'29.sz. melléklet'!E39</f>
        <v>103946935</v>
      </c>
      <c r="L11" s="487">
        <f t="shared" si="1"/>
        <v>0.85434094598903576</v>
      </c>
      <c r="M11" s="380"/>
    </row>
    <row r="12" spans="1:13" s="308" customFormat="1" ht="15" customHeight="1" x14ac:dyDescent="0.25">
      <c r="A12" s="406" t="s">
        <v>66</v>
      </c>
      <c r="B12" s="381" t="s">
        <v>99</v>
      </c>
      <c r="C12" s="382">
        <f>'5.sz. melléklet'!C34</f>
        <v>200000</v>
      </c>
      <c r="D12" s="382">
        <f>'5.sz. melléklet'!D34</f>
        <v>39000</v>
      </c>
      <c r="E12" s="382">
        <f>'5.sz. melléklet'!E34</f>
        <v>39171</v>
      </c>
      <c r="F12" s="492">
        <f t="shared" si="0"/>
        <v>1.0043846153846154</v>
      </c>
      <c r="G12" s="21" t="s">
        <v>66</v>
      </c>
      <c r="H12" s="365" t="s">
        <v>113</v>
      </c>
      <c r="I12" s="382">
        <f>'6.sz. melléklet'!C59</f>
        <v>3700000</v>
      </c>
      <c r="J12" s="382">
        <f>'6.sz. melléklet'!D59</f>
        <v>3700000</v>
      </c>
      <c r="K12" s="382">
        <f>'6.sz. melléklet'!E59</f>
        <v>3066085</v>
      </c>
      <c r="L12" s="487">
        <f t="shared" si="1"/>
        <v>0.82867162162162167</v>
      </c>
      <c r="M12" s="380"/>
    </row>
    <row r="13" spans="1:13" s="308" customFormat="1" ht="15" customHeight="1" x14ac:dyDescent="0.25">
      <c r="A13" s="406" t="s">
        <v>67</v>
      </c>
      <c r="B13" s="367" t="s">
        <v>114</v>
      </c>
      <c r="C13" s="382">
        <f>'5.sz. melléklet'!C13</f>
        <v>60001189</v>
      </c>
      <c r="D13" s="382">
        <f>'5.sz. melléklet'!D13</f>
        <v>73129648</v>
      </c>
      <c r="E13" s="382">
        <f>'5.sz. melléklet'!E13</f>
        <v>73129648</v>
      </c>
      <c r="F13" s="492">
        <f t="shared" si="0"/>
        <v>1</v>
      </c>
      <c r="G13" s="21" t="s">
        <v>67</v>
      </c>
      <c r="H13" s="365" t="s">
        <v>115</v>
      </c>
      <c r="I13" s="382">
        <f>'6.sz. melléklet'!C61</f>
        <v>880000</v>
      </c>
      <c r="J13" s="382">
        <f>'6.sz. melléklet'!D61</f>
        <v>4548774</v>
      </c>
      <c r="K13" s="382">
        <f>'6.sz. melléklet'!E61</f>
        <v>4548774</v>
      </c>
      <c r="L13" s="487">
        <f t="shared" si="1"/>
        <v>1</v>
      </c>
      <c r="M13" s="380"/>
    </row>
    <row r="14" spans="1:13" s="308" customFormat="1" ht="24" x14ac:dyDescent="0.25">
      <c r="A14" s="406" t="s">
        <v>68</v>
      </c>
      <c r="B14" s="367" t="str">
        <f>'1.d sz. melléklet'!B11</f>
        <v>Egyéb működési célú támogatások bevételei államháztartáson belülről</v>
      </c>
      <c r="C14" s="384">
        <f>'5.sz. melléklet'!C14</f>
        <v>652747</v>
      </c>
      <c r="D14" s="384">
        <f>'5.sz. melléklet'!D14</f>
        <v>2884299</v>
      </c>
      <c r="E14" s="384">
        <f>'5.sz. melléklet'!E14</f>
        <v>2921299</v>
      </c>
      <c r="F14" s="492">
        <f t="shared" si="0"/>
        <v>1.0128280736497846</v>
      </c>
      <c r="G14" s="44" t="s">
        <v>68</v>
      </c>
      <c r="H14" s="367" t="s">
        <v>579</v>
      </c>
      <c r="I14" s="382">
        <f>'6.sz. melléklet'!C62</f>
        <v>15804432</v>
      </c>
      <c r="J14" s="382">
        <f>'6.sz. melléklet'!D62</f>
        <v>19129000</v>
      </c>
      <c r="K14" s="382">
        <f>'6.sz. melléklet'!E62</f>
        <v>16923410</v>
      </c>
      <c r="L14" s="487">
        <f t="shared" si="1"/>
        <v>0.88469914789063731</v>
      </c>
      <c r="M14" s="380"/>
    </row>
    <row r="15" spans="1:13" s="308" customFormat="1" ht="24" x14ac:dyDescent="0.25">
      <c r="A15" s="406" t="s">
        <v>69</v>
      </c>
      <c r="B15" s="365" t="str">
        <f>'1.d sz. melléklet'!B21</f>
        <v>Működési célú átvett pénzeszközök</v>
      </c>
      <c r="C15" s="384">
        <f>'5.sz. melléklet'!C59</f>
        <v>0</v>
      </c>
      <c r="D15" s="384">
        <f>'5.sz. melléklet'!D59</f>
        <v>4050400</v>
      </c>
      <c r="E15" s="384">
        <f>'5.sz. melléklet'!E59</f>
        <v>4070400</v>
      </c>
      <c r="F15" s="492">
        <f t="shared" si="0"/>
        <v>1.0049377839225755</v>
      </c>
      <c r="G15" s="571" t="s">
        <v>69</v>
      </c>
      <c r="H15" s="367" t="s">
        <v>580</v>
      </c>
      <c r="I15" s="382">
        <f>'6.sz. melléklet'!C65</f>
        <v>6975000</v>
      </c>
      <c r="J15" s="382">
        <f>'6.sz. melléklet'!D65</f>
        <v>17222500</v>
      </c>
      <c r="K15" s="382">
        <f>'6.sz. melléklet'!E65</f>
        <v>17207840</v>
      </c>
      <c r="L15" s="487">
        <f t="shared" si="1"/>
        <v>0.99914878792277539</v>
      </c>
      <c r="M15" s="380"/>
    </row>
    <row r="16" spans="1:13" s="308" customFormat="1" ht="15" customHeight="1" x14ac:dyDescent="0.25">
      <c r="A16" s="407"/>
      <c r="B16" s="332"/>
      <c r="C16" s="399"/>
      <c r="D16" s="399"/>
      <c r="E16" s="386"/>
      <c r="F16" s="493"/>
      <c r="G16" s="44" t="s">
        <v>70</v>
      </c>
      <c r="H16" s="365" t="s">
        <v>107</v>
      </c>
      <c r="I16" s="382">
        <f>'6.sz. melléklet'!C68</f>
        <v>92341818</v>
      </c>
      <c r="J16" s="382">
        <f>'6.sz. melléklet'!D68</f>
        <v>122582442</v>
      </c>
      <c r="K16" s="383"/>
      <c r="L16" s="487"/>
      <c r="M16" s="380"/>
    </row>
    <row r="17" spans="1:13" s="308" customFormat="1" ht="15" customHeight="1" x14ac:dyDescent="0.25">
      <c r="A17" s="990" t="s">
        <v>116</v>
      </c>
      <c r="B17" s="990"/>
      <c r="C17" s="382">
        <f>SUM(C9:C15)</f>
        <v>203363228</v>
      </c>
      <c r="D17" s="383">
        <f>SUM(D9:D15)</f>
        <v>240927258</v>
      </c>
      <c r="E17" s="383">
        <f>SUM(E9:E15)</f>
        <v>257157303</v>
      </c>
      <c r="F17" s="494"/>
      <c r="G17" s="991"/>
      <c r="H17" s="992"/>
      <c r="I17" s="399"/>
      <c r="J17" s="399"/>
      <c r="K17" s="399"/>
      <c r="L17" s="491"/>
    </row>
    <row r="18" spans="1:13" s="308" customFormat="1" ht="15" customHeight="1" thickBot="1" x14ac:dyDescent="0.3">
      <c r="A18" s="993" t="s">
        <v>103</v>
      </c>
      <c r="B18" s="993"/>
      <c r="C18" s="387">
        <f>I19-C17</f>
        <v>92172726</v>
      </c>
      <c r="D18" s="388">
        <v>81516832</v>
      </c>
      <c r="E18" s="388">
        <v>81516832</v>
      </c>
      <c r="F18" s="495"/>
      <c r="G18" s="389"/>
      <c r="H18" s="390"/>
      <c r="I18" s="390"/>
      <c r="J18" s="390"/>
      <c r="K18" s="390"/>
      <c r="L18" s="489"/>
    </row>
    <row r="19" spans="1:13" s="308" customFormat="1" ht="15" customHeight="1" thickTop="1" thickBot="1" x14ac:dyDescent="0.3">
      <c r="A19" s="994" t="s">
        <v>117</v>
      </c>
      <c r="B19" s="994"/>
      <c r="C19" s="391">
        <f>SUM(C17:C18)</f>
        <v>295535954</v>
      </c>
      <c r="D19" s="392">
        <f>SUM(D17:D18)</f>
        <v>322444090</v>
      </c>
      <c r="E19" s="392">
        <f>SUM(E17:E18)</f>
        <v>338674135</v>
      </c>
      <c r="F19" s="496">
        <f>E19/D19</f>
        <v>1.0503344471284928</v>
      </c>
      <c r="G19" s="988" t="s">
        <v>118</v>
      </c>
      <c r="H19" s="989"/>
      <c r="I19" s="391">
        <f>SUM(I9:I16)</f>
        <v>295535954</v>
      </c>
      <c r="J19" s="392">
        <f>SUM(J9:J16)</f>
        <v>352990978</v>
      </c>
      <c r="K19" s="393">
        <f>SUM(K9:K16)</f>
        <v>209812505</v>
      </c>
      <c r="L19" s="490">
        <f>K19/J19</f>
        <v>0.59438489388247195</v>
      </c>
    </row>
    <row r="20" spans="1:13" s="308" customFormat="1" ht="15" customHeight="1" thickTop="1" x14ac:dyDescent="0.25">
      <c r="A20" s="406" t="s">
        <v>70</v>
      </c>
      <c r="B20" s="378" t="s">
        <v>101</v>
      </c>
      <c r="C20" s="379">
        <f>'5.sz. melléklet'!C55</f>
        <v>11529000</v>
      </c>
      <c r="D20" s="379">
        <f>'5.sz. melléklet'!D55</f>
        <v>11922000</v>
      </c>
      <c r="E20" s="379">
        <f>'5.sz. melléklet'!E55</f>
        <v>11922701</v>
      </c>
      <c r="F20" s="492">
        <f>E20/D20</f>
        <v>1.0000587988592518</v>
      </c>
      <c r="G20" s="573" t="s">
        <v>71</v>
      </c>
      <c r="H20" s="394" t="s">
        <v>204</v>
      </c>
      <c r="I20" s="395">
        <f>'6.sz. melléklet'!C76</f>
        <v>117503000</v>
      </c>
      <c r="J20" s="395">
        <f>'6.sz. melléklet'!D76</f>
        <v>104984645</v>
      </c>
      <c r="K20" s="395">
        <f>'6.sz. melléklet'!E76</f>
        <v>90030550</v>
      </c>
      <c r="L20" s="486">
        <f>K20/J20</f>
        <v>0.85755921735030871</v>
      </c>
    </row>
    <row r="21" spans="1:13" s="308" customFormat="1" ht="15" customHeight="1" x14ac:dyDescent="0.25">
      <c r="A21" s="406" t="s">
        <v>71</v>
      </c>
      <c r="B21" s="365" t="s">
        <v>119</v>
      </c>
      <c r="C21" s="382">
        <f>'5.sz. melléklet'!C62</f>
        <v>132000</v>
      </c>
      <c r="D21" s="382">
        <f>'5.sz. melléklet'!D62</f>
        <v>115440</v>
      </c>
      <c r="E21" s="382">
        <f>'5.sz. melléklet'!E62</f>
        <v>115440</v>
      </c>
      <c r="F21" s="492">
        <f>E21/D21</f>
        <v>1</v>
      </c>
      <c r="G21" s="21">
        <v>10</v>
      </c>
      <c r="H21" s="396" t="s">
        <v>205</v>
      </c>
      <c r="I21" s="397">
        <f>'6.sz. melléklet'!C79</f>
        <v>7550000</v>
      </c>
      <c r="J21" s="397">
        <f>'6.sz. melléklet'!D79</f>
        <v>11896503</v>
      </c>
      <c r="K21" s="397">
        <f>'6.sz. melléklet'!E79</f>
        <v>7520572</v>
      </c>
      <c r="L21" s="487">
        <f>K21/J21</f>
        <v>0.63216661232296578</v>
      </c>
      <c r="M21" s="380"/>
    </row>
    <row r="22" spans="1:13" s="308" customFormat="1" ht="24" x14ac:dyDescent="0.25">
      <c r="A22" s="406" t="s">
        <v>72</v>
      </c>
      <c r="B22" s="367" t="str">
        <f>'1.d sz. melléklet'!B14</f>
        <v>Egyéb felhalmozási célú támogatások bevételei államháztartáson belülről</v>
      </c>
      <c r="C22" s="382">
        <f>'5.sz. melléklet'!C20</f>
        <v>0</v>
      </c>
      <c r="D22" s="382">
        <f>'5.sz. melléklet'!D20</f>
        <v>109011464</v>
      </c>
      <c r="E22" s="382">
        <f>'5.sz. melléklet'!E20</f>
        <v>109011464</v>
      </c>
      <c r="F22" s="492"/>
      <c r="G22" s="21">
        <v>11</v>
      </c>
      <c r="H22" s="378" t="s">
        <v>120</v>
      </c>
      <c r="I22" s="379">
        <f>'6.sz. melléklet'!C81</f>
        <v>300000</v>
      </c>
      <c r="J22" s="379">
        <f>'6.sz. melléklet'!D81</f>
        <v>300000</v>
      </c>
      <c r="K22" s="379">
        <f>'6.sz. melléklet'!E81</f>
        <v>0</v>
      </c>
      <c r="L22" s="491">
        <f>K22/J22</f>
        <v>0</v>
      </c>
      <c r="M22" s="380"/>
    </row>
    <row r="23" spans="1:13" s="308" customFormat="1" ht="15" customHeight="1" x14ac:dyDescent="0.25">
      <c r="A23" s="406" t="s">
        <v>130</v>
      </c>
      <c r="B23" s="367" t="s">
        <v>121</v>
      </c>
      <c r="C23" s="398">
        <f>'5.sz. melléklet'!C19</f>
        <v>26600000</v>
      </c>
      <c r="D23" s="398">
        <f>'5.sz. melléklet'!D19</f>
        <v>26600000</v>
      </c>
      <c r="E23" s="398">
        <f>'5.sz. melléklet'!E19</f>
        <v>26600000</v>
      </c>
      <c r="F23" s="492"/>
      <c r="G23" s="587"/>
      <c r="H23" s="332"/>
      <c r="I23" s="386"/>
      <c r="J23" s="386"/>
      <c r="K23" s="386"/>
      <c r="L23" s="488"/>
      <c r="M23" s="380"/>
    </row>
    <row r="24" spans="1:13" s="308" customFormat="1" ht="15" customHeight="1" x14ac:dyDescent="0.25">
      <c r="A24" s="995" t="s">
        <v>122</v>
      </c>
      <c r="B24" s="996"/>
      <c r="C24" s="382">
        <f>SUM(C20:C23)</f>
        <v>38261000</v>
      </c>
      <c r="D24" s="382">
        <f>SUM(D20:D23)</f>
        <v>147648904</v>
      </c>
      <c r="E24" s="382">
        <f>SUM(E20:E23)</f>
        <v>147649605</v>
      </c>
      <c r="F24" s="492"/>
      <c r="G24" s="401"/>
      <c r="H24" s="332"/>
      <c r="I24" s="399"/>
      <c r="J24" s="399"/>
      <c r="K24" s="399"/>
      <c r="L24" s="491"/>
    </row>
    <row r="25" spans="1:13" s="308" customFormat="1" ht="15" customHeight="1" thickBot="1" x14ac:dyDescent="0.3">
      <c r="A25" s="997" t="s">
        <v>103</v>
      </c>
      <c r="B25" s="998"/>
      <c r="C25" s="387">
        <f>I26-C24</f>
        <v>87092000</v>
      </c>
      <c r="D25" s="387">
        <v>0</v>
      </c>
      <c r="E25" s="387">
        <v>0</v>
      </c>
      <c r="F25" s="492"/>
      <c r="G25" s="389"/>
      <c r="H25" s="390"/>
      <c r="I25" s="390"/>
      <c r="J25" s="390"/>
      <c r="K25" s="390"/>
      <c r="L25" s="489"/>
    </row>
    <row r="26" spans="1:13" s="308" customFormat="1" ht="15" customHeight="1" thickTop="1" thickBot="1" x14ac:dyDescent="0.3">
      <c r="A26" s="994" t="s">
        <v>123</v>
      </c>
      <c r="B26" s="994"/>
      <c r="C26" s="391">
        <f>SUM(C24:C25)</f>
        <v>125353000</v>
      </c>
      <c r="D26" s="392">
        <f>SUM(D24:D25)</f>
        <v>147648904</v>
      </c>
      <c r="E26" s="392">
        <f>SUM(E24:E25)</f>
        <v>147649605</v>
      </c>
      <c r="F26" s="496">
        <f>E26/D26</f>
        <v>1.0000047477494314</v>
      </c>
      <c r="G26" s="988" t="s">
        <v>124</v>
      </c>
      <c r="H26" s="989"/>
      <c r="I26" s="391">
        <f>SUM(I20:I23)</f>
        <v>125353000</v>
      </c>
      <c r="J26" s="392">
        <f>SUM(J20:J23)</f>
        <v>117181148</v>
      </c>
      <c r="K26" s="392">
        <f>SUM(K20:K23)</f>
        <v>97551122</v>
      </c>
      <c r="L26" s="490">
        <f>K26/J26</f>
        <v>0.83248136466456191</v>
      </c>
    </row>
    <row r="27" spans="1:13" s="308" customFormat="1" ht="15" customHeight="1" thickTop="1" x14ac:dyDescent="0.25">
      <c r="A27" s="788">
        <v>12</v>
      </c>
      <c r="B27" s="784" t="s">
        <v>699</v>
      </c>
      <c r="C27" s="785">
        <f>'1.d sz. melléklet'!C26</f>
        <v>0</v>
      </c>
      <c r="D27" s="785">
        <f>'1.d sz. melléklet'!D26+'5.sz. melléklet'!C64</f>
        <v>102619509</v>
      </c>
      <c r="E27" s="785">
        <f>'1.d sz. melléklet'!E26+'5.sz. melléklet'!D64</f>
        <v>102619509</v>
      </c>
      <c r="F27" s="797">
        <f t="shared" ref="F27:F29" si="2">E27/D27</f>
        <v>1</v>
      </c>
      <c r="G27" s="786">
        <v>12</v>
      </c>
      <c r="H27" s="784" t="s">
        <v>110</v>
      </c>
      <c r="I27" s="787">
        <f>'1.d sz. melléklet'!C38</f>
        <v>2209046</v>
      </c>
      <c r="J27" s="787">
        <f>'1.d sz. melléklet'!D38</f>
        <v>102540377</v>
      </c>
      <c r="K27" s="787">
        <f>'1.d sz. melléklet'!E38</f>
        <v>102540377</v>
      </c>
      <c r="L27" s="801">
        <f t="shared" ref="L27" si="3">K27/J27</f>
        <v>1</v>
      </c>
    </row>
    <row r="28" spans="1:13" s="1" customFormat="1" ht="15" customHeight="1" thickBot="1" x14ac:dyDescent="0.3">
      <c r="A28" s="788">
        <v>13</v>
      </c>
      <c r="B28" s="789" t="s">
        <v>103</v>
      </c>
      <c r="C28" s="790">
        <v>2209046</v>
      </c>
      <c r="D28" s="790">
        <v>0</v>
      </c>
      <c r="E28" s="790">
        <v>0</v>
      </c>
      <c r="F28" s="798"/>
      <c r="G28" s="795"/>
      <c r="H28" s="729"/>
      <c r="I28" s="796"/>
      <c r="J28" s="796"/>
      <c r="K28" s="796"/>
      <c r="L28" s="802"/>
    </row>
    <row r="29" spans="1:13" customFormat="1" ht="15" customHeight="1" thickTop="1" thickBot="1" x14ac:dyDescent="0.3">
      <c r="A29" s="984" t="s">
        <v>700</v>
      </c>
      <c r="B29" s="984"/>
      <c r="C29" s="791">
        <f>SUM(C27:C28)</f>
        <v>2209046</v>
      </c>
      <c r="D29" s="791">
        <f t="shared" ref="D29:E29" si="4">SUM(D27:D28)</f>
        <v>102619509</v>
      </c>
      <c r="E29" s="791">
        <f t="shared" si="4"/>
        <v>102619509</v>
      </c>
      <c r="F29" s="799">
        <f t="shared" si="2"/>
        <v>1</v>
      </c>
      <c r="G29" s="986" t="s">
        <v>701</v>
      </c>
      <c r="H29" s="987"/>
      <c r="I29" s="791">
        <f>SUM(I27:I28)</f>
        <v>2209046</v>
      </c>
      <c r="J29" s="791">
        <f t="shared" ref="J29:K29" si="5">SUM(J27:J28)</f>
        <v>102540377</v>
      </c>
      <c r="K29" s="791">
        <f t="shared" si="5"/>
        <v>102540377</v>
      </c>
      <c r="L29" s="803">
        <f t="shared" ref="L29:L30" si="6">K29/J29</f>
        <v>1</v>
      </c>
    </row>
    <row r="30" spans="1:13" customFormat="1" ht="18" customHeight="1" thickTop="1" thickBot="1" x14ac:dyDescent="0.3">
      <c r="A30" s="985" t="s">
        <v>296</v>
      </c>
      <c r="B30" s="985"/>
      <c r="C30" s="792">
        <f>C19+C26+C29</f>
        <v>423098000</v>
      </c>
      <c r="D30" s="792">
        <f>D19+D29+D26</f>
        <v>572712503</v>
      </c>
      <c r="E30" s="792">
        <f>E19+E29+E26</f>
        <v>588943249</v>
      </c>
      <c r="F30" s="800">
        <f t="shared" ref="F30" si="7">E30/D30</f>
        <v>1.0283401286247107</v>
      </c>
      <c r="G30" s="793" t="s">
        <v>296</v>
      </c>
      <c r="H30" s="794"/>
      <c r="I30" s="792">
        <f>I19+I26+I29</f>
        <v>423098000</v>
      </c>
      <c r="J30" s="792">
        <f t="shared" ref="J30:K30" si="8">J19+J26+J29</f>
        <v>572712503</v>
      </c>
      <c r="K30" s="792">
        <f t="shared" si="8"/>
        <v>409904004</v>
      </c>
      <c r="L30" s="804">
        <f t="shared" si="6"/>
        <v>0.71572386119183429</v>
      </c>
    </row>
    <row r="31" spans="1:13" ht="13.8" thickTop="1" x14ac:dyDescent="0.25"/>
  </sheetData>
  <sheetProtection selectLockedCells="1" selectUnlockedCells="1"/>
  <mergeCells count="13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425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6/2018.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999" t="s">
        <v>709</v>
      </c>
      <c r="B4" s="999"/>
      <c r="C4" s="999"/>
      <c r="D4" s="999"/>
      <c r="E4" s="99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585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23" t="s">
        <v>146</v>
      </c>
      <c r="B6" s="427" t="s">
        <v>129</v>
      </c>
      <c r="C6" s="214" t="s">
        <v>144</v>
      </c>
      <c r="D6" s="206" t="s">
        <v>20</v>
      </c>
      <c r="E6" s="207" t="s">
        <v>499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24" t="s">
        <v>481</v>
      </c>
      <c r="B7" s="428" t="s">
        <v>497</v>
      </c>
      <c r="C7" s="215" t="s">
        <v>483</v>
      </c>
      <c r="D7" s="208" t="s">
        <v>484</v>
      </c>
      <c r="E7" s="209" t="s">
        <v>498</v>
      </c>
    </row>
    <row r="8" spans="1:249" ht="15" customHeight="1" thickTop="1" x14ac:dyDescent="0.25">
      <c r="A8" s="210" t="s">
        <v>63</v>
      </c>
      <c r="B8" s="429" t="s">
        <v>304</v>
      </c>
      <c r="C8" s="508">
        <v>0</v>
      </c>
      <c r="D8" s="203">
        <v>0</v>
      </c>
      <c r="E8" s="195">
        <v>1061214</v>
      </c>
    </row>
    <row r="9" spans="1:249" ht="15" customHeight="1" x14ac:dyDescent="0.25">
      <c r="A9" s="211" t="s">
        <v>64</v>
      </c>
      <c r="B9" s="430" t="s">
        <v>305</v>
      </c>
      <c r="C9" s="509">
        <v>1826934169</v>
      </c>
      <c r="D9" s="203">
        <v>0</v>
      </c>
      <c r="E9" s="195">
        <v>1876223086</v>
      </c>
    </row>
    <row r="10" spans="1:249" ht="15" customHeight="1" x14ac:dyDescent="0.25">
      <c r="A10" s="211" t="s">
        <v>65</v>
      </c>
      <c r="B10" s="430" t="s">
        <v>306</v>
      </c>
      <c r="C10" s="509">
        <v>40910000</v>
      </c>
      <c r="D10" s="203">
        <v>0</v>
      </c>
      <c r="E10" s="195">
        <v>40910000</v>
      </c>
    </row>
    <row r="11" spans="1:249" ht="15" customHeight="1" x14ac:dyDescent="0.25">
      <c r="A11" s="211" t="s">
        <v>66</v>
      </c>
      <c r="B11" s="430" t="s">
        <v>307</v>
      </c>
      <c r="C11" s="509">
        <v>0</v>
      </c>
      <c r="D11" s="203">
        <v>0</v>
      </c>
      <c r="E11" s="195">
        <v>0</v>
      </c>
    </row>
    <row r="12" spans="1:249" ht="22.8" x14ac:dyDescent="0.25">
      <c r="A12" s="212" t="s">
        <v>67</v>
      </c>
      <c r="B12" s="431" t="s">
        <v>318</v>
      </c>
      <c r="C12" s="238">
        <f>SUM(C8:C11)</f>
        <v>1867844169</v>
      </c>
      <c r="D12" s="204">
        <v>0</v>
      </c>
      <c r="E12" s="198">
        <f>SUM(E8:E11)</f>
        <v>1918194300</v>
      </c>
    </row>
    <row r="13" spans="1:249" ht="15" customHeight="1" x14ac:dyDescent="0.25">
      <c r="A13" s="211" t="s">
        <v>68</v>
      </c>
      <c r="B13" s="430" t="s">
        <v>308</v>
      </c>
      <c r="C13" s="509">
        <v>0</v>
      </c>
      <c r="D13" s="203">
        <v>0</v>
      </c>
      <c r="E13" s="195">
        <v>0</v>
      </c>
    </row>
    <row r="14" spans="1:249" ht="15" customHeight="1" x14ac:dyDescent="0.25">
      <c r="A14" s="211" t="s">
        <v>69</v>
      </c>
      <c r="B14" s="430" t="s">
        <v>309</v>
      </c>
      <c r="C14" s="509">
        <v>100000000</v>
      </c>
      <c r="D14" s="203">
        <v>0</v>
      </c>
      <c r="E14" s="195">
        <v>100000000</v>
      </c>
    </row>
    <row r="15" spans="1:249" ht="22.8" x14ac:dyDescent="0.25">
      <c r="A15" s="212" t="s">
        <v>70</v>
      </c>
      <c r="B15" s="431" t="s">
        <v>319</v>
      </c>
      <c r="C15" s="238">
        <f>SUM(C13:C14)</f>
        <v>100000000</v>
      </c>
      <c r="D15" s="204">
        <v>0</v>
      </c>
      <c r="E15" s="198">
        <f>SUM(E13:E14)</f>
        <v>100000000</v>
      </c>
    </row>
    <row r="16" spans="1:249" ht="15" customHeight="1" x14ac:dyDescent="0.25">
      <c r="A16" s="211" t="s">
        <v>71</v>
      </c>
      <c r="B16" s="430" t="s">
        <v>530</v>
      </c>
      <c r="C16" s="509">
        <v>0</v>
      </c>
      <c r="D16" s="203">
        <v>0</v>
      </c>
      <c r="E16" s="195">
        <v>0</v>
      </c>
    </row>
    <row r="17" spans="1:5" ht="15" customHeight="1" x14ac:dyDescent="0.25">
      <c r="A17" s="211" t="s">
        <v>72</v>
      </c>
      <c r="B17" s="430" t="s">
        <v>310</v>
      </c>
      <c r="C17" s="509">
        <v>68570</v>
      </c>
      <c r="D17" s="203">
        <v>0</v>
      </c>
      <c r="E17" s="195">
        <v>75760</v>
      </c>
    </row>
    <row r="18" spans="1:5" ht="15" customHeight="1" x14ac:dyDescent="0.25">
      <c r="A18" s="211" t="s">
        <v>130</v>
      </c>
      <c r="B18" s="430" t="s">
        <v>311</v>
      </c>
      <c r="C18" s="509">
        <v>80173057</v>
      </c>
      <c r="D18" s="203">
        <v>0</v>
      </c>
      <c r="E18" s="195">
        <v>176050628</v>
      </c>
    </row>
    <row r="19" spans="1:5" ht="15" customHeight="1" x14ac:dyDescent="0.25">
      <c r="A19" s="211" t="s">
        <v>73</v>
      </c>
      <c r="B19" s="430" t="s">
        <v>312</v>
      </c>
      <c r="C19" s="509">
        <v>0</v>
      </c>
      <c r="D19" s="203">
        <v>0</v>
      </c>
      <c r="E19" s="195">
        <v>0</v>
      </c>
    </row>
    <row r="20" spans="1:5" ht="18" customHeight="1" x14ac:dyDescent="0.25">
      <c r="A20" s="212" t="s">
        <v>131</v>
      </c>
      <c r="B20" s="431" t="s">
        <v>535</v>
      </c>
      <c r="C20" s="238">
        <f>SUM(C16:C19)</f>
        <v>80241627</v>
      </c>
      <c r="D20" s="204">
        <v>0</v>
      </c>
      <c r="E20" s="198">
        <f>SUM(E16:E19)</f>
        <v>176126388</v>
      </c>
    </row>
    <row r="21" spans="1:5" ht="15" customHeight="1" x14ac:dyDescent="0.25">
      <c r="A21" s="211" t="s">
        <v>132</v>
      </c>
      <c r="B21" s="430" t="s">
        <v>313</v>
      </c>
      <c r="C21" s="509">
        <v>8466371</v>
      </c>
      <c r="D21" s="203">
        <v>0</v>
      </c>
      <c r="E21" s="195">
        <v>12155491</v>
      </c>
    </row>
    <row r="22" spans="1:5" ht="15" customHeight="1" x14ac:dyDescent="0.25">
      <c r="A22" s="211" t="s">
        <v>133</v>
      </c>
      <c r="B22" s="430" t="s">
        <v>314</v>
      </c>
      <c r="C22" s="509">
        <v>190843</v>
      </c>
      <c r="D22" s="203">
        <v>0</v>
      </c>
      <c r="E22" s="195">
        <v>527582</v>
      </c>
    </row>
    <row r="23" spans="1:5" ht="15" customHeight="1" x14ac:dyDescent="0.25">
      <c r="A23" s="211" t="s">
        <v>74</v>
      </c>
      <c r="B23" s="430" t="s">
        <v>315</v>
      </c>
      <c r="C23" s="509">
        <v>171442</v>
      </c>
      <c r="D23" s="203">
        <v>0</v>
      </c>
      <c r="E23" s="195">
        <v>3139902</v>
      </c>
    </row>
    <row r="24" spans="1:5" ht="18" customHeight="1" x14ac:dyDescent="0.25">
      <c r="A24" s="212" t="s">
        <v>134</v>
      </c>
      <c r="B24" s="431" t="s">
        <v>320</v>
      </c>
      <c r="C24" s="238">
        <f>SUM(C21:C23)</f>
        <v>8828656</v>
      </c>
      <c r="D24" s="204">
        <v>0</v>
      </c>
      <c r="E24" s="198">
        <f>SUM(E21:E23)</f>
        <v>15822975</v>
      </c>
    </row>
    <row r="25" spans="1:5" ht="18" customHeight="1" x14ac:dyDescent="0.25">
      <c r="A25" s="212" t="s">
        <v>135</v>
      </c>
      <c r="B25" s="431" t="s">
        <v>531</v>
      </c>
      <c r="C25" s="238">
        <v>1390670</v>
      </c>
      <c r="D25" s="204">
        <v>0</v>
      </c>
      <c r="E25" s="198">
        <v>188697</v>
      </c>
    </row>
    <row r="26" spans="1:5" ht="18" customHeight="1" thickBot="1" x14ac:dyDescent="0.3">
      <c r="A26" s="213" t="s">
        <v>62</v>
      </c>
      <c r="B26" s="432" t="s">
        <v>316</v>
      </c>
      <c r="C26" s="510">
        <v>1210354</v>
      </c>
      <c r="D26" s="425">
        <v>0</v>
      </c>
      <c r="E26" s="225">
        <v>1261244</v>
      </c>
    </row>
    <row r="27" spans="1:5" ht="18" customHeight="1" thickTop="1" thickBot="1" x14ac:dyDescent="0.3">
      <c r="A27" s="230" t="s">
        <v>136</v>
      </c>
      <c r="B27" s="73" t="s">
        <v>317</v>
      </c>
      <c r="C27" s="511">
        <f>C12+C15+C20+C24+C25+C26</f>
        <v>2059515476</v>
      </c>
      <c r="D27" s="507">
        <f>D12+D15+D20+D24+D25+D26</f>
        <v>0</v>
      </c>
      <c r="E27" s="233">
        <f>E12+E15+E20+E24+E25+E26</f>
        <v>2211593604</v>
      </c>
    </row>
    <row r="28" spans="1:5" ht="15" customHeight="1" thickTop="1" thickBot="1" x14ac:dyDescent="0.3">
      <c r="A28" s="228"/>
      <c r="B28" s="229"/>
      <c r="C28" s="234"/>
      <c r="D28" s="234"/>
      <c r="E28" s="234"/>
    </row>
    <row r="29" spans="1:5" ht="48.6" thickTop="1" x14ac:dyDescent="0.25">
      <c r="A29" s="423" t="s">
        <v>146</v>
      </c>
      <c r="B29" s="427" t="s">
        <v>21</v>
      </c>
      <c r="C29" s="214" t="s">
        <v>144</v>
      </c>
      <c r="D29" s="206" t="s">
        <v>20</v>
      </c>
      <c r="E29" s="207" t="s">
        <v>499</v>
      </c>
    </row>
    <row r="30" spans="1:5" ht="15" customHeight="1" thickBot="1" x14ac:dyDescent="0.3">
      <c r="A30" s="424" t="s">
        <v>481</v>
      </c>
      <c r="B30" s="428" t="s">
        <v>482</v>
      </c>
      <c r="C30" s="215" t="s">
        <v>483</v>
      </c>
      <c r="D30" s="208" t="s">
        <v>484</v>
      </c>
      <c r="E30" s="209" t="s">
        <v>485</v>
      </c>
    </row>
    <row r="31" spans="1:5" ht="15" customHeight="1" thickTop="1" x14ac:dyDescent="0.25">
      <c r="A31" s="211" t="s">
        <v>75</v>
      </c>
      <c r="B31" s="430" t="s">
        <v>321</v>
      </c>
      <c r="C31" s="508">
        <v>1881350414</v>
      </c>
      <c r="D31" s="202">
        <v>0</v>
      </c>
      <c r="E31" s="192">
        <v>1881350414</v>
      </c>
    </row>
    <row r="32" spans="1:5" ht="15" customHeight="1" x14ac:dyDescent="0.25">
      <c r="A32" s="211" t="s">
        <v>76</v>
      </c>
      <c r="B32" s="430" t="s">
        <v>322</v>
      </c>
      <c r="C32" s="509">
        <v>113426692</v>
      </c>
      <c r="D32" s="203">
        <v>0</v>
      </c>
      <c r="E32" s="195">
        <v>113426692</v>
      </c>
    </row>
    <row r="33" spans="1:5" ht="15" customHeight="1" x14ac:dyDescent="0.25">
      <c r="A33" s="211" t="s">
        <v>77</v>
      </c>
      <c r="B33" s="430" t="s">
        <v>323</v>
      </c>
      <c r="C33" s="509">
        <v>181171356</v>
      </c>
      <c r="D33" s="203">
        <v>0</v>
      </c>
      <c r="E33" s="195">
        <v>181171356</v>
      </c>
    </row>
    <row r="34" spans="1:5" ht="15" customHeight="1" x14ac:dyDescent="0.25">
      <c r="A34" s="211" t="s">
        <v>78</v>
      </c>
      <c r="B34" s="430" t="s">
        <v>324</v>
      </c>
      <c r="C34" s="509">
        <v>-124738192</v>
      </c>
      <c r="D34" s="203">
        <v>0</v>
      </c>
      <c r="E34" s="195">
        <v>-135377630</v>
      </c>
    </row>
    <row r="35" spans="1:5" ht="15" customHeight="1" x14ac:dyDescent="0.25">
      <c r="A35" s="211" t="s">
        <v>137</v>
      </c>
      <c r="B35" s="430" t="s">
        <v>325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211" t="s">
        <v>138</v>
      </c>
      <c r="B36" s="430" t="s">
        <v>326</v>
      </c>
      <c r="C36" s="509">
        <v>-10639438</v>
      </c>
      <c r="D36" s="203">
        <v>0</v>
      </c>
      <c r="E36" s="195">
        <v>133884480</v>
      </c>
    </row>
    <row r="37" spans="1:5" ht="18" customHeight="1" thickBot="1" x14ac:dyDescent="0.3">
      <c r="A37" s="497" t="s">
        <v>125</v>
      </c>
      <c r="B37" s="433" t="s">
        <v>327</v>
      </c>
      <c r="C37" s="512">
        <f>SUM(C31:C36)</f>
        <v>2040570832</v>
      </c>
      <c r="D37" s="205">
        <v>0</v>
      </c>
      <c r="E37" s="201">
        <f>SUM(E31:E36)</f>
        <v>2174455312</v>
      </c>
    </row>
    <row r="38" spans="1:5" ht="7.5" customHeight="1" thickTop="1" x14ac:dyDescent="0.25">
      <c r="A38" s="223"/>
      <c r="B38" s="167"/>
      <c r="C38" s="227"/>
      <c r="D38" s="227"/>
      <c r="E38" s="5"/>
    </row>
    <row r="39" spans="1:5" ht="15" customHeight="1" x14ac:dyDescent="0.25">
      <c r="A39" s="223"/>
      <c r="B39" s="167"/>
      <c r="C39" s="227"/>
      <c r="D39" s="227"/>
      <c r="E39" s="5" t="s">
        <v>426</v>
      </c>
    </row>
    <row r="40" spans="1:5" ht="15" customHeight="1" x14ac:dyDescent="0.25">
      <c r="A40" s="223"/>
      <c r="B40" s="167"/>
      <c r="C40" s="227"/>
      <c r="D40" s="227"/>
      <c r="E40" s="5" t="str">
        <f>E2</f>
        <v>a  6/2018. (V.31.) önkormányzati rendelethez</v>
      </c>
    </row>
    <row r="41" spans="1:5" ht="15" customHeight="1" x14ac:dyDescent="0.25">
      <c r="A41" s="223"/>
      <c r="B41" s="167"/>
      <c r="C41" s="226"/>
      <c r="D41" s="226"/>
      <c r="E41" s="226"/>
    </row>
    <row r="42" spans="1:5" ht="15" customHeight="1" thickBot="1" x14ac:dyDescent="0.3">
      <c r="A42" s="223"/>
      <c r="B42" s="167"/>
      <c r="C42" s="226"/>
      <c r="D42" s="226"/>
      <c r="E42" s="5" t="s">
        <v>585</v>
      </c>
    </row>
    <row r="43" spans="1:5" ht="48.6" thickTop="1" x14ac:dyDescent="0.25">
      <c r="A43" s="423" t="s">
        <v>146</v>
      </c>
      <c r="B43" s="427" t="s">
        <v>21</v>
      </c>
      <c r="C43" s="214" t="s">
        <v>144</v>
      </c>
      <c r="D43" s="206" t="s">
        <v>20</v>
      </c>
      <c r="E43" s="207" t="s">
        <v>499</v>
      </c>
    </row>
    <row r="44" spans="1:5" ht="15" customHeight="1" thickBot="1" x14ac:dyDescent="0.3">
      <c r="A44" s="424" t="s">
        <v>481</v>
      </c>
      <c r="B44" s="428" t="s">
        <v>482</v>
      </c>
      <c r="C44" s="215" t="s">
        <v>483</v>
      </c>
      <c r="D44" s="208" t="s">
        <v>484</v>
      </c>
      <c r="E44" s="209" t="s">
        <v>498</v>
      </c>
    </row>
    <row r="45" spans="1:5" ht="15" customHeight="1" thickTop="1" x14ac:dyDescent="0.25">
      <c r="A45" s="217" t="s">
        <v>139</v>
      </c>
      <c r="B45" s="434" t="s">
        <v>328</v>
      </c>
      <c r="C45" s="508">
        <v>277835</v>
      </c>
      <c r="D45" s="202">
        <v>0</v>
      </c>
      <c r="E45" s="192">
        <v>1092043</v>
      </c>
    </row>
    <row r="46" spans="1:5" ht="15" customHeight="1" x14ac:dyDescent="0.25">
      <c r="A46" s="211" t="s">
        <v>79</v>
      </c>
      <c r="B46" s="430" t="s">
        <v>329</v>
      </c>
      <c r="C46" s="509">
        <v>2589119</v>
      </c>
      <c r="D46" s="203">
        <v>0</v>
      </c>
      <c r="E46" s="195">
        <v>2668251</v>
      </c>
    </row>
    <row r="47" spans="1:5" ht="15" customHeight="1" x14ac:dyDescent="0.25">
      <c r="A47" s="211" t="s">
        <v>126</v>
      </c>
      <c r="B47" s="430" t="s">
        <v>330</v>
      </c>
      <c r="C47" s="509">
        <v>1236431</v>
      </c>
      <c r="D47" s="203">
        <v>0</v>
      </c>
      <c r="E47" s="195">
        <v>1227509</v>
      </c>
    </row>
    <row r="48" spans="1:5" ht="18" customHeight="1" x14ac:dyDescent="0.25">
      <c r="A48" s="212" t="s">
        <v>140</v>
      </c>
      <c r="B48" s="431" t="s">
        <v>331</v>
      </c>
      <c r="C48" s="238">
        <f>SUM(C45:C47)</f>
        <v>4103385</v>
      </c>
      <c r="D48" s="204">
        <v>0</v>
      </c>
      <c r="E48" s="198">
        <f>SUM(E45:E47)</f>
        <v>4987803</v>
      </c>
    </row>
    <row r="49" spans="1:5" ht="22.8" x14ac:dyDescent="0.25">
      <c r="A49" s="212" t="s">
        <v>127</v>
      </c>
      <c r="B49" s="431" t="s">
        <v>532</v>
      </c>
      <c r="C49" s="238">
        <v>0</v>
      </c>
      <c r="D49" s="204">
        <v>0</v>
      </c>
      <c r="E49" s="198">
        <v>0</v>
      </c>
    </row>
    <row r="50" spans="1:5" ht="18" customHeight="1" thickBot="1" x14ac:dyDescent="0.3">
      <c r="A50" s="213" t="s">
        <v>80</v>
      </c>
      <c r="B50" s="432" t="s">
        <v>533</v>
      </c>
      <c r="C50" s="510">
        <v>14841259</v>
      </c>
      <c r="D50" s="425">
        <v>0</v>
      </c>
      <c r="E50" s="225">
        <v>32150489</v>
      </c>
    </row>
    <row r="51" spans="1:5" ht="18" customHeight="1" thickTop="1" thickBot="1" x14ac:dyDescent="0.3">
      <c r="A51" s="230" t="s">
        <v>81</v>
      </c>
      <c r="B51" s="435" t="s">
        <v>534</v>
      </c>
      <c r="C51" s="511">
        <f>C37+C48+C49+C50</f>
        <v>2059515476</v>
      </c>
      <c r="D51" s="426">
        <v>0</v>
      </c>
      <c r="E51" s="233">
        <f>E37+E48+E49+E50</f>
        <v>2211593604</v>
      </c>
    </row>
    <row r="52" spans="1:5" ht="13.8" thickTop="1" x14ac:dyDescent="0.25">
      <c r="C52" s="231"/>
      <c r="D52" s="231"/>
      <c r="E52" s="231"/>
    </row>
    <row r="53" spans="1:5" x14ac:dyDescent="0.25">
      <c r="C53" s="231"/>
      <c r="D53" s="231"/>
      <c r="E53" s="231"/>
    </row>
    <row r="54" spans="1:5" x14ac:dyDescent="0.25">
      <c r="C54" s="232"/>
      <c r="D54" s="232"/>
      <c r="E54" s="232"/>
    </row>
    <row r="55" spans="1:5" x14ac:dyDescent="0.25">
      <c r="C55" s="232"/>
      <c r="D55" s="232"/>
      <c r="E55" s="232"/>
    </row>
    <row r="56" spans="1:5" x14ac:dyDescent="0.25">
      <c r="C56" s="232"/>
      <c r="D56" s="232"/>
      <c r="E56" s="232"/>
    </row>
    <row r="57" spans="1:5" x14ac:dyDescent="0.25">
      <c r="C57" s="232"/>
      <c r="D57" s="232"/>
      <c r="E57" s="232"/>
    </row>
    <row r="58" spans="1:5" x14ac:dyDescent="0.25">
      <c r="C58" s="232"/>
      <c r="D58" s="232"/>
      <c r="E58" s="232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342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6/2018.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708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v>90710215</v>
      </c>
      <c r="D8" s="202">
        <v>0</v>
      </c>
      <c r="E8" s="257">
        <v>92302092</v>
      </c>
    </row>
    <row r="9" spans="1:5" s="1" customFormat="1" ht="24" x14ac:dyDescent="0.25">
      <c r="A9" s="193" t="s">
        <v>64</v>
      </c>
      <c r="B9" s="439" t="s">
        <v>333</v>
      </c>
      <c r="C9" s="509">
        <v>46443025</v>
      </c>
      <c r="D9" s="203">
        <v>0</v>
      </c>
      <c r="E9" s="51">
        <v>55586011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v>7481422</v>
      </c>
      <c r="D10" s="203">
        <v>0</v>
      </c>
      <c r="E10" s="51">
        <v>7232472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SUM(C8:C10)</f>
        <v>144634662</v>
      </c>
      <c r="D11" s="204">
        <v>0</v>
      </c>
      <c r="E11" s="817">
        <f>SUM(E8:E10)</f>
        <v>155120575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v>0</v>
      </c>
      <c r="D12" s="203">
        <v>0</v>
      </c>
      <c r="E12" s="818"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v>0</v>
      </c>
      <c r="D13" s="203">
        <v>0</v>
      </c>
      <c r="E13" s="818"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f>SUM(C12:C13)</f>
        <v>0</v>
      </c>
      <c r="D14" s="204">
        <v>0</v>
      </c>
      <c r="E14" s="817">
        <f>SUM(E12:E13)</f>
        <v>0</v>
      </c>
    </row>
    <row r="15" spans="1:5" s="1" customFormat="1" x14ac:dyDescent="0.25">
      <c r="A15" s="193" t="s">
        <v>70</v>
      </c>
      <c r="B15" s="439" t="s">
        <v>337</v>
      </c>
      <c r="C15" s="509">
        <v>78437817</v>
      </c>
      <c r="D15" s="203">
        <v>0</v>
      </c>
      <c r="E15" s="51">
        <v>73129648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v>4723725</v>
      </c>
      <c r="D16" s="203">
        <v>0</v>
      </c>
      <c r="E16" s="51">
        <v>6991699</v>
      </c>
    </row>
    <row r="17" spans="1:5" s="1" customFormat="1" ht="15" customHeight="1" x14ac:dyDescent="0.25">
      <c r="A17" s="193" t="s">
        <v>72</v>
      </c>
      <c r="B17" s="439" t="s">
        <v>586</v>
      </c>
      <c r="C17" s="509">
        <v>121020</v>
      </c>
      <c r="D17" s="203">
        <v>0</v>
      </c>
      <c r="E17" s="51">
        <v>109126904</v>
      </c>
    </row>
    <row r="18" spans="1:5" s="1" customFormat="1" ht="15" customHeight="1" x14ac:dyDescent="0.25">
      <c r="A18" s="193">
        <v>11</v>
      </c>
      <c r="B18" s="439" t="s">
        <v>587</v>
      </c>
      <c r="C18" s="509">
        <v>9778711</v>
      </c>
      <c r="D18" s="203"/>
      <c r="E18" s="51">
        <v>41019583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93061273</v>
      </c>
      <c r="D19" s="204">
        <v>0</v>
      </c>
      <c r="E19" s="817">
        <f>SUM(E15:E18)</f>
        <v>230267834</v>
      </c>
    </row>
    <row r="20" spans="1:5" s="1" customFormat="1" ht="15" customHeight="1" x14ac:dyDescent="0.25">
      <c r="A20" s="193">
        <v>13</v>
      </c>
      <c r="B20" s="439" t="s">
        <v>588</v>
      </c>
      <c r="C20" s="509">
        <v>10508920</v>
      </c>
      <c r="D20" s="203">
        <v>0</v>
      </c>
      <c r="E20" s="51">
        <v>9967743</v>
      </c>
    </row>
    <row r="21" spans="1:5" s="1" customFormat="1" ht="15" customHeight="1" x14ac:dyDescent="0.25">
      <c r="A21" s="193">
        <v>14</v>
      </c>
      <c r="B21" s="439" t="s">
        <v>589</v>
      </c>
      <c r="C21" s="509">
        <v>65706581</v>
      </c>
      <c r="D21" s="203">
        <v>0</v>
      </c>
      <c r="E21" s="51">
        <v>55307900</v>
      </c>
    </row>
    <row r="22" spans="1:5" s="1" customFormat="1" ht="15" customHeight="1" x14ac:dyDescent="0.25">
      <c r="A22" s="193">
        <v>15</v>
      </c>
      <c r="B22" s="439" t="s">
        <v>590</v>
      </c>
      <c r="C22" s="509">
        <v>175500</v>
      </c>
      <c r="D22" s="203">
        <v>0</v>
      </c>
      <c r="E22" s="51">
        <v>351000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v>34342</v>
      </c>
      <c r="D23" s="203">
        <v>0</v>
      </c>
      <c r="E23" s="51">
        <v>0</v>
      </c>
    </row>
    <row r="24" spans="1:5" ht="15" customHeight="1" x14ac:dyDescent="0.25">
      <c r="A24" s="196">
        <v>17</v>
      </c>
      <c r="B24" s="440" t="s">
        <v>593</v>
      </c>
      <c r="C24" s="238">
        <f>SUM(C20:C23)</f>
        <v>76425343</v>
      </c>
      <c r="D24" s="204">
        <v>0</v>
      </c>
      <c r="E24" s="817">
        <f>SUM(E20:E23)</f>
        <v>65626643</v>
      </c>
    </row>
    <row r="25" spans="1:5" ht="15" customHeight="1" x14ac:dyDescent="0.25">
      <c r="A25" s="193">
        <v>18</v>
      </c>
      <c r="B25" s="439" t="s">
        <v>594</v>
      </c>
      <c r="C25" s="509">
        <v>21675328</v>
      </c>
      <c r="D25" s="203">
        <v>0</v>
      </c>
      <c r="E25" s="51">
        <v>23466272</v>
      </c>
    </row>
    <row r="26" spans="1:5" ht="15" customHeight="1" x14ac:dyDescent="0.25">
      <c r="A26" s="193">
        <v>19</v>
      </c>
      <c r="B26" s="439" t="s">
        <v>595</v>
      </c>
      <c r="C26" s="509">
        <v>12190288</v>
      </c>
      <c r="D26" s="203">
        <v>0</v>
      </c>
      <c r="E26" s="51">
        <v>15657561</v>
      </c>
    </row>
    <row r="27" spans="1:5" ht="15" customHeight="1" x14ac:dyDescent="0.25">
      <c r="A27" s="193">
        <v>20</v>
      </c>
      <c r="B27" s="439" t="s">
        <v>596</v>
      </c>
      <c r="C27" s="509">
        <v>9683203</v>
      </c>
      <c r="D27" s="203">
        <v>0</v>
      </c>
      <c r="E27" s="51">
        <v>9195028</v>
      </c>
    </row>
    <row r="28" spans="1:5" ht="15" customHeight="1" x14ac:dyDescent="0.25">
      <c r="A28" s="196">
        <v>21</v>
      </c>
      <c r="B28" s="440" t="s">
        <v>597</v>
      </c>
      <c r="C28" s="238">
        <f>SUM(C25:C27)</f>
        <v>43548819</v>
      </c>
      <c r="D28" s="204">
        <v>0</v>
      </c>
      <c r="E28" s="817">
        <f>SUM(E25:E27)</f>
        <v>48318861</v>
      </c>
    </row>
    <row r="29" spans="1:5" ht="15" customHeight="1" x14ac:dyDescent="0.25">
      <c r="A29" s="196">
        <v>22</v>
      </c>
      <c r="B29" s="440" t="s">
        <v>339</v>
      </c>
      <c r="C29" s="238">
        <v>45240979</v>
      </c>
      <c r="D29" s="204">
        <v>0</v>
      </c>
      <c r="E29" s="79">
        <v>44948315</v>
      </c>
    </row>
    <row r="30" spans="1:5" ht="15" customHeight="1" x14ac:dyDescent="0.25">
      <c r="A30" s="196">
        <v>23</v>
      </c>
      <c r="B30" s="440" t="s">
        <v>340</v>
      </c>
      <c r="C30" s="238">
        <v>85345228</v>
      </c>
      <c r="D30" s="204">
        <v>0</v>
      </c>
      <c r="E30" s="79">
        <v>93575348</v>
      </c>
    </row>
    <row r="31" spans="1:5" ht="18" customHeight="1" x14ac:dyDescent="0.25">
      <c r="A31" s="196">
        <v>24</v>
      </c>
      <c r="B31" s="440" t="s">
        <v>23</v>
      </c>
      <c r="C31" s="238">
        <f>C11+C14+C19-C24-C28-C29-C30</f>
        <v>-12864434</v>
      </c>
      <c r="D31" s="513">
        <f>D11+D14+D19-D24-D28-D29-D30</f>
        <v>0</v>
      </c>
      <c r="E31" s="819">
        <f>E11+E14+E19-E24-E28-E29-E30</f>
        <v>132919242</v>
      </c>
    </row>
    <row r="32" spans="1:5" ht="15" customHeight="1" x14ac:dyDescent="0.25">
      <c r="A32" s="193">
        <v>25</v>
      </c>
      <c r="B32" s="500" t="s">
        <v>598</v>
      </c>
      <c r="C32" s="509">
        <v>299000</v>
      </c>
      <c r="D32" s="203">
        <v>0</v>
      </c>
      <c r="E32" s="818">
        <v>299000</v>
      </c>
    </row>
    <row r="33" spans="1:5" ht="24" x14ac:dyDescent="0.25">
      <c r="A33" s="706">
        <v>26</v>
      </c>
      <c r="B33" s="635" t="s">
        <v>599</v>
      </c>
      <c r="C33" s="509">
        <v>0</v>
      </c>
      <c r="D33" s="203">
        <v>0</v>
      </c>
      <c r="E33" s="818">
        <v>0</v>
      </c>
    </row>
    <row r="34" spans="1:5" ht="24" x14ac:dyDescent="0.25">
      <c r="A34" s="706">
        <v>27</v>
      </c>
      <c r="B34" s="635" t="s">
        <v>600</v>
      </c>
      <c r="C34" s="509">
        <v>0</v>
      </c>
      <c r="D34" s="203">
        <v>0</v>
      </c>
      <c r="E34" s="818">
        <v>0</v>
      </c>
    </row>
    <row r="35" spans="1:5" ht="24" x14ac:dyDescent="0.25">
      <c r="A35" s="193">
        <v>28</v>
      </c>
      <c r="B35" s="707" t="s">
        <v>601</v>
      </c>
      <c r="C35" s="509">
        <v>1934836</v>
      </c>
      <c r="D35" s="203">
        <v>0</v>
      </c>
      <c r="E35" s="195">
        <v>706076</v>
      </c>
    </row>
    <row r="36" spans="1:5" ht="15" customHeight="1" x14ac:dyDescent="0.25">
      <c r="A36" s="193">
        <v>29</v>
      </c>
      <c r="B36" s="500" t="s">
        <v>602</v>
      </c>
      <c r="C36" s="586">
        <v>0</v>
      </c>
      <c r="D36" s="501">
        <v>0</v>
      </c>
      <c r="E36" s="502">
        <v>0</v>
      </c>
    </row>
    <row r="37" spans="1:5" ht="24" x14ac:dyDescent="0.25">
      <c r="A37" s="706">
        <v>30</v>
      </c>
      <c r="B37" s="635" t="s">
        <v>603</v>
      </c>
      <c r="C37" s="586">
        <v>0</v>
      </c>
      <c r="D37" s="501">
        <v>0</v>
      </c>
      <c r="E37" s="502">
        <v>0</v>
      </c>
    </row>
    <row r="38" spans="1:5" ht="24" x14ac:dyDescent="0.25">
      <c r="A38" s="706">
        <v>31</v>
      </c>
      <c r="B38" s="635" t="s">
        <v>604</v>
      </c>
      <c r="C38" s="586">
        <v>0</v>
      </c>
      <c r="D38" s="501">
        <v>0</v>
      </c>
      <c r="E38" s="502">
        <v>0</v>
      </c>
    </row>
    <row r="39" spans="1:5" ht="23.4" thickBot="1" x14ac:dyDescent="0.3">
      <c r="A39" s="710">
        <v>32</v>
      </c>
      <c r="B39" s="711" t="s">
        <v>605</v>
      </c>
      <c r="C39" s="510">
        <f>SUM(C32:C38)</f>
        <v>2233836</v>
      </c>
      <c r="D39" s="815">
        <f>SUM(D32:D38)</f>
        <v>0</v>
      </c>
      <c r="E39" s="225">
        <f>SUM(E32:E38)</f>
        <v>1005076</v>
      </c>
    </row>
    <row r="40" spans="1:5" ht="15" customHeight="1" thickTop="1" x14ac:dyDescent="0.25">
      <c r="A40" s="189"/>
      <c r="B40" s="185"/>
      <c r="C40" s="186"/>
      <c r="D40" s="186"/>
      <c r="E40" s="235" t="s">
        <v>343</v>
      </c>
    </row>
    <row r="41" spans="1:5" ht="15" customHeight="1" x14ac:dyDescent="0.25">
      <c r="A41" s="189"/>
      <c r="B41" s="185"/>
      <c r="C41" s="186"/>
      <c r="D41" s="186"/>
      <c r="E41" s="235" t="str">
        <f>E2</f>
        <v>a  6/2018. (V.31.) önkormányzati rendelethez</v>
      </c>
    </row>
    <row r="42" spans="1:5" ht="15" customHeight="1" x14ac:dyDescent="0.25">
      <c r="A42" s="189"/>
      <c r="C42" s="186"/>
      <c r="D42" s="186"/>
      <c r="E42" s="186"/>
    </row>
    <row r="43" spans="1:5" ht="15" customHeight="1" thickBot="1" x14ac:dyDescent="0.3">
      <c r="A43" s="189"/>
      <c r="B43" s="185"/>
      <c r="C43" s="10"/>
      <c r="D43" s="15"/>
      <c r="E43" s="5" t="s">
        <v>585</v>
      </c>
    </row>
    <row r="44" spans="1:5" ht="48.75" customHeight="1" thickTop="1" x14ac:dyDescent="0.25">
      <c r="A44" s="30" t="s">
        <v>146</v>
      </c>
      <c r="B44" s="31" t="s">
        <v>128</v>
      </c>
      <c r="C44" s="214" t="s">
        <v>144</v>
      </c>
      <c r="D44" s="31" t="s">
        <v>20</v>
      </c>
      <c r="E44" s="32" t="s">
        <v>22</v>
      </c>
    </row>
    <row r="45" spans="1:5" ht="15" customHeight="1" thickBot="1" x14ac:dyDescent="0.3">
      <c r="A45" s="47" t="s">
        <v>481</v>
      </c>
      <c r="B45" s="48" t="s">
        <v>497</v>
      </c>
      <c r="C45" s="437" t="s">
        <v>483</v>
      </c>
      <c r="D45" s="48" t="s">
        <v>484</v>
      </c>
      <c r="E45" s="49" t="s">
        <v>498</v>
      </c>
    </row>
    <row r="46" spans="1:5" ht="15" customHeight="1" thickTop="1" x14ac:dyDescent="0.25">
      <c r="A46" s="709">
        <v>33</v>
      </c>
      <c r="B46" s="635" t="s">
        <v>610</v>
      </c>
      <c r="C46" s="816">
        <v>0</v>
      </c>
      <c r="D46" s="501">
        <v>0</v>
      </c>
      <c r="E46" s="502">
        <v>0</v>
      </c>
    </row>
    <row r="47" spans="1:5" ht="24" x14ac:dyDescent="0.25">
      <c r="A47" s="706">
        <v>34</v>
      </c>
      <c r="B47" s="635" t="s">
        <v>606</v>
      </c>
      <c r="C47" s="509">
        <v>0</v>
      </c>
      <c r="D47" s="203">
        <v>0</v>
      </c>
      <c r="E47" s="195">
        <v>0</v>
      </c>
    </row>
    <row r="48" spans="1:5" ht="15" customHeight="1" x14ac:dyDescent="0.25">
      <c r="A48" s="706">
        <v>35</v>
      </c>
      <c r="B48" s="635" t="s">
        <v>607</v>
      </c>
      <c r="C48" s="509">
        <v>8840</v>
      </c>
      <c r="D48" s="203">
        <v>0</v>
      </c>
      <c r="E48" s="195">
        <v>39838</v>
      </c>
    </row>
    <row r="49" spans="1:6" ht="15" customHeight="1" x14ac:dyDescent="0.25">
      <c r="A49" s="706">
        <v>36</v>
      </c>
      <c r="B49" s="635" t="s">
        <v>609</v>
      </c>
      <c r="C49" s="509">
        <v>0</v>
      </c>
      <c r="D49" s="203">
        <v>0</v>
      </c>
      <c r="E49" s="195">
        <v>0</v>
      </c>
    </row>
    <row r="50" spans="1:6" ht="15" customHeight="1" x14ac:dyDescent="0.25">
      <c r="A50" s="706">
        <v>37</v>
      </c>
      <c r="B50" s="635" t="s">
        <v>608</v>
      </c>
      <c r="C50" s="509">
        <v>0</v>
      </c>
      <c r="D50" s="203">
        <v>0</v>
      </c>
      <c r="E50" s="195">
        <v>0</v>
      </c>
    </row>
    <row r="51" spans="1:6" ht="15" customHeight="1" x14ac:dyDescent="0.25">
      <c r="A51" s="196">
        <v>38</v>
      </c>
      <c r="B51" s="708" t="s">
        <v>611</v>
      </c>
      <c r="C51" s="238">
        <f>SUM(C46:C50)</f>
        <v>8840</v>
      </c>
      <c r="D51" s="513">
        <f>SUM(D46:D50)</f>
        <v>0</v>
      </c>
      <c r="E51" s="198">
        <f>SUM(E46:E50)</f>
        <v>39838</v>
      </c>
    </row>
    <row r="52" spans="1:6" ht="18" customHeight="1" thickBot="1" x14ac:dyDescent="0.3">
      <c r="A52" s="199">
        <v>39</v>
      </c>
      <c r="B52" s="441" t="s">
        <v>341</v>
      </c>
      <c r="C52" s="512">
        <f>C39-C51</f>
        <v>2224996</v>
      </c>
      <c r="D52" s="205">
        <v>0</v>
      </c>
      <c r="E52" s="201">
        <f>E39-E51</f>
        <v>965238</v>
      </c>
    </row>
    <row r="53" spans="1:6" ht="18" customHeight="1" thickTop="1" thickBot="1" x14ac:dyDescent="0.3">
      <c r="A53" s="199">
        <v>40</v>
      </c>
      <c r="B53" s="441" t="s">
        <v>612</v>
      </c>
      <c r="C53" s="512">
        <f>C31+C52</f>
        <v>-10639438</v>
      </c>
      <c r="D53" s="205">
        <v>0</v>
      </c>
      <c r="E53" s="201">
        <f>E31+E52</f>
        <v>133884480</v>
      </c>
    </row>
    <row r="54" spans="1:6" ht="18" customHeight="1" thickTop="1" x14ac:dyDescent="0.25">
      <c r="B54" s="164"/>
      <c r="C54" s="168"/>
      <c r="D54" s="168"/>
      <c r="E54" s="168"/>
    </row>
    <row r="55" spans="1:6" x14ac:dyDescent="0.25">
      <c r="B55" s="164"/>
      <c r="C55" s="168"/>
      <c r="D55" s="168"/>
      <c r="E55" s="168"/>
      <c r="F55" s="236"/>
    </row>
    <row r="56" spans="1:6" x14ac:dyDescent="0.25">
      <c r="B56" s="164"/>
      <c r="C56" s="168"/>
      <c r="D56" s="168"/>
      <c r="E56" s="168"/>
      <c r="F56" s="236"/>
    </row>
    <row r="57" spans="1:6" x14ac:dyDescent="0.25">
      <c r="B57" s="164"/>
      <c r="C57" s="163"/>
      <c r="D57" s="163"/>
      <c r="E57" s="163"/>
      <c r="F57" s="236"/>
    </row>
    <row r="58" spans="1:6" x14ac:dyDescent="0.25">
      <c r="B58" s="164"/>
      <c r="C58" s="163"/>
      <c r="D58" s="163"/>
      <c r="E58" s="163"/>
      <c r="F58" s="236"/>
    </row>
    <row r="59" spans="1:6" x14ac:dyDescent="0.25">
      <c r="B59" s="164"/>
      <c r="C59" s="168"/>
      <c r="D59" s="168"/>
      <c r="E59" s="168"/>
      <c r="F59" s="236"/>
    </row>
    <row r="60" spans="1:6" x14ac:dyDescent="0.25">
      <c r="B60" s="164"/>
      <c r="C60" s="168"/>
      <c r="D60" s="168"/>
      <c r="E60" s="168"/>
      <c r="F60" s="236"/>
    </row>
    <row r="61" spans="1:6" x14ac:dyDescent="0.25">
      <c r="B61" s="164"/>
      <c r="C61" s="168"/>
      <c r="D61" s="168"/>
      <c r="E61" s="168"/>
      <c r="F61" s="236"/>
    </row>
    <row r="62" spans="1:6" x14ac:dyDescent="0.25">
      <c r="B62" s="164"/>
      <c r="C62" s="168"/>
      <c r="D62" s="168"/>
      <c r="E62" s="168"/>
      <c r="F62" s="236"/>
    </row>
    <row r="63" spans="1:6" x14ac:dyDescent="0.25">
      <c r="F63" s="236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429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6/2018. (V.31.)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711</v>
      </c>
      <c r="B4" s="976"/>
      <c r="C4" s="976"/>
      <c r="D4" s="976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585</v>
      </c>
    </row>
    <row r="7" spans="1:5" s="15" customFormat="1" ht="24.6" thickTop="1" x14ac:dyDescent="0.25">
      <c r="A7" s="30" t="s">
        <v>146</v>
      </c>
      <c r="B7" s="31" t="s">
        <v>128</v>
      </c>
      <c r="C7" s="32" t="s">
        <v>22</v>
      </c>
      <c r="D7" s="165"/>
    </row>
    <row r="8" spans="1:5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5" s="1" customFormat="1" ht="15" customHeight="1" thickTop="1" x14ac:dyDescent="0.25">
      <c r="A9" s="190" t="s">
        <v>63</v>
      </c>
      <c r="B9" s="191" t="s">
        <v>1</v>
      </c>
      <c r="C9" s="820">
        <v>403743790</v>
      </c>
      <c r="D9" s="163"/>
      <c r="E9" s="514"/>
    </row>
    <row r="10" spans="1:5" s="1" customFormat="1" ht="15" customHeight="1" x14ac:dyDescent="0.25">
      <c r="A10" s="193" t="s">
        <v>64</v>
      </c>
      <c r="B10" s="194" t="s">
        <v>2</v>
      </c>
      <c r="C10" s="821">
        <v>287469755</v>
      </c>
      <c r="D10" s="163"/>
      <c r="E10" s="514"/>
    </row>
    <row r="11" spans="1:5" s="1" customFormat="1" ht="15" customHeight="1" x14ac:dyDescent="0.25">
      <c r="A11" s="196" t="s">
        <v>65</v>
      </c>
      <c r="B11" s="197" t="s">
        <v>3</v>
      </c>
      <c r="C11" s="240">
        <f>C9-C10</f>
        <v>116274035</v>
      </c>
      <c r="D11" s="163"/>
      <c r="E11" s="515"/>
    </row>
    <row r="12" spans="1:5" s="1" customFormat="1" ht="15" customHeight="1" x14ac:dyDescent="0.25">
      <c r="A12" s="193" t="s">
        <v>66</v>
      </c>
      <c r="B12" s="194" t="s">
        <v>4</v>
      </c>
      <c r="C12" s="821">
        <v>183186819</v>
      </c>
      <c r="D12" s="163"/>
      <c r="E12" s="514"/>
    </row>
    <row r="13" spans="1:5" s="1" customFormat="1" ht="15" customHeight="1" x14ac:dyDescent="0.25">
      <c r="A13" s="193" t="s">
        <v>67</v>
      </c>
      <c r="B13" s="194" t="s">
        <v>5</v>
      </c>
      <c r="C13" s="821">
        <v>121233374</v>
      </c>
      <c r="D13" s="163"/>
      <c r="E13" s="514"/>
    </row>
    <row r="14" spans="1:5" s="1" customFormat="1" ht="15" customHeight="1" x14ac:dyDescent="0.25">
      <c r="A14" s="196" t="s">
        <v>68</v>
      </c>
      <c r="B14" s="197" t="s">
        <v>6</v>
      </c>
      <c r="C14" s="240">
        <f>C12-C13</f>
        <v>61953445</v>
      </c>
      <c r="D14" s="163"/>
      <c r="E14" s="515"/>
    </row>
    <row r="15" spans="1:5" s="1" customFormat="1" ht="15" customHeight="1" x14ac:dyDescent="0.25">
      <c r="A15" s="196" t="s">
        <v>69</v>
      </c>
      <c r="B15" s="197" t="s">
        <v>7</v>
      </c>
      <c r="C15" s="240">
        <f>C11+C14</f>
        <v>178227480</v>
      </c>
      <c r="D15" s="163"/>
      <c r="E15" s="515"/>
    </row>
    <row r="16" spans="1:5" s="1" customFormat="1" ht="15" customHeight="1" x14ac:dyDescent="0.25">
      <c r="A16" s="193" t="s">
        <v>70</v>
      </c>
      <c r="B16" s="194" t="s">
        <v>8</v>
      </c>
      <c r="C16" s="239">
        <v>0</v>
      </c>
      <c r="D16" s="163"/>
      <c r="E16" s="515"/>
    </row>
    <row r="17" spans="1:5" s="1" customFormat="1" ht="15" customHeight="1" x14ac:dyDescent="0.25">
      <c r="A17" s="193" t="s">
        <v>71</v>
      </c>
      <c r="B17" s="194" t="s">
        <v>9</v>
      </c>
      <c r="C17" s="239">
        <v>0</v>
      </c>
      <c r="D17" s="163"/>
      <c r="E17" s="515"/>
    </row>
    <row r="18" spans="1:5" s="1" customFormat="1" ht="15" customHeight="1" x14ac:dyDescent="0.25">
      <c r="A18" s="196" t="s">
        <v>72</v>
      </c>
      <c r="B18" s="197" t="s">
        <v>10</v>
      </c>
      <c r="C18" s="240">
        <v>0</v>
      </c>
      <c r="D18" s="163"/>
    </row>
    <row r="19" spans="1:5" s="1" customFormat="1" ht="15" customHeight="1" x14ac:dyDescent="0.25">
      <c r="A19" s="193" t="s">
        <v>130</v>
      </c>
      <c r="B19" s="194" t="s">
        <v>11</v>
      </c>
      <c r="C19" s="239">
        <v>0</v>
      </c>
      <c r="D19" s="163"/>
    </row>
    <row r="20" spans="1:5" s="1" customFormat="1" ht="15" customHeight="1" x14ac:dyDescent="0.25">
      <c r="A20" s="193" t="s">
        <v>73</v>
      </c>
      <c r="B20" s="194" t="s">
        <v>12</v>
      </c>
      <c r="C20" s="239">
        <v>0</v>
      </c>
      <c r="D20" s="163"/>
    </row>
    <row r="21" spans="1:5" s="1" customFormat="1" ht="15" customHeight="1" x14ac:dyDescent="0.25">
      <c r="A21" s="196" t="s">
        <v>131</v>
      </c>
      <c r="B21" s="197" t="s">
        <v>13</v>
      </c>
      <c r="C21" s="240">
        <v>0</v>
      </c>
      <c r="D21" s="163"/>
    </row>
    <row r="22" spans="1:5" s="1" customFormat="1" ht="15" customHeight="1" x14ac:dyDescent="0.25">
      <c r="A22" s="196" t="s">
        <v>132</v>
      </c>
      <c r="B22" s="197" t="s">
        <v>14</v>
      </c>
      <c r="C22" s="240">
        <v>0</v>
      </c>
      <c r="D22" s="163"/>
    </row>
    <row r="23" spans="1:5" s="1" customFormat="1" ht="15" customHeight="1" x14ac:dyDescent="0.25">
      <c r="A23" s="196" t="s">
        <v>133</v>
      </c>
      <c r="B23" s="197" t="s">
        <v>15</v>
      </c>
      <c r="C23" s="240">
        <f>C15+C22</f>
        <v>178227480</v>
      </c>
      <c r="D23" s="163"/>
    </row>
    <row r="24" spans="1:5" s="1" customFormat="1" ht="15" customHeight="1" x14ac:dyDescent="0.25">
      <c r="A24" s="196" t="s">
        <v>74</v>
      </c>
      <c r="B24" s="197" t="s">
        <v>16</v>
      </c>
      <c r="C24" s="822">
        <v>3760294</v>
      </c>
      <c r="D24" s="8"/>
    </row>
    <row r="25" spans="1:5" ht="15" customHeight="1" x14ac:dyDescent="0.25">
      <c r="A25" s="196" t="s">
        <v>134</v>
      </c>
      <c r="B25" s="197" t="s">
        <v>17</v>
      </c>
      <c r="C25" s="240">
        <f>C15-C24</f>
        <v>174467186</v>
      </c>
    </row>
    <row r="26" spans="1:5" ht="15" customHeight="1" x14ac:dyDescent="0.25">
      <c r="A26" s="196" t="s">
        <v>135</v>
      </c>
      <c r="B26" s="197" t="s">
        <v>19</v>
      </c>
      <c r="C26" s="240">
        <v>0</v>
      </c>
    </row>
    <row r="27" spans="1:5" ht="15" customHeight="1" thickBot="1" x14ac:dyDescent="0.3">
      <c r="A27" s="199" t="s">
        <v>62</v>
      </c>
      <c r="B27" s="200" t="s">
        <v>18</v>
      </c>
      <c r="C27" s="241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6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430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6/2018. (V.31.)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6" t="s">
        <v>712</v>
      </c>
      <c r="B4" s="976"/>
      <c r="C4" s="976"/>
      <c r="D4" s="976"/>
      <c r="E4" s="976"/>
      <c r="F4" s="976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24.6" thickTop="1" x14ac:dyDescent="0.25">
      <c r="A8" s="190" t="s">
        <v>63</v>
      </c>
      <c r="B8" s="526" t="s">
        <v>358</v>
      </c>
      <c r="C8" s="23">
        <v>39678820</v>
      </c>
      <c r="D8" s="23">
        <v>40678820</v>
      </c>
      <c r="E8" s="23">
        <v>40678820</v>
      </c>
      <c r="F8" s="532">
        <f>E8/D8</f>
        <v>1</v>
      </c>
    </row>
    <row r="9" spans="1:6" s="1" customFormat="1" ht="24" x14ac:dyDescent="0.25">
      <c r="A9" s="193" t="s">
        <v>64</v>
      </c>
      <c r="B9" s="527" t="s">
        <v>359</v>
      </c>
      <c r="C9" s="23">
        <v>13156510</v>
      </c>
      <c r="D9" s="23">
        <v>13523510</v>
      </c>
      <c r="E9" s="23">
        <v>13523510</v>
      </c>
      <c r="F9" s="533">
        <f>E9/D9</f>
        <v>1</v>
      </c>
    </row>
    <row r="10" spans="1:6" s="1" customFormat="1" ht="24" x14ac:dyDescent="0.25">
      <c r="A10" s="193" t="s">
        <v>65</v>
      </c>
      <c r="B10" s="527" t="s">
        <v>360</v>
      </c>
      <c r="C10" s="23">
        <v>5965859</v>
      </c>
      <c r="D10" s="23">
        <v>6034871</v>
      </c>
      <c r="E10" s="23">
        <v>6034871</v>
      </c>
      <c r="F10" s="533">
        <f>E10/D10</f>
        <v>1</v>
      </c>
    </row>
    <row r="11" spans="1:6" s="1" customFormat="1" ht="24" x14ac:dyDescent="0.25">
      <c r="A11" s="193" t="s">
        <v>66</v>
      </c>
      <c r="B11" s="716" t="s">
        <v>361</v>
      </c>
      <c r="C11" s="23">
        <v>1200000</v>
      </c>
      <c r="D11" s="23">
        <v>1340910</v>
      </c>
      <c r="E11" s="23">
        <v>1340910</v>
      </c>
      <c r="F11" s="533">
        <f>E11/D11</f>
        <v>1</v>
      </c>
    </row>
    <row r="12" spans="1:6" s="1" customFormat="1" ht="24" x14ac:dyDescent="0.25">
      <c r="A12" s="193" t="s">
        <v>67</v>
      </c>
      <c r="B12" s="718" t="s">
        <v>618</v>
      </c>
      <c r="C12" s="23">
        <v>0</v>
      </c>
      <c r="D12" s="23">
        <v>11551537</v>
      </c>
      <c r="E12" s="23">
        <v>11551537</v>
      </c>
      <c r="F12" s="533">
        <f t="shared" ref="F12" si="0">E12/D12</f>
        <v>1</v>
      </c>
    </row>
    <row r="13" spans="1:6" s="1" customFormat="1" ht="24" x14ac:dyDescent="0.25">
      <c r="A13" s="242">
        <v>6</v>
      </c>
      <c r="B13" s="717" t="s">
        <v>717</v>
      </c>
      <c r="C13" s="39">
        <f>SUM(C8:C12)</f>
        <v>60001189</v>
      </c>
      <c r="D13" s="39">
        <f>SUM(D8:D12)</f>
        <v>73129648</v>
      </c>
      <c r="E13" s="39">
        <f>SUM(E8:E12)</f>
        <v>73129648</v>
      </c>
      <c r="F13" s="534">
        <f t="shared" ref="F13:F34" si="1">E13/D13</f>
        <v>1</v>
      </c>
    </row>
    <row r="14" spans="1:6" s="1" customFormat="1" ht="24" x14ac:dyDescent="0.25">
      <c r="A14" s="242">
        <v>7</v>
      </c>
      <c r="B14" s="719" t="s">
        <v>363</v>
      </c>
      <c r="C14" s="39">
        <v>652747</v>
      </c>
      <c r="D14" s="39">
        <v>2884299</v>
      </c>
      <c r="E14" s="39">
        <f>SUM(E15:E17)</f>
        <v>2921299</v>
      </c>
      <c r="F14" s="534">
        <f t="shared" si="1"/>
        <v>1.0128280736497846</v>
      </c>
    </row>
    <row r="15" spans="1:6" s="1" customFormat="1" ht="15" customHeight="1" x14ac:dyDescent="0.25">
      <c r="A15" s="706">
        <v>8</v>
      </c>
      <c r="B15" s="635" t="s">
        <v>713</v>
      </c>
      <c r="C15" s="23">
        <v>0</v>
      </c>
      <c r="D15" s="23">
        <v>0</v>
      </c>
      <c r="E15" s="23">
        <v>37000</v>
      </c>
      <c r="F15" s="533"/>
    </row>
    <row r="16" spans="1:6" s="1" customFormat="1" ht="24" x14ac:dyDescent="0.25">
      <c r="A16" s="706">
        <v>9</v>
      </c>
      <c r="B16" s="635" t="s">
        <v>714</v>
      </c>
      <c r="C16" s="23">
        <v>0</v>
      </c>
      <c r="D16" s="23">
        <v>0</v>
      </c>
      <c r="E16" s="23">
        <v>1773846</v>
      </c>
      <c r="F16" s="533"/>
    </row>
    <row r="17" spans="1:6" s="1" customFormat="1" ht="15" customHeight="1" x14ac:dyDescent="0.25">
      <c r="A17" s="706">
        <v>10</v>
      </c>
      <c r="B17" s="635" t="s">
        <v>619</v>
      </c>
      <c r="C17" s="23">
        <v>0</v>
      </c>
      <c r="D17" s="23">
        <v>0</v>
      </c>
      <c r="E17" s="23">
        <v>1110453</v>
      </c>
      <c r="F17" s="534"/>
    </row>
    <row r="18" spans="1:6" s="1" customFormat="1" ht="22.8" x14ac:dyDescent="0.25">
      <c r="A18" s="196">
        <v>11</v>
      </c>
      <c r="B18" s="720" t="s">
        <v>718</v>
      </c>
      <c r="C18" s="35">
        <f>C13+C14</f>
        <v>60653936</v>
      </c>
      <c r="D18" s="35">
        <f t="shared" ref="D18:E18" si="2">D13+D14</f>
        <v>76013947</v>
      </c>
      <c r="E18" s="35">
        <f t="shared" si="2"/>
        <v>76050947</v>
      </c>
      <c r="F18" s="535">
        <f t="shared" si="1"/>
        <v>1.0004867527797234</v>
      </c>
    </row>
    <row r="19" spans="1:6" s="1" customFormat="1" ht="15" customHeight="1" x14ac:dyDescent="0.25">
      <c r="A19" s="242">
        <v>12</v>
      </c>
      <c r="B19" s="528" t="s">
        <v>364</v>
      </c>
      <c r="C19" s="39">
        <v>26600000</v>
      </c>
      <c r="D19" s="39">
        <v>26600000</v>
      </c>
      <c r="E19" s="39">
        <v>26600000</v>
      </c>
      <c r="F19" s="535">
        <f t="shared" si="1"/>
        <v>1</v>
      </c>
    </row>
    <row r="20" spans="1:6" s="1" customFormat="1" ht="24" x14ac:dyDescent="0.25">
      <c r="A20" s="242">
        <v>13</v>
      </c>
      <c r="B20" s="528" t="s">
        <v>365</v>
      </c>
      <c r="C20" s="39">
        <v>0</v>
      </c>
      <c r="D20" s="39">
        <v>109011464</v>
      </c>
      <c r="E20" s="39">
        <f>E21+E22</f>
        <v>109011464</v>
      </c>
      <c r="F20" s="535">
        <f t="shared" si="1"/>
        <v>1</v>
      </c>
    </row>
    <row r="21" spans="1:6" s="1" customFormat="1" ht="24" x14ac:dyDescent="0.25">
      <c r="A21" s="193">
        <v>14</v>
      </c>
      <c r="B21" s="527" t="s">
        <v>715</v>
      </c>
      <c r="C21" s="23"/>
      <c r="D21" s="23"/>
      <c r="E21" s="23">
        <v>81871187</v>
      </c>
      <c r="F21" s="533"/>
    </row>
    <row r="22" spans="1:6" s="1" customFormat="1" ht="15" customHeight="1" x14ac:dyDescent="0.25">
      <c r="A22" s="193">
        <v>15</v>
      </c>
      <c r="B22" s="527" t="s">
        <v>716</v>
      </c>
      <c r="C22" s="23"/>
      <c r="D22" s="23"/>
      <c r="E22" s="23">
        <v>27140277</v>
      </c>
      <c r="F22" s="533"/>
    </row>
    <row r="23" spans="1:6" s="1" customFormat="1" ht="22.8" x14ac:dyDescent="0.25">
      <c r="A23" s="196">
        <v>16</v>
      </c>
      <c r="B23" s="529" t="s">
        <v>719</v>
      </c>
      <c r="C23" s="35">
        <f>C19+C20</f>
        <v>26600000</v>
      </c>
      <c r="D23" s="35">
        <f>D19+D20</f>
        <v>135611464</v>
      </c>
      <c r="E23" s="35">
        <f>E19+E20</f>
        <v>135611464</v>
      </c>
      <c r="F23" s="534">
        <f t="shared" si="1"/>
        <v>1</v>
      </c>
    </row>
    <row r="24" spans="1:6" s="1" customFormat="1" ht="15" customHeight="1" x14ac:dyDescent="0.25">
      <c r="A24" s="242">
        <v>17</v>
      </c>
      <c r="B24" s="528" t="s">
        <v>366</v>
      </c>
      <c r="C24" s="23">
        <v>49000000</v>
      </c>
      <c r="D24" s="23">
        <v>49000000</v>
      </c>
      <c r="E24" s="23">
        <v>51941524</v>
      </c>
      <c r="F24" s="534">
        <f t="shared" si="1"/>
        <v>1.0600311020408164</v>
      </c>
    </row>
    <row r="25" spans="1:6" s="1" customFormat="1" ht="15" customHeight="1" x14ac:dyDescent="0.25">
      <c r="A25" s="193">
        <v>18</v>
      </c>
      <c r="B25" s="527" t="s">
        <v>367</v>
      </c>
      <c r="C25" s="23">
        <v>0</v>
      </c>
      <c r="D25" s="23">
        <v>0</v>
      </c>
      <c r="E25" s="43">
        <v>39114606</v>
      </c>
      <c r="F25" s="533"/>
    </row>
    <row r="26" spans="1:6" s="1" customFormat="1" ht="15" customHeight="1" x14ac:dyDescent="0.25">
      <c r="A26" s="193">
        <v>19</v>
      </c>
      <c r="B26" s="527" t="s">
        <v>368</v>
      </c>
      <c r="C26" s="23">
        <v>0</v>
      </c>
      <c r="D26" s="23">
        <v>0</v>
      </c>
      <c r="E26" s="43">
        <v>12826918</v>
      </c>
      <c r="F26" s="533"/>
    </row>
    <row r="27" spans="1:6" s="1" customFormat="1" ht="15" customHeight="1" x14ac:dyDescent="0.25">
      <c r="A27" s="193">
        <v>20</v>
      </c>
      <c r="B27" s="527" t="s">
        <v>369</v>
      </c>
      <c r="C27" s="23">
        <v>13000000</v>
      </c>
      <c r="D27" s="23">
        <v>13000000</v>
      </c>
      <c r="E27" s="23">
        <v>16006924</v>
      </c>
      <c r="F27" s="533">
        <f t="shared" si="1"/>
        <v>1.2313018461538461</v>
      </c>
    </row>
    <row r="28" spans="1:6" s="1" customFormat="1" ht="24" x14ac:dyDescent="0.25">
      <c r="A28" s="243">
        <v>21</v>
      </c>
      <c r="B28" s="530" t="s">
        <v>371</v>
      </c>
      <c r="C28" s="23">
        <v>0</v>
      </c>
      <c r="D28" s="23">
        <v>0</v>
      </c>
      <c r="E28" s="43">
        <v>16006924</v>
      </c>
      <c r="F28" s="536"/>
    </row>
    <row r="29" spans="1:6" s="1" customFormat="1" ht="15" customHeight="1" x14ac:dyDescent="0.25">
      <c r="A29" s="193">
        <v>22</v>
      </c>
      <c r="B29" s="527" t="s">
        <v>372</v>
      </c>
      <c r="C29" s="23">
        <v>1600000</v>
      </c>
      <c r="D29" s="23">
        <v>1761000</v>
      </c>
      <c r="E29" s="23">
        <v>1792336</v>
      </c>
      <c r="F29" s="533">
        <f t="shared" si="1"/>
        <v>1.0177944349801249</v>
      </c>
    </row>
    <row r="30" spans="1:6" s="1" customFormat="1" ht="24" x14ac:dyDescent="0.25">
      <c r="A30" s="243">
        <v>23</v>
      </c>
      <c r="B30" s="530" t="s">
        <v>370</v>
      </c>
      <c r="C30" s="23">
        <v>0</v>
      </c>
      <c r="D30" s="23">
        <v>0</v>
      </c>
      <c r="E30" s="43">
        <v>1792336</v>
      </c>
      <c r="F30" s="536"/>
    </row>
    <row r="31" spans="1:6" s="1" customFormat="1" ht="15" customHeight="1" x14ac:dyDescent="0.25">
      <c r="A31" s="193">
        <v>24</v>
      </c>
      <c r="B31" s="527" t="s">
        <v>373</v>
      </c>
      <c r="C31" s="23">
        <v>14500000</v>
      </c>
      <c r="D31" s="23">
        <v>14500000</v>
      </c>
      <c r="E31" s="23">
        <v>20677840</v>
      </c>
      <c r="F31" s="533">
        <f t="shared" si="1"/>
        <v>1.4260579310344828</v>
      </c>
    </row>
    <row r="32" spans="1:6" s="1" customFormat="1" ht="15" customHeight="1" x14ac:dyDescent="0.25">
      <c r="A32" s="243">
        <v>25</v>
      </c>
      <c r="B32" s="530" t="s">
        <v>374</v>
      </c>
      <c r="C32" s="23">
        <v>0</v>
      </c>
      <c r="D32" s="23">
        <v>0</v>
      </c>
      <c r="E32" s="43">
        <v>20677840</v>
      </c>
      <c r="F32" s="536"/>
    </row>
    <row r="33" spans="1:6" s="1" customFormat="1" ht="15" customHeight="1" x14ac:dyDescent="0.25">
      <c r="A33" s="242">
        <v>26</v>
      </c>
      <c r="B33" s="528" t="s">
        <v>375</v>
      </c>
      <c r="C33" s="39">
        <f>C27+C29+C31</f>
        <v>29100000</v>
      </c>
      <c r="D33" s="39">
        <f>D27+D29+D31</f>
        <v>29261000</v>
      </c>
      <c r="E33" s="39">
        <f>E27+E29+E31</f>
        <v>38477100</v>
      </c>
      <c r="F33" s="534">
        <f t="shared" si="1"/>
        <v>1.3149618946720891</v>
      </c>
    </row>
    <row r="34" spans="1:6" s="1" customFormat="1" ht="15" customHeight="1" x14ac:dyDescent="0.25">
      <c r="A34" s="242">
        <v>27</v>
      </c>
      <c r="B34" s="528" t="s">
        <v>376</v>
      </c>
      <c r="C34" s="39">
        <v>200000</v>
      </c>
      <c r="D34" s="39">
        <v>39000</v>
      </c>
      <c r="E34" s="39">
        <v>39171</v>
      </c>
      <c r="F34" s="534">
        <f t="shared" si="1"/>
        <v>1.0043846153846154</v>
      </c>
    </row>
    <row r="35" spans="1:6" s="58" customFormat="1" ht="18" customHeight="1" thickBot="1" x14ac:dyDescent="0.3">
      <c r="A35" s="199">
        <v>28</v>
      </c>
      <c r="B35" s="531" t="s">
        <v>720</v>
      </c>
      <c r="C35" s="125">
        <f>C24+C33+C34</f>
        <v>78300000</v>
      </c>
      <c r="D35" s="125">
        <f>D24+D33+D34</f>
        <v>78300000</v>
      </c>
      <c r="E35" s="125">
        <f>E24+E33+E34</f>
        <v>90457795</v>
      </c>
      <c r="F35" s="537">
        <f>E35/D35</f>
        <v>1.1552719667943805</v>
      </c>
    </row>
    <row r="36" spans="1:6" ht="13.2" thickTop="1" x14ac:dyDescent="0.25"/>
    <row r="37" spans="1:6" s="58" customFormat="1" ht="15" customHeight="1" x14ac:dyDescent="0.25">
      <c r="A37" s="189"/>
      <c r="B37" s="183"/>
      <c r="C37" s="184"/>
      <c r="D37" s="184"/>
      <c r="E37" s="184"/>
      <c r="F37" s="5" t="s">
        <v>431</v>
      </c>
    </row>
    <row r="38" spans="1:6" s="58" customFormat="1" ht="15" customHeight="1" x14ac:dyDescent="0.25">
      <c r="A38" s="189"/>
      <c r="B38" s="823"/>
      <c r="C38" s="184"/>
      <c r="D38" s="184"/>
      <c r="E38" s="184"/>
      <c r="F38" s="5" t="str">
        <f>F2</f>
        <v>a  6/2018. (V.31.) önkormányzati rendelethez</v>
      </c>
    </row>
    <row r="39" spans="1:6" s="58" customFormat="1" ht="15" customHeight="1" x14ac:dyDescent="0.25">
      <c r="A39" s="189"/>
      <c r="B39" s="183"/>
      <c r="C39" s="184"/>
      <c r="D39" s="184"/>
      <c r="E39" s="184"/>
      <c r="F39" s="5"/>
    </row>
    <row r="40" spans="1:6" s="58" customFormat="1" ht="15" customHeight="1" thickBot="1" x14ac:dyDescent="0.3">
      <c r="A40" s="189"/>
      <c r="B40" s="183"/>
      <c r="C40" s="184"/>
      <c r="D40" s="184"/>
      <c r="E40" s="184"/>
      <c r="F40" s="5" t="s">
        <v>585</v>
      </c>
    </row>
    <row r="41" spans="1:6" s="58" customFormat="1" ht="24.6" thickTop="1" x14ac:dyDescent="0.25">
      <c r="A41" s="30" t="s">
        <v>146</v>
      </c>
      <c r="B41" s="31" t="s">
        <v>128</v>
      </c>
      <c r="C41" s="31" t="s">
        <v>141</v>
      </c>
      <c r="D41" s="31" t="s">
        <v>142</v>
      </c>
      <c r="E41" s="31" t="s">
        <v>143</v>
      </c>
      <c r="F41" s="32" t="s">
        <v>145</v>
      </c>
    </row>
    <row r="42" spans="1:6" s="58" customFormat="1" ht="15" customHeight="1" thickBot="1" x14ac:dyDescent="0.3">
      <c r="A42" s="47" t="s">
        <v>481</v>
      </c>
      <c r="B42" s="48" t="s">
        <v>482</v>
      </c>
      <c r="C42" s="48" t="s">
        <v>483</v>
      </c>
      <c r="D42" s="48" t="s">
        <v>484</v>
      </c>
      <c r="E42" s="48" t="s">
        <v>485</v>
      </c>
      <c r="F42" s="49" t="s">
        <v>486</v>
      </c>
    </row>
    <row r="43" spans="1:6" s="58" customFormat="1" ht="15" customHeight="1" thickTop="1" x14ac:dyDescent="0.25">
      <c r="A43" s="190">
        <v>29</v>
      </c>
      <c r="B43" s="526" t="s">
        <v>377</v>
      </c>
      <c r="C43" s="23">
        <v>300000</v>
      </c>
      <c r="D43" s="23">
        <v>300000</v>
      </c>
      <c r="E43" s="23">
        <v>443128</v>
      </c>
      <c r="F43" s="244">
        <f>E43/D43</f>
        <v>1.4770933333333334</v>
      </c>
    </row>
    <row r="44" spans="1:6" s="58" customFormat="1" ht="15" customHeight="1" x14ac:dyDescent="0.25">
      <c r="A44" s="539">
        <v>30</v>
      </c>
      <c r="B44" s="527" t="s">
        <v>378</v>
      </c>
      <c r="C44" s="23">
        <v>35586000</v>
      </c>
      <c r="D44" s="23">
        <v>49142000</v>
      </c>
      <c r="E44" s="23">
        <v>50016470</v>
      </c>
      <c r="F44" s="244">
        <f t="shared" ref="F44:F69" si="3">E44/D44</f>
        <v>1.0177947580481055</v>
      </c>
    </row>
    <row r="45" spans="1:6" s="58" customFormat="1" ht="15" customHeight="1" x14ac:dyDescent="0.25">
      <c r="A45" s="538">
        <v>31</v>
      </c>
      <c r="B45" s="527" t="s">
        <v>379</v>
      </c>
      <c r="C45" s="23">
        <v>4800000</v>
      </c>
      <c r="D45" s="23">
        <v>4800000</v>
      </c>
      <c r="E45" s="23">
        <v>4858802</v>
      </c>
      <c r="F45" s="244">
        <f t="shared" si="3"/>
        <v>1.0122504166666666</v>
      </c>
    </row>
    <row r="46" spans="1:6" s="1" customFormat="1" ht="15" customHeight="1" x14ac:dyDescent="0.25">
      <c r="A46" s="539">
        <v>32</v>
      </c>
      <c r="B46" s="527" t="s">
        <v>380</v>
      </c>
      <c r="C46" s="23">
        <v>6000000</v>
      </c>
      <c r="D46" s="23">
        <v>6299000</v>
      </c>
      <c r="E46" s="23">
        <v>7531472</v>
      </c>
      <c r="F46" s="244">
        <f t="shared" si="3"/>
        <v>1.1956615335767582</v>
      </c>
    </row>
    <row r="47" spans="1:6" s="1" customFormat="1" ht="15" customHeight="1" x14ac:dyDescent="0.25">
      <c r="A47" s="538">
        <v>33</v>
      </c>
      <c r="B47" s="527" t="s">
        <v>381</v>
      </c>
      <c r="C47" s="23">
        <v>15722000</v>
      </c>
      <c r="D47" s="23">
        <v>19308000</v>
      </c>
      <c r="E47" s="23">
        <v>20037773</v>
      </c>
      <c r="F47" s="244">
        <f t="shared" si="3"/>
        <v>1.03779640563497</v>
      </c>
    </row>
    <row r="48" spans="1:6" s="1" customFormat="1" ht="15" customHeight="1" x14ac:dyDescent="0.25">
      <c r="A48" s="824">
        <v>34</v>
      </c>
      <c r="B48" s="527" t="s">
        <v>721</v>
      </c>
      <c r="C48" s="23">
        <v>0</v>
      </c>
      <c r="D48" s="23">
        <v>0</v>
      </c>
      <c r="E48" s="23">
        <v>696000</v>
      </c>
      <c r="F48" s="244"/>
    </row>
    <row r="49" spans="1:8" s="1" customFormat="1" ht="15" customHeight="1" x14ac:dyDescent="0.25">
      <c r="A49" s="539">
        <v>35</v>
      </c>
      <c r="B49" s="527" t="s">
        <v>620</v>
      </c>
      <c r="C49" s="23">
        <v>1000000</v>
      </c>
      <c r="D49" s="23">
        <v>1000000</v>
      </c>
      <c r="E49" s="23">
        <v>1038952</v>
      </c>
      <c r="F49" s="244">
        <f t="shared" si="3"/>
        <v>1.0389520000000001</v>
      </c>
    </row>
    <row r="50" spans="1:8" s="1" customFormat="1" ht="15" customHeight="1" x14ac:dyDescent="0.25">
      <c r="A50" s="538">
        <v>36</v>
      </c>
      <c r="B50" s="183" t="s">
        <v>540</v>
      </c>
      <c r="C50" s="23">
        <v>0</v>
      </c>
      <c r="D50" s="23">
        <v>650115</v>
      </c>
      <c r="E50" s="23">
        <v>738931</v>
      </c>
      <c r="F50" s="244">
        <f t="shared" si="3"/>
        <v>1.1366158295070872</v>
      </c>
    </row>
    <row r="51" spans="1:8" s="1" customFormat="1" ht="15" customHeight="1" x14ac:dyDescent="0.25">
      <c r="A51" s="539">
        <v>37</v>
      </c>
      <c r="B51" s="527" t="s">
        <v>541</v>
      </c>
      <c r="C51" s="23">
        <v>815</v>
      </c>
      <c r="D51" s="23">
        <v>815</v>
      </c>
      <c r="E51" s="23">
        <v>153515</v>
      </c>
      <c r="F51" s="244">
        <f t="shared" si="3"/>
        <v>188.36196319018404</v>
      </c>
    </row>
    <row r="52" spans="1:8" s="1" customFormat="1" ht="18" customHeight="1" x14ac:dyDescent="0.25">
      <c r="A52" s="196">
        <v>38</v>
      </c>
      <c r="B52" s="529" t="s">
        <v>724</v>
      </c>
      <c r="C52" s="35">
        <f>SUM(C43:C51)</f>
        <v>63408815</v>
      </c>
      <c r="D52" s="35">
        <f>SUM(D43:D51)</f>
        <v>81499930</v>
      </c>
      <c r="E52" s="35">
        <f>SUM(E43:E51)</f>
        <v>85515043</v>
      </c>
      <c r="F52" s="246">
        <f t="shared" si="3"/>
        <v>1.0492652324977456</v>
      </c>
    </row>
    <row r="53" spans="1:8" s="1" customFormat="1" ht="15" customHeight="1" x14ac:dyDescent="0.25">
      <c r="A53" s="193">
        <v>39</v>
      </c>
      <c r="B53" s="183" t="s">
        <v>382</v>
      </c>
      <c r="C53" s="23">
        <v>11529000</v>
      </c>
      <c r="D53" s="23">
        <v>11529000</v>
      </c>
      <c r="E53" s="23">
        <v>11529000</v>
      </c>
      <c r="F53" s="244">
        <f t="shared" si="3"/>
        <v>1</v>
      </c>
    </row>
    <row r="54" spans="1:8" s="1" customFormat="1" ht="15" customHeight="1" x14ac:dyDescent="0.25">
      <c r="A54" s="193">
        <v>40</v>
      </c>
      <c r="B54" s="527" t="s">
        <v>621</v>
      </c>
      <c r="C54" s="23">
        <v>0</v>
      </c>
      <c r="D54" s="23">
        <v>393000</v>
      </c>
      <c r="E54" s="23">
        <v>393701</v>
      </c>
      <c r="F54" s="244">
        <f t="shared" si="3"/>
        <v>1.0017837150127227</v>
      </c>
    </row>
    <row r="55" spans="1:8" s="1" customFormat="1" ht="18" customHeight="1" x14ac:dyDescent="0.25">
      <c r="A55" s="196">
        <v>41</v>
      </c>
      <c r="B55" s="529" t="s">
        <v>722</v>
      </c>
      <c r="C55" s="35">
        <f>SUM(C53:C54)</f>
        <v>11529000</v>
      </c>
      <c r="D55" s="35">
        <f>SUM(D53:D54)</f>
        <v>11922000</v>
      </c>
      <c r="E55" s="35">
        <f>SUM(E53:E54)</f>
        <v>11922701</v>
      </c>
      <c r="F55" s="246">
        <f t="shared" si="3"/>
        <v>1.0000587988592518</v>
      </c>
      <c r="H55" s="50"/>
    </row>
    <row r="56" spans="1:8" s="1" customFormat="1" ht="15" customHeight="1" x14ac:dyDescent="0.25">
      <c r="A56" s="193">
        <v>42</v>
      </c>
      <c r="B56" s="527" t="s">
        <v>383</v>
      </c>
      <c r="C56" s="23">
        <v>0</v>
      </c>
      <c r="D56" s="23">
        <v>4050400</v>
      </c>
      <c r="E56" s="23">
        <v>4070400</v>
      </c>
      <c r="F56" s="244">
        <f t="shared" si="3"/>
        <v>1.0049377839225755</v>
      </c>
    </row>
    <row r="57" spans="1:8" s="1" customFormat="1" ht="15" customHeight="1" x14ac:dyDescent="0.25">
      <c r="A57" s="243">
        <v>43</v>
      </c>
      <c r="B57" s="530" t="s">
        <v>703</v>
      </c>
      <c r="C57" s="23">
        <v>0</v>
      </c>
      <c r="D57" s="23">
        <v>0</v>
      </c>
      <c r="E57" s="43">
        <v>20000</v>
      </c>
      <c r="F57" s="245"/>
    </row>
    <row r="58" spans="1:8" s="1" customFormat="1" ht="15" customHeight="1" x14ac:dyDescent="0.25">
      <c r="A58" s="243">
        <v>44</v>
      </c>
      <c r="B58" s="530" t="s">
        <v>385</v>
      </c>
      <c r="C58" s="23">
        <v>0</v>
      </c>
      <c r="D58" s="23">
        <v>0</v>
      </c>
      <c r="E58" s="43">
        <v>4050400</v>
      </c>
      <c r="F58" s="245"/>
    </row>
    <row r="59" spans="1:8" s="1" customFormat="1" ht="18" customHeight="1" x14ac:dyDescent="0.25">
      <c r="A59" s="196">
        <v>45</v>
      </c>
      <c r="B59" s="529" t="s">
        <v>723</v>
      </c>
      <c r="C59" s="35">
        <f>C56</f>
        <v>0</v>
      </c>
      <c r="D59" s="35">
        <f t="shared" ref="D59:E59" si="4">D56</f>
        <v>4050400</v>
      </c>
      <c r="E59" s="35">
        <f t="shared" si="4"/>
        <v>4070400</v>
      </c>
      <c r="F59" s="246">
        <f t="shared" si="3"/>
        <v>1.0049377839225755</v>
      </c>
    </row>
    <row r="60" spans="1:8" s="1" customFormat="1" ht="15" customHeight="1" x14ac:dyDescent="0.25">
      <c r="A60" s="193">
        <v>47</v>
      </c>
      <c r="B60" s="527" t="s">
        <v>386</v>
      </c>
      <c r="C60" s="23">
        <v>132000</v>
      </c>
      <c r="D60" s="23">
        <v>115440</v>
      </c>
      <c r="E60" s="23">
        <f>E61</f>
        <v>115440</v>
      </c>
      <c r="F60" s="244">
        <f t="shared" si="3"/>
        <v>1</v>
      </c>
    </row>
    <row r="61" spans="1:8" s="1" customFormat="1" ht="15" customHeight="1" x14ac:dyDescent="0.25">
      <c r="A61" s="243">
        <v>48</v>
      </c>
      <c r="B61" s="530" t="s">
        <v>387</v>
      </c>
      <c r="C61" s="43">
        <v>0</v>
      </c>
      <c r="D61" s="43">
        <v>0</v>
      </c>
      <c r="E61" s="43">
        <v>115440</v>
      </c>
      <c r="F61" s="245"/>
    </row>
    <row r="62" spans="1:8" s="1" customFormat="1" ht="18" customHeight="1" x14ac:dyDescent="0.25">
      <c r="A62" s="196">
        <v>49</v>
      </c>
      <c r="B62" s="529" t="s">
        <v>725</v>
      </c>
      <c r="C62" s="35">
        <f>C60</f>
        <v>132000</v>
      </c>
      <c r="D62" s="35">
        <f t="shared" ref="D62:E62" si="5">D60</f>
        <v>115440</v>
      </c>
      <c r="E62" s="35">
        <f t="shared" si="5"/>
        <v>115440</v>
      </c>
      <c r="F62" s="246">
        <f t="shared" si="3"/>
        <v>1</v>
      </c>
    </row>
    <row r="63" spans="1:8" s="1" customFormat="1" ht="22.8" x14ac:dyDescent="0.25">
      <c r="A63" s="540">
        <v>50</v>
      </c>
      <c r="B63" s="541" t="s">
        <v>726</v>
      </c>
      <c r="C63" s="516">
        <f>C18+C23+C35+C52+C55+C59+C62</f>
        <v>240623751</v>
      </c>
      <c r="D63" s="516">
        <f t="shared" ref="D63:E63" si="6">D18+D23+D35+D52+D55+D59+D62</f>
        <v>387513181</v>
      </c>
      <c r="E63" s="516">
        <f t="shared" si="6"/>
        <v>403743790</v>
      </c>
      <c r="F63" s="542">
        <f t="shared" si="3"/>
        <v>1.0418840178755107</v>
      </c>
    </row>
    <row r="64" spans="1:8" s="825" customFormat="1" ht="14.25" customHeight="1" x14ac:dyDescent="0.25">
      <c r="A64" s="826">
        <v>51</v>
      </c>
      <c r="B64" s="827" t="s">
        <v>727</v>
      </c>
      <c r="C64" s="828">
        <v>100000000</v>
      </c>
      <c r="D64" s="828">
        <v>100000000</v>
      </c>
      <c r="E64" s="828">
        <v>100000000</v>
      </c>
      <c r="F64" s="251">
        <f t="shared" si="3"/>
        <v>1</v>
      </c>
    </row>
    <row r="65" spans="1:6" s="1" customFormat="1" x14ac:dyDescent="0.25">
      <c r="A65" s="247">
        <v>52</v>
      </c>
      <c r="B65" s="550" t="s">
        <v>388</v>
      </c>
      <c r="C65" s="23">
        <v>80524249</v>
      </c>
      <c r="D65" s="23">
        <v>80567310</v>
      </c>
      <c r="E65" s="23">
        <v>80567310</v>
      </c>
      <c r="F65" s="252">
        <f t="shared" si="3"/>
        <v>1</v>
      </c>
    </row>
    <row r="66" spans="1:6" s="1" customFormat="1" ht="15" customHeight="1" x14ac:dyDescent="0.25">
      <c r="A66" s="248">
        <v>52</v>
      </c>
      <c r="B66" s="528" t="s">
        <v>622</v>
      </c>
      <c r="C66" s="39">
        <f>SUM(C65)</f>
        <v>80524249</v>
      </c>
      <c r="D66" s="39">
        <f t="shared" ref="D66:E66" si="7">SUM(D65)</f>
        <v>80567310</v>
      </c>
      <c r="E66" s="39">
        <f t="shared" si="7"/>
        <v>80567310</v>
      </c>
      <c r="F66" s="251">
        <f t="shared" si="3"/>
        <v>1</v>
      </c>
    </row>
    <row r="67" spans="1:6" s="1" customFormat="1" ht="15" customHeight="1" x14ac:dyDescent="0.25">
      <c r="A67" s="249">
        <v>53</v>
      </c>
      <c r="B67" s="528" t="s">
        <v>389</v>
      </c>
      <c r="C67" s="39">
        <v>0</v>
      </c>
      <c r="D67" s="39">
        <v>2619509</v>
      </c>
      <c r="E67" s="39">
        <v>2619509</v>
      </c>
      <c r="F67" s="251">
        <f t="shared" si="3"/>
        <v>1</v>
      </c>
    </row>
    <row r="68" spans="1:6" s="1" customFormat="1" ht="18" customHeight="1" x14ac:dyDescent="0.25">
      <c r="A68" s="549">
        <v>54</v>
      </c>
      <c r="B68" s="529" t="s">
        <v>728</v>
      </c>
      <c r="C68" s="23">
        <f>C64+C66+C67</f>
        <v>180524249</v>
      </c>
      <c r="D68" s="23">
        <f t="shared" ref="D68:E68" si="8">D64+D66+D67</f>
        <v>183186819</v>
      </c>
      <c r="E68" s="23">
        <f t="shared" si="8"/>
        <v>183186819</v>
      </c>
      <c r="F68" s="250">
        <f t="shared" si="3"/>
        <v>1</v>
      </c>
    </row>
    <row r="69" spans="1:6" s="1" customFormat="1" ht="18" customHeight="1" thickBot="1" x14ac:dyDescent="0.3">
      <c r="A69" s="543">
        <v>55</v>
      </c>
      <c r="B69" s="544" t="s">
        <v>623</v>
      </c>
      <c r="C69" s="551">
        <f>C68</f>
        <v>180524249</v>
      </c>
      <c r="D69" s="551">
        <f t="shared" ref="D69:E69" si="9">D68</f>
        <v>183186819</v>
      </c>
      <c r="E69" s="551">
        <f t="shared" si="9"/>
        <v>183186819</v>
      </c>
      <c r="F69" s="542">
        <f t="shared" si="3"/>
        <v>1</v>
      </c>
    </row>
    <row r="70" spans="1:6" s="1" customFormat="1" ht="19.5" customHeight="1" thickTop="1" thickBot="1" x14ac:dyDescent="0.3">
      <c r="A70" s="545">
        <v>56</v>
      </c>
      <c r="B70" s="546" t="s">
        <v>624</v>
      </c>
      <c r="C70" s="547">
        <f>C63+C69</f>
        <v>421148000</v>
      </c>
      <c r="D70" s="547">
        <f>D63+D69</f>
        <v>570700000</v>
      </c>
      <c r="E70" s="547">
        <f>E63+E69</f>
        <v>586930609</v>
      </c>
      <c r="F70" s="548">
        <f>E70/D70</f>
        <v>1.0284398265288242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15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20.100000000000001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  <row r="76" spans="1:6" s="1" customFormat="1" ht="15" customHeight="1" x14ac:dyDescent="0.25">
      <c r="A76" s="9"/>
      <c r="B76" s="9"/>
      <c r="C76" s="9"/>
      <c r="D76" s="9"/>
      <c r="E76" s="9"/>
      <c r="F76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34</vt:i4>
      </vt:variant>
      <vt:variant>
        <vt:lpstr>Névvel ellátott tartományok</vt:lpstr>
      </vt:variant>
      <vt:variant>
        <vt:i4>6</vt:i4>
      </vt:variant>
    </vt:vector>
  </HeadingPairs>
  <TitlesOfParts>
    <vt:vector size="40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2018-05-23T11:06:39Z</cp:lastPrinted>
  <dcterms:created xsi:type="dcterms:W3CDTF">2014-04-11T11:05:02Z</dcterms:created>
  <dcterms:modified xsi:type="dcterms:W3CDTF">2018-06-05T12:20:35Z</dcterms:modified>
</cp:coreProperties>
</file>