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32" r:id="rId11"/>
    <sheet name="12.sz. melléklet" sheetId="10" r:id="rId12"/>
    <sheet name="13.sz. melléklet" sheetId="11" r:id="rId13"/>
    <sheet name="14.sz. melléklet" sheetId="31" r:id="rId14"/>
    <sheet name="15.sz melléklet" sheetId="13" r:id="rId15"/>
    <sheet name="16.sz. melléklet" sheetId="14" r:id="rId16"/>
    <sheet name="17.sz. melléklet" sheetId="25" r:id="rId17"/>
  </sheets>
  <definedNames>
    <definedName name="_xlnm.Print_Area" localSheetId="0">'1.sz. melléklet'!$A$1:$G$41</definedName>
    <definedName name="_xlnm.Print_Area" localSheetId="11">'12.sz. melléklet'!$A$1:$H$35</definedName>
    <definedName name="_xlnm.Print_Area" localSheetId="15">'16.sz. melléklet'!$A$1:$O$26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32" l="1"/>
  <c r="F2" i="31" l="1"/>
  <c r="D54" i="30" l="1"/>
  <c r="D22" i="13" l="1"/>
  <c r="E20" i="31"/>
  <c r="E23" i="31"/>
  <c r="D20" i="31"/>
  <c r="D23" i="31"/>
  <c r="E37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18" i="11"/>
  <c r="E17" i="11"/>
  <c r="E16" i="11"/>
  <c r="E15" i="11"/>
  <c r="E14" i="11"/>
  <c r="E13" i="11"/>
  <c r="E12" i="11"/>
  <c r="E11" i="11"/>
  <c r="E10" i="11"/>
  <c r="E9" i="11"/>
  <c r="F41" i="8"/>
  <c r="F40" i="8"/>
  <c r="F39" i="8"/>
  <c r="F38" i="8"/>
  <c r="F37" i="8"/>
  <c r="F36" i="8"/>
  <c r="F35" i="8"/>
  <c r="F28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0" i="8"/>
  <c r="F9" i="8"/>
  <c r="F8" i="8"/>
  <c r="F90" i="7"/>
  <c r="F88" i="7"/>
  <c r="F87" i="7"/>
  <c r="F81" i="7"/>
  <c r="F78" i="7"/>
  <c r="F77" i="7"/>
  <c r="F76" i="7"/>
  <c r="F75" i="7"/>
  <c r="F74" i="7"/>
  <c r="F73" i="7"/>
  <c r="F71" i="7"/>
  <c r="F70" i="7"/>
  <c r="F69" i="7"/>
  <c r="F68" i="7"/>
  <c r="F66" i="7"/>
  <c r="F64" i="7"/>
  <c r="F61" i="7"/>
  <c r="F60" i="7"/>
  <c r="F51" i="7"/>
  <c r="F50" i="7"/>
  <c r="F44" i="7"/>
  <c r="F42" i="7"/>
  <c r="F40" i="7"/>
  <c r="F39" i="7"/>
  <c r="F37" i="7"/>
  <c r="F35" i="7"/>
  <c r="F34" i="7"/>
  <c r="F33" i="7"/>
  <c r="F32" i="7"/>
  <c r="F30" i="7"/>
  <c r="F29" i="7"/>
  <c r="F28" i="7"/>
  <c r="F27" i="7"/>
  <c r="F26" i="7"/>
  <c r="F24" i="7"/>
  <c r="F23" i="7"/>
  <c r="F22" i="7"/>
  <c r="F21" i="7"/>
  <c r="F19" i="7"/>
  <c r="F18" i="7"/>
  <c r="F17" i="7"/>
  <c r="F16" i="7"/>
  <c r="F14" i="7"/>
  <c r="F13" i="7"/>
  <c r="F12" i="7"/>
  <c r="F11" i="7"/>
  <c r="F9" i="7"/>
  <c r="E47" i="30"/>
  <c r="H51" i="30"/>
  <c r="H47" i="30"/>
  <c r="H46" i="30"/>
  <c r="H45" i="30"/>
  <c r="H44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27" i="30"/>
  <c r="H26" i="30"/>
  <c r="H25" i="30"/>
  <c r="H24" i="30"/>
  <c r="H23" i="30"/>
  <c r="H22" i="30"/>
  <c r="H21" i="30"/>
  <c r="H20" i="30"/>
  <c r="H19" i="30"/>
  <c r="H18" i="30"/>
  <c r="H16" i="30"/>
  <c r="H15" i="30"/>
  <c r="H14" i="30"/>
  <c r="H13" i="30"/>
  <c r="H12" i="30"/>
  <c r="H11" i="30"/>
  <c r="H10" i="30"/>
  <c r="H9" i="30"/>
  <c r="H8" i="30"/>
  <c r="E52" i="30"/>
  <c r="E46" i="30"/>
  <c r="E42" i="30"/>
  <c r="E41" i="30"/>
  <c r="E40" i="30"/>
  <c r="E39" i="30"/>
  <c r="E37" i="30"/>
  <c r="E36" i="30"/>
  <c r="E35" i="30"/>
  <c r="E32" i="30"/>
  <c r="E25" i="30"/>
  <c r="E20" i="30"/>
  <c r="E18" i="30"/>
  <c r="E22" i="30"/>
  <c r="E16" i="30"/>
  <c r="E12" i="30"/>
  <c r="E11" i="30"/>
  <c r="E10" i="30"/>
  <c r="E9" i="30"/>
  <c r="E8" i="30"/>
  <c r="E11" i="3" l="1"/>
  <c r="D34" i="11" l="1"/>
  <c r="E34" i="11" s="1"/>
  <c r="D19" i="11"/>
  <c r="E19" i="11" s="1"/>
  <c r="C34" i="11"/>
  <c r="C19" i="11"/>
  <c r="E9" i="9"/>
  <c r="D9" i="9"/>
  <c r="E21" i="9"/>
  <c r="D21" i="9"/>
  <c r="E35" i="8" l="1"/>
  <c r="E41" i="8" s="1"/>
  <c r="E24" i="8"/>
  <c r="E19" i="8" s="1"/>
  <c r="E15" i="8"/>
  <c r="E9" i="8"/>
  <c r="E8" i="8" l="1"/>
  <c r="E28" i="8" s="1"/>
  <c r="H16" i="10" l="1"/>
  <c r="H11" i="10"/>
  <c r="H21" i="10" s="1"/>
  <c r="H26" i="10"/>
  <c r="H24" i="10"/>
  <c r="F54" i="30" l="1"/>
  <c r="C54" i="30"/>
  <c r="F53" i="30"/>
  <c r="C53" i="30"/>
  <c r="F55" i="30" l="1"/>
  <c r="C55" i="30"/>
  <c r="D11" i="3" l="1"/>
  <c r="C11" i="3"/>
  <c r="D27" i="3"/>
  <c r="C27" i="2"/>
  <c r="C26" i="1"/>
  <c r="D35" i="8"/>
  <c r="D24" i="8"/>
  <c r="D19" i="8" s="1"/>
  <c r="D15" i="8"/>
  <c r="D9" i="8"/>
  <c r="D8" i="8" l="1"/>
  <c r="D28" i="8"/>
  <c r="C27" i="3" l="1"/>
  <c r="E27" i="3" s="1"/>
  <c r="E25" i="1"/>
  <c r="D89" i="7"/>
  <c r="D86" i="7"/>
  <c r="D84" i="7"/>
  <c r="D82" i="7"/>
  <c r="D72" i="7"/>
  <c r="D67" i="7"/>
  <c r="D62" i="7"/>
  <c r="D59" i="7"/>
  <c r="D65" i="7" l="1"/>
  <c r="D19" i="31"/>
  <c r="E67" i="9"/>
  <c r="D49" i="7"/>
  <c r="D45" i="7"/>
  <c r="D41" i="7"/>
  <c r="D36" i="7"/>
  <c r="D31" i="7"/>
  <c r="D25" i="7"/>
  <c r="D20" i="7" s="1"/>
  <c r="D15" i="7"/>
  <c r="D8" i="7"/>
  <c r="D7" i="7" l="1"/>
  <c r="C10" i="13"/>
  <c r="C11" i="13"/>
  <c r="C12" i="13"/>
  <c r="C13" i="13"/>
  <c r="C14" i="13"/>
  <c r="C15" i="13"/>
  <c r="C16" i="13"/>
  <c r="C17" i="13"/>
  <c r="C21" i="13"/>
  <c r="C22" i="13"/>
  <c r="C23" i="13"/>
  <c r="C18" i="13" l="1"/>
  <c r="D67" i="9" l="1"/>
  <c r="E54" i="30" l="1"/>
  <c r="C31" i="3" l="1"/>
  <c r="C29" i="3"/>
  <c r="D27" i="2"/>
  <c r="D20" i="2"/>
  <c r="C20" i="2"/>
  <c r="D13" i="1"/>
  <c r="C13" i="1"/>
  <c r="E62" i="7"/>
  <c r="F62" i="7" s="1"/>
  <c r="C10" i="3" l="1"/>
  <c r="C33" i="3" l="1"/>
  <c r="C32" i="3"/>
  <c r="D92" i="7" l="1"/>
  <c r="C30" i="3"/>
  <c r="C28" i="3" s="1"/>
  <c r="C34" i="3" s="1"/>
  <c r="D52" i="7"/>
  <c r="H27" i="2" l="1"/>
  <c r="G27" i="2"/>
  <c r="D40" i="1"/>
  <c r="C40" i="1"/>
  <c r="E40" i="1" l="1"/>
  <c r="E86" i="7"/>
  <c r="F86" i="7" s="1"/>
  <c r="E45" i="7"/>
  <c r="G18" i="13" l="1"/>
  <c r="F18" i="13"/>
  <c r="G54" i="30" l="1"/>
  <c r="H54" i="30" s="1"/>
  <c r="C24" i="1"/>
  <c r="D27" i="1"/>
  <c r="C27" i="1"/>
  <c r="C31" i="1" l="1"/>
  <c r="E36" i="7" l="1"/>
  <c r="F36" i="7" s="1"/>
  <c r="F24" i="13" l="1"/>
  <c r="E18" i="13"/>
  <c r="G53" i="30"/>
  <c r="H53" i="30" s="1"/>
  <c r="O14" i="14" l="1"/>
  <c r="E38" i="11" l="1"/>
  <c r="D38" i="11"/>
  <c r="C38" i="11"/>
  <c r="D53" i="30"/>
  <c r="E53" i="30" s="1"/>
  <c r="H29" i="2" l="1"/>
  <c r="G29" i="2"/>
  <c r="C28" i="2" s="1"/>
  <c r="D29" i="2" l="1"/>
  <c r="C29" i="2" l="1"/>
  <c r="E89" i="7" l="1"/>
  <c r="F89" i="7" s="1"/>
  <c r="E67" i="7" l="1"/>
  <c r="E49" i="7"/>
  <c r="F49" i="7" s="1"/>
  <c r="F67" i="7" l="1"/>
  <c r="E19" i="31"/>
  <c r="E24" i="31" s="1"/>
  <c r="E30" i="31" s="1"/>
  <c r="E32" i="31" s="1"/>
  <c r="D16" i="13"/>
  <c r="D23" i="13"/>
  <c r="D10" i="13"/>
  <c r="D17" i="13"/>
  <c r="H10" i="2" l="1"/>
  <c r="H12" i="2"/>
  <c r="H13" i="2"/>
  <c r="H14" i="2"/>
  <c r="H15" i="2"/>
  <c r="H16" i="2"/>
  <c r="D24" i="1"/>
  <c r="E24" i="1" s="1"/>
  <c r="D26" i="1"/>
  <c r="D31" i="1" l="1"/>
  <c r="E31" i="1" s="1"/>
  <c r="E82" i="7"/>
  <c r="C22" i="1"/>
  <c r="G20" i="2"/>
  <c r="G21" i="2"/>
  <c r="E8" i="7"/>
  <c r="F8" i="7" s="1"/>
  <c r="E15" i="7"/>
  <c r="F15" i="7" s="1"/>
  <c r="E25" i="7"/>
  <c r="D12" i="4"/>
  <c r="D14" i="4"/>
  <c r="D15" i="4"/>
  <c r="D16" i="4"/>
  <c r="D17" i="4"/>
  <c r="E41" i="7"/>
  <c r="H22" i="2"/>
  <c r="D19" i="4"/>
  <c r="E72" i="7"/>
  <c r="F72" i="7" s="1"/>
  <c r="D30" i="3"/>
  <c r="E84" i="7"/>
  <c r="G10" i="2"/>
  <c r="G12" i="2"/>
  <c r="G13" i="2"/>
  <c r="G14" i="2"/>
  <c r="G15" i="2"/>
  <c r="G16" i="2"/>
  <c r="C10" i="2"/>
  <c r="C12" i="2"/>
  <c r="C13" i="2"/>
  <c r="C14" i="2"/>
  <c r="D22" i="1"/>
  <c r="E22" i="1" s="1"/>
  <c r="E12" i="4"/>
  <c r="E14" i="4"/>
  <c r="F14" i="4" s="1"/>
  <c r="E15" i="4"/>
  <c r="E16" i="4"/>
  <c r="E17" i="4"/>
  <c r="C38" i="1"/>
  <c r="C16" i="1"/>
  <c r="C18" i="1"/>
  <c r="C10" i="1"/>
  <c r="C11" i="1"/>
  <c r="C14" i="1"/>
  <c r="G11" i="10"/>
  <c r="G16" i="10"/>
  <c r="F2" i="9"/>
  <c r="F52" i="9" s="1"/>
  <c r="O22" i="14"/>
  <c r="D38" i="1"/>
  <c r="E31" i="7"/>
  <c r="F31" i="7" s="1"/>
  <c r="E31" i="10"/>
  <c r="E59" i="7"/>
  <c r="F59" i="7" s="1"/>
  <c r="E19" i="4"/>
  <c r="D29" i="3"/>
  <c r="D31" i="3"/>
  <c r="D10" i="2"/>
  <c r="D12" i="2"/>
  <c r="D13" i="2"/>
  <c r="D14" i="2"/>
  <c r="D21" i="2"/>
  <c r="D16" i="1"/>
  <c r="D18" i="1"/>
  <c r="D10" i="1"/>
  <c r="E10" i="1" s="1"/>
  <c r="D11" i="1"/>
  <c r="D14" i="1"/>
  <c r="L2" i="30"/>
  <c r="C21" i="2"/>
  <c r="G24" i="10"/>
  <c r="O13" i="14"/>
  <c r="O10" i="14"/>
  <c r="G26" i="10"/>
  <c r="J2" i="2"/>
  <c r="G2" i="3"/>
  <c r="H2" i="4"/>
  <c r="H2" i="5"/>
  <c r="H54" i="7"/>
  <c r="H2" i="7"/>
  <c r="H2" i="8"/>
  <c r="F2" i="18"/>
  <c r="H2" i="10"/>
  <c r="G2" i="11"/>
  <c r="O19" i="14"/>
  <c r="O20" i="14"/>
  <c r="O21" i="14"/>
  <c r="O23" i="14"/>
  <c r="O18" i="14"/>
  <c r="O11" i="14"/>
  <c r="O12" i="14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E24" i="13"/>
  <c r="G24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O24" i="14" l="1"/>
  <c r="F19" i="4"/>
  <c r="E11" i="1"/>
  <c r="F16" i="4"/>
  <c r="H21" i="2"/>
  <c r="F41" i="7"/>
  <c r="E20" i="7"/>
  <c r="F20" i="7" s="1"/>
  <c r="F25" i="7"/>
  <c r="F17" i="4"/>
  <c r="F12" i="4"/>
  <c r="F15" i="4"/>
  <c r="E18" i="1"/>
  <c r="E14" i="1"/>
  <c r="E16" i="1"/>
  <c r="D37" i="1"/>
  <c r="E38" i="1"/>
  <c r="G27" i="10"/>
  <c r="H27" i="10"/>
  <c r="H33" i="10" s="1"/>
  <c r="H34" i="10" s="1"/>
  <c r="D9" i="1"/>
  <c r="D12" i="1"/>
  <c r="C12" i="1"/>
  <c r="C9" i="1"/>
  <c r="G11" i="2"/>
  <c r="M24" i="25"/>
  <c r="J24" i="25"/>
  <c r="I24" i="25"/>
  <c r="F24" i="25"/>
  <c r="E24" i="25"/>
  <c r="C21" i="1"/>
  <c r="D9" i="5"/>
  <c r="G55" i="30"/>
  <c r="H55" i="30" s="1"/>
  <c r="N25" i="14"/>
  <c r="J25" i="14"/>
  <c r="E25" i="14"/>
  <c r="I25" i="14"/>
  <c r="F25" i="14"/>
  <c r="K25" i="14"/>
  <c r="H25" i="14"/>
  <c r="G25" i="14"/>
  <c r="M25" i="14"/>
  <c r="G24" i="25"/>
  <c r="K24" i="25"/>
  <c r="D13" i="13"/>
  <c r="C19" i="1"/>
  <c r="L25" i="14"/>
  <c r="D25" i="14"/>
  <c r="D24" i="25"/>
  <c r="H24" i="25"/>
  <c r="L24" i="25"/>
  <c r="H11" i="2"/>
  <c r="N24" i="25"/>
  <c r="O23" i="25"/>
  <c r="C24" i="25"/>
  <c r="O16" i="25"/>
  <c r="D15" i="13"/>
  <c r="C20" i="1"/>
  <c r="C22" i="2"/>
  <c r="H20" i="2"/>
  <c r="D21" i="13"/>
  <c r="D15" i="2"/>
  <c r="D11" i="13"/>
  <c r="D22" i="2"/>
  <c r="D14" i="13"/>
  <c r="C23" i="2"/>
  <c r="E9" i="5"/>
  <c r="D11" i="5"/>
  <c r="G22" i="2"/>
  <c r="G26" i="2" s="1"/>
  <c r="D55" i="30"/>
  <c r="E55" i="30" s="1"/>
  <c r="D21" i="1"/>
  <c r="C9" i="2"/>
  <c r="D24" i="31"/>
  <c r="D30" i="31" s="1"/>
  <c r="D32" i="31" s="1"/>
  <c r="D23" i="2"/>
  <c r="D13" i="4"/>
  <c r="G21" i="10"/>
  <c r="G33" i="10"/>
  <c r="D10" i="3"/>
  <c r="E10" i="3" s="1"/>
  <c r="D19" i="1"/>
  <c r="D33" i="3"/>
  <c r="D20" i="1"/>
  <c r="D9" i="2"/>
  <c r="D32" i="3"/>
  <c r="E32" i="3" s="1"/>
  <c r="D36" i="1"/>
  <c r="E10" i="5"/>
  <c r="E7" i="7"/>
  <c r="F7" i="7" s="1"/>
  <c r="C9" i="18"/>
  <c r="C10" i="18" s="1"/>
  <c r="C37" i="1"/>
  <c r="D28" i="3"/>
  <c r="E28" i="3" s="1"/>
  <c r="D9" i="18"/>
  <c r="E11" i="5"/>
  <c r="C15" i="2"/>
  <c r="C11" i="2"/>
  <c r="D11" i="2"/>
  <c r="D17" i="1"/>
  <c r="C17" i="1"/>
  <c r="C36" i="1"/>
  <c r="D10" i="5"/>
  <c r="E65" i="7"/>
  <c r="D12" i="13" l="1"/>
  <c r="D18" i="13" s="1"/>
  <c r="F65" i="7"/>
  <c r="H26" i="2"/>
  <c r="E13" i="4"/>
  <c r="F13" i="4" s="1"/>
  <c r="D10" i="18"/>
  <c r="E10" i="18" s="1"/>
  <c r="E9" i="18"/>
  <c r="F9" i="5"/>
  <c r="F10" i="5"/>
  <c r="E9" i="1"/>
  <c r="E37" i="1"/>
  <c r="E19" i="1"/>
  <c r="E12" i="1"/>
  <c r="D15" i="1"/>
  <c r="D23" i="1" s="1"/>
  <c r="E17" i="1"/>
  <c r="E36" i="1"/>
  <c r="D24" i="2"/>
  <c r="C24" i="2"/>
  <c r="C25" i="2" s="1"/>
  <c r="G34" i="10"/>
  <c r="D11" i="4"/>
  <c r="D18" i="4" s="1"/>
  <c r="C35" i="1" s="1"/>
  <c r="E11" i="4"/>
  <c r="G9" i="2"/>
  <c r="G19" i="2" s="1"/>
  <c r="G30" i="2" s="1"/>
  <c r="O24" i="25"/>
  <c r="D12" i="5"/>
  <c r="O15" i="14"/>
  <c r="O16" i="14" s="1"/>
  <c r="C16" i="14"/>
  <c r="C25" i="14" s="1"/>
  <c r="O25" i="14" s="1"/>
  <c r="E52" i="7"/>
  <c r="F52" i="7" s="1"/>
  <c r="H9" i="2"/>
  <c r="H19" i="2" s="1"/>
  <c r="H30" i="2" s="1"/>
  <c r="D34" i="3"/>
  <c r="E34" i="3" s="1"/>
  <c r="D17" i="2"/>
  <c r="E12" i="5"/>
  <c r="C17" i="2"/>
  <c r="E92" i="7"/>
  <c r="F92" i="7" s="1"/>
  <c r="C15" i="1"/>
  <c r="C23" i="1" s="1"/>
  <c r="F12" i="5" l="1"/>
  <c r="E18" i="4"/>
  <c r="F18" i="4" s="1"/>
  <c r="F11" i="4"/>
  <c r="E15" i="1"/>
  <c r="E23" i="1"/>
  <c r="C20" i="13"/>
  <c r="C24" i="13" s="1"/>
  <c r="D21" i="4"/>
  <c r="C18" i="2"/>
  <c r="C36" i="3" s="1"/>
  <c r="C35" i="3" s="1"/>
  <c r="C37" i="3" s="1"/>
  <c r="C26" i="2"/>
  <c r="D26" i="2"/>
  <c r="D36" i="3"/>
  <c r="C39" i="1"/>
  <c r="D35" i="1" l="1"/>
  <c r="D20" i="13" s="1"/>
  <c r="D24" i="13" s="1"/>
  <c r="E21" i="4"/>
  <c r="F21" i="4" s="1"/>
  <c r="D35" i="3"/>
  <c r="E36" i="3"/>
  <c r="C41" i="1"/>
  <c r="C19" i="2"/>
  <c r="C30" i="2" s="1"/>
  <c r="D19" i="2"/>
  <c r="D30" i="2" s="1"/>
  <c r="E35" i="1" l="1"/>
  <c r="D39" i="1"/>
  <c r="D41" i="1" s="1"/>
  <c r="E41" i="1" s="1"/>
  <c r="D37" i="3"/>
  <c r="E37" i="3" s="1"/>
  <c r="E35" i="3"/>
  <c r="E39" i="1" l="1"/>
  <c r="C32" i="1"/>
  <c r="D32" i="1"/>
  <c r="E32" i="1" l="1"/>
</calcChain>
</file>

<file path=xl/sharedStrings.xml><?xml version="1.0" encoding="utf-8"?>
<sst xmlns="http://schemas.openxmlformats.org/spreadsheetml/2006/main" count="1275" uniqueCount="637">
  <si>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</si>
  <si>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</si>
  <si>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</si>
  <si>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</si>
  <si>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</si>
  <si>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</si>
  <si>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</si>
  <si>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</si>
  <si>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</si>
  <si>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</si>
  <si>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</si>
  <si>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</si>
  <si>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</si>
  <si>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</si>
  <si>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</si>
  <si>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</si>
  <si>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</si>
  <si>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</si>
  <si>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</si>
  <si>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</si>
  <si>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</si>
  <si>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</si>
  <si>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</si>
  <si>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</si>
  <si>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</si>
  <si>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</si>
  <si>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</si>
  <si>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</si>
  <si>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</si>
  <si>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</si>
  <si>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</si>
  <si>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</si>
  <si>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</si>
  <si>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</si>
  <si>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</si>
  <si>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</si>
  <si>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</si>
  <si>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</si>
  <si>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</si>
  <si>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</si>
  <si>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</si>
  <si>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</si>
  <si>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</si>
  <si>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</si>
  <si>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</si>
  <si>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</si>
  <si>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</si>
  <si>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</si>
  <si>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</si>
  <si>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</si>
  <si>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</si>
  <si>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</si>
  <si>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</si>
  <si>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</si>
  <si>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</si>
  <si>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</si>
  <si>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</si>
  <si>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</si>
  <si>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</si>
  <si>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</si>
  <si>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</si>
  <si>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</si>
  <si>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</si>
  <si>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</si>
  <si>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</si>
  <si>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</si>
  <si>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</si>
  <si>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</si>
  <si>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</si>
  <si>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</si>
  <si>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</si>
  <si>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</si>
  <si>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</si>
  <si>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</si>
  <si>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</si>
  <si>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</si>
  <si>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</si>
  <si>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</si>
  <si>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</si>
  <si>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</si>
  <si>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</si>
  <si>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</si>
  <si>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</si>
  <si>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</si>
  <si>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</si>
  <si>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</si>
  <si>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</si>
  <si>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</si>
  <si>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</si>
  <si>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</si>
  <si>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</si>
  <si>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</si>
  <si>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</si>
  <si>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</si>
  <si>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</si>
  <si>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</si>
  <si>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</si>
  <si>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</si>
  <si>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</si>
  <si>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</si>
  <si>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</si>
  <si>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</si>
  <si>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</si>
  <si>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</si>
  <si>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</si>
  <si>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</si>
  <si>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</si>
  <si>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</si>
  <si>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</si>
  <si>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</si>
  <si>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</si>
  <si>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</si>
  <si>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</si>
  <si>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</si>
  <si>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</si>
  <si>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</si>
  <si>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</si>
  <si>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</si>
  <si>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</si>
  <si>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</si>
  <si>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</si>
  <si>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</si>
  <si>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</si>
  <si>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</si>
  <si>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</si>
  <si>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</si>
  <si>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</si>
  <si>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</si>
  <si>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</si>
  <si>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</si>
  <si>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</si>
  <si>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</si>
  <si>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</si>
  <si>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</si>
  <si>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</si>
  <si>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</si>
  <si>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</si>
  <si>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</si>
  <si>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</si>
  <si>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</si>
  <si>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</si>
  <si>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</si>
  <si>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</si>
  <si>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</si>
  <si>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</si>
  <si>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</si>
  <si>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</si>
  <si>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</si>
  <si>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</si>
  <si>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</si>
  <si>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</si>
  <si>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</si>
  <si>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</si>
  <si>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</si>
  <si>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</si>
  <si>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</si>
  <si>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</si>
  <si>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</si>
  <si>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</si>
  <si>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</si>
  <si>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</si>
  <si>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</si>
  <si>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</si>
  <si>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</si>
  <si>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</si>
  <si>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</si>
  <si>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</si>
  <si>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</si>
  <si>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</si>
  <si>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</si>
  <si>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</si>
  <si>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</si>
  <si>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</si>
  <si>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</si>
  <si>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</si>
  <si>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</si>
  <si>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</si>
  <si>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</si>
  <si>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</si>
  <si>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</si>
  <si>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</si>
  <si>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</si>
  <si>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</si>
  <si>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</si>
  <si>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</si>
  <si>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</si>
  <si>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</si>
  <si>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</si>
  <si>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</si>
  <si>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</si>
  <si>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</si>
  <si>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</si>
  <si>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</si>
  <si>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</si>
  <si>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</si>
  <si>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</si>
  <si>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</si>
  <si>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</si>
  <si>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</si>
  <si>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</si>
  <si>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</si>
  <si>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</si>
  <si>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</si>
  <si>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</si>
  <si>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</si>
  <si>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</si>
  <si>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</si>
  <si>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</si>
  <si>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</si>
  <si>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</si>
  <si>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</si>
  <si>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</si>
  <si>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</si>
  <si>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</si>
  <si>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</si>
  <si>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</si>
  <si>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</si>
  <si>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</si>
  <si>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</si>
  <si>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</si>
  <si>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</si>
  <si>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</si>
  <si>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</si>
  <si>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</si>
  <si>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</si>
  <si>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</si>
  <si>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</si>
  <si>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</si>
  <si>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</si>
  <si>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</si>
  <si>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</si>
  <si>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</si>
  <si>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</si>
  <si>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</si>
  <si>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</si>
  <si>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</si>
  <si>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</si>
  <si>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</si>
  <si>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</si>
  <si>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</si>
  <si>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</si>
  <si>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</si>
  <si>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</si>
  <si>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</si>
  <si>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</si>
  <si>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</si>
  <si>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</si>
  <si>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</si>
  <si>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</si>
  <si>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</si>
  <si>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</si>
  <si>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</si>
  <si>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</si>
  <si>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</si>
  <si>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</si>
  <si>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</si>
  <si>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</si>
  <si>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</si>
  <si>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</si>
  <si>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</si>
  <si>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</si>
  <si>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</si>
  <si>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</si>
  <si>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</si>
  <si>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</si>
  <si>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</si>
  <si>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</si>
  <si>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</si>
  <si>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</si>
  <si>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</si>
  <si>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</si>
  <si>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</si>
  <si>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</si>
  <si>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</si>
  <si>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</si>
  <si>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</si>
  <si>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</si>
  <si>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</si>
  <si>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</si>
  <si>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</si>
  <si>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</si>
  <si>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</si>
  <si>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</si>
  <si>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</si>
  <si>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</si>
  <si>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</si>
  <si>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</si>
  <si>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</si>
  <si>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</si>
  <si>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</si>
  <si>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</si>
  <si>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</si>
  <si>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</si>
  <si>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</si>
  <si>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</si>
  <si>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</si>
  <si>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</si>
  <si>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</si>
  <si>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</si>
  <si>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</si>
  <si>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</si>
  <si>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</si>
  <si>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</si>
  <si>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</si>
  <si>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</si>
  <si>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</si>
  <si>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</si>
  <si>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</si>
  <si>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</si>
  <si>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</si>
  <si>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</si>
  <si>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</si>
  <si>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</si>
  <si>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</si>
  <si>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</si>
  <si>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</si>
  <si>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</si>
  <si>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</si>
  <si>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</si>
  <si>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</si>
  <si>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</si>
  <si>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</si>
  <si>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</si>
  <si>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</si>
  <si>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</si>
  <si>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</si>
  <si>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</si>
  <si>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</si>
  <si>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</si>
  <si>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</si>
  <si>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</si>
  <si>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</si>
  <si>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</si>
  <si>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</si>
  <si>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</si>
  <si>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</si>
  <si>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</si>
  <si>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</si>
  <si>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</si>
  <si>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</si>
  <si>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</si>
  <si>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</si>
  <si>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</si>
  <si>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</si>
  <si>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</si>
  <si>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</si>
  <si>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</si>
  <si>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</si>
  <si>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</si>
  <si>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</si>
  <si>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</si>
  <si>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</si>
  <si>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</si>
  <si>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</si>
  <si>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</si>
  <si>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</si>
  <si>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</si>
  <si>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</si>
  <si>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</si>
  <si>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</si>
  <si>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</si>
  <si>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</si>
  <si>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</si>
  <si>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</si>
  <si>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</si>
  <si>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</si>
  <si>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</si>
  <si>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</si>
  <si>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</si>
  <si>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</si>
  <si>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</si>
  <si>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</si>
  <si>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</si>
  <si>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</si>
  <si>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</si>
  <si>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</si>
  <si>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</si>
  <si>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</si>
  <si>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</si>
  <si>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</si>
  <si>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</si>
  <si>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</si>
  <si>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</si>
  <si>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</si>
  <si>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</si>
  <si>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</si>
  <si>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</si>
  <si>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</si>
  <si>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</si>
  <si>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</si>
  <si>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</si>
  <si>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</si>
  <si>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</si>
  <si>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</si>
  <si>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</si>
  <si>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</si>
  <si>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</si>
  <si>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</si>
  <si>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</si>
  <si>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</si>
  <si>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</si>
  <si>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</si>
  <si>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</si>
  <si>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</si>
  <si>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</si>
  <si>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</si>
  <si>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</si>
  <si>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</si>
  <si>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</si>
  <si>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</si>
  <si>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</si>
  <si>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</si>
  <si>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</si>
  <si>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</si>
  <si>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</si>
  <si>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</si>
  <si>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</si>
  <si>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</si>
  <si>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</si>
  <si>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</si>
  <si>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</si>
  <si>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</si>
  <si>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</si>
  <si>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</si>
  <si>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</si>
  <si>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</si>
  <si>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</si>
  <si>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</si>
  <si>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</si>
  <si>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</si>
  <si>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</si>
  <si>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</si>
  <si>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</si>
  <si>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</si>
  <si>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</si>
  <si>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</si>
  <si>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</si>
  <si>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</si>
  <si>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</si>
  <si>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</si>
  <si>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</si>
  <si>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</si>
  <si>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</si>
  <si>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</si>
  <si>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</si>
  <si>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</si>
  <si>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</si>
  <si>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</si>
  <si>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</si>
  <si>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</si>
  <si>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</si>
  <si>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</si>
  <si>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</si>
  <si>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</si>
  <si>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8.3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</si>
  <si>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</si>
  <si>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</si>
  <si>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</si>
  <si>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</si>
  <si>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Civil szervezetek tagdíjai</t>
  </si>
  <si>
    <t>Házi segítségnyújtás</t>
  </si>
  <si>
    <t>Belföldi értékpapírok</t>
  </si>
  <si>
    <t>1.1.2. Normatív jutalmak</t>
  </si>
  <si>
    <t>K1102</t>
  </si>
  <si>
    <t>Felhalmozási célú önkormányzati támogatások</t>
  </si>
  <si>
    <t>Általános forgalmi adó visszatérítése</t>
  </si>
  <si>
    <t>B407</t>
  </si>
  <si>
    <t>Polgármesteri illetmény támogatása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</si>
  <si>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</si>
  <si>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</si>
  <si>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</si>
  <si>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</si>
  <si>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</si>
  <si>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</si>
  <si>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</si>
  <si>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</si>
  <si>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</si>
  <si>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</si>
  <si>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</si>
  <si>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</si>
  <si>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</si>
  <si>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</si>
  <si>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</si>
  <si>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</si>
  <si>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</si>
  <si>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</si>
  <si>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</si>
  <si>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</si>
  <si>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</si>
  <si>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</si>
  <si>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</si>
  <si>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</si>
  <si>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</si>
  <si>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</si>
  <si>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</si>
  <si>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</si>
  <si>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</si>
  <si>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</si>
  <si>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</si>
  <si>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</si>
  <si>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</si>
  <si>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082094 Közművelődés - kulturális alapú gazdaságfejlesztés</t>
  </si>
  <si>
    <t>1.1.3 Készenléti, ügyeleti, helyettesítési díj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</si>
  <si>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</si>
  <si>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</si>
  <si>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</si>
  <si>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</si>
  <si>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</si>
  <si>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</si>
  <si>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</si>
  <si>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1.1.3. Jubileumi jutalom</t>
  </si>
  <si>
    <t>K1106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</si>
  <si>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</si>
  <si>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</si>
  <si>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</si>
  <si>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</si>
  <si>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</si>
  <si>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2022. évi eredeti előirányzat</t>
  </si>
  <si>
    <t>086010 Határon túli magyarok egyéb támogatásai</t>
  </si>
  <si>
    <t>Egyéb működési és felhalmozási célú támogatások államháztartáson belülre</t>
  </si>
  <si>
    <t>Balatonakali Polgárőr Egyesület</t>
  </si>
  <si>
    <t>Polc PH</t>
  </si>
  <si>
    <t>Damilos fűkasza</t>
  </si>
  <si>
    <t>Paravánok kiállításhoz</t>
  </si>
  <si>
    <t>42.</t>
  </si>
  <si>
    <t>43.</t>
  </si>
  <si>
    <t>2020. évi előirányzat</t>
  </si>
  <si>
    <t>Ellátási díjak</t>
  </si>
  <si>
    <t>B405</t>
  </si>
  <si>
    <t>Balatonakali Önkormányzat 2020. évi kiadásai</t>
  </si>
  <si>
    <t>Balatonakali Önkormányzat 2020. évi bevételei</t>
  </si>
  <si>
    <t>4.9</t>
  </si>
  <si>
    <t>Biztosító által fizetett kártérítés</t>
  </si>
  <si>
    <t>B410</t>
  </si>
  <si>
    <t>1.1.6. Foglalkoztatottak egyéb személyi juttatásai</t>
  </si>
  <si>
    <t>3.5.4 Egyéb dologi kiadások</t>
  </si>
  <si>
    <t>7.3</t>
  </si>
  <si>
    <t>Egyéb tárgyi eszközök felújítása</t>
  </si>
  <si>
    <t>K73</t>
  </si>
  <si>
    <t>Napközi otthonos Óvoda 2020. évi kiadásai</t>
  </si>
  <si>
    <t>Balatonakali Önkormányzat 2020. évi költségvetési összesített konszolidált főösszesítő</t>
  </si>
  <si>
    <t>Balatonakali Önkormányzat 2020. évi összesített konszolidált működési bevételei</t>
  </si>
  <si>
    <t>Balatonakali Önkormányzat 2020. évi összesített konszolidált működési kiadásai,</t>
  </si>
  <si>
    <t>Balatonakali Önkormányzat 2020. évi felhalmozási kiadásai</t>
  </si>
  <si>
    <t>Balatonakali Önkormányzat 2020. évi összesített konszolidált költségvetés kormányzati funkciónként</t>
  </si>
  <si>
    <t>Balatonakali Önkormányzat 2020. évi tartaléka</t>
  </si>
  <si>
    <t>Balatonakali Önkormányzat 2020. évi felhalmozási kiadásai feladatonként/célonként</t>
  </si>
  <si>
    <t>2020. évi támogatása</t>
  </si>
  <si>
    <t>1.7 Helyi önkormányzatok kiegészítő támogatásai</t>
  </si>
  <si>
    <t>1.8 Önkormányzat egyes köznevelési feladatainak támogatása - óvodapedagógusok bértámogatása</t>
  </si>
  <si>
    <t>1.9 Önkormányzat egyes köznevelési feladatainak támogatása - óvodaműködtetés támogatása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</si>
  <si>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</si>
  <si>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</si>
  <si>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</si>
  <si>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</si>
  <si>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Filagória térkövezéssel 2 db</t>
  </si>
  <si>
    <t>Óvoda felújítása TOP-1.4.1-16-VE1</t>
  </si>
  <si>
    <t>Eszközök beszerzése - óvoda felújítás TOP-1.4.1-16-VE1</t>
  </si>
  <si>
    <t>Mandula ültetvény 088/1 hrsz ZP-1-2019</t>
  </si>
  <si>
    <t>Külterületi utak fejlesztése ZP-1-2019</t>
  </si>
  <si>
    <t>Okos zebra kialakítása</t>
  </si>
  <si>
    <t>Általános útalap</t>
  </si>
  <si>
    <t>Járda felújítás zöldsáv rendezéssel 71-es út mellett</t>
  </si>
  <si>
    <t>Egységes arculati tájékoztató eszközök - Strandfejlesztés</t>
  </si>
  <si>
    <t>Öltözőkabinok - Strandfejlesztés</t>
  </si>
  <si>
    <t>Vizesblokkok felújítása - Strandfejlesztés</t>
  </si>
  <si>
    <t>300 m csatornahálózat tervezése</t>
  </si>
  <si>
    <t>10 db tartalék ház átemelő szivattyú beszerzése</t>
  </si>
  <si>
    <t>Szennyvízakna rekonstrukció 10 db</t>
  </si>
  <si>
    <t>Berkenye köz közvilágítás</t>
  </si>
  <si>
    <t>Láncfűrész</t>
  </si>
  <si>
    <t>Szárzúzó KUBOTA traktorra</t>
  </si>
  <si>
    <t>Kerítés 088/1 hrsz</t>
  </si>
  <si>
    <t>616/3 hrsz (Kemping bejárat átépítés)</t>
  </si>
  <si>
    <t>Kisállat karám</t>
  </si>
  <si>
    <t>Mandulás terület gondozása</t>
  </si>
  <si>
    <t>Szeméttartó + fémbetét 3 db</t>
  </si>
  <si>
    <t>Motoros permetező</t>
  </si>
  <si>
    <t>Hűtőszekrény - orvosi rendelő</t>
  </si>
  <si>
    <t>Gyógyszerszekrény - orvosi rendelő</t>
  </si>
  <si>
    <t>Strandi öltözők alsó elemeinek lemezzel burkolása</t>
  </si>
  <si>
    <t>Ivókutak vízelvezetés, térburkolás</t>
  </si>
  <si>
    <t>Vízibicikli MODENA</t>
  </si>
  <si>
    <t>TINA mászóvár + hinta</t>
  </si>
  <si>
    <t>DECATHLON ITIWIT SUP 2db</t>
  </si>
  <si>
    <t>CashCube Light+ pénztárgép</t>
  </si>
  <si>
    <t>Tájékoztató táblák (lépcső, kölcsönző)</t>
  </si>
  <si>
    <t>Vízimentő torony</t>
  </si>
  <si>
    <t>MAG-TÁR-HÁZA lépcső fedés</t>
  </si>
  <si>
    <t>MAG-TÁR-HÁZA biztonságtechnikai rendszer</t>
  </si>
  <si>
    <t xml:space="preserve">Stiebel Eltron IW 120 fali infra-quarz sugárzó 4 db </t>
  </si>
  <si>
    <t>Strand utca  - parkoló, út felújítása MPF-ÖTU/2019</t>
  </si>
  <si>
    <t>Kistérségi társulat tagdíj, belső ellenőrzés</t>
  </si>
  <si>
    <t>2020. évi eredeti előirányzat</t>
  </si>
  <si>
    <t xml:space="preserve">2021. évi eredeti előirányzat </t>
  </si>
  <si>
    <t>2023. évi eredeti előirányzat</t>
  </si>
  <si>
    <t>Balatonakali Önkormányzat 2020. évi előirányzat felhasználási (likviditási) ütemterve</t>
  </si>
  <si>
    <t>Balatonakali Óvoda 2020. évi előirányzat-felhasználási ütemterve</t>
  </si>
  <si>
    <t>Napközi otthonos Óvoda 2020. évi bevételei</t>
  </si>
  <si>
    <t>mód./eredet előirányzat (%)</t>
  </si>
  <si>
    <t>1.15 Elszámolásból származó bevételek</t>
  </si>
  <si>
    <r>
      <t>2020. évi mód.előir. (</t>
    </r>
    <r>
      <rPr>
        <sz val="8"/>
        <rFont val="Times New Roman"/>
        <family val="1"/>
        <charset val="238"/>
      </rPr>
      <t>2020.VII.)</t>
    </r>
  </si>
  <si>
    <t>Bevétel 2020. évi előir.</t>
  </si>
  <si>
    <t>Bevétel 2020. évi mód. előir.</t>
  </si>
  <si>
    <t>Kiadás 2020. évi előir.</t>
  </si>
  <si>
    <t>Kiadás 2020. évi mód. előir.</t>
  </si>
  <si>
    <r>
      <t xml:space="preserve">2020. évi mód. előir. </t>
    </r>
    <r>
      <rPr>
        <sz val="8"/>
        <rFont val="Times New Roman"/>
        <family val="1"/>
        <charset val="238"/>
      </rPr>
      <t>(2020.VII.)</t>
    </r>
  </si>
  <si>
    <t>Strand csúszda felújítása</t>
  </si>
  <si>
    <r>
      <t xml:space="preserve">2020. évi mód. előir. </t>
    </r>
    <r>
      <rPr>
        <sz val="8"/>
        <rFont val="Times New Roman"/>
        <family val="1"/>
        <charset val="238"/>
      </rPr>
      <t xml:space="preserve">(2020.VII.) </t>
    </r>
  </si>
  <si>
    <t>MAG-TÁR-HÁZ berendezés</t>
  </si>
  <si>
    <t>Mobil lelátó</t>
  </si>
  <si>
    <t>Színpad fedés</t>
  </si>
  <si>
    <t>Konténer WC</t>
  </si>
  <si>
    <t>Nyomtató - orvosi rendelő</t>
  </si>
  <si>
    <t>7. melléklet folytatása</t>
  </si>
  <si>
    <t>10. melléklet folytatása</t>
  </si>
  <si>
    <t>az .../2020. (VII…..) önkormányzati rendelethez</t>
  </si>
  <si>
    <t>17. melléklet</t>
  </si>
  <si>
    <t xml:space="preserve">Balatonakali Önkormányzat Európai Uniós forrásból megvalósított, </t>
  </si>
  <si>
    <t>folyamatban lévő programjai</t>
  </si>
  <si>
    <t>Sor-  szám</t>
  </si>
  <si>
    <t>Projekt megnevezése</t>
  </si>
  <si>
    <t>Megítélt támogatás összege</t>
  </si>
  <si>
    <t>Projekt várható költsége</t>
  </si>
  <si>
    <t>2020. évi várható támogatás</t>
  </si>
  <si>
    <t>2020. évi várható    költség</t>
  </si>
  <si>
    <t xml:space="preserve">B. </t>
  </si>
  <si>
    <t>01</t>
  </si>
  <si>
    <t>Balatonakali Napköziotthonos Óvoda infrastruk-túrális fejlesztése, szolgáltatási színvonalának emelése Projekt azonosító: TOP-1.4.1-16-VE1</t>
  </si>
  <si>
    <t>02</t>
  </si>
  <si>
    <t>Humán szolgáltatások fejlesztése térségi szemléletben Tihany térségében                                               Projekt azonosító: EFOP-1.5.2-16-2017-00001</t>
  </si>
  <si>
    <t>03</t>
  </si>
  <si>
    <t>Együttműködéseket segítő rendezvények támogatása: MAG-TÁR-HÁZ találkozások                           Projekt azonosító: VP6-19.2.1-28-4-17</t>
  </si>
  <si>
    <t>04</t>
  </si>
  <si>
    <t>Balatonakali szabadtéri színpad, Templomok tere - turisztikai fejlesztés                                            Projekt azonosító: VP6-19.2.1-28-1-17</t>
  </si>
  <si>
    <t>05</t>
  </si>
  <si>
    <t>Generációk és civilek a Mag-Tár-Házban - ifjúsági, közösségi bázispont kialakítása                          Projekt azonosító: VP6-19.2.1-28-2-17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</si>
</sst>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232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64"/>
      </top>
      <bottom style="double">
        <color indexed="8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78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3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8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/>
    </xf>
    <xf numFmtId="0" fontId="2" fillId="0" borderId="79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7" xfId="1" applyNumberFormat="1" applyFont="1" applyBorder="1" applyAlignment="1">
      <alignment horizontal="right" vertical="center"/>
    </xf>
    <xf numFmtId="0" fontId="2" fillId="3" borderId="67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7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vertical="center"/>
    </xf>
    <xf numFmtId="3" fontId="2" fillId="0" borderId="59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0" borderId="61" xfId="1" applyFont="1" applyBorder="1" applyAlignment="1">
      <alignment vertical="center"/>
    </xf>
    <xf numFmtId="0" fontId="2" fillId="0" borderId="62" xfId="1" applyFont="1" applyBorder="1" applyAlignment="1">
      <alignment vertical="center"/>
    </xf>
    <xf numFmtId="0" fontId="2" fillId="0" borderId="62" xfId="1" applyFont="1" applyBorder="1" applyAlignment="1">
      <alignment horizontal="right" vertical="center"/>
    </xf>
    <xf numFmtId="0" fontId="2" fillId="0" borderId="63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5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3" xfId="0" applyNumberFormat="1" applyFont="1" applyBorder="1" applyAlignment="1">
      <alignment horizontal="center" vertical="center"/>
    </xf>
    <xf numFmtId="49" fontId="2" fillId="0" borderId="93" xfId="0" applyNumberFormat="1" applyFont="1" applyBorder="1" applyAlignment="1">
      <alignment horizontal="center" vertical="center"/>
    </xf>
    <xf numFmtId="9" fontId="5" fillId="0" borderId="97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3" fontId="7" fillId="2" borderId="99" xfId="0" applyNumberFormat="1" applyFont="1" applyFill="1" applyBorder="1" applyAlignment="1">
      <alignment vertical="center"/>
    </xf>
    <xf numFmtId="9" fontId="7" fillId="2" borderId="100" xfId="0" applyNumberFormat="1" applyFont="1" applyFill="1" applyBorder="1" applyAlignment="1">
      <alignment horizontal="right" vertical="center"/>
    </xf>
    <xf numFmtId="0" fontId="2" fillId="0" borderId="101" xfId="0" applyFont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3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3" xfId="0" applyNumberFormat="1" applyFont="1" applyBorder="1" applyAlignment="1">
      <alignment horizontal="center" vertical="center"/>
    </xf>
    <xf numFmtId="49" fontId="7" fillId="0" borderId="103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4" xfId="0" applyFont="1" applyBorder="1" applyAlignment="1">
      <alignment vertical="center"/>
    </xf>
    <xf numFmtId="0" fontId="5" fillId="0" borderId="101" xfId="0" applyFont="1" applyBorder="1" applyAlignment="1">
      <alignment horizontal="center" vertical="center" wrapText="1"/>
    </xf>
    <xf numFmtId="0" fontId="5" fillId="0" borderId="105" xfId="0" applyFont="1" applyBorder="1" applyAlignment="1">
      <alignment vertical="center"/>
    </xf>
    <xf numFmtId="3" fontId="5" fillId="0" borderId="105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106" xfId="0" applyFont="1" applyBorder="1"/>
    <xf numFmtId="3" fontId="6" fillId="0" borderId="106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vertical="center"/>
    </xf>
    <xf numFmtId="3" fontId="5" fillId="0" borderId="108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horizontal="center" vertical="center"/>
    </xf>
    <xf numFmtId="0" fontId="6" fillId="0" borderId="99" xfId="0" applyFont="1" applyBorder="1" applyAlignment="1">
      <alignment vertical="center"/>
    </xf>
    <xf numFmtId="3" fontId="6" fillId="0" borderId="99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0" xfId="0" applyFont="1" applyBorder="1" applyAlignment="1">
      <alignment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12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3" xfId="0" applyNumberFormat="1" applyFont="1" applyFill="1" applyBorder="1" applyAlignment="1">
      <alignment horizontal="right" vertical="center"/>
    </xf>
    <xf numFmtId="9" fontId="7" fillId="2" borderId="114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3" fontId="2" fillId="0" borderId="105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5" xfId="0" applyNumberFormat="1" applyFont="1" applyBorder="1" applyAlignment="1">
      <alignment vertical="center"/>
    </xf>
    <xf numFmtId="0" fontId="5" fillId="0" borderId="116" xfId="0" applyFont="1" applyBorder="1" applyAlignment="1">
      <alignment horizontal="center" vertical="center"/>
    </xf>
    <xf numFmtId="3" fontId="5" fillId="0" borderId="117" xfId="0" applyNumberFormat="1" applyFont="1" applyBorder="1" applyAlignment="1">
      <alignment vertical="center"/>
    </xf>
    <xf numFmtId="3" fontId="7" fillId="0" borderId="118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5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6" xfId="0" applyNumberFormat="1" applyFont="1" applyBorder="1" applyAlignment="1">
      <alignment horizontal="center" vertical="center"/>
    </xf>
    <xf numFmtId="0" fontId="13" fillId="2" borderId="120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4" xfId="0" applyFont="1" applyBorder="1" applyAlignment="1">
      <alignment vertical="center"/>
    </xf>
    <xf numFmtId="0" fontId="2" fillId="0" borderId="93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6" xfId="0" applyFont="1" applyBorder="1" applyAlignment="1">
      <alignment horizontal="center" vertical="center"/>
    </xf>
    <xf numFmtId="0" fontId="7" fillId="0" borderId="105" xfId="0" applyFont="1" applyBorder="1" applyAlignment="1">
      <alignment vertical="center" wrapText="1"/>
    </xf>
    <xf numFmtId="0" fontId="7" fillId="0" borderId="126" xfId="0" applyFont="1" applyBorder="1" applyAlignment="1">
      <alignment vertical="center" wrapText="1"/>
    </xf>
    <xf numFmtId="3" fontId="7" fillId="0" borderId="105" xfId="0" applyNumberFormat="1" applyFont="1" applyBorder="1" applyAlignment="1">
      <alignment horizontal="right" vertical="center"/>
    </xf>
    <xf numFmtId="9" fontId="7" fillId="0" borderId="98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4" xfId="0" applyFont="1" applyBorder="1" applyAlignment="1">
      <alignment vertical="center" wrapText="1"/>
    </xf>
    <xf numFmtId="0" fontId="5" fillId="0" borderId="103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8" xfId="0" applyNumberFormat="1" applyFont="1" applyBorder="1" applyAlignment="1">
      <alignment horizontal="right" vertical="center"/>
    </xf>
    <xf numFmtId="0" fontId="2" fillId="0" borderId="80" xfId="0" applyFont="1" applyBorder="1" applyAlignment="1">
      <alignment vertical="center"/>
    </xf>
    <xf numFmtId="3" fontId="2" fillId="0" borderId="127" xfId="0" applyNumberFormat="1" applyFont="1" applyBorder="1" applyAlignment="1">
      <alignment horizontal="right" vertical="center"/>
    </xf>
    <xf numFmtId="0" fontId="2" fillId="0" borderId="119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0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justify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0" fontId="3" fillId="0" borderId="126" xfId="0" applyFont="1" applyBorder="1" applyAlignment="1">
      <alignment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5" xfId="0" applyNumberFormat="1" applyFont="1" applyBorder="1" applyAlignment="1">
      <alignment vertical="center"/>
    </xf>
    <xf numFmtId="3" fontId="2" fillId="0" borderId="136" xfId="0" applyNumberFormat="1" applyFont="1" applyBorder="1" applyAlignment="1">
      <alignment horizontal="right" vertical="center"/>
    </xf>
    <xf numFmtId="3" fontId="7" fillId="0" borderId="137" xfId="0" applyNumberFormat="1" applyFont="1" applyBorder="1" applyAlignment="1">
      <alignment horizontal="right" vertical="center"/>
    </xf>
    <xf numFmtId="3" fontId="2" fillId="0" borderId="138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82" xfId="0" applyNumberFormat="1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6" xfId="0" applyNumberFormat="1" applyFont="1" applyBorder="1" applyAlignment="1">
      <alignment horizontal="center" vertical="center"/>
    </xf>
    <xf numFmtId="0" fontId="2" fillId="0" borderId="140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48" xfId="0" applyBorder="1" applyAlignment="1">
      <alignment vertical="center"/>
    </xf>
    <xf numFmtId="0" fontId="2" fillId="0" borderId="102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49" xfId="0" applyFont="1" applyBorder="1" applyAlignment="1">
      <alignment horizontal="center" vertical="center" wrapText="1"/>
    </xf>
    <xf numFmtId="0" fontId="0" fillId="0" borderId="64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8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1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0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vertical="center"/>
    </xf>
    <xf numFmtId="3" fontId="2" fillId="0" borderId="150" xfId="0" applyNumberFormat="1" applyFont="1" applyBorder="1" applyAlignment="1">
      <alignment horizontal="right" vertical="center"/>
    </xf>
    <xf numFmtId="3" fontId="2" fillId="0" borderId="151" xfId="0" applyNumberFormat="1" applyFont="1" applyBorder="1" applyAlignment="1">
      <alignment horizontal="right" vertical="center"/>
    </xf>
    <xf numFmtId="3" fontId="2" fillId="0" borderId="152" xfId="0" applyNumberFormat="1" applyFont="1" applyBorder="1" applyAlignment="1">
      <alignment horizontal="right" vertical="center"/>
    </xf>
    <xf numFmtId="3" fontId="2" fillId="0" borderId="97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6" xfId="0" applyFont="1" applyBorder="1" applyAlignment="1">
      <alignment horizontal="center" vertical="center"/>
    </xf>
    <xf numFmtId="0" fontId="2" fillId="0" borderId="153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66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6" xfId="0" applyFont="1" applyBorder="1" applyAlignment="1">
      <alignment vertical="center"/>
    </xf>
    <xf numFmtId="3" fontId="6" fillId="0" borderId="106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3" fontId="2" fillId="0" borderId="171" xfId="0" applyNumberFormat="1" applyFont="1" applyBorder="1" applyAlignment="1">
      <alignment horizontal="right" vertical="center"/>
    </xf>
    <xf numFmtId="0" fontId="2" fillId="0" borderId="172" xfId="0" applyFont="1" applyBorder="1" applyAlignment="1">
      <alignment vertical="center"/>
    </xf>
    <xf numFmtId="3" fontId="7" fillId="0" borderId="173" xfId="0" applyNumberFormat="1" applyFont="1" applyBorder="1" applyAlignment="1">
      <alignment horizontal="right" vertical="center"/>
    </xf>
    <xf numFmtId="0" fontId="7" fillId="2" borderId="102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157" xfId="0" applyNumberFormat="1" applyFont="1" applyBorder="1" applyAlignment="1">
      <alignment vertical="center"/>
    </xf>
    <xf numFmtId="49" fontId="6" fillId="0" borderId="10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6" xfId="0" applyNumberFormat="1" applyFont="1" applyBorder="1" applyAlignment="1">
      <alignment horizontal="center" vertical="center"/>
    </xf>
    <xf numFmtId="0" fontId="7" fillId="0" borderId="140" xfId="0" applyFont="1" applyBorder="1" applyAlignment="1">
      <alignment vertical="center"/>
    </xf>
    <xf numFmtId="3" fontId="7" fillId="0" borderId="12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5" xfId="0" applyNumberFormat="1" applyFont="1" applyBorder="1" applyAlignment="1">
      <alignment horizontal="right" vertical="center"/>
    </xf>
    <xf numFmtId="3" fontId="2" fillId="0" borderId="176" xfId="0" applyNumberFormat="1" applyFont="1" applyBorder="1" applyAlignment="1">
      <alignment horizontal="right" vertical="center"/>
    </xf>
    <xf numFmtId="3" fontId="2" fillId="0" borderId="177" xfId="0" applyNumberFormat="1" applyFont="1" applyBorder="1" applyAlignment="1">
      <alignment vertical="center"/>
    </xf>
    <xf numFmtId="3" fontId="2" fillId="0" borderId="178" xfId="0" applyNumberFormat="1" applyFont="1" applyBorder="1" applyAlignment="1">
      <alignment vertical="center"/>
    </xf>
    <xf numFmtId="3" fontId="7" fillId="2" borderId="179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74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81" xfId="0" applyNumberFormat="1" applyFont="1" applyBorder="1" applyAlignment="1">
      <alignment horizontal="right" vertical="center" wrapText="1"/>
    </xf>
    <xf numFmtId="9" fontId="2" fillId="0" borderId="182" xfId="0" applyNumberFormat="1" applyFont="1" applyBorder="1" applyAlignment="1">
      <alignment horizontal="right" vertical="center" wrapText="1"/>
    </xf>
    <xf numFmtId="9" fontId="2" fillId="0" borderId="180" xfId="0" applyNumberFormat="1" applyFont="1" applyBorder="1" applyAlignment="1">
      <alignment horizontal="right" vertical="center" wrapText="1"/>
    </xf>
    <xf numFmtId="3" fontId="2" fillId="0" borderId="183" xfId="0" applyNumberFormat="1" applyFont="1" applyBorder="1" applyAlignment="1">
      <alignment horizontal="right" vertical="center" wrapText="1"/>
    </xf>
    <xf numFmtId="3" fontId="2" fillId="0" borderId="185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right" vertical="center" wrapText="1"/>
    </xf>
    <xf numFmtId="3" fontId="2" fillId="0" borderId="187" xfId="0" applyNumberFormat="1" applyFont="1" applyBorder="1" applyAlignment="1">
      <alignment horizontal="right" vertical="center" wrapText="1"/>
    </xf>
    <xf numFmtId="9" fontId="2" fillId="0" borderId="186" xfId="0" applyNumberFormat="1" applyFont="1" applyBorder="1" applyAlignment="1">
      <alignment horizontal="right" vertical="center" wrapText="1"/>
    </xf>
    <xf numFmtId="3" fontId="2" fillId="0" borderId="188" xfId="0" applyNumberFormat="1" applyFont="1" applyBorder="1" applyAlignment="1">
      <alignment horizontal="right" vertical="center" wrapText="1"/>
    </xf>
    <xf numFmtId="9" fontId="2" fillId="0" borderId="189" xfId="0" applyNumberFormat="1" applyFont="1" applyBorder="1" applyAlignment="1">
      <alignment horizontal="right" vertical="center" wrapText="1"/>
    </xf>
    <xf numFmtId="0" fontId="2" fillId="0" borderId="181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05" xfId="0" applyFont="1" applyBorder="1" applyAlignment="1">
      <alignment horizontal="left" vertical="center" wrapText="1"/>
    </xf>
    <xf numFmtId="3" fontId="2" fillId="0" borderId="190" xfId="0" applyNumberFormat="1" applyFont="1" applyBorder="1" applyAlignment="1">
      <alignment horizontal="right" vertical="center" wrapText="1"/>
    </xf>
    <xf numFmtId="9" fontId="2" fillId="0" borderId="119" xfId="0" applyNumberFormat="1" applyFont="1" applyBorder="1" applyAlignment="1">
      <alignment vertical="center"/>
    </xf>
    <xf numFmtId="0" fontId="2" fillId="0" borderId="192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vertical="center"/>
    </xf>
    <xf numFmtId="0" fontId="2" fillId="0" borderId="19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1" fillId="0" borderId="0" xfId="0" applyFont="1" applyBorder="1" applyAlignment="1"/>
    <xf numFmtId="0" fontId="22" fillId="0" borderId="0" xfId="0" applyFont="1"/>
    <xf numFmtId="0" fontId="22" fillId="0" borderId="0" xfId="0" applyFont="1" applyAlignment="1">
      <alignment vertical="center"/>
    </xf>
    <xf numFmtId="0" fontId="2" fillId="0" borderId="84" xfId="0" applyFont="1" applyBorder="1" applyAlignment="1">
      <alignment vertical="center"/>
    </xf>
    <xf numFmtId="3" fontId="2" fillId="0" borderId="69" xfId="0" applyNumberFormat="1" applyFont="1" applyBorder="1" applyAlignment="1">
      <alignment horizontal="right" vertical="center" wrapText="1"/>
    </xf>
    <xf numFmtId="49" fontId="2" fillId="0" borderId="92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3" fontId="2" fillId="0" borderId="16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80" xfId="0" applyNumberFormat="1" applyFont="1" applyBorder="1" applyAlignment="1">
      <alignment horizontal="right" vertical="center"/>
    </xf>
    <xf numFmtId="3" fontId="3" fillId="0" borderId="82" xfId="0" applyNumberFormat="1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0" fontId="2" fillId="0" borderId="123" xfId="0" applyFont="1" applyBorder="1" applyAlignment="1">
      <alignment vertical="center"/>
    </xf>
    <xf numFmtId="3" fontId="2" fillId="0" borderId="169" xfId="0" applyNumberFormat="1" applyFont="1" applyBorder="1" applyAlignment="1">
      <alignment horizontal="right" vertical="center"/>
    </xf>
    <xf numFmtId="0" fontId="2" fillId="0" borderId="14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6" xfId="0" applyFont="1" applyFill="1" applyBorder="1" applyAlignment="1">
      <alignment vertical="center"/>
    </xf>
    <xf numFmtId="0" fontId="6" fillId="3" borderId="86" xfId="0" applyFont="1" applyFill="1" applyBorder="1" applyAlignment="1">
      <alignment vertical="center"/>
    </xf>
    <xf numFmtId="3" fontId="16" fillId="3" borderId="86" xfId="0" applyNumberFormat="1" applyFont="1" applyFill="1" applyBorder="1" applyAlignment="1">
      <alignment vertical="center"/>
    </xf>
    <xf numFmtId="0" fontId="2" fillId="3" borderId="91" xfId="0" applyFont="1" applyFill="1" applyBorder="1" applyAlignment="1">
      <alignment vertical="center"/>
    </xf>
    <xf numFmtId="3" fontId="2" fillId="3" borderId="170" xfId="0" applyNumberFormat="1" applyFont="1" applyFill="1" applyBorder="1" applyAlignment="1">
      <alignment vertical="center"/>
    </xf>
    <xf numFmtId="49" fontId="2" fillId="0" borderId="121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86" xfId="0" applyFont="1" applyFill="1" applyBorder="1" applyAlignment="1">
      <alignment vertical="center"/>
    </xf>
    <xf numFmtId="3" fontId="2" fillId="3" borderId="170" xfId="0" applyNumberFormat="1" applyFont="1" applyFill="1" applyBorder="1" applyAlignment="1">
      <alignment horizontal="right" vertical="center"/>
    </xf>
    <xf numFmtId="0" fontId="2" fillId="0" borderId="95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88" xfId="0" applyFont="1" applyBorder="1" applyAlignment="1">
      <alignment vertical="center"/>
    </xf>
    <xf numFmtId="3" fontId="16" fillId="0" borderId="84" xfId="0" applyNumberFormat="1" applyFont="1" applyBorder="1" applyAlignment="1">
      <alignment horizontal="right" vertical="center"/>
    </xf>
    <xf numFmtId="0" fontId="2" fillId="3" borderId="86" xfId="0" applyFont="1" applyFill="1" applyBorder="1" applyAlignment="1">
      <alignment vertical="center"/>
    </xf>
    <xf numFmtId="0" fontId="2" fillId="0" borderId="141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3" fontId="2" fillId="0" borderId="153" xfId="0" applyNumberFormat="1" applyFont="1" applyBorder="1" applyAlignment="1">
      <alignment horizontal="right" vertical="center"/>
    </xf>
    <xf numFmtId="9" fontId="2" fillId="0" borderId="16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0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8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96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9" xfId="0" applyNumberFormat="1" applyFont="1" applyBorder="1" applyAlignment="1">
      <alignment vertical="center"/>
    </xf>
    <xf numFmtId="9" fontId="2" fillId="0" borderId="167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197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8" fillId="0" borderId="198" xfId="1" applyFont="1" applyBorder="1" applyAlignment="1">
      <alignment horizontal="center" vertical="center"/>
    </xf>
    <xf numFmtId="0" fontId="8" fillId="0" borderId="199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77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8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7" fillId="0" borderId="200" xfId="0" applyFont="1" applyBorder="1" applyAlignment="1">
      <alignment horizontal="center" vertical="center"/>
    </xf>
    <xf numFmtId="0" fontId="7" fillId="0" borderId="201" xfId="0" applyFont="1" applyBorder="1" applyAlignment="1">
      <alignment vertical="center"/>
    </xf>
    <xf numFmtId="3" fontId="7" fillId="0" borderId="20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3" fontId="16" fillId="0" borderId="0" xfId="0" applyNumberFormat="1" applyFont="1" applyBorder="1"/>
    <xf numFmtId="9" fontId="2" fillId="0" borderId="203" xfId="0" applyNumberFormat="1" applyFont="1" applyBorder="1" applyAlignment="1">
      <alignment horizontal="right" vertical="center"/>
    </xf>
    <xf numFmtId="0" fontId="4" fillId="0" borderId="0" xfId="0" applyFont="1"/>
    <xf numFmtId="0" fontId="23" fillId="0" borderId="0" xfId="0" applyFont="1"/>
    <xf numFmtId="3" fontId="4" fillId="0" borderId="0" xfId="0" applyNumberFormat="1" applyFont="1"/>
    <xf numFmtId="3" fontId="0" fillId="0" borderId="0" xfId="0" applyNumberFormat="1" applyFont="1"/>
    <xf numFmtId="3" fontId="2" fillId="0" borderId="14" xfId="0" applyNumberFormat="1" applyFont="1" applyBorder="1" applyAlignment="1">
      <alignment vertical="center"/>
    </xf>
    <xf numFmtId="0" fontId="24" fillId="0" borderId="49" xfId="1" applyFont="1" applyBorder="1" applyAlignment="1">
      <alignment vertical="center"/>
    </xf>
    <xf numFmtId="0" fontId="2" fillId="5" borderId="49" xfId="0" applyFont="1" applyFill="1" applyBorder="1" applyAlignment="1">
      <alignment vertical="center" wrapText="1"/>
    </xf>
    <xf numFmtId="0" fontId="2" fillId="0" borderId="8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16" fillId="0" borderId="0" xfId="0" applyNumberFormat="1" applyFont="1"/>
    <xf numFmtId="3" fontId="16" fillId="0" borderId="0" xfId="0" applyNumberFormat="1" applyFont="1" applyAlignment="1">
      <alignment vertical="center"/>
    </xf>
    <xf numFmtId="3" fontId="16" fillId="0" borderId="20" xfId="0" applyNumberFormat="1" applyFont="1" applyBorder="1" applyAlignment="1">
      <alignment vertical="center"/>
    </xf>
    <xf numFmtId="3" fontId="16" fillId="0" borderId="88" xfId="0" applyNumberFormat="1" applyFont="1" applyBorder="1" applyAlignment="1">
      <alignment vertical="center"/>
    </xf>
    <xf numFmtId="3" fontId="16" fillId="0" borderId="90" xfId="0" applyNumberFormat="1" applyFont="1" applyBorder="1" applyAlignment="1">
      <alignment horizontal="right" vertical="center"/>
    </xf>
    <xf numFmtId="0" fontId="2" fillId="0" borderId="56" xfId="0" applyFont="1" applyBorder="1"/>
    <xf numFmtId="0" fontId="3" fillId="0" borderId="204" xfId="0" applyFont="1" applyBorder="1" applyAlignment="1">
      <alignment vertical="center" wrapText="1"/>
    </xf>
    <xf numFmtId="3" fontId="2" fillId="0" borderId="124" xfId="0" applyNumberFormat="1" applyFont="1" applyBorder="1" applyAlignment="1">
      <alignment horizontal="right" vertical="center" wrapText="1"/>
    </xf>
    <xf numFmtId="3" fontId="2" fillId="0" borderId="202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13" fillId="2" borderId="14" xfId="0" applyNumberFormat="1" applyFont="1" applyFill="1" applyBorder="1" applyAlignment="1">
      <alignment horizontal="right" vertical="center"/>
    </xf>
    <xf numFmtId="3" fontId="13" fillId="2" borderId="205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0" fontId="2" fillId="0" borderId="13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3" fontId="13" fillId="2" borderId="52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2" fillId="0" borderId="206" xfId="0" applyNumberFormat="1" applyFont="1" applyBorder="1" applyAlignment="1">
      <alignment vertical="center"/>
    </xf>
    <xf numFmtId="3" fontId="13" fillId="2" borderId="207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2" fillId="0" borderId="88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6" fillId="0" borderId="208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6" fillId="0" borderId="136" xfId="0" applyFont="1" applyBorder="1" applyAlignment="1">
      <alignment vertical="center"/>
    </xf>
    <xf numFmtId="0" fontId="7" fillId="0" borderId="207" xfId="0" applyFont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153" xfId="0" applyNumberFormat="1" applyFont="1" applyBorder="1" applyAlignment="1">
      <alignment horizontal="right" vertical="center"/>
    </xf>
    <xf numFmtId="0" fontId="7" fillId="0" borderId="135" xfId="0" applyFont="1" applyBorder="1" applyAlignment="1">
      <alignment vertical="center" wrapText="1"/>
    </xf>
    <xf numFmtId="0" fontId="7" fillId="0" borderId="209" xfId="0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2" fillId="0" borderId="118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8" fillId="0" borderId="141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8" xfId="0" applyNumberFormat="1" applyFont="1" applyBorder="1" applyAlignment="1">
      <alignment horizontal="right" vertical="center"/>
    </xf>
    <xf numFmtId="3" fontId="2" fillId="0" borderId="89" xfId="0" applyNumberFormat="1" applyFont="1" applyBorder="1" applyAlignment="1">
      <alignment horizontal="right" vertical="center"/>
    </xf>
    <xf numFmtId="3" fontId="2" fillId="0" borderId="123" xfId="0" applyNumberFormat="1" applyFont="1" applyBorder="1" applyAlignment="1">
      <alignment horizontal="right" vertical="center"/>
    </xf>
    <xf numFmtId="3" fontId="2" fillId="0" borderId="90" xfId="0" applyNumberFormat="1" applyFont="1" applyBorder="1" applyAlignment="1">
      <alignment horizontal="right" vertical="center"/>
    </xf>
    <xf numFmtId="3" fontId="2" fillId="3" borderId="91" xfId="0" applyNumberFormat="1" applyFont="1" applyFill="1" applyBorder="1" applyAlignment="1">
      <alignment vertical="center"/>
    </xf>
    <xf numFmtId="3" fontId="2" fillId="3" borderId="91" xfId="0" applyNumberFormat="1" applyFont="1" applyFill="1" applyBorder="1" applyAlignment="1">
      <alignment horizontal="right" vertical="center"/>
    </xf>
    <xf numFmtId="3" fontId="2" fillId="0" borderId="88" xfId="0" applyNumberFormat="1" applyFont="1" applyFill="1" applyBorder="1" applyAlignment="1">
      <alignment horizontal="right" vertical="center"/>
    </xf>
    <xf numFmtId="0" fontId="2" fillId="0" borderId="143" xfId="0" applyFont="1" applyBorder="1" applyAlignment="1">
      <alignment horizontal="right" vertical="center"/>
    </xf>
    <xf numFmtId="3" fontId="2" fillId="0" borderId="33" xfId="0" applyNumberFormat="1" applyFont="1" applyBorder="1" applyAlignment="1">
      <alignment vertical="center"/>
    </xf>
    <xf numFmtId="3" fontId="2" fillId="0" borderId="210" xfId="0" applyNumberFormat="1" applyFont="1" applyBorder="1" applyAlignment="1">
      <alignment vertical="center"/>
    </xf>
    <xf numFmtId="0" fontId="13" fillId="2" borderId="99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211" xfId="0" applyNumberFormat="1" applyFont="1" applyBorder="1" applyAlignment="1">
      <alignment vertical="center"/>
    </xf>
    <xf numFmtId="3" fontId="2" fillId="0" borderId="212" xfId="0" applyNumberFormat="1" applyFont="1" applyBorder="1" applyAlignment="1">
      <alignment horizontal="right" vertical="center"/>
    </xf>
    <xf numFmtId="9" fontId="2" fillId="0" borderId="132" xfId="0" applyNumberFormat="1" applyFont="1" applyBorder="1" applyAlignment="1">
      <alignment horizontal="right" vertical="center" wrapText="1"/>
    </xf>
    <xf numFmtId="9" fontId="2" fillId="0" borderId="215" xfId="0" applyNumberFormat="1" applyFont="1" applyBorder="1" applyAlignment="1">
      <alignment horizontal="right" vertical="center" wrapText="1"/>
    </xf>
    <xf numFmtId="9" fontId="2" fillId="0" borderId="131" xfId="0" applyNumberFormat="1" applyFont="1" applyBorder="1" applyAlignment="1">
      <alignment horizontal="right" vertical="center" wrapText="1"/>
    </xf>
    <xf numFmtId="9" fontId="2" fillId="0" borderId="133" xfId="0" applyNumberFormat="1" applyFont="1" applyBorder="1" applyAlignment="1">
      <alignment horizontal="right" vertical="center" wrapText="1"/>
    </xf>
    <xf numFmtId="9" fontId="2" fillId="0" borderId="19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right" vertical="center" wrapText="1"/>
    </xf>
    <xf numFmtId="9" fontId="6" fillId="0" borderId="180" xfId="0" applyNumberFormat="1" applyFont="1" applyBorder="1" applyAlignment="1">
      <alignment horizontal="right" vertical="center"/>
    </xf>
    <xf numFmtId="9" fontId="7" fillId="0" borderId="184" xfId="0" applyNumberFormat="1" applyFont="1" applyBorder="1" applyAlignment="1">
      <alignment horizontal="right" vertical="center"/>
    </xf>
    <xf numFmtId="9" fontId="2" fillId="0" borderId="28" xfId="0" applyNumberFormat="1" applyFont="1" applyFill="1" applyBorder="1" applyAlignment="1">
      <alignment horizontal="right" vertical="center"/>
    </xf>
    <xf numFmtId="3" fontId="2" fillId="0" borderId="214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52" xfId="0" applyNumberFormat="1" applyFont="1" applyBorder="1" applyAlignment="1">
      <alignment horizontal="center" vertical="center" wrapText="1"/>
    </xf>
    <xf numFmtId="3" fontId="2" fillId="0" borderId="138" xfId="0" applyNumberFormat="1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 wrapText="1"/>
    </xf>
    <xf numFmtId="0" fontId="2" fillId="0" borderId="134" xfId="0" applyFont="1" applyBorder="1" applyAlignment="1">
      <alignment horizontal="center" vertical="center" wrapText="1"/>
    </xf>
    <xf numFmtId="0" fontId="2" fillId="0" borderId="137" xfId="0" applyFont="1" applyBorder="1" applyAlignment="1">
      <alignment horizontal="center" vertical="center" wrapText="1"/>
    </xf>
    <xf numFmtId="0" fontId="2" fillId="0" borderId="2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9" fontId="2" fillId="0" borderId="180" xfId="0" applyNumberFormat="1" applyFont="1" applyBorder="1" applyAlignment="1">
      <alignment horizontal="right" vertical="center"/>
    </xf>
    <xf numFmtId="9" fontId="2" fillId="0" borderId="183" xfId="0" applyNumberFormat="1" applyFont="1" applyBorder="1" applyAlignment="1">
      <alignment horizontal="right" vertical="center"/>
    </xf>
    <xf numFmtId="9" fontId="2" fillId="0" borderId="217" xfId="0" applyNumberFormat="1" applyFont="1" applyBorder="1" applyAlignment="1">
      <alignment horizontal="right" vertical="center"/>
    </xf>
    <xf numFmtId="9" fontId="2" fillId="0" borderId="218" xfId="0" applyNumberFormat="1" applyFont="1" applyBorder="1" applyAlignment="1">
      <alignment horizontal="right" vertical="center"/>
    </xf>
    <xf numFmtId="9" fontId="6" fillId="0" borderId="217" xfId="0" applyNumberFormat="1" applyFont="1" applyBorder="1" applyAlignment="1">
      <alignment horizontal="right" vertical="center"/>
    </xf>
    <xf numFmtId="9" fontId="7" fillId="0" borderId="180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3" fontId="2" fillId="0" borderId="136" xfId="0" applyNumberFormat="1" applyFont="1" applyBorder="1" applyAlignment="1">
      <alignment vertical="center"/>
    </xf>
    <xf numFmtId="3" fontId="2" fillId="0" borderId="112" xfId="0" applyNumberFormat="1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3" fontId="2" fillId="0" borderId="38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0" fontId="3" fillId="0" borderId="119" xfId="0" applyFont="1" applyBorder="1" applyAlignment="1">
      <alignment horizontal="right"/>
    </xf>
    <xf numFmtId="3" fontId="2" fillId="0" borderId="219" xfId="0" applyNumberFormat="1" applyFont="1" applyBorder="1" applyAlignment="1">
      <alignment vertical="center"/>
    </xf>
    <xf numFmtId="0" fontId="2" fillId="0" borderId="111" xfId="0" applyFont="1" applyBorder="1" applyAlignment="1">
      <alignment horizontal="center" vertical="center"/>
    </xf>
    <xf numFmtId="0" fontId="2" fillId="0" borderId="220" xfId="0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right" vertical="center"/>
    </xf>
    <xf numFmtId="3" fontId="2" fillId="0" borderId="98" xfId="0" applyNumberFormat="1" applyFont="1" applyBorder="1" applyAlignment="1">
      <alignment vertical="center"/>
    </xf>
    <xf numFmtId="3" fontId="2" fillId="0" borderId="127" xfId="0" applyNumberFormat="1" applyFont="1" applyBorder="1" applyAlignment="1">
      <alignment vertical="center"/>
    </xf>
    <xf numFmtId="3" fontId="2" fillId="0" borderId="221" xfId="0" applyNumberFormat="1" applyFont="1" applyBorder="1" applyAlignment="1">
      <alignment horizontal="right" vertical="center"/>
    </xf>
    <xf numFmtId="3" fontId="2" fillId="0" borderId="115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3" fontId="7" fillId="0" borderId="222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3" fontId="7" fillId="2" borderId="222" xfId="0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4" applyFont="1"/>
    <xf numFmtId="0" fontId="3" fillId="0" borderId="0" xfId="0" applyFont="1" applyAlignment="1">
      <alignment horizontal="right"/>
    </xf>
    <xf numFmtId="0" fontId="8" fillId="0" borderId="224" xfId="4" applyFont="1" applyBorder="1" applyAlignment="1">
      <alignment horizontal="center" vertical="center" wrapText="1"/>
    </xf>
    <xf numFmtId="0" fontId="8" fillId="0" borderId="225" xfId="4" applyFont="1" applyBorder="1" applyAlignment="1">
      <alignment horizontal="center" vertical="center" wrapText="1"/>
    </xf>
    <xf numFmtId="0" fontId="2" fillId="0" borderId="226" xfId="4" applyFont="1" applyBorder="1" applyAlignment="1">
      <alignment horizontal="center" vertical="center" wrapText="1"/>
    </xf>
    <xf numFmtId="3" fontId="2" fillId="0" borderId="74" xfId="5" applyNumberFormat="1" applyFont="1" applyBorder="1" applyAlignment="1">
      <alignment horizontal="center" vertical="center" wrapText="1"/>
    </xf>
    <xf numFmtId="0" fontId="2" fillId="0" borderId="227" xfId="4" applyFont="1" applyBorder="1" applyAlignment="1">
      <alignment horizontal="center" vertical="center" wrapText="1"/>
    </xf>
    <xf numFmtId="3" fontId="2" fillId="0" borderId="79" xfId="5" applyNumberFormat="1" applyFont="1" applyBorder="1" applyAlignment="1">
      <alignment horizontal="center" vertical="center" wrapText="1"/>
    </xf>
    <xf numFmtId="0" fontId="8" fillId="0" borderId="228" xfId="4" applyFont="1" applyBorder="1" applyAlignment="1">
      <alignment horizontal="center" vertical="center" wrapText="1"/>
    </xf>
    <xf numFmtId="0" fontId="8" fillId="0" borderId="99" xfId="4" applyFont="1" applyBorder="1" applyAlignment="1">
      <alignment horizontal="center" vertical="center"/>
    </xf>
    <xf numFmtId="0" fontId="2" fillId="0" borderId="142" xfId="4" applyFont="1" applyBorder="1" applyAlignment="1">
      <alignment horizontal="center" vertical="center" wrapText="1"/>
    </xf>
    <xf numFmtId="3" fontId="2" fillId="0" borderId="62" xfId="5" applyNumberFormat="1" applyFont="1" applyBorder="1" applyAlignment="1">
      <alignment horizontal="center" vertical="center"/>
    </xf>
    <xf numFmtId="0" fontId="2" fillId="0" borderId="143" xfId="4" applyFont="1" applyBorder="1" applyAlignment="1">
      <alignment horizontal="center" vertical="center" wrapText="1"/>
    </xf>
    <xf numFmtId="3" fontId="2" fillId="0" borderId="229" xfId="5" applyNumberFormat="1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230" xfId="0" applyFont="1" applyBorder="1" applyAlignment="1">
      <alignment vertical="center" wrapText="1"/>
    </xf>
    <xf numFmtId="3" fontId="2" fillId="0" borderId="118" xfId="4" applyNumberFormat="1" applyFont="1" applyBorder="1" applyAlignment="1">
      <alignment vertical="center"/>
    </xf>
    <xf numFmtId="3" fontId="2" fillId="0" borderId="49" xfId="4" applyNumberFormat="1" applyFont="1" applyBorder="1" applyAlignment="1">
      <alignment vertical="center"/>
    </xf>
    <xf numFmtId="3" fontId="2" fillId="0" borderId="72" xfId="4" applyNumberFormat="1" applyFont="1" applyBorder="1" applyAlignment="1">
      <alignment vertical="center"/>
    </xf>
    <xf numFmtId="49" fontId="2" fillId="0" borderId="231" xfId="0" applyNumberFormat="1" applyFont="1" applyBorder="1" applyAlignment="1">
      <alignment horizontal="center" vertical="center" wrapText="1"/>
    </xf>
    <xf numFmtId="3" fontId="2" fillId="0" borderId="123" xfId="4" applyNumberFormat="1" applyFont="1" applyBorder="1" applyAlignment="1">
      <alignment vertical="center"/>
    </xf>
    <xf numFmtId="3" fontId="2" fillId="0" borderId="57" xfId="4" applyNumberFormat="1" applyFont="1" applyBorder="1" applyAlignment="1">
      <alignment vertical="center"/>
    </xf>
    <xf numFmtId="49" fontId="2" fillId="0" borderId="67" xfId="0" applyNumberFormat="1" applyFont="1" applyBorder="1" applyAlignment="1">
      <alignment horizontal="center" vertical="center" wrapText="1"/>
    </xf>
    <xf numFmtId="0" fontId="2" fillId="0" borderId="84" xfId="0" applyFont="1" applyBorder="1" applyAlignment="1">
      <alignment vertical="center" wrapText="1"/>
    </xf>
    <xf numFmtId="49" fontId="2" fillId="0" borderId="61" xfId="0" applyNumberFormat="1" applyFont="1" applyBorder="1" applyAlignment="1">
      <alignment horizontal="center" vertical="center" wrapText="1"/>
    </xf>
    <xf numFmtId="0" fontId="2" fillId="0" borderId="119" xfId="0" applyFont="1" applyBorder="1" applyAlignment="1">
      <alignment vertical="center" wrapText="1"/>
    </xf>
    <xf numFmtId="3" fontId="2" fillId="0" borderId="142" xfId="4" applyNumberFormat="1" applyFont="1" applyBorder="1" applyAlignment="1">
      <alignment vertical="center"/>
    </xf>
    <xf numFmtId="3" fontId="2" fillId="0" borderId="62" xfId="4" applyNumberFormat="1" applyFont="1" applyBorder="1" applyAlignment="1">
      <alignment vertical="center"/>
    </xf>
    <xf numFmtId="3" fontId="2" fillId="0" borderId="143" xfId="4" applyNumberFormat="1" applyFont="1" applyBorder="1" applyAlignment="1">
      <alignment vertical="center"/>
    </xf>
    <xf numFmtId="3" fontId="2" fillId="0" borderId="63" xfId="4" applyNumberFormat="1" applyFont="1" applyBorder="1" applyAlignment="1">
      <alignment vertical="center"/>
    </xf>
    <xf numFmtId="0" fontId="7" fillId="2" borderId="1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1" xfId="0" applyFont="1" applyBorder="1" applyAlignment="1">
      <alignment horizontal="center" vertical="center"/>
    </xf>
    <xf numFmtId="0" fontId="2" fillId="0" borderId="159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61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0" fontId="7" fillId="0" borderId="156" xfId="0" applyFont="1" applyBorder="1" applyAlignment="1">
      <alignment horizontal="right" vertical="center"/>
    </xf>
    <xf numFmtId="0" fontId="7" fillId="0" borderId="173" xfId="0" applyFont="1" applyBorder="1" applyAlignment="1">
      <alignment horizontal="right" vertical="center"/>
    </xf>
    <xf numFmtId="0" fontId="7" fillId="0" borderId="102" xfId="0" applyFont="1" applyBorder="1" applyAlignment="1">
      <alignment horizontal="right" vertical="center"/>
    </xf>
    <xf numFmtId="0" fontId="7" fillId="2" borderId="156" xfId="0" applyFont="1" applyFill="1" applyBorder="1" applyAlignment="1">
      <alignment horizontal="right" vertical="center"/>
    </xf>
    <xf numFmtId="0" fontId="2" fillId="0" borderId="103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56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56" xfId="0" applyFont="1" applyFill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213" xfId="0" applyFont="1" applyBorder="1" applyAlignment="1">
      <alignment horizontal="center" vertical="center"/>
    </xf>
    <xf numFmtId="0" fontId="2" fillId="0" borderId="214" xfId="0" applyFont="1" applyBorder="1" applyAlignment="1">
      <alignment horizontal="center" vertical="center"/>
    </xf>
    <xf numFmtId="0" fontId="5" fillId="0" borderId="15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95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62" xfId="0" applyFont="1" applyBorder="1" applyAlignment="1">
      <alignment horizontal="left" vertical="center"/>
    </xf>
    <xf numFmtId="0" fontId="5" fillId="0" borderId="95" xfId="0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8" fillId="0" borderId="119" xfId="0" applyFont="1" applyBorder="1" applyAlignment="1">
      <alignment horizontal="center" vertical="center" wrapText="1"/>
    </xf>
    <xf numFmtId="0" fontId="8" fillId="0" borderId="12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2" borderId="156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63" xfId="0" applyFont="1" applyBorder="1" applyAlignment="1">
      <alignment horizontal="center" vertical="center"/>
    </xf>
    <xf numFmtId="0" fontId="7" fillId="0" borderId="193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4" xfId="0" applyFont="1" applyBorder="1" applyAlignment="1">
      <alignment horizontal="center" vertical="center"/>
    </xf>
    <xf numFmtId="0" fontId="7" fillId="0" borderId="16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3" fillId="0" borderId="119" xfId="1" applyFont="1" applyBorder="1" applyAlignment="1">
      <alignment horizontal="right"/>
    </xf>
  </cellXfs>
  <cellStyles count="6">
    <cellStyle name="Normál" xfId="0" builtinId="0"/>
    <cellStyle name="Normál 2" xfId="1"/>
    <cellStyle name="Normál 2 2" xfId="2"/>
    <cellStyle name="Normál 2_Mellékletek az egységes költségvetési rendelethez" xfId="3"/>
    <cellStyle name="Normál_13_melleklet" xfId="5"/>
    <cellStyle name="Normál_Mellékletek az egységes költségvetési rendelethez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4" width="11.109375" style="1" bestFit="1" customWidth="1"/>
    <col min="5" max="5" width="9.6640625" style="1" customWidth="1"/>
    <col min="6" max="7" width="9.5546875" customWidth="1"/>
  </cols>
  <sheetData>
    <row r="1" spans="1:7" s="1" customFormat="1" ht="15" customHeight="1" x14ac:dyDescent="0.25">
      <c r="B1" s="2"/>
      <c r="C1" s="2"/>
      <c r="D1" s="595"/>
      <c r="E1" s="595"/>
      <c r="F1" s="2"/>
      <c r="G1" s="2" t="s">
        <v>411</v>
      </c>
    </row>
    <row r="2" spans="1:7" s="1" customFormat="1" ht="15" customHeight="1" x14ac:dyDescent="0.25">
      <c r="A2" s="3"/>
      <c r="B2" s="3"/>
      <c r="C2" s="3"/>
      <c r="D2" s="3"/>
      <c r="E2" s="3"/>
      <c r="F2" s="3"/>
      <c r="G2" s="573" t="s">
        <v>616</v>
      </c>
    </row>
    <row r="3" spans="1:7" s="1" customFormat="1" ht="15" customHeight="1" x14ac:dyDescent="0.25">
      <c r="A3" s="4"/>
    </row>
    <row r="4" spans="1:7" s="1" customFormat="1" ht="15" customHeight="1" x14ac:dyDescent="0.25">
      <c r="A4" s="719" t="s">
        <v>540</v>
      </c>
      <c r="B4" s="719"/>
      <c r="C4" s="719"/>
      <c r="D4" s="719"/>
      <c r="E4" s="719"/>
      <c r="F4" s="719"/>
      <c r="G4" s="719"/>
    </row>
    <row r="5" spans="1:7" s="1" customFormat="1" ht="15" customHeight="1" thickBot="1" x14ac:dyDescent="0.3">
      <c r="A5" s="5"/>
      <c r="B5" s="5"/>
      <c r="C5" s="5"/>
      <c r="D5" s="5"/>
      <c r="E5" s="363" t="s">
        <v>194</v>
      </c>
    </row>
    <row r="6" spans="1:7" ht="51" customHeight="1" thickTop="1" x14ac:dyDescent="0.25">
      <c r="A6" s="7" t="s">
        <v>1</v>
      </c>
      <c r="B6" s="8" t="s">
        <v>2</v>
      </c>
      <c r="C6" s="9" t="s">
        <v>526</v>
      </c>
      <c r="D6" s="9" t="s">
        <v>601</v>
      </c>
      <c r="E6" s="410" t="s">
        <v>599</v>
      </c>
    </row>
    <row r="7" spans="1:7" ht="15" customHeight="1" thickBot="1" x14ac:dyDescent="0.3">
      <c r="A7" s="10" t="s">
        <v>3</v>
      </c>
      <c r="B7" s="11" t="s">
        <v>4</v>
      </c>
      <c r="C7" s="12" t="s">
        <v>5</v>
      </c>
      <c r="D7" s="12" t="s">
        <v>6</v>
      </c>
      <c r="E7" s="13" t="s">
        <v>7</v>
      </c>
      <c r="F7" s="14"/>
    </row>
    <row r="8" spans="1:7" ht="15" customHeight="1" thickTop="1" x14ac:dyDescent="0.25">
      <c r="A8" s="727" t="s">
        <v>10</v>
      </c>
      <c r="B8" s="728"/>
      <c r="C8" s="728"/>
      <c r="D8" s="728"/>
      <c r="E8" s="729"/>
      <c r="F8" s="14"/>
    </row>
    <row r="9" spans="1:7" ht="15" customHeight="1" x14ac:dyDescent="0.25">
      <c r="A9" s="23" t="s">
        <v>11</v>
      </c>
      <c r="B9" s="24" t="s">
        <v>479</v>
      </c>
      <c r="C9" s="25">
        <f>SUM(C10:C11)</f>
        <v>85404388</v>
      </c>
      <c r="D9" s="25">
        <f t="shared" ref="D9" si="0">SUM(D10:D11)</f>
        <v>81627921</v>
      </c>
      <c r="E9" s="78">
        <f>D9/C9</f>
        <v>0.95578134697247641</v>
      </c>
      <c r="F9" s="14"/>
    </row>
    <row r="10" spans="1:7" ht="15" customHeight="1" x14ac:dyDescent="0.25">
      <c r="A10" s="16" t="s">
        <v>13</v>
      </c>
      <c r="B10" s="17" t="s">
        <v>290</v>
      </c>
      <c r="C10" s="18">
        <f>'7.sz. melléklet'!D60</f>
        <v>68304478</v>
      </c>
      <c r="D10" s="18">
        <f>'7.sz. melléklet'!E60</f>
        <v>64528011</v>
      </c>
      <c r="E10" s="116">
        <f>D10/C10</f>
        <v>0.94471128232617485</v>
      </c>
      <c r="F10" s="14"/>
    </row>
    <row r="11" spans="1:7" ht="24" x14ac:dyDescent="0.25">
      <c r="A11" s="16" t="s">
        <v>14</v>
      </c>
      <c r="B11" s="46" t="s">
        <v>481</v>
      </c>
      <c r="C11" s="18">
        <f>'7.sz. melléklet'!D61</f>
        <v>17099910</v>
      </c>
      <c r="D11" s="18">
        <f>'7.sz. melléklet'!E61</f>
        <v>17099910</v>
      </c>
      <c r="E11" s="116">
        <f>D11/C11</f>
        <v>1</v>
      </c>
      <c r="F11" s="14"/>
    </row>
    <row r="12" spans="1:7" ht="24" x14ac:dyDescent="0.25">
      <c r="A12" s="23" t="s">
        <v>19</v>
      </c>
      <c r="B12" s="534" t="s">
        <v>480</v>
      </c>
      <c r="C12" s="25">
        <f>SUM(C13:C14)</f>
        <v>136908866</v>
      </c>
      <c r="D12" s="25">
        <f t="shared" ref="D12" si="1">SUM(D13:D14)</f>
        <v>185494871</v>
      </c>
      <c r="E12" s="78">
        <f>D12/C12</f>
        <v>1.3548784415466564</v>
      </c>
      <c r="F12" s="14"/>
    </row>
    <row r="13" spans="1:7" ht="15" customHeight="1" x14ac:dyDescent="0.25">
      <c r="A13" s="16" t="s">
        <v>13</v>
      </c>
      <c r="B13" s="17" t="s">
        <v>464</v>
      </c>
      <c r="C13" s="18">
        <f>'7.sz. melléklet'!D63</f>
        <v>0</v>
      </c>
      <c r="D13" s="18">
        <f>'7.sz. melléklet'!E63</f>
        <v>0</v>
      </c>
      <c r="E13" s="78"/>
      <c r="F13" s="14"/>
    </row>
    <row r="14" spans="1:7" ht="24" x14ac:dyDescent="0.25">
      <c r="A14" s="16" t="s">
        <v>14</v>
      </c>
      <c r="B14" s="46" t="s">
        <v>482</v>
      </c>
      <c r="C14" s="18">
        <f>'7.sz. melléklet'!D64</f>
        <v>136908866</v>
      </c>
      <c r="D14" s="18">
        <f>'7.sz. melléklet'!E64</f>
        <v>185494871</v>
      </c>
      <c r="E14" s="116">
        <f t="shared" ref="E14:E19" si="2">D14/C14</f>
        <v>1.3548784415466564</v>
      </c>
      <c r="F14" s="14"/>
    </row>
    <row r="15" spans="1:7" ht="15" customHeight="1" x14ac:dyDescent="0.25">
      <c r="A15" s="23" t="s">
        <v>20</v>
      </c>
      <c r="B15" s="66" t="s">
        <v>15</v>
      </c>
      <c r="C15" s="67">
        <f>SUM(C16:C18)</f>
        <v>106000000</v>
      </c>
      <c r="D15" s="67">
        <f>SUM(D16:D18)</f>
        <v>82500000</v>
      </c>
      <c r="E15" s="78">
        <f t="shared" si="2"/>
        <v>0.77830188679245282</v>
      </c>
      <c r="F15" s="14"/>
    </row>
    <row r="16" spans="1:7" ht="15" customHeight="1" x14ac:dyDescent="0.25">
      <c r="A16" s="272" t="s">
        <v>13</v>
      </c>
      <c r="B16" s="273" t="s">
        <v>298</v>
      </c>
      <c r="C16" s="168">
        <f>'7.sz. melléklet'!D66</f>
        <v>63000000</v>
      </c>
      <c r="D16" s="168">
        <f>'7.sz. melléklet'!E66</f>
        <v>63000000</v>
      </c>
      <c r="E16" s="86">
        <f t="shared" si="2"/>
        <v>1</v>
      </c>
      <c r="F16" s="14"/>
    </row>
    <row r="17" spans="1:6" ht="15" customHeight="1" x14ac:dyDescent="0.25">
      <c r="A17" s="272" t="s">
        <v>14</v>
      </c>
      <c r="B17" s="273" t="s">
        <v>299</v>
      </c>
      <c r="C17" s="168">
        <f>'7.sz. melléklet'!D67</f>
        <v>42500000</v>
      </c>
      <c r="D17" s="168">
        <f>'7.sz. melléklet'!E67</f>
        <v>19000000</v>
      </c>
      <c r="E17" s="86">
        <f t="shared" si="2"/>
        <v>0.44705882352941179</v>
      </c>
      <c r="F17" s="14"/>
    </row>
    <row r="18" spans="1:6" ht="15" customHeight="1" x14ac:dyDescent="0.25">
      <c r="A18" s="272" t="s">
        <v>42</v>
      </c>
      <c r="B18" s="273" t="s">
        <v>309</v>
      </c>
      <c r="C18" s="168">
        <f>'7.sz. melléklet'!D71</f>
        <v>500000</v>
      </c>
      <c r="D18" s="168">
        <f>'7.sz. melléklet'!E71</f>
        <v>500000</v>
      </c>
      <c r="E18" s="86">
        <f t="shared" si="2"/>
        <v>1</v>
      </c>
      <c r="F18" s="14"/>
    </row>
    <row r="19" spans="1:6" ht="15" customHeight="1" x14ac:dyDescent="0.25">
      <c r="A19" s="23" t="s">
        <v>21</v>
      </c>
      <c r="B19" s="15" t="s">
        <v>12</v>
      </c>
      <c r="C19" s="25">
        <f>'7.sz. melléklet'!D72+'8.sz. melléklet'!D35</f>
        <v>76522544</v>
      </c>
      <c r="D19" s="25">
        <f>'7.sz. melléklet'!E72+'8.sz. melléklet'!E35</f>
        <v>63675006</v>
      </c>
      <c r="E19" s="78">
        <f t="shared" si="2"/>
        <v>0.83210780342064949</v>
      </c>
      <c r="F19" s="14"/>
    </row>
    <row r="20" spans="1:6" ht="15" customHeight="1" x14ac:dyDescent="0.25">
      <c r="A20" s="23" t="s">
        <v>22</v>
      </c>
      <c r="B20" s="24" t="s">
        <v>393</v>
      </c>
      <c r="C20" s="25">
        <f>'7.sz. melléklet'!D82</f>
        <v>0</v>
      </c>
      <c r="D20" s="25">
        <f>'7.sz. melléklet'!E82</f>
        <v>0</v>
      </c>
      <c r="E20" s="78"/>
      <c r="F20" s="14"/>
    </row>
    <row r="21" spans="1:6" ht="15" customHeight="1" x14ac:dyDescent="0.25">
      <c r="A21" s="518" t="s">
        <v>483</v>
      </c>
      <c r="B21" s="24" t="s">
        <v>23</v>
      </c>
      <c r="C21" s="25">
        <f>'7.sz. melléklet'!D84</f>
        <v>0</v>
      </c>
      <c r="D21" s="25">
        <f>'7.sz. melléklet'!E84</f>
        <v>0</v>
      </c>
      <c r="E21" s="78"/>
      <c r="F21" s="14"/>
    </row>
    <row r="22" spans="1:6" ht="15" customHeight="1" x14ac:dyDescent="0.25">
      <c r="A22" s="518" t="s">
        <v>27</v>
      </c>
      <c r="B22" s="24" t="s">
        <v>24</v>
      </c>
      <c r="C22" s="25">
        <f>'7.sz. melléklet'!D86</f>
        <v>3813490</v>
      </c>
      <c r="D22" s="25">
        <f>'7.sz. melléklet'!E86</f>
        <v>3813490</v>
      </c>
      <c r="E22" s="78">
        <f>D22/C22</f>
        <v>1</v>
      </c>
      <c r="F22" s="14"/>
    </row>
    <row r="23" spans="1:6" ht="15" customHeight="1" x14ac:dyDescent="0.25">
      <c r="A23" s="717" t="s">
        <v>26</v>
      </c>
      <c r="B23" s="717"/>
      <c r="C23" s="27">
        <f>C19+C15+C9+C20+C12+C21+C22</f>
        <v>408649288</v>
      </c>
      <c r="D23" s="27">
        <f t="shared" ref="D23" si="3">D19+D15+D9+D20+D12+D21+D22</f>
        <v>417111288</v>
      </c>
      <c r="E23" s="115">
        <f>D23/C23</f>
        <v>1.020707242734753</v>
      </c>
      <c r="F23" s="14"/>
    </row>
    <row r="24" spans="1:6" ht="15" customHeight="1" x14ac:dyDescent="0.25">
      <c r="A24" s="725" t="s">
        <v>27</v>
      </c>
      <c r="B24" s="24" t="s">
        <v>28</v>
      </c>
      <c r="C24" s="726">
        <f>'7.sz. melléklet'!D90+'8.sz. melléklet'!D39</f>
        <v>126246712</v>
      </c>
      <c r="D24" s="726">
        <f>'7.sz. melléklet'!E90+'8.sz. melléklet'!E39</f>
        <v>126246712</v>
      </c>
      <c r="E24" s="721">
        <f>D24/C24</f>
        <v>1</v>
      </c>
      <c r="F24" s="720"/>
    </row>
    <row r="25" spans="1:6" ht="15" customHeight="1" x14ac:dyDescent="0.25">
      <c r="A25" s="725"/>
      <c r="B25" s="24" t="s">
        <v>29</v>
      </c>
      <c r="C25" s="726"/>
      <c r="D25" s="726"/>
      <c r="E25" s="721" t="e">
        <f>D25/C25</f>
        <v>#DIV/0!</v>
      </c>
      <c r="F25" s="720"/>
    </row>
    <row r="26" spans="1:6" ht="15" customHeight="1" x14ac:dyDescent="0.25">
      <c r="A26" s="322" t="s">
        <v>348</v>
      </c>
      <c r="B26" s="24" t="s">
        <v>408</v>
      </c>
      <c r="C26" s="583">
        <f>'7.sz. melléklet'!D91</f>
        <v>0</v>
      </c>
      <c r="D26" s="169">
        <f>'7.sz. melléklet'!E91</f>
        <v>0</v>
      </c>
      <c r="E26" s="323"/>
      <c r="F26" s="305"/>
    </row>
    <row r="27" spans="1:6" ht="15" customHeight="1" x14ac:dyDescent="0.25">
      <c r="A27" s="296" t="s">
        <v>30</v>
      </c>
      <c r="B27" s="24" t="s">
        <v>497</v>
      </c>
      <c r="C27" s="166">
        <f t="shared" ref="C27:D27" si="4">SUM(C28:C30)</f>
        <v>0</v>
      </c>
      <c r="D27" s="166">
        <f t="shared" si="4"/>
        <v>0</v>
      </c>
      <c r="E27" s="297"/>
      <c r="F27" s="720"/>
    </row>
    <row r="28" spans="1:6" ht="15" customHeight="1" x14ac:dyDescent="0.25">
      <c r="A28" s="41" t="s">
        <v>13</v>
      </c>
      <c r="B28" s="17" t="s">
        <v>498</v>
      </c>
      <c r="C28" s="435"/>
      <c r="D28" s="436"/>
      <c r="E28" s="295"/>
      <c r="F28" s="720"/>
    </row>
    <row r="29" spans="1:6" ht="15" customHeight="1" x14ac:dyDescent="0.25">
      <c r="A29" s="16" t="s">
        <v>14</v>
      </c>
      <c r="B29" s="17" t="s">
        <v>349</v>
      </c>
      <c r="C29" s="435"/>
      <c r="D29" s="436"/>
      <c r="E29" s="45"/>
      <c r="F29" s="14"/>
    </row>
    <row r="30" spans="1:6" ht="15" customHeight="1" x14ac:dyDescent="0.25">
      <c r="A30" s="16" t="s">
        <v>42</v>
      </c>
      <c r="B30" s="17" t="s">
        <v>350</v>
      </c>
      <c r="C30" s="433"/>
      <c r="D30" s="434"/>
      <c r="E30" s="399"/>
      <c r="F30" s="14"/>
    </row>
    <row r="31" spans="1:6" ht="15" customHeight="1" x14ac:dyDescent="0.25">
      <c r="A31" s="717" t="s">
        <v>31</v>
      </c>
      <c r="B31" s="717"/>
      <c r="C31" s="27">
        <f>SUM(C24:C27)</f>
        <v>126246712</v>
      </c>
      <c r="D31" s="27">
        <f>SUM(D24:D27)</f>
        <v>126246712</v>
      </c>
      <c r="E31" s="82">
        <f>D31/C31</f>
        <v>1</v>
      </c>
      <c r="F31" s="14"/>
    </row>
    <row r="32" spans="1:6" ht="15" customHeight="1" x14ac:dyDescent="0.25">
      <c r="A32" s="718" t="s">
        <v>32</v>
      </c>
      <c r="B32" s="718"/>
      <c r="C32" s="30">
        <f>C31+C23</f>
        <v>534896000</v>
      </c>
      <c r="D32" s="30">
        <f>D31+D23</f>
        <v>543358000</v>
      </c>
      <c r="E32" s="165">
        <f>D32/C32</f>
        <v>1.0158198976997397</v>
      </c>
      <c r="F32" s="14"/>
    </row>
    <row r="33" spans="1:7" ht="15" customHeight="1" x14ac:dyDescent="0.25">
      <c r="A33" s="31"/>
      <c r="B33" s="32"/>
      <c r="C33" s="49"/>
      <c r="D33" s="49"/>
      <c r="E33" s="33"/>
      <c r="F33" s="14"/>
    </row>
    <row r="34" spans="1:7" ht="15" customHeight="1" x14ac:dyDescent="0.25">
      <c r="A34" s="722" t="s">
        <v>33</v>
      </c>
      <c r="B34" s="723"/>
      <c r="C34" s="723"/>
      <c r="D34" s="723"/>
      <c r="E34" s="724"/>
      <c r="F34" s="14"/>
    </row>
    <row r="35" spans="1:7" ht="15" customHeight="1" x14ac:dyDescent="0.25">
      <c r="A35" s="34" t="s">
        <v>11</v>
      </c>
      <c r="B35" s="15" t="s">
        <v>34</v>
      </c>
      <c r="C35" s="361">
        <f>'4.sz. melléklet'!D18</f>
        <v>228507018</v>
      </c>
      <c r="D35" s="361">
        <f>'4.sz. melléklet'!E18</f>
        <v>210153037</v>
      </c>
      <c r="E35" s="78">
        <f t="shared" ref="E35:E41" si="5">D35/C35</f>
        <v>0.91967869888355025</v>
      </c>
      <c r="F35" s="14"/>
      <c r="G35" s="178"/>
    </row>
    <row r="36" spans="1:7" ht="15" customHeight="1" x14ac:dyDescent="0.25">
      <c r="A36" s="23" t="s">
        <v>19</v>
      </c>
      <c r="B36" s="24" t="s">
        <v>35</v>
      </c>
      <c r="C36" s="25">
        <f>'7.sz. melléklet'!D36+'7.sz. melléklet'!D41+'7.sz. melléklet'!D45+'8.sz. melléklet'!D27</f>
        <v>254874234</v>
      </c>
      <c r="D36" s="25">
        <f>'7.sz. melléklet'!E36+'7.sz. melléklet'!E41+'7.sz. melléklet'!E45+'8.sz. melléklet'!E27</f>
        <v>287628148</v>
      </c>
      <c r="E36" s="78">
        <f t="shared" si="5"/>
        <v>1.1285101027513045</v>
      </c>
      <c r="F36" s="14"/>
    </row>
    <row r="37" spans="1:7" ht="15" customHeight="1" x14ac:dyDescent="0.25">
      <c r="A37" s="23" t="s">
        <v>20</v>
      </c>
      <c r="B37" s="24" t="s">
        <v>36</v>
      </c>
      <c r="C37" s="166">
        <f>SUM(C38:C38)</f>
        <v>48782569</v>
      </c>
      <c r="D37" s="166">
        <f>SUM(D38:D38)</f>
        <v>42844636</v>
      </c>
      <c r="E37" s="78">
        <f t="shared" si="5"/>
        <v>0.87827756672675439</v>
      </c>
      <c r="F37" s="14"/>
    </row>
    <row r="38" spans="1:7" ht="15" customHeight="1" x14ac:dyDescent="0.25">
      <c r="A38" s="16" t="s">
        <v>13</v>
      </c>
      <c r="B38" s="17" t="s">
        <v>37</v>
      </c>
      <c r="C38" s="18">
        <f>'7.sz. melléklet'!D35</f>
        <v>48782569</v>
      </c>
      <c r="D38" s="18">
        <f>'7.sz. melléklet'!E35</f>
        <v>42844636</v>
      </c>
      <c r="E38" s="116">
        <f t="shared" si="5"/>
        <v>0.87827756672675439</v>
      </c>
      <c r="F38" s="14"/>
    </row>
    <row r="39" spans="1:7" ht="15" customHeight="1" x14ac:dyDescent="0.25">
      <c r="A39" s="717" t="s">
        <v>38</v>
      </c>
      <c r="B39" s="717"/>
      <c r="C39" s="298">
        <f>C35+C36+C37</f>
        <v>532163821</v>
      </c>
      <c r="D39" s="298">
        <f>D35+D36+D37</f>
        <v>540625821</v>
      </c>
      <c r="E39" s="78">
        <f t="shared" si="5"/>
        <v>1.0159011185392102</v>
      </c>
      <c r="F39" s="14"/>
    </row>
    <row r="40" spans="1:7" ht="15" customHeight="1" x14ac:dyDescent="0.25">
      <c r="A40" s="322" t="s">
        <v>56</v>
      </c>
      <c r="B40" s="24" t="s">
        <v>39</v>
      </c>
      <c r="C40" s="379">
        <f>'7.sz. melléklet'!D50</f>
        <v>2732179</v>
      </c>
      <c r="D40" s="379">
        <f>'7.sz. melléklet'!E50</f>
        <v>2732179</v>
      </c>
      <c r="E40" s="78">
        <f t="shared" si="5"/>
        <v>1</v>
      </c>
      <c r="F40" s="305"/>
    </row>
    <row r="41" spans="1:7" s="37" customFormat="1" ht="15" customHeight="1" thickBot="1" x14ac:dyDescent="0.3">
      <c r="A41" s="716" t="s">
        <v>40</v>
      </c>
      <c r="B41" s="716"/>
      <c r="C41" s="241">
        <f>C39+C40</f>
        <v>534896000</v>
      </c>
      <c r="D41" s="241">
        <f>D39+D40</f>
        <v>543358000</v>
      </c>
      <c r="E41" s="242">
        <f t="shared" si="5"/>
        <v>1.0158198976997397</v>
      </c>
      <c r="F41" s="36"/>
    </row>
    <row r="42" spans="1:7" ht="13.8" thickTop="1" x14ac:dyDescent="0.25"/>
  </sheetData>
  <sheetProtection selectLockedCells="1" selectUnlockedCells="1"/>
  <mergeCells count="14">
    <mergeCell ref="A41:B41"/>
    <mergeCell ref="A31:B31"/>
    <mergeCell ref="A32:B32"/>
    <mergeCell ref="A39:B39"/>
    <mergeCell ref="A4:G4"/>
    <mergeCell ref="F24:F25"/>
    <mergeCell ref="F27:F28"/>
    <mergeCell ref="E24:E25"/>
    <mergeCell ref="A34:E34"/>
    <mergeCell ref="A23:B23"/>
    <mergeCell ref="A24:A25"/>
    <mergeCell ref="D24:D25"/>
    <mergeCell ref="A8:E8"/>
    <mergeCell ref="C24:C25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Normal="100" workbookViewId="0"/>
  </sheetViews>
  <sheetFormatPr defaultRowHeight="13.2" x14ac:dyDescent="0.25"/>
  <cols>
    <col min="1" max="1" width="8.109375" customWidth="1"/>
    <col min="2" max="2" width="5.6640625" style="1" customWidth="1"/>
    <col min="3" max="3" width="45.44140625" style="1" customWidth="1"/>
    <col min="4" max="5" width="10.6640625" style="1" customWidth="1"/>
    <col min="6" max="6" width="7.6640625" style="1" customWidth="1"/>
    <col min="7" max="7" width="10.6640625" style="1" customWidth="1"/>
    <col min="8" max="8" width="10.6640625" customWidth="1"/>
  </cols>
  <sheetData>
    <row r="1" spans="1:8" ht="15" customHeight="1" x14ac:dyDescent="0.25">
      <c r="B1" s="3"/>
      <c r="C1" s="3"/>
      <c r="D1" s="3"/>
      <c r="E1" s="3"/>
      <c r="F1" s="2" t="s">
        <v>420</v>
      </c>
      <c r="G1"/>
    </row>
    <row r="2" spans="1:8" ht="15" customHeight="1" x14ac:dyDescent="0.25">
      <c r="B2" s="3"/>
      <c r="C2" s="3"/>
      <c r="D2" s="3"/>
      <c r="E2" s="3"/>
      <c r="F2" s="2" t="str">
        <f>'1.sz. melléklet'!G2</f>
        <v>az .../2020. (VII…..) önkormányzati rendelethez</v>
      </c>
      <c r="G2"/>
    </row>
    <row r="3" spans="1:8" ht="9.75" customHeight="1" x14ac:dyDescent="0.25"/>
    <row r="4" spans="1:8" ht="15" customHeight="1" x14ac:dyDescent="0.25">
      <c r="A4" s="744" t="s">
        <v>546</v>
      </c>
      <c r="B4" s="744"/>
      <c r="C4" s="744"/>
      <c r="D4" s="744"/>
      <c r="E4" s="744"/>
      <c r="F4" s="744"/>
      <c r="G4" s="416"/>
      <c r="H4" s="416"/>
    </row>
    <row r="5" spans="1:8" ht="9.75" customHeight="1" x14ac:dyDescent="0.25">
      <c r="A5" s="409"/>
      <c r="B5" s="409"/>
      <c r="C5" s="409"/>
      <c r="D5" s="409"/>
      <c r="E5" s="409"/>
      <c r="F5" s="409"/>
      <c r="G5" s="416"/>
      <c r="H5" s="416"/>
    </row>
    <row r="6" spans="1:8" ht="14.25" customHeight="1" thickBot="1" x14ac:dyDescent="0.3">
      <c r="D6" s="6"/>
      <c r="E6" s="6" t="s">
        <v>194</v>
      </c>
      <c r="G6"/>
    </row>
    <row r="7" spans="1:8" s="37" customFormat="1" ht="24.6" thickTop="1" x14ac:dyDescent="0.25">
      <c r="B7" s="132" t="s">
        <v>118</v>
      </c>
      <c r="C7" s="133" t="s">
        <v>119</v>
      </c>
      <c r="D7" s="587" t="s">
        <v>526</v>
      </c>
      <c r="E7" s="458" t="s">
        <v>606</v>
      </c>
    </row>
    <row r="8" spans="1:8" s="37" customFormat="1" ht="14.25" customHeight="1" thickBot="1" x14ac:dyDescent="0.3">
      <c r="B8" s="134" t="s">
        <v>3</v>
      </c>
      <c r="C8" s="135" t="s">
        <v>4</v>
      </c>
      <c r="D8" s="588" t="s">
        <v>5</v>
      </c>
      <c r="E8" s="95" t="s">
        <v>6</v>
      </c>
    </row>
    <row r="9" spans="1:8" s="37" customFormat="1" ht="14.25" customHeight="1" thickTop="1" x14ac:dyDescent="0.25">
      <c r="B9" s="136" t="s">
        <v>11</v>
      </c>
      <c r="C9" s="137" t="s">
        <v>66</v>
      </c>
      <c r="D9" s="589">
        <f>SUM(D10:D20)</f>
        <v>215124594</v>
      </c>
      <c r="E9" s="584">
        <f>SUM(E10:E20)</f>
        <v>247601173</v>
      </c>
    </row>
    <row r="10" spans="1:8" s="37" customFormat="1" ht="14.25" customHeight="1" x14ac:dyDescent="0.25">
      <c r="B10" s="16" t="s">
        <v>13</v>
      </c>
      <c r="C10" s="17" t="s">
        <v>554</v>
      </c>
      <c r="D10" s="590">
        <v>2540000</v>
      </c>
      <c r="E10" s="566">
        <v>2540000</v>
      </c>
    </row>
    <row r="11" spans="1:8" s="37" customFormat="1" ht="14.25" customHeight="1" x14ac:dyDescent="0.25">
      <c r="B11" s="16" t="s">
        <v>14</v>
      </c>
      <c r="C11" s="17" t="s">
        <v>556</v>
      </c>
      <c r="D11" s="590">
        <v>63858790</v>
      </c>
      <c r="E11" s="566">
        <v>63858790</v>
      </c>
    </row>
    <row r="12" spans="1:8" s="37" customFormat="1" ht="14.25" customHeight="1" x14ac:dyDescent="0.25">
      <c r="B12" s="16" t="s">
        <v>42</v>
      </c>
      <c r="C12" s="17" t="s">
        <v>559</v>
      </c>
      <c r="D12" s="590">
        <v>11596129</v>
      </c>
      <c r="E12" s="566">
        <v>11596129</v>
      </c>
    </row>
    <row r="13" spans="1:8" s="37" customFormat="1" ht="14.25" customHeight="1" x14ac:dyDescent="0.25">
      <c r="B13" s="16" t="s">
        <v>43</v>
      </c>
      <c r="C13" s="17" t="s">
        <v>562</v>
      </c>
      <c r="D13" s="590">
        <v>19862486</v>
      </c>
      <c r="E13" s="566">
        <v>0</v>
      </c>
    </row>
    <row r="14" spans="1:8" s="37" customFormat="1" ht="14.25" customHeight="1" x14ac:dyDescent="0.25">
      <c r="B14" s="16" t="s">
        <v>44</v>
      </c>
      <c r="C14" s="17" t="s">
        <v>561</v>
      </c>
      <c r="D14" s="590">
        <v>5000000</v>
      </c>
      <c r="E14" s="566">
        <v>5000000</v>
      </c>
    </row>
    <row r="15" spans="1:8" s="37" customFormat="1" ht="14.25" customHeight="1" x14ac:dyDescent="0.25">
      <c r="B15" s="16" t="s">
        <v>45</v>
      </c>
      <c r="C15" s="70" t="s">
        <v>565</v>
      </c>
      <c r="D15" s="590">
        <v>78691730</v>
      </c>
      <c r="E15" s="566">
        <v>81225705</v>
      </c>
    </row>
    <row r="16" spans="1:8" s="37" customFormat="1" ht="14.25" customHeight="1" x14ac:dyDescent="0.25">
      <c r="B16" s="31" t="s">
        <v>46</v>
      </c>
      <c r="C16" s="287" t="s">
        <v>566</v>
      </c>
      <c r="D16" s="591">
        <v>3810000</v>
      </c>
      <c r="E16" s="566">
        <v>3810000</v>
      </c>
    </row>
    <row r="17" spans="2:7" s="37" customFormat="1" ht="14.25" customHeight="1" x14ac:dyDescent="0.25">
      <c r="B17" s="31" t="s">
        <v>64</v>
      </c>
      <c r="C17" s="287" t="s">
        <v>567</v>
      </c>
      <c r="D17" s="591">
        <v>1905000</v>
      </c>
      <c r="E17" s="566">
        <v>1905000</v>
      </c>
    </row>
    <row r="18" spans="2:7" s="37" customFormat="1" ht="14.25" customHeight="1" x14ac:dyDescent="0.25">
      <c r="B18" s="31" t="s">
        <v>71</v>
      </c>
      <c r="C18" s="287" t="s">
        <v>568</v>
      </c>
      <c r="D18" s="591">
        <v>3810000</v>
      </c>
      <c r="E18" s="566">
        <v>3810000</v>
      </c>
      <c r="G18" s="160"/>
    </row>
    <row r="19" spans="2:7" s="37" customFormat="1" ht="14.25" customHeight="1" x14ac:dyDescent="0.25">
      <c r="B19" s="31" t="s">
        <v>72</v>
      </c>
      <c r="C19" s="535" t="s">
        <v>591</v>
      </c>
      <c r="D19" s="590">
        <v>24050459</v>
      </c>
      <c r="E19" s="566">
        <v>23733150</v>
      </c>
    </row>
    <row r="20" spans="2:7" s="37" customFormat="1" ht="14.25" customHeight="1" x14ac:dyDescent="0.25">
      <c r="B20" s="31" t="s">
        <v>73</v>
      </c>
      <c r="C20" s="535" t="s">
        <v>607</v>
      </c>
      <c r="D20" s="590">
        <v>0</v>
      </c>
      <c r="E20" s="566">
        <v>50122399</v>
      </c>
    </row>
    <row r="21" spans="2:7" s="37" customFormat="1" ht="14.25" customHeight="1" x14ac:dyDescent="0.25">
      <c r="B21" s="136" t="s">
        <v>19</v>
      </c>
      <c r="C21" s="137" t="s">
        <v>67</v>
      </c>
      <c r="D21" s="589">
        <f>SUM(D22:D65)</f>
        <v>39749640</v>
      </c>
      <c r="E21" s="584">
        <f>SUM(E22:E65)</f>
        <v>39521164</v>
      </c>
    </row>
    <row r="22" spans="2:7" s="37" customFormat="1" ht="14.25" customHeight="1" x14ac:dyDescent="0.25">
      <c r="B22" s="16" t="s">
        <v>13</v>
      </c>
      <c r="C22" s="17" t="s">
        <v>521</v>
      </c>
      <c r="D22" s="590">
        <v>127000</v>
      </c>
      <c r="E22" s="566">
        <v>127000</v>
      </c>
    </row>
    <row r="23" spans="2:7" s="37" customFormat="1" ht="14.25" customHeight="1" x14ac:dyDescent="0.25">
      <c r="B23" s="16" t="s">
        <v>14</v>
      </c>
      <c r="C23" s="17" t="s">
        <v>555</v>
      </c>
      <c r="D23" s="590">
        <v>4938000</v>
      </c>
      <c r="E23" s="566">
        <v>0</v>
      </c>
      <c r="F23" s="160"/>
    </row>
    <row r="24" spans="2:7" s="37" customFormat="1" ht="14.25" customHeight="1" x14ac:dyDescent="0.25">
      <c r="B24" s="16" t="s">
        <v>42</v>
      </c>
      <c r="C24" s="553" t="s">
        <v>557</v>
      </c>
      <c r="D24" s="590">
        <v>6150640</v>
      </c>
      <c r="E24" s="566">
        <v>6150640</v>
      </c>
      <c r="F24" s="160"/>
    </row>
    <row r="25" spans="2:7" s="37" customFormat="1" ht="14.25" customHeight="1" x14ac:dyDescent="0.25">
      <c r="B25" s="31" t="s">
        <v>43</v>
      </c>
      <c r="C25" s="287" t="s">
        <v>558</v>
      </c>
      <c r="D25" s="591">
        <v>1117000</v>
      </c>
      <c r="E25" s="566">
        <v>1117000</v>
      </c>
      <c r="F25" s="160"/>
    </row>
    <row r="26" spans="2:7" s="37" customFormat="1" ht="14.25" customHeight="1" x14ac:dyDescent="0.25">
      <c r="B26" s="31" t="s">
        <v>44</v>
      </c>
      <c r="C26" s="287" t="s">
        <v>560</v>
      </c>
      <c r="D26" s="591">
        <v>2475000</v>
      </c>
      <c r="E26" s="566">
        <v>2825524</v>
      </c>
    </row>
    <row r="27" spans="2:7" s="37" customFormat="1" ht="14.25" customHeight="1" x14ac:dyDescent="0.25">
      <c r="B27" s="31" t="s">
        <v>45</v>
      </c>
      <c r="C27" s="287" t="s">
        <v>563</v>
      </c>
      <c r="D27" s="591">
        <v>2540000</v>
      </c>
      <c r="E27" s="566">
        <v>2540000</v>
      </c>
      <c r="F27" s="160"/>
    </row>
    <row r="28" spans="2:7" s="129" customFormat="1" ht="14.25" customHeight="1" x14ac:dyDescent="0.25">
      <c r="B28" s="31" t="s">
        <v>46</v>
      </c>
      <c r="C28" s="287" t="s">
        <v>564</v>
      </c>
      <c r="D28" s="591">
        <v>5080000</v>
      </c>
      <c r="E28" s="566">
        <v>5080000</v>
      </c>
      <c r="F28" s="524"/>
    </row>
    <row r="29" spans="2:7" s="129" customFormat="1" ht="14.25" customHeight="1" x14ac:dyDescent="0.25">
      <c r="B29" s="31" t="s">
        <v>64</v>
      </c>
      <c r="C29" s="287" t="s">
        <v>569</v>
      </c>
      <c r="D29" s="591">
        <v>762000</v>
      </c>
      <c r="E29" s="566">
        <v>762000</v>
      </c>
    </row>
    <row r="30" spans="2:7" s="37" customFormat="1" ht="14.25" customHeight="1" x14ac:dyDescent="0.25">
      <c r="B30" s="31" t="s">
        <v>71</v>
      </c>
      <c r="C30" s="567" t="s">
        <v>522</v>
      </c>
      <c r="D30" s="591">
        <v>270000</v>
      </c>
      <c r="E30" s="566">
        <v>270000</v>
      </c>
    </row>
    <row r="31" spans="2:7" s="37" customFormat="1" ht="14.25" customHeight="1" x14ac:dyDescent="0.25">
      <c r="B31" s="31" t="s">
        <v>72</v>
      </c>
      <c r="C31" s="287" t="s">
        <v>570</v>
      </c>
      <c r="D31" s="591">
        <v>180000</v>
      </c>
      <c r="E31" s="566">
        <v>180000</v>
      </c>
    </row>
    <row r="32" spans="2:7" s="37" customFormat="1" ht="14.25" customHeight="1" x14ac:dyDescent="0.25">
      <c r="B32" s="31" t="s">
        <v>73</v>
      </c>
      <c r="C32" s="287" t="s">
        <v>571</v>
      </c>
      <c r="D32" s="591">
        <v>1500000</v>
      </c>
      <c r="E32" s="566">
        <v>1500000</v>
      </c>
      <c r="G32" s="160"/>
    </row>
    <row r="33" spans="2:7" s="37" customFormat="1" ht="14.25" customHeight="1" x14ac:dyDescent="0.25">
      <c r="B33" s="31" t="s">
        <v>74</v>
      </c>
      <c r="C33" s="568" t="s">
        <v>572</v>
      </c>
      <c r="D33" s="591">
        <v>2540000</v>
      </c>
      <c r="E33" s="566">
        <v>2540000</v>
      </c>
      <c r="F33" s="160"/>
    </row>
    <row r="34" spans="2:7" s="37" customFormat="1" ht="14.25" customHeight="1" x14ac:dyDescent="0.25">
      <c r="B34" s="31" t="s">
        <v>75</v>
      </c>
      <c r="C34" s="287" t="s">
        <v>573</v>
      </c>
      <c r="D34" s="591">
        <v>1505000</v>
      </c>
      <c r="E34" s="566">
        <v>1505000</v>
      </c>
    </row>
    <row r="35" spans="2:7" s="37" customFormat="1" ht="14.25" customHeight="1" x14ac:dyDescent="0.25">
      <c r="B35" s="31" t="s">
        <v>76</v>
      </c>
      <c r="C35" s="287" t="s">
        <v>574</v>
      </c>
      <c r="D35" s="591">
        <v>127000</v>
      </c>
      <c r="E35" s="566">
        <v>127000</v>
      </c>
      <c r="F35" s="160"/>
    </row>
    <row r="36" spans="2:7" s="37" customFormat="1" ht="14.25" customHeight="1" x14ac:dyDescent="0.25">
      <c r="B36" s="31" t="s">
        <v>77</v>
      </c>
      <c r="C36" s="287" t="s">
        <v>575</v>
      </c>
      <c r="D36" s="591">
        <v>305000</v>
      </c>
      <c r="E36" s="566">
        <v>305000</v>
      </c>
    </row>
    <row r="37" spans="2:7" s="37" customFormat="1" ht="14.25" customHeight="1" x14ac:dyDescent="0.25">
      <c r="B37" s="31" t="s">
        <v>78</v>
      </c>
      <c r="C37" s="287" t="s">
        <v>576</v>
      </c>
      <c r="D37" s="591">
        <v>222000</v>
      </c>
      <c r="E37" s="566">
        <v>222000</v>
      </c>
      <c r="G37" s="160"/>
    </row>
    <row r="38" spans="2:7" s="37" customFormat="1" ht="14.25" customHeight="1" x14ac:dyDescent="0.25">
      <c r="B38" s="31" t="s">
        <v>79</v>
      </c>
      <c r="C38" s="287" t="s">
        <v>577</v>
      </c>
      <c r="D38" s="591">
        <v>1016000</v>
      </c>
      <c r="E38" s="566">
        <v>1016000</v>
      </c>
      <c r="F38" s="160"/>
      <c r="G38" s="160"/>
    </row>
    <row r="39" spans="2:7" s="37" customFormat="1" ht="14.25" customHeight="1" x14ac:dyDescent="0.25">
      <c r="B39" s="31" t="s">
        <v>80</v>
      </c>
      <c r="C39" s="287" t="s">
        <v>578</v>
      </c>
      <c r="D39" s="591">
        <v>102000</v>
      </c>
      <c r="E39" s="566">
        <v>152000</v>
      </c>
    </row>
    <row r="40" spans="2:7" s="37" customFormat="1" ht="14.25" customHeight="1" x14ac:dyDescent="0.25">
      <c r="B40" s="31" t="s">
        <v>81</v>
      </c>
      <c r="C40" s="287" t="s">
        <v>579</v>
      </c>
      <c r="D40" s="591">
        <v>279000</v>
      </c>
      <c r="E40" s="566">
        <v>443000</v>
      </c>
      <c r="G40" s="160"/>
    </row>
    <row r="41" spans="2:7" s="37" customFormat="1" ht="14.25" customHeight="1" x14ac:dyDescent="0.25">
      <c r="B41" s="31" t="s">
        <v>82</v>
      </c>
      <c r="C41" s="287" t="s">
        <v>580</v>
      </c>
      <c r="D41" s="591">
        <v>197000</v>
      </c>
      <c r="E41" s="566">
        <v>197000</v>
      </c>
    </row>
    <row r="42" spans="2:7" s="37" customFormat="1" ht="14.25" customHeight="1" x14ac:dyDescent="0.25">
      <c r="B42" s="31" t="s">
        <v>83</v>
      </c>
      <c r="C42" s="287" t="s">
        <v>581</v>
      </c>
      <c r="D42" s="591">
        <v>127000</v>
      </c>
      <c r="E42" s="566">
        <v>127000</v>
      </c>
      <c r="F42" s="160"/>
    </row>
    <row r="43" spans="2:7" s="37" customFormat="1" ht="14.25" customHeight="1" x14ac:dyDescent="0.25">
      <c r="B43" s="31" t="s">
        <v>84</v>
      </c>
      <c r="C43" s="287" t="s">
        <v>582</v>
      </c>
      <c r="D43" s="591">
        <v>1005000</v>
      </c>
      <c r="E43" s="566">
        <v>0</v>
      </c>
    </row>
    <row r="44" spans="2:7" s="37" customFormat="1" ht="14.25" customHeight="1" x14ac:dyDescent="0.25">
      <c r="B44" s="31" t="s">
        <v>85</v>
      </c>
      <c r="C44" s="287" t="s">
        <v>583</v>
      </c>
      <c r="D44" s="591">
        <v>1747000</v>
      </c>
      <c r="E44" s="566">
        <v>0</v>
      </c>
    </row>
    <row r="45" spans="2:7" s="37" customFormat="1" ht="14.25" customHeight="1" x14ac:dyDescent="0.25">
      <c r="B45" s="31" t="s">
        <v>86</v>
      </c>
      <c r="C45" s="287" t="s">
        <v>584</v>
      </c>
      <c r="D45" s="591">
        <v>279000</v>
      </c>
      <c r="E45" s="566">
        <v>0</v>
      </c>
    </row>
    <row r="46" spans="2:7" s="37" customFormat="1" ht="14.25" customHeight="1" x14ac:dyDescent="0.25">
      <c r="B46" s="31" t="s">
        <v>87</v>
      </c>
      <c r="C46" s="287" t="s">
        <v>585</v>
      </c>
      <c r="D46" s="591">
        <v>175000</v>
      </c>
      <c r="E46" s="566">
        <v>176000</v>
      </c>
    </row>
    <row r="47" spans="2:7" s="37" customFormat="1" ht="14.25" customHeight="1" x14ac:dyDescent="0.25">
      <c r="B47" s="31" t="s">
        <v>88</v>
      </c>
      <c r="C47" s="287" t="s">
        <v>586</v>
      </c>
      <c r="D47" s="591">
        <v>725000</v>
      </c>
      <c r="E47" s="566">
        <v>0</v>
      </c>
    </row>
    <row r="48" spans="2:7" s="37" customFormat="1" ht="14.25" customHeight="1" x14ac:dyDescent="0.25">
      <c r="B48" s="31" t="s">
        <v>89</v>
      </c>
      <c r="C48" s="287" t="s">
        <v>587</v>
      </c>
      <c r="D48" s="591">
        <v>550000</v>
      </c>
      <c r="E48" s="566">
        <v>550000</v>
      </c>
      <c r="F48" s="160"/>
      <c r="G48" s="160"/>
    </row>
    <row r="49" spans="2:7" s="37" customFormat="1" ht="14.25" customHeight="1" thickBot="1" x14ac:dyDescent="0.3">
      <c r="B49" s="661" t="s">
        <v>90</v>
      </c>
      <c r="C49" s="73" t="s">
        <v>475</v>
      </c>
      <c r="D49" s="662">
        <v>229000</v>
      </c>
      <c r="E49" s="624">
        <v>229000</v>
      </c>
    </row>
    <row r="50" spans="2:7" s="37" customFormat="1" ht="14.25" customHeight="1" thickTop="1" x14ac:dyDescent="0.25">
      <c r="B50" s="352"/>
      <c r="C50" s="666"/>
      <c r="D50" s="667"/>
      <c r="E50" s="667"/>
    </row>
    <row r="51" spans="2:7" s="37" customFormat="1" ht="14.25" customHeight="1" x14ac:dyDescent="0.25">
      <c r="B51" s="652"/>
      <c r="C51" s="653"/>
      <c r="D51" s="665"/>
      <c r="E51" s="665"/>
      <c r="F51" s="654" t="s">
        <v>615</v>
      </c>
    </row>
    <row r="52" spans="2:7" s="37" customFormat="1" ht="14.25" customHeight="1" x14ac:dyDescent="0.25">
      <c r="B52" s="652"/>
      <c r="C52" s="653"/>
      <c r="D52" s="665"/>
      <c r="E52" s="665"/>
      <c r="F52" s="654" t="str">
        <f>F2</f>
        <v>az .../2020. (VII…..) önkormányzati rendelethez</v>
      </c>
    </row>
    <row r="53" spans="2:7" s="37" customFormat="1" ht="6.75" customHeight="1" x14ac:dyDescent="0.25">
      <c r="B53" s="652"/>
      <c r="C53" s="653"/>
      <c r="D53" s="665"/>
      <c r="E53" s="665"/>
    </row>
    <row r="54" spans="2:7" s="37" customFormat="1" ht="14.25" customHeight="1" thickBot="1" x14ac:dyDescent="0.25">
      <c r="B54" s="355"/>
      <c r="C54" s="60"/>
      <c r="D54" s="668"/>
      <c r="E54" s="669" t="s">
        <v>194</v>
      </c>
    </row>
    <row r="55" spans="2:7" s="37" customFormat="1" ht="24.6" thickTop="1" x14ac:dyDescent="0.25">
      <c r="B55" s="132" t="s">
        <v>118</v>
      </c>
      <c r="C55" s="133" t="s">
        <v>119</v>
      </c>
      <c r="D55" s="587" t="s">
        <v>526</v>
      </c>
      <c r="E55" s="458" t="s">
        <v>606</v>
      </c>
    </row>
    <row r="56" spans="2:7" s="37" customFormat="1" ht="14.25" customHeight="1" thickBot="1" x14ac:dyDescent="0.3">
      <c r="B56" s="134" t="s">
        <v>3</v>
      </c>
      <c r="C56" s="135" t="s">
        <v>4</v>
      </c>
      <c r="D56" s="588" t="s">
        <v>5</v>
      </c>
      <c r="E56" s="95" t="s">
        <v>6</v>
      </c>
    </row>
    <row r="57" spans="2:7" s="37" customFormat="1" ht="14.25" customHeight="1" thickTop="1" x14ac:dyDescent="0.25">
      <c r="B57" s="41" t="s">
        <v>91</v>
      </c>
      <c r="C57" s="42" t="s">
        <v>588</v>
      </c>
      <c r="D57" s="663">
        <v>2540000</v>
      </c>
      <c r="E57" s="664">
        <v>2540000</v>
      </c>
    </row>
    <row r="58" spans="2:7" s="37" customFormat="1" ht="14.25" customHeight="1" x14ac:dyDescent="0.25">
      <c r="B58" s="16" t="s">
        <v>92</v>
      </c>
      <c r="C58" s="17" t="s">
        <v>589</v>
      </c>
      <c r="D58" s="590">
        <v>580000</v>
      </c>
      <c r="E58" s="566">
        <v>580000</v>
      </c>
    </row>
    <row r="59" spans="2:7" s="37" customFormat="1" ht="14.25" customHeight="1" x14ac:dyDescent="0.25">
      <c r="B59" s="16" t="s">
        <v>93</v>
      </c>
      <c r="C59" s="287" t="s">
        <v>590</v>
      </c>
      <c r="D59" s="590">
        <v>60000</v>
      </c>
      <c r="E59" s="566">
        <v>60000</v>
      </c>
      <c r="F59" s="160"/>
    </row>
    <row r="60" spans="2:7" s="37" customFormat="1" ht="14.25" customHeight="1" x14ac:dyDescent="0.25">
      <c r="B60" s="16" t="s">
        <v>94</v>
      </c>
      <c r="C60" s="287" t="s">
        <v>523</v>
      </c>
      <c r="D60" s="590">
        <v>300000</v>
      </c>
      <c r="E60" s="566">
        <v>0</v>
      </c>
      <c r="F60" s="160"/>
    </row>
    <row r="61" spans="2:7" s="37" customFormat="1" ht="14.25" customHeight="1" x14ac:dyDescent="0.25">
      <c r="B61" s="16" t="s">
        <v>95</v>
      </c>
      <c r="C61" s="287" t="s">
        <v>609</v>
      </c>
      <c r="D61" s="625">
        <v>0</v>
      </c>
      <c r="E61" s="624">
        <v>1608000</v>
      </c>
      <c r="F61" s="160"/>
    </row>
    <row r="62" spans="2:7" s="37" customFormat="1" ht="14.25" customHeight="1" x14ac:dyDescent="0.25">
      <c r="B62" s="16" t="s">
        <v>96</v>
      </c>
      <c r="C62" s="287" t="s">
        <v>610</v>
      </c>
      <c r="D62" s="625">
        <v>0</v>
      </c>
      <c r="E62" s="624">
        <v>3356500</v>
      </c>
      <c r="F62" s="160"/>
    </row>
    <row r="63" spans="2:7" s="37" customFormat="1" ht="14.25" customHeight="1" x14ac:dyDescent="0.25">
      <c r="B63" s="16" t="s">
        <v>97</v>
      </c>
      <c r="C63" s="287" t="s">
        <v>611</v>
      </c>
      <c r="D63" s="625">
        <v>0</v>
      </c>
      <c r="E63" s="624">
        <v>1558000</v>
      </c>
      <c r="F63" s="160"/>
    </row>
    <row r="64" spans="2:7" s="37" customFormat="1" ht="14.25" customHeight="1" x14ac:dyDescent="0.25">
      <c r="B64" s="16" t="s">
        <v>98</v>
      </c>
      <c r="C64" s="287" t="s">
        <v>612</v>
      </c>
      <c r="D64" s="625">
        <v>0</v>
      </c>
      <c r="E64" s="624">
        <v>1647500</v>
      </c>
      <c r="F64" s="160"/>
      <c r="G64" s="160"/>
    </row>
    <row r="65" spans="2:6" s="37" customFormat="1" ht="14.25" customHeight="1" x14ac:dyDescent="0.25">
      <c r="B65" s="16" t="s">
        <v>99</v>
      </c>
      <c r="C65" s="287" t="s">
        <v>613</v>
      </c>
      <c r="D65" s="625"/>
      <c r="E65" s="624">
        <v>30000</v>
      </c>
      <c r="F65" s="160"/>
    </row>
    <row r="66" spans="2:6" s="37" customFormat="1" ht="14.25" customHeight="1" thickBot="1" x14ac:dyDescent="0.3">
      <c r="B66" s="304" t="s">
        <v>20</v>
      </c>
      <c r="C66" s="626" t="s">
        <v>120</v>
      </c>
      <c r="D66" s="592">
        <v>0</v>
      </c>
      <c r="E66" s="585">
        <v>505811</v>
      </c>
    </row>
    <row r="67" spans="2:6" s="37" customFormat="1" ht="14.25" customHeight="1" thickTop="1" thickBot="1" x14ac:dyDescent="0.3">
      <c r="B67" s="232" t="s">
        <v>121</v>
      </c>
      <c r="C67" s="232"/>
      <c r="D67" s="593">
        <f>D9+D21+D66</f>
        <v>254874234</v>
      </c>
      <c r="E67" s="586">
        <f>E9+E21+E66</f>
        <v>287628148</v>
      </c>
    </row>
    <row r="68" spans="2:6" s="37" customFormat="1" ht="14.25" customHeight="1" thickTop="1" x14ac:dyDescent="0.25">
      <c r="B68" s="1"/>
      <c r="C68" s="1"/>
      <c r="D68" s="1"/>
      <c r="E68" s="1"/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/>
  </sheetViews>
  <sheetFormatPr defaultColWidth="9.109375" defaultRowHeight="13.2" x14ac:dyDescent="0.25"/>
  <cols>
    <col min="1" max="1" width="5.44140625" style="182" customWidth="1"/>
    <col min="2" max="2" width="37.88671875" style="182" customWidth="1"/>
    <col min="3" max="6" width="11.6640625" style="182" customWidth="1"/>
    <col min="7" max="16384" width="9.109375" style="182"/>
  </cols>
  <sheetData>
    <row r="1" spans="1:7" s="684" customFormat="1" ht="15" customHeight="1" x14ac:dyDescent="0.25">
      <c r="A1" s="183"/>
      <c r="B1" s="183"/>
      <c r="C1" s="183"/>
      <c r="D1" s="183"/>
      <c r="F1" s="683" t="s">
        <v>421</v>
      </c>
      <c r="G1" s="183"/>
    </row>
    <row r="2" spans="1:7" s="684" customFormat="1" ht="15" customHeight="1" x14ac:dyDescent="0.25">
      <c r="A2" s="186"/>
      <c r="B2" s="186"/>
      <c r="C2" s="186"/>
      <c r="D2" s="186"/>
      <c r="F2" s="685" t="str">
        <f>'1.sz. melléklet'!G2</f>
        <v>az .../2020. (VII…..) önkormányzati rendelethez</v>
      </c>
    </row>
    <row r="3" spans="1:7" s="684" customFormat="1" ht="15" customHeight="1" x14ac:dyDescent="0.25">
      <c r="A3" s="186"/>
      <c r="B3" s="186"/>
      <c r="C3" s="186"/>
      <c r="D3" s="186"/>
      <c r="E3" s="685"/>
      <c r="F3" s="186"/>
    </row>
    <row r="4" spans="1:7" s="684" customFormat="1" ht="15" customHeight="1" x14ac:dyDescent="0.25"/>
    <row r="5" spans="1:7" s="684" customFormat="1" ht="15" customHeight="1" x14ac:dyDescent="0.25">
      <c r="A5" s="756" t="s">
        <v>618</v>
      </c>
      <c r="B5" s="756"/>
      <c r="C5" s="756"/>
      <c r="D5" s="756"/>
      <c r="E5" s="756"/>
      <c r="F5" s="756"/>
      <c r="G5" s="186"/>
    </row>
    <row r="6" spans="1:7" s="684" customFormat="1" ht="15" customHeight="1" x14ac:dyDescent="0.25">
      <c r="A6" s="756" t="s">
        <v>619</v>
      </c>
      <c r="B6" s="756"/>
      <c r="C6" s="756"/>
      <c r="D6" s="756"/>
      <c r="E6" s="756"/>
      <c r="F6" s="756"/>
      <c r="G6" s="186"/>
    </row>
    <row r="7" spans="1:7" s="684" customFormat="1" ht="15" customHeight="1" x14ac:dyDescent="0.25"/>
    <row r="8" spans="1:7" s="684" customFormat="1" ht="15" customHeight="1" thickBot="1" x14ac:dyDescent="0.3">
      <c r="A8" s="686"/>
      <c r="B8" s="686"/>
      <c r="C8" s="686"/>
      <c r="D8" s="687"/>
      <c r="E8" s="686"/>
      <c r="F8" s="687" t="s">
        <v>194</v>
      </c>
    </row>
    <row r="9" spans="1:7" s="684" customFormat="1" ht="36.6" thickTop="1" x14ac:dyDescent="0.25">
      <c r="A9" s="688" t="s">
        <v>620</v>
      </c>
      <c r="B9" s="689" t="s">
        <v>621</v>
      </c>
      <c r="C9" s="690" t="s">
        <v>622</v>
      </c>
      <c r="D9" s="691" t="s">
        <v>623</v>
      </c>
      <c r="E9" s="692" t="s">
        <v>624</v>
      </c>
      <c r="F9" s="693" t="s">
        <v>625</v>
      </c>
    </row>
    <row r="10" spans="1:7" s="684" customFormat="1" ht="15" customHeight="1" thickBot="1" x14ac:dyDescent="0.3">
      <c r="A10" s="694" t="s">
        <v>3</v>
      </c>
      <c r="B10" s="695" t="s">
        <v>626</v>
      </c>
      <c r="C10" s="696" t="s">
        <v>5</v>
      </c>
      <c r="D10" s="697" t="s">
        <v>6</v>
      </c>
      <c r="E10" s="698" t="s">
        <v>7</v>
      </c>
      <c r="F10" s="699" t="s">
        <v>8</v>
      </c>
    </row>
    <row r="11" spans="1:7" s="684" customFormat="1" ht="36.6" thickTop="1" x14ac:dyDescent="0.25">
      <c r="A11" s="700" t="s">
        <v>627</v>
      </c>
      <c r="B11" s="701" t="s">
        <v>628</v>
      </c>
      <c r="C11" s="702">
        <v>68946874</v>
      </c>
      <c r="D11" s="703">
        <v>74039360</v>
      </c>
      <c r="E11" s="702">
        <v>68946874</v>
      </c>
      <c r="F11" s="704">
        <v>74039360</v>
      </c>
    </row>
    <row r="12" spans="1:7" s="684" customFormat="1" ht="36" x14ac:dyDescent="0.25">
      <c r="A12" s="705" t="s">
        <v>629</v>
      </c>
      <c r="B12" s="701" t="s">
        <v>630</v>
      </c>
      <c r="C12" s="702">
        <v>29837051</v>
      </c>
      <c r="D12" s="703">
        <v>29837051</v>
      </c>
      <c r="E12" s="706">
        <v>1246303</v>
      </c>
      <c r="F12" s="707">
        <v>458250</v>
      </c>
    </row>
    <row r="13" spans="1:7" s="684" customFormat="1" ht="36" x14ac:dyDescent="0.25">
      <c r="A13" s="708" t="s">
        <v>631</v>
      </c>
      <c r="B13" s="709" t="s">
        <v>632</v>
      </c>
      <c r="C13" s="702">
        <v>462934</v>
      </c>
      <c r="D13" s="703">
        <v>462934</v>
      </c>
      <c r="E13" s="706">
        <v>462934</v>
      </c>
      <c r="F13" s="707">
        <v>210000</v>
      </c>
    </row>
    <row r="14" spans="1:7" ht="36" x14ac:dyDescent="0.25">
      <c r="A14" s="708" t="s">
        <v>633</v>
      </c>
      <c r="B14" s="709" t="s">
        <v>634</v>
      </c>
      <c r="C14" s="702">
        <v>4999997</v>
      </c>
      <c r="D14" s="703">
        <v>6669999</v>
      </c>
      <c r="E14" s="706">
        <v>4999997</v>
      </c>
      <c r="F14" s="707">
        <v>6669999</v>
      </c>
    </row>
    <row r="15" spans="1:7" ht="36.6" thickBot="1" x14ac:dyDescent="0.3">
      <c r="A15" s="710" t="s">
        <v>635</v>
      </c>
      <c r="B15" s="711" t="s">
        <v>636</v>
      </c>
      <c r="C15" s="712">
        <v>2999969</v>
      </c>
      <c r="D15" s="713">
        <v>3677384</v>
      </c>
      <c r="E15" s="714">
        <v>2999969</v>
      </c>
      <c r="F15" s="715">
        <v>3677384</v>
      </c>
    </row>
    <row r="16" spans="1:7" ht="13.8" thickTop="1" x14ac:dyDescent="0.25"/>
  </sheetData>
  <mergeCells count="2">
    <mergeCell ref="A5:F5"/>
    <mergeCell ref="A6:F6"/>
  </mergeCells>
  <pageMargins left="0.75" right="0.75" top="1" bottom="1" header="0.5" footer="0.5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4" width="5.6640625" style="1" customWidth="1"/>
    <col min="5" max="5" width="9.109375" style="1"/>
    <col min="6" max="6" width="5.6640625" style="1" customWidth="1"/>
    <col min="7" max="7" width="10.6640625" style="1" customWidth="1"/>
    <col min="8" max="8" width="10.6640625" customWidth="1"/>
  </cols>
  <sheetData>
    <row r="1" spans="1:8" ht="15" customHeight="1" x14ac:dyDescent="0.25">
      <c r="C1" s="3"/>
      <c r="D1" s="3"/>
      <c r="E1" s="3"/>
      <c r="F1" s="3"/>
      <c r="G1" s="3"/>
      <c r="H1" s="2" t="s">
        <v>422</v>
      </c>
    </row>
    <row r="2" spans="1:8" ht="15" customHeight="1" x14ac:dyDescent="0.25">
      <c r="C2" s="3"/>
      <c r="D2" s="3"/>
      <c r="E2" s="3"/>
      <c r="F2" s="3"/>
      <c r="G2" s="3"/>
      <c r="H2" s="2" t="str">
        <f>'1.sz. melléklet'!G2</f>
        <v>az .../2020. (VII…..) önkormányzati rendelethez</v>
      </c>
    </row>
    <row r="3" spans="1:8" ht="15" customHeight="1" x14ac:dyDescent="0.25">
      <c r="C3" s="4"/>
    </row>
    <row r="4" spans="1:8" ht="15" customHeight="1" x14ac:dyDescent="0.25">
      <c r="A4" s="719" t="s">
        <v>122</v>
      </c>
      <c r="B4" s="719"/>
      <c r="C4" s="719"/>
      <c r="D4" s="719"/>
      <c r="E4" s="719"/>
      <c r="F4" s="719"/>
      <c r="G4" s="719"/>
      <c r="H4" s="719"/>
    </row>
    <row r="5" spans="1:8" ht="15" customHeight="1" x14ac:dyDescent="0.25">
      <c r="A5" s="719" t="s">
        <v>547</v>
      </c>
      <c r="B5" s="719"/>
      <c r="C5" s="719"/>
      <c r="D5" s="719"/>
      <c r="E5" s="719"/>
      <c r="F5" s="719"/>
      <c r="G5" s="719"/>
      <c r="H5" s="719"/>
    </row>
    <row r="6" spans="1:8" ht="15" customHeight="1" x14ac:dyDescent="0.25">
      <c r="B6" s="1"/>
    </row>
    <row r="7" spans="1:8" ht="15" customHeight="1" thickBot="1" x14ac:dyDescent="0.3">
      <c r="B7" s="1"/>
      <c r="G7" s="63" t="s">
        <v>194</v>
      </c>
      <c r="H7" s="63" t="s">
        <v>194</v>
      </c>
    </row>
    <row r="8" spans="1:8" ht="24.6" thickTop="1" x14ac:dyDescent="0.25">
      <c r="A8" s="132" t="s">
        <v>118</v>
      </c>
      <c r="B8" s="769" t="s">
        <v>119</v>
      </c>
      <c r="C8" s="769"/>
      <c r="D8" s="769"/>
      <c r="E8" s="769"/>
      <c r="F8" s="770"/>
      <c r="G8" s="587" t="s">
        <v>526</v>
      </c>
      <c r="H8" s="458" t="s">
        <v>606</v>
      </c>
    </row>
    <row r="9" spans="1:8" ht="15" customHeight="1" thickBot="1" x14ac:dyDescent="0.3">
      <c r="A9" s="134" t="s">
        <v>3</v>
      </c>
      <c r="B9" s="767" t="s">
        <v>4</v>
      </c>
      <c r="C9" s="767"/>
      <c r="D9" s="767"/>
      <c r="E9" s="767"/>
      <c r="F9" s="768"/>
      <c r="G9" s="614" t="s">
        <v>5</v>
      </c>
      <c r="H9" s="613" t="s">
        <v>6</v>
      </c>
    </row>
    <row r="10" spans="1:8" ht="15" customHeight="1" thickTop="1" x14ac:dyDescent="0.25">
      <c r="A10" s="476" t="s">
        <v>107</v>
      </c>
      <c r="B10" s="766" t="s">
        <v>195</v>
      </c>
      <c r="C10" s="766"/>
      <c r="D10" s="766"/>
      <c r="E10" s="569"/>
      <c r="F10" s="477"/>
      <c r="G10" s="615"/>
      <c r="H10" s="478"/>
    </row>
    <row r="11" spans="1:8" ht="15" customHeight="1" x14ac:dyDescent="0.25">
      <c r="A11" s="237" t="s">
        <v>108</v>
      </c>
      <c r="B11" s="763" t="s">
        <v>196</v>
      </c>
      <c r="C11" s="763"/>
      <c r="D11" s="763"/>
      <c r="E11" s="763"/>
      <c r="F11" s="571"/>
      <c r="G11" s="616">
        <f>SUM(E12:E15)</f>
        <v>17735215</v>
      </c>
      <c r="H11" s="55">
        <f>SUM(E12:E15)</f>
        <v>17735215</v>
      </c>
    </row>
    <row r="12" spans="1:8" ht="15" customHeight="1" x14ac:dyDescent="0.25">
      <c r="A12" s="237"/>
      <c r="B12" s="479" t="s">
        <v>197</v>
      </c>
      <c r="C12" s="480" t="s">
        <v>198</v>
      </c>
      <c r="D12" s="480"/>
      <c r="E12" s="575">
        <v>3313800</v>
      </c>
      <c r="F12" s="571"/>
      <c r="G12" s="594"/>
      <c r="H12" s="57"/>
    </row>
    <row r="13" spans="1:8" ht="15" customHeight="1" x14ac:dyDescent="0.25">
      <c r="A13" s="237"/>
      <c r="B13" s="479" t="s">
        <v>199</v>
      </c>
      <c r="C13" s="480" t="s">
        <v>200</v>
      </c>
      <c r="D13" s="480"/>
      <c r="E13" s="575">
        <v>9792000</v>
      </c>
      <c r="F13" s="571"/>
      <c r="G13" s="594"/>
      <c r="H13" s="57"/>
    </row>
    <row r="14" spans="1:8" ht="15" customHeight="1" x14ac:dyDescent="0.25">
      <c r="A14" s="237"/>
      <c r="B14" s="479" t="s">
        <v>201</v>
      </c>
      <c r="C14" s="480" t="s">
        <v>202</v>
      </c>
      <c r="D14" s="480"/>
      <c r="E14" s="575">
        <v>668265</v>
      </c>
      <c r="F14" s="571"/>
      <c r="G14" s="594"/>
      <c r="H14" s="57"/>
    </row>
    <row r="15" spans="1:8" ht="15" customHeight="1" x14ac:dyDescent="0.25">
      <c r="A15" s="381"/>
      <c r="B15" s="479" t="s">
        <v>203</v>
      </c>
      <c r="C15" s="480" t="s">
        <v>204</v>
      </c>
      <c r="D15" s="480"/>
      <c r="E15" s="576">
        <v>3961150</v>
      </c>
      <c r="F15" s="571"/>
      <c r="G15" s="594"/>
      <c r="H15" s="57"/>
    </row>
    <row r="16" spans="1:8" ht="15" customHeight="1" x14ac:dyDescent="0.25">
      <c r="A16" s="237" t="s">
        <v>109</v>
      </c>
      <c r="B16" s="572" t="s">
        <v>205</v>
      </c>
      <c r="C16" s="572"/>
      <c r="D16" s="572"/>
      <c r="E16" s="483">
        <v>5000000</v>
      </c>
      <c r="F16" s="484"/>
      <c r="G16" s="617">
        <f>SUM(E16:E17)</f>
        <v>3213463</v>
      </c>
      <c r="H16" s="326">
        <f>SUM(E16:E17)</f>
        <v>3213463</v>
      </c>
    </row>
    <row r="17" spans="1:8" ht="15" customHeight="1" x14ac:dyDescent="0.25">
      <c r="A17" s="381"/>
      <c r="B17" s="325"/>
      <c r="C17" s="485" t="s">
        <v>210</v>
      </c>
      <c r="D17" s="485"/>
      <c r="E17" s="576">
        <v>-1786537</v>
      </c>
      <c r="F17" s="486"/>
      <c r="G17" s="486"/>
      <c r="H17" s="487"/>
    </row>
    <row r="18" spans="1:8" ht="15" customHeight="1" x14ac:dyDescent="0.25">
      <c r="A18" s="381" t="s">
        <v>434</v>
      </c>
      <c r="B18" s="488" t="s">
        <v>218</v>
      </c>
      <c r="C18" s="474"/>
      <c r="D18" s="474"/>
      <c r="E18" s="474"/>
      <c r="F18" s="489"/>
      <c r="G18" s="618">
        <v>158100</v>
      </c>
      <c r="H18" s="490">
        <v>158100</v>
      </c>
    </row>
    <row r="19" spans="1:8" ht="15" customHeight="1" x14ac:dyDescent="0.25">
      <c r="A19" s="381" t="s">
        <v>435</v>
      </c>
      <c r="B19" s="491" t="s">
        <v>216</v>
      </c>
      <c r="C19" s="325"/>
      <c r="D19" s="325"/>
      <c r="E19" s="325"/>
      <c r="F19" s="486"/>
      <c r="G19" s="619">
        <v>23114800</v>
      </c>
      <c r="H19" s="329">
        <v>19262233</v>
      </c>
    </row>
    <row r="20" spans="1:8" ht="15" customHeight="1" thickBot="1" x14ac:dyDescent="0.3">
      <c r="A20" s="381" t="s">
        <v>445</v>
      </c>
      <c r="B20" s="492" t="s">
        <v>467</v>
      </c>
      <c r="C20" s="570"/>
      <c r="D20" s="570"/>
      <c r="E20" s="570"/>
      <c r="F20" s="571"/>
      <c r="G20" s="616">
        <v>1024800</v>
      </c>
      <c r="H20" s="55">
        <v>1024800</v>
      </c>
    </row>
    <row r="21" spans="1:8" ht="15" customHeight="1" thickBot="1" x14ac:dyDescent="0.3">
      <c r="A21" s="234" t="s">
        <v>13</v>
      </c>
      <c r="B21" s="493" t="s">
        <v>439</v>
      </c>
      <c r="C21" s="494"/>
      <c r="D21" s="494"/>
      <c r="E21" s="495"/>
      <c r="F21" s="496"/>
      <c r="G21" s="620">
        <f>SUM(G11:G20)</f>
        <v>45246378</v>
      </c>
      <c r="H21" s="497">
        <f>SUM(H11:H20)</f>
        <v>41393811</v>
      </c>
    </row>
    <row r="22" spans="1:8" ht="15" customHeight="1" x14ac:dyDescent="0.25">
      <c r="A22" s="498" t="s">
        <v>16</v>
      </c>
      <c r="B22" s="570" t="s">
        <v>444</v>
      </c>
      <c r="C22" s="190"/>
      <c r="D22" s="480"/>
      <c r="E22" s="499"/>
      <c r="F22" s="571"/>
      <c r="G22" s="616">
        <v>4419000</v>
      </c>
      <c r="H22" s="55">
        <v>4419000</v>
      </c>
    </row>
    <row r="23" spans="1:8" ht="15" customHeight="1" thickBot="1" x14ac:dyDescent="0.3">
      <c r="A23" s="237" t="s">
        <v>17</v>
      </c>
      <c r="B23" s="570" t="s">
        <v>209</v>
      </c>
      <c r="C23" s="570"/>
      <c r="D23" s="570"/>
      <c r="E23" s="570"/>
      <c r="F23" s="571"/>
      <c r="G23" s="616">
        <v>1408000</v>
      </c>
      <c r="H23" s="55">
        <v>1408000</v>
      </c>
    </row>
    <row r="24" spans="1:8" ht="15" customHeight="1" thickBot="1" x14ac:dyDescent="0.3">
      <c r="A24" s="234" t="s">
        <v>14</v>
      </c>
      <c r="B24" s="493" t="s">
        <v>436</v>
      </c>
      <c r="C24" s="500"/>
      <c r="D24" s="500"/>
      <c r="E24" s="495"/>
      <c r="F24" s="496"/>
      <c r="G24" s="621">
        <f>SUM(G22:G23)</f>
        <v>5827000</v>
      </c>
      <c r="H24" s="501">
        <f>SUM(H22:H23)</f>
        <v>5827000</v>
      </c>
    </row>
    <row r="25" spans="1:8" s="235" customFormat="1" ht="15" customHeight="1" thickBot="1" x14ac:dyDescent="0.3">
      <c r="A25" s="236" t="s">
        <v>111</v>
      </c>
      <c r="B25" s="502" t="s">
        <v>214</v>
      </c>
      <c r="C25" s="503"/>
      <c r="D25" s="504"/>
      <c r="E25" s="505"/>
      <c r="F25" s="506"/>
      <c r="G25" s="622">
        <v>1800000</v>
      </c>
      <c r="H25" s="507">
        <v>1800000</v>
      </c>
    </row>
    <row r="26" spans="1:8" s="235" customFormat="1" ht="15" customHeight="1" thickBot="1" x14ac:dyDescent="0.3">
      <c r="A26" s="234" t="s">
        <v>42</v>
      </c>
      <c r="B26" s="493" t="s">
        <v>438</v>
      </c>
      <c r="C26" s="500"/>
      <c r="D26" s="500"/>
      <c r="E26" s="495"/>
      <c r="F26" s="496"/>
      <c r="G26" s="621">
        <f>SUM(G25)</f>
        <v>1800000</v>
      </c>
      <c r="H26" s="501">
        <f>SUM(H25)</f>
        <v>1800000</v>
      </c>
    </row>
    <row r="27" spans="1:8" ht="15" customHeight="1" x14ac:dyDescent="0.25">
      <c r="A27" s="237" t="s">
        <v>211</v>
      </c>
      <c r="B27" s="763" t="s">
        <v>440</v>
      </c>
      <c r="C27" s="763"/>
      <c r="D27" s="763"/>
      <c r="E27" s="763"/>
      <c r="F27" s="764"/>
      <c r="G27" s="616">
        <f>D31+E31+F31</f>
        <v>13288300</v>
      </c>
      <c r="H27" s="55">
        <f>E31+F31+G31</f>
        <v>13288300</v>
      </c>
    </row>
    <row r="28" spans="1:8" ht="15" customHeight="1" x14ac:dyDescent="0.25">
      <c r="A28" s="237"/>
      <c r="B28" s="570"/>
      <c r="C28" s="480" t="s">
        <v>206</v>
      </c>
      <c r="D28" s="499"/>
      <c r="E28" s="574">
        <v>10491600</v>
      </c>
      <c r="F28" s="577"/>
      <c r="G28" s="594"/>
      <c r="H28" s="57"/>
    </row>
    <row r="29" spans="1:8" ht="15" customHeight="1" x14ac:dyDescent="0.25">
      <c r="A29" s="237"/>
      <c r="B29" s="570"/>
      <c r="C29" s="480" t="s">
        <v>207</v>
      </c>
      <c r="D29" s="499"/>
      <c r="E29" s="560">
        <v>2400000</v>
      </c>
      <c r="F29" s="509"/>
      <c r="G29" s="594"/>
      <c r="H29" s="57"/>
    </row>
    <row r="30" spans="1:8" ht="15" customHeight="1" x14ac:dyDescent="0.25">
      <c r="A30" s="237"/>
      <c r="B30" s="570"/>
      <c r="C30" s="480" t="s">
        <v>386</v>
      </c>
      <c r="D30" s="481"/>
      <c r="E30" s="482">
        <v>396700</v>
      </c>
      <c r="F30" s="577"/>
      <c r="G30" s="594"/>
      <c r="H30" s="57"/>
    </row>
    <row r="31" spans="1:8" ht="15" customHeight="1" x14ac:dyDescent="0.25">
      <c r="A31" s="381"/>
      <c r="B31" s="570"/>
      <c r="C31" s="480" t="s">
        <v>208</v>
      </c>
      <c r="D31" s="482"/>
      <c r="E31" s="510">
        <f>SUM(E28:E30)</f>
        <v>13288300</v>
      </c>
      <c r="F31" s="578"/>
      <c r="G31" s="594"/>
      <c r="H31" s="57"/>
    </row>
    <row r="32" spans="1:8" ht="15" customHeight="1" thickBot="1" x14ac:dyDescent="0.3">
      <c r="A32" s="237" t="s">
        <v>212</v>
      </c>
      <c r="B32" s="765" t="s">
        <v>441</v>
      </c>
      <c r="C32" s="765"/>
      <c r="D32" s="508"/>
      <c r="E32" s="508"/>
      <c r="F32" s="484"/>
      <c r="G32" s="617">
        <v>2142800</v>
      </c>
      <c r="H32" s="326">
        <v>2142800</v>
      </c>
    </row>
    <row r="33" spans="1:8" ht="15" customHeight="1" thickBot="1" x14ac:dyDescent="0.3">
      <c r="A33" s="234" t="s">
        <v>43</v>
      </c>
      <c r="B33" s="493" t="s">
        <v>437</v>
      </c>
      <c r="C33" s="511"/>
      <c r="D33" s="511"/>
      <c r="E33" s="511"/>
      <c r="F33" s="496"/>
      <c r="G33" s="621">
        <f>SUM(G27:G32)</f>
        <v>15431100</v>
      </c>
      <c r="H33" s="501">
        <f>SUM(H27:H32)</f>
        <v>15431100</v>
      </c>
    </row>
    <row r="34" spans="1:8" ht="15" customHeight="1" x14ac:dyDescent="0.25">
      <c r="A34" s="757" t="s">
        <v>219</v>
      </c>
      <c r="B34" s="758"/>
      <c r="C34" s="758"/>
      <c r="D34" s="758"/>
      <c r="E34" s="758"/>
      <c r="F34" s="759"/>
      <c r="G34" s="616">
        <f>G21+G24+G26+G33</f>
        <v>68304478</v>
      </c>
      <c r="H34" s="55">
        <f>H21+H24+H26+H33</f>
        <v>64451911</v>
      </c>
    </row>
    <row r="35" spans="1:8" ht="15" customHeight="1" thickBot="1" x14ac:dyDescent="0.3">
      <c r="A35" s="760"/>
      <c r="B35" s="761"/>
      <c r="C35" s="761"/>
      <c r="D35" s="761"/>
      <c r="E35" s="761"/>
      <c r="F35" s="762"/>
      <c r="G35" s="623"/>
      <c r="H35" s="512"/>
    </row>
    <row r="36" spans="1:8" ht="13.8" thickTop="1" x14ac:dyDescent="0.25">
      <c r="A36" s="40"/>
      <c r="B36" s="37"/>
      <c r="C36" s="40"/>
      <c r="D36" s="40"/>
      <c r="E36" s="40"/>
      <c r="F36" s="40"/>
      <c r="G36" s="40"/>
    </row>
  </sheetData>
  <sheetProtection selectLockedCells="1" selectUnlockedCells="1"/>
  <mergeCells count="10">
    <mergeCell ref="B10:D10"/>
    <mergeCell ref="B9:F9"/>
    <mergeCell ref="B8:F8"/>
    <mergeCell ref="A4:H4"/>
    <mergeCell ref="A5:H5"/>
    <mergeCell ref="A34:F34"/>
    <mergeCell ref="A35:F35"/>
    <mergeCell ref="B27:F27"/>
    <mergeCell ref="B32:C32"/>
    <mergeCell ref="B11:E11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6" width="9.6640625" customWidth="1"/>
    <col min="9" max="9" width="10.109375" bestFit="1" customWidth="1"/>
  </cols>
  <sheetData>
    <row r="1" spans="1:7" s="37" customFormat="1" ht="15" customHeight="1" x14ac:dyDescent="0.25">
      <c r="B1" s="3"/>
      <c r="C1" s="3"/>
      <c r="D1" s="3"/>
      <c r="E1" s="3"/>
      <c r="F1" s="3"/>
      <c r="G1" s="3" t="s">
        <v>423</v>
      </c>
    </row>
    <row r="2" spans="1:7" s="37" customFormat="1" ht="15" customHeight="1" x14ac:dyDescent="0.25">
      <c r="A2" s="3"/>
      <c r="B2" s="3"/>
      <c r="C2" s="3"/>
      <c r="D2" s="3"/>
      <c r="E2" s="3"/>
      <c r="G2" s="2" t="str">
        <f>'1.sz. melléklet'!G2</f>
        <v>az .../2020. (VII…..) önkormányzati rendelethez</v>
      </c>
    </row>
    <row r="3" spans="1:7" s="37" customFormat="1" ht="15" customHeight="1" x14ac:dyDescent="0.25">
      <c r="A3" s="40"/>
      <c r="B3" s="40"/>
    </row>
    <row r="4" spans="1:7" ht="15" customHeight="1" thickBot="1" x14ac:dyDescent="0.3">
      <c r="E4" s="6" t="s">
        <v>194</v>
      </c>
    </row>
    <row r="5" spans="1:7" ht="36.6" thickTop="1" x14ac:dyDescent="0.25">
      <c r="A5" s="132" t="s">
        <v>62</v>
      </c>
      <c r="B5" s="139" t="s">
        <v>119</v>
      </c>
      <c r="C5" s="9" t="s">
        <v>526</v>
      </c>
      <c r="D5" s="9" t="s">
        <v>601</v>
      </c>
      <c r="E5" s="410" t="s">
        <v>599</v>
      </c>
      <c r="F5" s="141"/>
    </row>
    <row r="6" spans="1:7" ht="15" customHeight="1" thickBot="1" x14ac:dyDescent="0.3">
      <c r="A6" s="134" t="s">
        <v>3</v>
      </c>
      <c r="B6" s="140" t="s">
        <v>4</v>
      </c>
      <c r="C6" s="12" t="s">
        <v>5</v>
      </c>
      <c r="D6" s="12" t="s">
        <v>6</v>
      </c>
      <c r="E6" s="13" t="s">
        <v>7</v>
      </c>
      <c r="F6" s="141"/>
    </row>
    <row r="7" spans="1:7" ht="6" customHeight="1" thickTop="1" x14ac:dyDescent="0.25">
      <c r="A7" s="37"/>
      <c r="B7" s="142"/>
      <c r="C7" s="141"/>
      <c r="D7" s="513"/>
      <c r="E7" s="141"/>
      <c r="F7" s="141"/>
    </row>
    <row r="8" spans="1:7" ht="15" customHeight="1" thickBot="1" x14ac:dyDescent="0.3">
      <c r="A8" s="544" t="s">
        <v>519</v>
      </c>
      <c r="B8" s="544"/>
      <c r="C8" s="60"/>
      <c r="D8" s="514"/>
      <c r="E8" s="60"/>
      <c r="F8" s="37"/>
    </row>
    <row r="9" spans="1:7" ht="15" customHeight="1" thickTop="1" x14ac:dyDescent="0.25">
      <c r="A9" s="143" t="s">
        <v>13</v>
      </c>
      <c r="B9" s="144" t="s">
        <v>123</v>
      </c>
      <c r="C9" s="44">
        <v>16640850</v>
      </c>
      <c r="D9" s="44">
        <v>16640850</v>
      </c>
      <c r="E9" s="116">
        <f>D9/C9</f>
        <v>1</v>
      </c>
      <c r="F9" s="37"/>
    </row>
    <row r="10" spans="1:7" ht="15" customHeight="1" x14ac:dyDescent="0.25">
      <c r="A10" s="311" t="s">
        <v>14</v>
      </c>
      <c r="B10" s="144" t="s">
        <v>124</v>
      </c>
      <c r="C10" s="44">
        <v>19239000</v>
      </c>
      <c r="D10" s="44">
        <v>18724000</v>
      </c>
      <c r="E10" s="116">
        <f t="shared" ref="E10:E19" si="0">D10/C10</f>
        <v>0.97323145693643121</v>
      </c>
      <c r="F10" s="37"/>
    </row>
    <row r="11" spans="1:7" ht="15" customHeight="1" x14ac:dyDescent="0.25">
      <c r="A11" s="312" t="s">
        <v>42</v>
      </c>
      <c r="B11" s="144" t="s">
        <v>400</v>
      </c>
      <c r="C11" s="44">
        <v>80000</v>
      </c>
      <c r="D11" s="44">
        <v>80000</v>
      </c>
      <c r="E11" s="116">
        <f t="shared" si="0"/>
        <v>1</v>
      </c>
      <c r="F11" s="37"/>
    </row>
    <row r="12" spans="1:7" ht="15" customHeight="1" x14ac:dyDescent="0.25">
      <c r="A12" s="313" t="s">
        <v>43</v>
      </c>
      <c r="B12" s="144" t="s">
        <v>401</v>
      </c>
      <c r="C12" s="44">
        <v>1200000</v>
      </c>
      <c r="D12" s="44">
        <v>1200000</v>
      </c>
      <c r="E12" s="116">
        <f t="shared" si="0"/>
        <v>1</v>
      </c>
      <c r="F12" s="37"/>
    </row>
    <row r="13" spans="1:7" ht="15" customHeight="1" x14ac:dyDescent="0.25">
      <c r="A13" s="312" t="s">
        <v>44</v>
      </c>
      <c r="B13" s="144" t="s">
        <v>125</v>
      </c>
      <c r="C13" s="44">
        <v>745000</v>
      </c>
      <c r="D13" s="44">
        <v>745000</v>
      </c>
      <c r="E13" s="116">
        <f t="shared" si="0"/>
        <v>1</v>
      </c>
      <c r="F13" s="37"/>
    </row>
    <row r="14" spans="1:7" ht="15" customHeight="1" x14ac:dyDescent="0.25">
      <c r="A14" s="41" t="s">
        <v>45</v>
      </c>
      <c r="B14" s="144" t="s">
        <v>592</v>
      </c>
      <c r="C14" s="44">
        <v>350000</v>
      </c>
      <c r="D14" s="44">
        <v>350000</v>
      </c>
      <c r="E14" s="116">
        <f t="shared" si="0"/>
        <v>1</v>
      </c>
      <c r="F14" s="37"/>
    </row>
    <row r="15" spans="1:7" ht="15" customHeight="1" x14ac:dyDescent="0.25">
      <c r="A15" s="404" t="s">
        <v>46</v>
      </c>
      <c r="B15" s="144" t="s">
        <v>447</v>
      </c>
      <c r="C15" s="44">
        <v>250000</v>
      </c>
      <c r="D15" s="44">
        <v>250000</v>
      </c>
      <c r="E15" s="116">
        <f t="shared" si="0"/>
        <v>1</v>
      </c>
      <c r="F15" s="37"/>
    </row>
    <row r="16" spans="1:7" ht="15" customHeight="1" x14ac:dyDescent="0.25">
      <c r="A16" s="41" t="s">
        <v>64</v>
      </c>
      <c r="B16" s="144" t="s">
        <v>460</v>
      </c>
      <c r="C16" s="44">
        <v>260000</v>
      </c>
      <c r="D16" s="44">
        <v>260000</v>
      </c>
      <c r="E16" s="116">
        <f t="shared" si="0"/>
        <v>1</v>
      </c>
      <c r="F16" s="37"/>
    </row>
    <row r="17" spans="1:7" ht="15" customHeight="1" x14ac:dyDescent="0.25">
      <c r="A17" s="404" t="s">
        <v>71</v>
      </c>
      <c r="B17" s="145" t="s">
        <v>402</v>
      </c>
      <c r="C17" s="516">
        <v>440000</v>
      </c>
      <c r="D17" s="516">
        <v>440000</v>
      </c>
      <c r="E17" s="517">
        <f t="shared" si="0"/>
        <v>1</v>
      </c>
      <c r="F17" s="37"/>
      <c r="G17" s="178"/>
    </row>
    <row r="18" spans="1:7" ht="15" customHeight="1" thickBot="1" x14ac:dyDescent="0.3">
      <c r="A18" s="404" t="s">
        <v>72</v>
      </c>
      <c r="B18" s="145" t="s">
        <v>471</v>
      </c>
      <c r="C18" s="582">
        <v>288000</v>
      </c>
      <c r="D18" s="582">
        <v>288000</v>
      </c>
      <c r="E18" s="561">
        <f t="shared" si="0"/>
        <v>1</v>
      </c>
      <c r="F18" s="37"/>
    </row>
    <row r="19" spans="1:7" ht="15" customHeight="1" thickTop="1" thickBot="1" x14ac:dyDescent="0.3">
      <c r="A19" s="771" t="s">
        <v>102</v>
      </c>
      <c r="B19" s="771"/>
      <c r="C19" s="146">
        <f>SUM(C9:C18)</f>
        <v>39492850</v>
      </c>
      <c r="D19" s="146">
        <f>SUM(D9:D18)</f>
        <v>38977850</v>
      </c>
      <c r="E19" s="147">
        <f t="shared" si="0"/>
        <v>0.98695966485072617</v>
      </c>
      <c r="F19" s="37"/>
      <c r="G19" s="178"/>
    </row>
    <row r="20" spans="1:7" ht="6" customHeight="1" thickTop="1" x14ac:dyDescent="0.25">
      <c r="A20" s="37"/>
      <c r="B20" s="121"/>
      <c r="C20" s="40"/>
      <c r="D20" s="515"/>
      <c r="E20" s="239"/>
      <c r="F20" s="37"/>
    </row>
    <row r="21" spans="1:7" ht="15" customHeight="1" thickBot="1" x14ac:dyDescent="0.3">
      <c r="A21" s="544" t="s">
        <v>500</v>
      </c>
      <c r="B21" s="544"/>
      <c r="C21" s="60"/>
      <c r="D21" s="514"/>
      <c r="E21" s="240"/>
      <c r="F21" s="37"/>
    </row>
    <row r="22" spans="1:7" ht="15" customHeight="1" thickTop="1" x14ac:dyDescent="0.25">
      <c r="A22" s="143" t="s">
        <v>13</v>
      </c>
      <c r="B22" s="144" t="s">
        <v>126</v>
      </c>
      <c r="C22" s="44">
        <v>100000</v>
      </c>
      <c r="D22" s="44">
        <v>100000</v>
      </c>
      <c r="E22" s="116">
        <f t="shared" ref="E22:E34" si="1">D22/C22</f>
        <v>1</v>
      </c>
      <c r="F22" s="37"/>
    </row>
    <row r="23" spans="1:7" ht="15" customHeight="1" x14ac:dyDescent="0.25">
      <c r="A23" s="41" t="s">
        <v>14</v>
      </c>
      <c r="B23" s="144" t="s">
        <v>127</v>
      </c>
      <c r="C23" s="44">
        <v>4000000</v>
      </c>
      <c r="D23" s="44">
        <v>4000000</v>
      </c>
      <c r="E23" s="116">
        <f t="shared" si="1"/>
        <v>1</v>
      </c>
      <c r="F23" s="37"/>
    </row>
    <row r="24" spans="1:7" ht="15" customHeight="1" x14ac:dyDescent="0.25">
      <c r="A24" s="41" t="s">
        <v>42</v>
      </c>
      <c r="B24" s="144" t="s">
        <v>128</v>
      </c>
      <c r="C24" s="44">
        <v>290000</v>
      </c>
      <c r="D24" s="44">
        <v>100000</v>
      </c>
      <c r="E24" s="116">
        <f t="shared" si="1"/>
        <v>0.34482758620689657</v>
      </c>
      <c r="F24" s="37"/>
    </row>
    <row r="25" spans="1:7" ht="15" customHeight="1" x14ac:dyDescent="0.25">
      <c r="A25" s="41" t="s">
        <v>43</v>
      </c>
      <c r="B25" s="144" t="s">
        <v>129</v>
      </c>
      <c r="C25" s="44">
        <v>2200000</v>
      </c>
      <c r="D25" s="44">
        <v>1100000</v>
      </c>
      <c r="E25" s="116">
        <f t="shared" si="1"/>
        <v>0.5</v>
      </c>
      <c r="F25" s="37"/>
    </row>
    <row r="26" spans="1:7" ht="15" customHeight="1" x14ac:dyDescent="0.25">
      <c r="A26" s="41" t="s">
        <v>44</v>
      </c>
      <c r="B26" s="144" t="s">
        <v>520</v>
      </c>
      <c r="C26" s="44">
        <v>300000</v>
      </c>
      <c r="D26" s="44">
        <v>300000</v>
      </c>
      <c r="E26" s="116">
        <f t="shared" si="1"/>
        <v>1</v>
      </c>
      <c r="F26" s="37"/>
    </row>
    <row r="27" spans="1:7" ht="15" customHeight="1" x14ac:dyDescent="0.25">
      <c r="A27" s="41" t="s">
        <v>45</v>
      </c>
      <c r="B27" s="144" t="s">
        <v>130</v>
      </c>
      <c r="C27" s="44">
        <v>200000</v>
      </c>
      <c r="D27" s="44">
        <v>200000</v>
      </c>
      <c r="E27" s="116">
        <f t="shared" si="1"/>
        <v>1</v>
      </c>
      <c r="F27" s="37"/>
    </row>
    <row r="28" spans="1:7" ht="15" customHeight="1" x14ac:dyDescent="0.25">
      <c r="A28" s="41" t="s">
        <v>46</v>
      </c>
      <c r="B28" s="144" t="s">
        <v>131</v>
      </c>
      <c r="C28" s="44">
        <v>100000</v>
      </c>
      <c r="D28" s="44">
        <v>0</v>
      </c>
      <c r="E28" s="116">
        <f t="shared" si="1"/>
        <v>0</v>
      </c>
      <c r="F28" s="37"/>
    </row>
    <row r="29" spans="1:7" ht="15" customHeight="1" x14ac:dyDescent="0.25">
      <c r="A29" s="41" t="s">
        <v>64</v>
      </c>
      <c r="B29" s="144" t="s">
        <v>132</v>
      </c>
      <c r="C29" s="516">
        <v>100000</v>
      </c>
      <c r="D29" s="516">
        <v>100000</v>
      </c>
      <c r="E29" s="517">
        <f t="shared" si="1"/>
        <v>1</v>
      </c>
      <c r="F29" s="37"/>
    </row>
    <row r="30" spans="1:7" ht="15" customHeight="1" x14ac:dyDescent="0.25">
      <c r="A30" s="41" t="s">
        <v>71</v>
      </c>
      <c r="B30" s="144" t="s">
        <v>468</v>
      </c>
      <c r="C30" s="44">
        <v>100000</v>
      </c>
      <c r="D30" s="44">
        <v>100000</v>
      </c>
      <c r="E30" s="517">
        <f t="shared" si="1"/>
        <v>1</v>
      </c>
      <c r="F30" s="37"/>
    </row>
    <row r="31" spans="1:7" ht="15" customHeight="1" x14ac:dyDescent="0.25">
      <c r="A31" s="41" t="s">
        <v>72</v>
      </c>
      <c r="B31" s="145" t="s">
        <v>469</v>
      </c>
      <c r="C31" s="468">
        <v>100000</v>
      </c>
      <c r="D31" s="468">
        <v>0</v>
      </c>
      <c r="E31" s="517">
        <f t="shared" si="1"/>
        <v>0</v>
      </c>
      <c r="F31" s="37"/>
    </row>
    <row r="32" spans="1:7" ht="15" customHeight="1" x14ac:dyDescent="0.25">
      <c r="A32" s="41" t="s">
        <v>73</v>
      </c>
      <c r="B32" s="145" t="s">
        <v>470</v>
      </c>
      <c r="C32" s="468">
        <v>25000</v>
      </c>
      <c r="D32" s="468">
        <v>25000</v>
      </c>
      <c r="E32" s="517">
        <f t="shared" si="1"/>
        <v>1</v>
      </c>
      <c r="F32" s="37"/>
    </row>
    <row r="33" spans="1:7" ht="15" customHeight="1" thickBot="1" x14ac:dyDescent="0.3">
      <c r="A33" s="404" t="s">
        <v>74</v>
      </c>
      <c r="B33" s="405" t="s">
        <v>459</v>
      </c>
      <c r="C33" s="418">
        <v>125000</v>
      </c>
      <c r="D33" s="418">
        <v>125000</v>
      </c>
      <c r="E33" s="561">
        <f t="shared" si="1"/>
        <v>1</v>
      </c>
      <c r="F33" s="37"/>
    </row>
    <row r="34" spans="1:7" ht="15" customHeight="1" thickTop="1" thickBot="1" x14ac:dyDescent="0.3">
      <c r="A34" s="771" t="s">
        <v>102</v>
      </c>
      <c r="B34" s="771"/>
      <c r="C34" s="146">
        <f>SUM(C22:C33)</f>
        <v>7640000</v>
      </c>
      <c r="D34" s="146">
        <f>SUM(D22:D33)</f>
        <v>6150000</v>
      </c>
      <c r="E34" s="147">
        <f t="shared" si="1"/>
        <v>0.80497382198952883</v>
      </c>
      <c r="F34" s="37"/>
      <c r="G34" s="178"/>
    </row>
    <row r="35" spans="1:7" ht="6" customHeight="1" thickTop="1" x14ac:dyDescent="0.25">
      <c r="A35" s="37"/>
      <c r="B35" s="121"/>
      <c r="C35" s="40"/>
      <c r="D35" s="40"/>
      <c r="E35" s="239"/>
      <c r="F35" s="37"/>
    </row>
    <row r="36" spans="1:7" ht="15" customHeight="1" thickBot="1" x14ac:dyDescent="0.3">
      <c r="A36" s="772" t="s">
        <v>133</v>
      </c>
      <c r="B36" s="772"/>
      <c r="C36" s="327"/>
      <c r="D36" s="327"/>
      <c r="E36" s="455"/>
      <c r="F36" s="37"/>
    </row>
    <row r="37" spans="1:7" ht="15" customHeight="1" thickTop="1" thickBot="1" x14ac:dyDescent="0.3">
      <c r="A37" s="431" t="s">
        <v>13</v>
      </c>
      <c r="B37" s="148" t="s">
        <v>134</v>
      </c>
      <c r="C37" s="149">
        <v>0</v>
      </c>
      <c r="D37" s="149">
        <v>0</v>
      </c>
      <c r="E37" s="640">
        <f>SUM(E36)</f>
        <v>0</v>
      </c>
      <c r="F37" s="37"/>
    </row>
    <row r="38" spans="1:7" ht="15" customHeight="1" thickTop="1" thickBot="1" x14ac:dyDescent="0.3">
      <c r="A38" s="771" t="s">
        <v>102</v>
      </c>
      <c r="B38" s="771"/>
      <c r="C38" s="146">
        <f>SUM(C37)</f>
        <v>0</v>
      </c>
      <c r="D38" s="146">
        <f t="shared" ref="D38" si="2">SUM(D37)</f>
        <v>0</v>
      </c>
      <c r="E38" s="147">
        <f>SUM(E37)</f>
        <v>0</v>
      </c>
    </row>
    <row r="39" spans="1:7" ht="13.8" thickTop="1" x14ac:dyDescent="0.25"/>
    <row r="40" spans="1:7" ht="14.85" customHeight="1" x14ac:dyDescent="0.25">
      <c r="A40"/>
      <c r="B40"/>
    </row>
    <row r="41" spans="1:7" ht="14.85" customHeight="1" x14ac:dyDescent="0.25">
      <c r="A41"/>
      <c r="B41"/>
    </row>
    <row r="42" spans="1:7" ht="14.85" customHeight="1" x14ac:dyDescent="0.25">
      <c r="A42"/>
      <c r="B42"/>
    </row>
    <row r="43" spans="1:7" ht="14.85" customHeight="1" x14ac:dyDescent="0.25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/>
  </sheetViews>
  <sheetFormatPr defaultRowHeight="13.2" x14ac:dyDescent="0.25"/>
  <cols>
    <col min="1" max="1" width="6.109375" customWidth="1"/>
    <col min="2" max="2" width="5.6640625" style="1" customWidth="1"/>
    <col min="3" max="3" width="40.6640625" style="1" customWidth="1"/>
    <col min="4" max="5" width="10.6640625" style="1" customWidth="1"/>
    <col min="6" max="6" width="5.6640625" customWidth="1"/>
  </cols>
  <sheetData>
    <row r="1" spans="1:6" s="37" customFormat="1" ht="15" customHeight="1" x14ac:dyDescent="0.25">
      <c r="C1" s="3"/>
      <c r="D1" s="3"/>
      <c r="E1" s="3"/>
      <c r="F1" s="559" t="s">
        <v>424</v>
      </c>
    </row>
    <row r="2" spans="1:6" s="37" customFormat="1" ht="15" customHeight="1" x14ac:dyDescent="0.25">
      <c r="B2" s="3"/>
      <c r="C2" s="3"/>
      <c r="D2" s="3"/>
      <c r="E2" s="3"/>
      <c r="F2" s="2" t="str">
        <f>'1.sz. melléklet'!G2</f>
        <v>az .../2020. (VII…..) önkormányzati rendelethez</v>
      </c>
    </row>
    <row r="3" spans="1:6" s="37" customFormat="1" ht="15" customHeight="1" x14ac:dyDescent="0.25">
      <c r="B3" s="40"/>
      <c r="C3" s="40"/>
      <c r="D3" s="40"/>
      <c r="E3" s="40"/>
      <c r="F3" s="40"/>
    </row>
    <row r="4" spans="1:6" s="37" customFormat="1" ht="15" customHeight="1" x14ac:dyDescent="0.25">
      <c r="A4" s="741" t="s">
        <v>135</v>
      </c>
      <c r="B4" s="741"/>
      <c r="C4" s="741"/>
      <c r="D4" s="741"/>
      <c r="E4" s="741"/>
      <c r="F4" s="741"/>
    </row>
    <row r="5" spans="1:6" s="37" customFormat="1" ht="15" customHeight="1" x14ac:dyDescent="0.25">
      <c r="A5" s="741" t="s">
        <v>136</v>
      </c>
      <c r="B5" s="741"/>
      <c r="C5" s="741"/>
      <c r="D5" s="741"/>
      <c r="E5" s="741"/>
      <c r="F5" s="741"/>
    </row>
    <row r="6" spans="1:6" ht="15" customHeight="1" x14ac:dyDescent="0.25"/>
    <row r="7" spans="1:6" s="37" customFormat="1" ht="15" customHeight="1" x14ac:dyDescent="0.2">
      <c r="B7" s="40" t="s">
        <v>137</v>
      </c>
      <c r="C7" s="6"/>
      <c r="D7" s="6" t="s">
        <v>194</v>
      </c>
    </row>
    <row r="8" spans="1:6" s="37" customFormat="1" ht="9" customHeight="1" thickBot="1" x14ac:dyDescent="0.3">
      <c r="B8" s="40"/>
      <c r="C8" s="40"/>
      <c r="D8" s="40"/>
      <c r="E8" s="40"/>
    </row>
    <row r="9" spans="1:6" s="37" customFormat="1" ht="36.6" thickTop="1" x14ac:dyDescent="0.25">
      <c r="B9" s="132" t="s">
        <v>118</v>
      </c>
      <c r="C9" s="9" t="s">
        <v>2</v>
      </c>
      <c r="D9" s="587" t="s">
        <v>526</v>
      </c>
      <c r="E9" s="651" t="s">
        <v>601</v>
      </c>
    </row>
    <row r="10" spans="1:6" s="37" customFormat="1" ht="15" customHeight="1" thickBot="1" x14ac:dyDescent="0.3">
      <c r="B10" s="382" t="s">
        <v>3</v>
      </c>
      <c r="C10" s="383" t="s">
        <v>4</v>
      </c>
      <c r="D10" s="588" t="s">
        <v>5</v>
      </c>
      <c r="E10" s="95" t="s">
        <v>6</v>
      </c>
    </row>
    <row r="11" spans="1:6" s="37" customFormat="1" ht="15" customHeight="1" thickTop="1" thickBot="1" x14ac:dyDescent="0.3">
      <c r="B11" s="384"/>
      <c r="C11" s="385" t="s">
        <v>138</v>
      </c>
      <c r="D11" s="650">
        <v>0</v>
      </c>
      <c r="E11" s="649">
        <v>0</v>
      </c>
    </row>
    <row r="12" spans="1:6" s="37" customFormat="1" ht="15" customHeight="1" thickTop="1" thickBot="1" x14ac:dyDescent="0.3">
      <c r="B12" s="386"/>
      <c r="C12" s="387" t="s">
        <v>102</v>
      </c>
      <c r="D12" s="588">
        <v>0</v>
      </c>
      <c r="E12" s="95">
        <v>0</v>
      </c>
    </row>
    <row r="13" spans="1:6" s="37" customFormat="1" ht="15" customHeight="1" thickTop="1" x14ac:dyDescent="0.25">
      <c r="B13" s="150"/>
      <c r="C13" s="40"/>
      <c r="D13" s="40"/>
      <c r="E13" s="40"/>
    </row>
    <row r="14" spans="1:6" s="37" customFormat="1" ht="15" customHeight="1" x14ac:dyDescent="0.25">
      <c r="B14" s="40"/>
      <c r="C14" s="40"/>
      <c r="D14" s="40"/>
      <c r="E14" s="40"/>
    </row>
    <row r="15" spans="1:6" s="37" customFormat="1" ht="15" customHeight="1" x14ac:dyDescent="0.25">
      <c r="B15" s="40" t="s">
        <v>139</v>
      </c>
      <c r="C15" s="40"/>
      <c r="D15" s="40"/>
      <c r="E15" s="40"/>
    </row>
    <row r="16" spans="1:6" s="37" customFormat="1" ht="8.25" customHeight="1" thickBot="1" x14ac:dyDescent="0.3">
      <c r="C16" s="40"/>
      <c r="D16" s="40"/>
      <c r="E16" s="40"/>
    </row>
    <row r="17" spans="2:5" s="37" customFormat="1" ht="36.6" thickTop="1" x14ac:dyDescent="0.25">
      <c r="B17" s="132" t="s">
        <v>118</v>
      </c>
      <c r="C17" s="9" t="s">
        <v>2</v>
      </c>
      <c r="D17" s="587" t="s">
        <v>526</v>
      </c>
      <c r="E17" s="651" t="s">
        <v>601</v>
      </c>
    </row>
    <row r="18" spans="2:5" s="37" customFormat="1" ht="15" customHeight="1" thickBot="1" x14ac:dyDescent="0.3">
      <c r="B18" s="388" t="s">
        <v>3</v>
      </c>
      <c r="C18" s="383" t="s">
        <v>4</v>
      </c>
      <c r="D18" s="588" t="s">
        <v>5</v>
      </c>
      <c r="E18" s="95" t="s">
        <v>6</v>
      </c>
    </row>
    <row r="19" spans="2:5" s="37" customFormat="1" ht="15" customHeight="1" thickTop="1" x14ac:dyDescent="0.25">
      <c r="B19" s="389"/>
      <c r="C19" s="362" t="s">
        <v>18</v>
      </c>
      <c r="D19" s="645">
        <f>'7.sz. melléklet'!D66+'7.sz. melléklet'!D67</f>
        <v>105500000</v>
      </c>
      <c r="E19" s="641">
        <f>'7.sz. melléklet'!E66+'7.sz. melléklet'!E67</f>
        <v>82000000</v>
      </c>
    </row>
    <row r="20" spans="2:5" s="37" customFormat="1" ht="24" x14ac:dyDescent="0.25">
      <c r="B20" s="390"/>
      <c r="C20" s="391" t="s">
        <v>140</v>
      </c>
      <c r="D20" s="646">
        <f>'7.sz. melléklet'!D83</f>
        <v>0</v>
      </c>
      <c r="E20" s="642">
        <f>'7.sz. melléklet'!E83</f>
        <v>0</v>
      </c>
    </row>
    <row r="21" spans="2:5" s="37" customFormat="1" ht="15" customHeight="1" x14ac:dyDescent="0.25">
      <c r="B21" s="390"/>
      <c r="C21" s="391" t="s">
        <v>141</v>
      </c>
      <c r="D21" s="646">
        <v>0</v>
      </c>
      <c r="E21" s="642">
        <v>0</v>
      </c>
    </row>
    <row r="22" spans="2:5" s="37" customFormat="1" ht="15" customHeight="1" x14ac:dyDescent="0.25">
      <c r="B22" s="390"/>
      <c r="C22" s="391" t="s">
        <v>142</v>
      </c>
      <c r="D22" s="646">
        <v>0</v>
      </c>
      <c r="E22" s="642">
        <v>0</v>
      </c>
    </row>
    <row r="23" spans="2:5" s="37" customFormat="1" ht="15" customHeight="1" thickBot="1" x14ac:dyDescent="0.3">
      <c r="B23" s="392"/>
      <c r="C23" s="393" t="s">
        <v>143</v>
      </c>
      <c r="D23" s="647">
        <f>'7.sz. melléklet'!D71</f>
        <v>500000</v>
      </c>
      <c r="E23" s="643">
        <f>'7.sz. melléklet'!E71</f>
        <v>500000</v>
      </c>
    </row>
    <row r="24" spans="2:5" s="37" customFormat="1" ht="15" customHeight="1" thickTop="1" thickBot="1" x14ac:dyDescent="0.3">
      <c r="B24" s="394"/>
      <c r="C24" s="387" t="s">
        <v>102</v>
      </c>
      <c r="D24" s="648">
        <f>SUM(D19:D23)</f>
        <v>106000000</v>
      </c>
      <c r="E24" s="644">
        <f>SUM(E19:E23)</f>
        <v>82500000</v>
      </c>
    </row>
    <row r="25" spans="2:5" s="37" customFormat="1" ht="15" customHeight="1" thickTop="1" x14ac:dyDescent="0.25">
      <c r="B25" s="121"/>
      <c r="C25" s="40"/>
      <c r="D25" s="40"/>
      <c r="E25" s="40"/>
    </row>
    <row r="26" spans="2:5" s="37" customFormat="1" ht="15" customHeight="1" x14ac:dyDescent="0.25">
      <c r="B26" s="40" t="s">
        <v>144</v>
      </c>
      <c r="C26" s="40"/>
      <c r="D26" s="40"/>
      <c r="E26" s="40"/>
    </row>
    <row r="27" spans="2:5" s="37" customFormat="1" ht="9" customHeight="1" thickBot="1" x14ac:dyDescent="0.3">
      <c r="C27" s="40"/>
      <c r="D27" s="40"/>
      <c r="E27" s="40"/>
    </row>
    <row r="28" spans="2:5" s="37" customFormat="1" ht="36.6" thickTop="1" x14ac:dyDescent="0.25">
      <c r="B28" s="132" t="s">
        <v>118</v>
      </c>
      <c r="C28" s="9" t="s">
        <v>2</v>
      </c>
      <c r="D28" s="587" t="s">
        <v>526</v>
      </c>
      <c r="E28" s="651" t="s">
        <v>601</v>
      </c>
    </row>
    <row r="29" spans="2:5" s="37" customFormat="1" ht="15" customHeight="1" thickBot="1" x14ac:dyDescent="0.3">
      <c r="B29" s="382" t="s">
        <v>3</v>
      </c>
      <c r="C29" s="383" t="s">
        <v>4</v>
      </c>
      <c r="D29" s="588" t="s">
        <v>5</v>
      </c>
      <c r="E29" s="95" t="s">
        <v>6</v>
      </c>
    </row>
    <row r="30" spans="2:5" s="37" customFormat="1" ht="15" customHeight="1" thickTop="1" x14ac:dyDescent="0.25">
      <c r="B30" s="395"/>
      <c r="C30" s="362" t="s">
        <v>145</v>
      </c>
      <c r="D30" s="645">
        <f>D24*0.5</f>
        <v>53000000</v>
      </c>
      <c r="E30" s="641">
        <f>E24*0.5</f>
        <v>41250000</v>
      </c>
    </row>
    <row r="31" spans="2:5" s="37" customFormat="1" ht="24.6" thickBot="1" x14ac:dyDescent="0.3">
      <c r="B31" s="396"/>
      <c r="C31" s="393" t="s">
        <v>146</v>
      </c>
      <c r="D31" s="647">
        <v>0</v>
      </c>
      <c r="E31" s="643">
        <v>0</v>
      </c>
    </row>
    <row r="32" spans="2:5" s="37" customFormat="1" ht="25.2" thickTop="1" thickBot="1" x14ac:dyDescent="0.3">
      <c r="B32" s="386"/>
      <c r="C32" s="387" t="s">
        <v>147</v>
      </c>
      <c r="D32" s="648">
        <f>SUM(D30:D31)</f>
        <v>53000000</v>
      </c>
      <c r="E32" s="644">
        <f>SUM(E30:E31)</f>
        <v>41250000</v>
      </c>
    </row>
    <row r="33" ht="13.8" thickTop="1" x14ac:dyDescent="0.25"/>
  </sheetData>
  <sheetProtection selectLockedCells="1" selectUnlockedCells="1"/>
  <mergeCells count="2">
    <mergeCell ref="A4:F4"/>
    <mergeCell ref="A5:F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/>
  </sheetViews>
  <sheetFormatPr defaultRowHeight="13.2" x14ac:dyDescent="0.25"/>
  <cols>
    <col min="1" max="1" width="5" style="1" customWidth="1"/>
    <col min="2" max="2" width="23.5546875" style="1" customWidth="1"/>
    <col min="3" max="9" width="9.6640625" style="1" customWidth="1"/>
    <col min="10" max="13" width="9.109375" style="1"/>
  </cols>
  <sheetData>
    <row r="1" spans="1:13" ht="15" customHeight="1" x14ac:dyDescent="0.25">
      <c r="B1" s="3"/>
      <c r="C1" s="3"/>
      <c r="D1" s="3"/>
      <c r="E1" s="3"/>
      <c r="F1" s="3"/>
      <c r="G1" s="3"/>
      <c r="H1" s="430" t="s">
        <v>425</v>
      </c>
      <c r="I1" s="3"/>
    </row>
    <row r="2" spans="1:13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.../2020. (VII…..) önkormányzati rendelethez</v>
      </c>
      <c r="J2" s="138"/>
      <c r="K2" s="138"/>
      <c r="L2" s="138"/>
      <c r="M2" s="138"/>
    </row>
    <row r="3" spans="1:13" ht="15" customHeight="1" x14ac:dyDescent="0.25">
      <c r="A3" s="63"/>
      <c r="M3"/>
    </row>
    <row r="4" spans="1:13" ht="15" customHeight="1" x14ac:dyDescent="0.25">
      <c r="A4" s="719" t="s">
        <v>148</v>
      </c>
      <c r="B4" s="719"/>
      <c r="C4" s="719"/>
      <c r="D4" s="719"/>
      <c r="E4" s="719"/>
      <c r="F4" s="719"/>
      <c r="G4" s="719"/>
      <c r="H4" s="719"/>
      <c r="I4" s="3"/>
    </row>
    <row r="5" spans="1:13" ht="15" customHeight="1" x14ac:dyDescent="0.25"/>
    <row r="6" spans="1:13" ht="15" customHeight="1" thickBot="1" x14ac:dyDescent="0.3">
      <c r="A6" s="233"/>
      <c r="G6" s="6" t="s">
        <v>194</v>
      </c>
      <c r="L6"/>
      <c r="M6"/>
    </row>
    <row r="7" spans="1:13" s="37" customFormat="1" ht="36.6" thickTop="1" x14ac:dyDescent="0.25">
      <c r="A7" s="132" t="s">
        <v>118</v>
      </c>
      <c r="B7" s="9" t="s">
        <v>2</v>
      </c>
      <c r="C7" s="9" t="s">
        <v>593</v>
      </c>
      <c r="D7" s="9" t="s">
        <v>608</v>
      </c>
      <c r="E7" s="122" t="s">
        <v>594</v>
      </c>
      <c r="F7" s="9" t="s">
        <v>517</v>
      </c>
      <c r="G7" s="458" t="s">
        <v>595</v>
      </c>
      <c r="H7" s="40"/>
      <c r="I7" s="40"/>
      <c r="J7" s="40"/>
      <c r="K7" s="40"/>
    </row>
    <row r="8" spans="1:13" s="37" customFormat="1" ht="15" customHeight="1" x14ac:dyDescent="0.25">
      <c r="A8" s="406" t="s">
        <v>3</v>
      </c>
      <c r="B8" s="151" t="s">
        <v>4</v>
      </c>
      <c r="C8" s="152" t="s">
        <v>5</v>
      </c>
      <c r="D8" s="152" t="s">
        <v>6</v>
      </c>
      <c r="E8" s="152" t="s">
        <v>7</v>
      </c>
      <c r="F8" s="460" t="s">
        <v>8</v>
      </c>
      <c r="G8" s="459" t="s">
        <v>9</v>
      </c>
      <c r="H8" s="40"/>
      <c r="I8" s="40"/>
      <c r="J8" s="40"/>
      <c r="K8" s="40"/>
    </row>
    <row r="9" spans="1:13" s="37" customFormat="1" ht="15" customHeight="1" x14ac:dyDescent="0.25">
      <c r="A9" s="777" t="s">
        <v>10</v>
      </c>
      <c r="B9" s="778"/>
      <c r="C9" s="778"/>
      <c r="D9" s="778"/>
      <c r="E9" s="778"/>
      <c r="F9" s="778"/>
      <c r="G9" s="779"/>
      <c r="H9" s="40"/>
      <c r="I9" s="40"/>
      <c r="J9" s="40"/>
      <c r="K9" s="40"/>
    </row>
    <row r="10" spans="1:13" s="37" customFormat="1" ht="24" x14ac:dyDescent="0.25">
      <c r="A10" s="407" t="s">
        <v>11</v>
      </c>
      <c r="B10" s="153" t="s">
        <v>342</v>
      </c>
      <c r="C10" s="101">
        <f>'7.sz. melléklet'!D60</f>
        <v>68304478</v>
      </c>
      <c r="D10" s="101">
        <f>'7.sz. melléklet'!E60</f>
        <v>64528011</v>
      </c>
      <c r="E10" s="101">
        <v>60000000</v>
      </c>
      <c r="F10" s="101">
        <v>60000000</v>
      </c>
      <c r="G10" s="461">
        <v>60000000</v>
      </c>
      <c r="H10" s="40"/>
      <c r="I10" s="40"/>
      <c r="J10" s="40"/>
      <c r="K10" s="40"/>
    </row>
    <row r="11" spans="1:13" s="37" customFormat="1" ht="15" customHeight="1" x14ac:dyDescent="0.25">
      <c r="A11" s="407" t="s">
        <v>19</v>
      </c>
      <c r="B11" s="153" t="s">
        <v>341</v>
      </c>
      <c r="C11" s="101">
        <f>'7.sz. melléklet'!D61+'7.sz. melléklet'!D84</f>
        <v>17099910</v>
      </c>
      <c r="D11" s="101">
        <f>'7.sz. melléklet'!E61+'7.sz. melléklet'!E84</f>
        <v>17099910</v>
      </c>
      <c r="E11" s="101">
        <v>2500000</v>
      </c>
      <c r="F11" s="101">
        <v>2500000</v>
      </c>
      <c r="G11" s="461">
        <v>2500000</v>
      </c>
      <c r="H11" s="40"/>
      <c r="I11" s="40"/>
      <c r="J11" s="40"/>
      <c r="K11" s="40"/>
    </row>
    <row r="12" spans="1:13" s="37" customFormat="1" ht="15" customHeight="1" x14ac:dyDescent="0.25">
      <c r="A12" s="407" t="s">
        <v>20</v>
      </c>
      <c r="B12" s="153" t="s">
        <v>15</v>
      </c>
      <c r="C12" s="101">
        <f>'7.sz. melléklet'!D65</f>
        <v>106000000</v>
      </c>
      <c r="D12" s="101">
        <f>'7.sz. melléklet'!E65</f>
        <v>82500000</v>
      </c>
      <c r="E12" s="101">
        <v>90000000</v>
      </c>
      <c r="F12" s="101">
        <v>92000000</v>
      </c>
      <c r="G12" s="461">
        <v>94000000</v>
      </c>
      <c r="H12" s="40"/>
      <c r="I12" s="40"/>
      <c r="J12" s="40"/>
      <c r="K12" s="40"/>
    </row>
    <row r="13" spans="1:13" s="37" customFormat="1" ht="15" customHeight="1" x14ac:dyDescent="0.25">
      <c r="A13" s="407" t="s">
        <v>21</v>
      </c>
      <c r="B13" s="153" t="s">
        <v>12</v>
      </c>
      <c r="C13" s="101">
        <f>'7.sz. melléklet'!D72+'8.sz. melléklet'!D35</f>
        <v>76522544</v>
      </c>
      <c r="D13" s="101">
        <f>'7.sz. melléklet'!E72+'8.sz. melléklet'!E35</f>
        <v>63675006</v>
      </c>
      <c r="E13" s="101">
        <v>70000000</v>
      </c>
      <c r="F13" s="101">
        <v>75000000</v>
      </c>
      <c r="G13" s="461">
        <v>77000000</v>
      </c>
      <c r="H13" s="40"/>
      <c r="I13" s="40"/>
      <c r="J13" s="40"/>
      <c r="K13" s="40"/>
    </row>
    <row r="14" spans="1:13" s="37" customFormat="1" ht="15" customHeight="1" x14ac:dyDescent="0.25">
      <c r="A14" s="407" t="s">
        <v>22</v>
      </c>
      <c r="B14" s="153" t="s">
        <v>393</v>
      </c>
      <c r="C14" s="101">
        <f>'7.sz. melléklet'!D82</f>
        <v>0</v>
      </c>
      <c r="D14" s="101">
        <f>'7.sz. melléklet'!E82</f>
        <v>0</v>
      </c>
      <c r="E14" s="101">
        <v>3500000</v>
      </c>
      <c r="F14" s="101">
        <v>3500000</v>
      </c>
      <c r="G14" s="461">
        <v>3500000</v>
      </c>
      <c r="H14" s="40"/>
      <c r="I14" s="40"/>
      <c r="J14" s="40"/>
      <c r="K14" s="40"/>
    </row>
    <row r="15" spans="1:13" s="37" customFormat="1" ht="15" customHeight="1" x14ac:dyDescent="0.25">
      <c r="A15" s="407" t="s">
        <v>25</v>
      </c>
      <c r="B15" s="153" t="s">
        <v>351</v>
      </c>
      <c r="C15" s="101">
        <f>'7.sz. melléklet'!D62+'7.sz. melléklet'!D86</f>
        <v>140722356</v>
      </c>
      <c r="D15" s="101">
        <f>'7.sz. melléklet'!E62+'7.sz. melléklet'!E86</f>
        <v>189308361</v>
      </c>
      <c r="E15" s="101">
        <v>0</v>
      </c>
      <c r="F15" s="101">
        <v>0</v>
      </c>
      <c r="G15" s="461">
        <v>0</v>
      </c>
      <c r="H15" s="40"/>
      <c r="I15" s="40"/>
      <c r="J15" s="40"/>
      <c r="K15" s="40"/>
    </row>
    <row r="16" spans="1:13" s="37" customFormat="1" ht="15" customHeight="1" x14ac:dyDescent="0.25">
      <c r="A16" s="407" t="s">
        <v>27</v>
      </c>
      <c r="B16" s="153" t="s">
        <v>406</v>
      </c>
      <c r="C16" s="101">
        <f>'7.sz. melléklet'!D91</f>
        <v>0</v>
      </c>
      <c r="D16" s="101">
        <f>'7.sz. melléklet'!E91</f>
        <v>0</v>
      </c>
      <c r="E16" s="101">
        <v>0</v>
      </c>
      <c r="F16" s="101">
        <v>0</v>
      </c>
      <c r="G16" s="461">
        <v>0</v>
      </c>
      <c r="H16" s="40"/>
      <c r="I16" s="40"/>
      <c r="J16" s="40"/>
      <c r="K16" s="40"/>
    </row>
    <row r="17" spans="1:11" s="37" customFormat="1" ht="24" x14ac:dyDescent="0.25">
      <c r="A17" s="407" t="s">
        <v>348</v>
      </c>
      <c r="B17" s="153" t="s">
        <v>115</v>
      </c>
      <c r="C17" s="101">
        <f>'7.sz. melléklet'!D90+'8.sz. melléklet'!D39</f>
        <v>126246712</v>
      </c>
      <c r="D17" s="101">
        <f>'7.sz. melléklet'!E90+'8.sz. melléklet'!E39</f>
        <v>126246712</v>
      </c>
      <c r="E17" s="101">
        <v>90000000</v>
      </c>
      <c r="F17" s="101">
        <v>90000000</v>
      </c>
      <c r="G17" s="461">
        <v>90000000</v>
      </c>
      <c r="H17" s="40"/>
      <c r="I17" s="40"/>
      <c r="J17" s="40"/>
      <c r="K17" s="40"/>
    </row>
    <row r="18" spans="1:11" s="37" customFormat="1" ht="15" customHeight="1" x14ac:dyDescent="0.25">
      <c r="A18" s="773" t="s">
        <v>149</v>
      </c>
      <c r="B18" s="774"/>
      <c r="C18" s="154">
        <f t="shared" ref="C18:G18" si="0">SUM(C10:C17)</f>
        <v>534896000</v>
      </c>
      <c r="D18" s="154">
        <f t="shared" si="0"/>
        <v>543358000</v>
      </c>
      <c r="E18" s="154">
        <f t="shared" si="0"/>
        <v>316000000</v>
      </c>
      <c r="F18" s="154">
        <f t="shared" si="0"/>
        <v>323000000</v>
      </c>
      <c r="G18" s="462">
        <f t="shared" si="0"/>
        <v>327000000</v>
      </c>
      <c r="H18" s="40"/>
      <c r="I18" s="40"/>
      <c r="J18" s="40"/>
      <c r="K18" s="40"/>
    </row>
    <row r="19" spans="1:11" s="37" customFormat="1" ht="15" customHeight="1" x14ac:dyDescent="0.25">
      <c r="A19" s="777" t="s">
        <v>33</v>
      </c>
      <c r="B19" s="778"/>
      <c r="C19" s="778"/>
      <c r="D19" s="778"/>
      <c r="E19" s="778"/>
      <c r="F19" s="778"/>
      <c r="G19" s="779"/>
      <c r="H19" s="40"/>
      <c r="I19" s="40"/>
      <c r="J19" s="40"/>
      <c r="K19" s="40"/>
    </row>
    <row r="20" spans="1:11" s="37" customFormat="1" ht="15" customHeight="1" x14ac:dyDescent="0.25">
      <c r="A20" s="407" t="s">
        <v>11</v>
      </c>
      <c r="B20" s="153" t="s">
        <v>34</v>
      </c>
      <c r="C20" s="101">
        <f>'1.sz. melléklet'!C35</f>
        <v>228507018</v>
      </c>
      <c r="D20" s="101">
        <f>'1.sz. melléklet'!D35</f>
        <v>210153037</v>
      </c>
      <c r="E20" s="101">
        <v>215500000</v>
      </c>
      <c r="F20" s="101">
        <v>222500000</v>
      </c>
      <c r="G20" s="461">
        <v>226500000</v>
      </c>
      <c r="H20" s="40"/>
      <c r="I20" s="40"/>
      <c r="J20" s="40"/>
      <c r="K20" s="40"/>
    </row>
    <row r="21" spans="1:11" s="37" customFormat="1" ht="15" customHeight="1" x14ac:dyDescent="0.25">
      <c r="A21" s="407" t="s">
        <v>19</v>
      </c>
      <c r="B21" s="153" t="s">
        <v>35</v>
      </c>
      <c r="C21" s="101">
        <f>'7.sz. melléklet'!D36+'7.sz. melléklet'!D41+'7.sz. melléklet'!D45+'8.sz. melléklet'!D27</f>
        <v>254874234</v>
      </c>
      <c r="D21" s="101">
        <f>'7.sz. melléklet'!E36+'7.sz. melléklet'!E41+'7.sz. melléklet'!E45+'8.sz. melléklet'!E27</f>
        <v>287628148</v>
      </c>
      <c r="E21" s="101">
        <v>65000000</v>
      </c>
      <c r="F21" s="101">
        <v>65000000</v>
      </c>
      <c r="G21" s="461">
        <v>65000000</v>
      </c>
      <c r="H21" s="40"/>
      <c r="I21" s="40"/>
      <c r="J21" s="40"/>
      <c r="K21" s="40"/>
    </row>
    <row r="22" spans="1:11" s="37" customFormat="1" ht="15" customHeight="1" x14ac:dyDescent="0.25">
      <c r="A22" s="407" t="s">
        <v>432</v>
      </c>
      <c r="B22" s="153" t="s">
        <v>39</v>
      </c>
      <c r="C22" s="101">
        <f>'7.sz. melléklet'!D50</f>
        <v>2732179</v>
      </c>
      <c r="D22" s="101">
        <f>'7.sz. melléklet'!E50</f>
        <v>2732179</v>
      </c>
      <c r="E22" s="101">
        <v>0</v>
      </c>
      <c r="F22" s="101">
        <v>0</v>
      </c>
      <c r="G22" s="461">
        <v>0</v>
      </c>
      <c r="H22" s="40"/>
      <c r="I22" s="40"/>
      <c r="J22" s="40"/>
      <c r="K22" s="40"/>
    </row>
    <row r="23" spans="1:11" s="37" customFormat="1" ht="15" customHeight="1" x14ac:dyDescent="0.25">
      <c r="A23" s="407" t="s">
        <v>21</v>
      </c>
      <c r="B23" s="153" t="s">
        <v>150</v>
      </c>
      <c r="C23" s="101">
        <f>'7.sz. melléklet'!D35</f>
        <v>48782569</v>
      </c>
      <c r="D23" s="101">
        <f>'7.sz. melléklet'!E35</f>
        <v>42844636</v>
      </c>
      <c r="E23" s="101">
        <v>35500000</v>
      </c>
      <c r="F23" s="101">
        <v>35500000</v>
      </c>
      <c r="G23" s="461">
        <v>35500000</v>
      </c>
      <c r="H23" s="40"/>
      <c r="I23" s="40"/>
      <c r="J23" s="40"/>
      <c r="K23" s="40"/>
    </row>
    <row r="24" spans="1:11" s="37" customFormat="1" ht="15" customHeight="1" thickBot="1" x14ac:dyDescent="0.3">
      <c r="A24" s="775" t="s">
        <v>151</v>
      </c>
      <c r="B24" s="776"/>
      <c r="C24" s="408">
        <f t="shared" ref="C24:G24" si="1">SUM(C20:C23)</f>
        <v>534896000</v>
      </c>
      <c r="D24" s="408">
        <f t="shared" si="1"/>
        <v>543358000</v>
      </c>
      <c r="E24" s="408">
        <f t="shared" si="1"/>
        <v>316000000</v>
      </c>
      <c r="F24" s="408">
        <f t="shared" si="1"/>
        <v>323000000</v>
      </c>
      <c r="G24" s="463">
        <f t="shared" si="1"/>
        <v>327000000</v>
      </c>
      <c r="H24" s="40"/>
      <c r="I24" s="40"/>
      <c r="J24" s="40"/>
      <c r="K24" s="40"/>
    </row>
    <row r="25" spans="1:11" ht="13.8" thickTop="1" x14ac:dyDescent="0.25"/>
  </sheetData>
  <sheetProtection selectLockedCells="1" selectUnlockedCells="1"/>
  <mergeCells count="5">
    <mergeCell ref="A18:B18"/>
    <mergeCell ref="A24:B24"/>
    <mergeCell ref="A9:G9"/>
    <mergeCell ref="A19:G19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782" t="s">
        <v>426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.../2020. (VII…..) önkormányzati rendelethez</v>
      </c>
      <c r="Q2" s="138"/>
      <c r="R2" s="138"/>
      <c r="S2" s="138"/>
      <c r="T2" s="138"/>
      <c r="U2" s="138"/>
      <c r="V2" s="138"/>
    </row>
    <row r="3" spans="1:22" ht="15" customHeight="1" x14ac:dyDescent="0.25">
      <c r="A3" s="4"/>
    </row>
    <row r="4" spans="1:22" ht="15" customHeight="1" x14ac:dyDescent="0.25">
      <c r="A4" s="719" t="s">
        <v>596</v>
      </c>
      <c r="B4" s="719"/>
      <c r="C4" s="719"/>
      <c r="D4" s="719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19"/>
      <c r="P4" s="155"/>
    </row>
    <row r="5" spans="1:22" ht="15" customHeight="1" x14ac:dyDescent="0.2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4"/>
    </row>
    <row r="6" spans="1:22" ht="15" customHeight="1" x14ac:dyDescent="0.25">
      <c r="M6" s="783" t="s">
        <v>0</v>
      </c>
      <c r="N6" s="783"/>
      <c r="O6" s="783"/>
      <c r="P6" s="14"/>
    </row>
    <row r="7" spans="1:22" s="37" customFormat="1" ht="15" customHeight="1" x14ac:dyDescent="0.25">
      <c r="A7" s="92" t="s">
        <v>117</v>
      </c>
      <c r="B7" s="8" t="s">
        <v>2</v>
      </c>
      <c r="C7" s="8" t="s">
        <v>152</v>
      </c>
      <c r="D7" s="8" t="s">
        <v>153</v>
      </c>
      <c r="E7" s="8" t="s">
        <v>154</v>
      </c>
      <c r="F7" s="8" t="s">
        <v>155</v>
      </c>
      <c r="G7" s="8" t="s">
        <v>156</v>
      </c>
      <c r="H7" s="8" t="s">
        <v>157</v>
      </c>
      <c r="I7" s="8" t="s">
        <v>158</v>
      </c>
      <c r="J7" s="8" t="s">
        <v>159</v>
      </c>
      <c r="K7" s="8" t="s">
        <v>160</v>
      </c>
      <c r="L7" s="8" t="s">
        <v>161</v>
      </c>
      <c r="M7" s="8" t="s">
        <v>162</v>
      </c>
      <c r="N7" s="8" t="s">
        <v>163</v>
      </c>
      <c r="O7" s="157" t="s">
        <v>164</v>
      </c>
      <c r="P7" s="158"/>
    </row>
    <row r="8" spans="1:22" s="37" customFormat="1" ht="15" customHeight="1" x14ac:dyDescent="0.25">
      <c r="A8" s="94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53</v>
      </c>
      <c r="I8" s="11" t="s">
        <v>11</v>
      </c>
      <c r="J8" s="11" t="s">
        <v>165</v>
      </c>
      <c r="K8" s="11" t="s">
        <v>166</v>
      </c>
      <c r="L8" s="11" t="s">
        <v>167</v>
      </c>
      <c r="M8" s="11" t="s">
        <v>168</v>
      </c>
      <c r="N8" s="11" t="s">
        <v>169</v>
      </c>
      <c r="O8" s="159" t="s">
        <v>170</v>
      </c>
      <c r="P8" s="158"/>
    </row>
    <row r="9" spans="1:22" s="37" customFormat="1" ht="15" customHeight="1" x14ac:dyDescent="0.25">
      <c r="A9" s="784" t="s">
        <v>171</v>
      </c>
      <c r="B9" s="784"/>
      <c r="C9" s="784"/>
      <c r="D9" s="784"/>
      <c r="E9" s="784"/>
      <c r="F9" s="784"/>
      <c r="G9" s="784"/>
      <c r="H9" s="784"/>
      <c r="I9" s="784"/>
      <c r="J9" s="784"/>
      <c r="K9" s="784"/>
      <c r="L9" s="784"/>
      <c r="M9" s="784"/>
      <c r="N9" s="784"/>
      <c r="O9" s="784"/>
      <c r="P9" s="36"/>
    </row>
    <row r="10" spans="1:22" s="37" customFormat="1" ht="15" customHeight="1" x14ac:dyDescent="0.25">
      <c r="A10" s="16" t="s">
        <v>13</v>
      </c>
      <c r="B10" s="17" t="s">
        <v>172</v>
      </c>
      <c r="C10" s="18">
        <v>2500</v>
      </c>
      <c r="D10" s="18">
        <v>3000</v>
      </c>
      <c r="E10" s="18">
        <v>20000</v>
      </c>
      <c r="F10" s="18">
        <v>11000</v>
      </c>
      <c r="G10" s="18">
        <v>10000</v>
      </c>
      <c r="H10" s="18">
        <v>14000</v>
      </c>
      <c r="I10" s="18">
        <v>20000</v>
      </c>
      <c r="J10" s="18">
        <v>19000</v>
      </c>
      <c r="K10" s="18">
        <v>11652</v>
      </c>
      <c r="L10" s="18">
        <v>15000</v>
      </c>
      <c r="M10" s="18">
        <v>10000</v>
      </c>
      <c r="N10" s="18">
        <v>8803</v>
      </c>
      <c r="O10" s="29">
        <f t="shared" ref="O10:O15" si="0">SUM(C10:N10)</f>
        <v>144955</v>
      </c>
      <c r="P10" s="36"/>
      <c r="Q10" s="160"/>
      <c r="R10" s="160"/>
      <c r="S10" s="160"/>
      <c r="T10" s="160"/>
      <c r="U10" s="160"/>
    </row>
    <row r="11" spans="1:22" s="37" customFormat="1" ht="15" customHeight="1" x14ac:dyDescent="0.25">
      <c r="A11" s="16" t="s">
        <v>14</v>
      </c>
      <c r="B11" s="17" t="s">
        <v>173</v>
      </c>
      <c r="C11" s="18">
        <v>5</v>
      </c>
      <c r="D11" s="18">
        <v>6</v>
      </c>
      <c r="E11" s="18">
        <v>5</v>
      </c>
      <c r="F11" s="18">
        <v>6</v>
      </c>
      <c r="G11" s="18">
        <v>3753</v>
      </c>
      <c r="H11" s="18">
        <v>6</v>
      </c>
      <c r="I11" s="18">
        <v>5</v>
      </c>
      <c r="J11" s="18">
        <v>6</v>
      </c>
      <c r="K11" s="18">
        <v>5</v>
      </c>
      <c r="L11" s="18">
        <v>6</v>
      </c>
      <c r="M11" s="18">
        <v>5</v>
      </c>
      <c r="N11" s="18">
        <v>5</v>
      </c>
      <c r="O11" s="29">
        <f t="shared" si="0"/>
        <v>3813</v>
      </c>
      <c r="P11" s="36"/>
      <c r="Q11" s="160"/>
      <c r="R11" s="160"/>
      <c r="S11" s="160"/>
      <c r="T11" s="160"/>
      <c r="U11" s="160"/>
    </row>
    <row r="12" spans="1:22" s="37" customFormat="1" ht="15" customHeight="1" x14ac:dyDescent="0.25">
      <c r="A12" s="16" t="s">
        <v>42</v>
      </c>
      <c r="B12" s="17" t="s">
        <v>174</v>
      </c>
      <c r="C12" s="18">
        <v>5692</v>
      </c>
      <c r="D12" s="18">
        <v>5692</v>
      </c>
      <c r="E12" s="18">
        <v>73654</v>
      </c>
      <c r="F12" s="18">
        <v>7401</v>
      </c>
      <c r="G12" s="18">
        <v>5692</v>
      </c>
      <c r="H12" s="18">
        <v>52393</v>
      </c>
      <c r="I12" s="18">
        <v>7692</v>
      </c>
      <c r="J12" s="18">
        <v>13592</v>
      </c>
      <c r="K12" s="18">
        <v>5692</v>
      </c>
      <c r="L12" s="18">
        <v>5692</v>
      </c>
      <c r="M12" s="18">
        <v>9692</v>
      </c>
      <c r="N12" s="18">
        <v>74239</v>
      </c>
      <c r="O12" s="29">
        <f t="shared" si="0"/>
        <v>267123</v>
      </c>
      <c r="P12" s="36"/>
      <c r="Q12" s="160"/>
      <c r="R12" s="160"/>
      <c r="S12" s="160"/>
      <c r="T12" s="160"/>
      <c r="U12" s="160"/>
    </row>
    <row r="13" spans="1:22" s="37" customFormat="1" ht="15" customHeight="1" x14ac:dyDescent="0.25">
      <c r="A13" s="16" t="s">
        <v>43</v>
      </c>
      <c r="B13" s="17" t="s">
        <v>175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29">
        <f t="shared" si="0"/>
        <v>0</v>
      </c>
      <c r="P13" s="36"/>
      <c r="Q13" s="160"/>
      <c r="R13" s="160"/>
      <c r="S13" s="160"/>
      <c r="T13" s="160"/>
      <c r="U13" s="160"/>
    </row>
    <row r="14" spans="1:22" s="37" customFormat="1" ht="15" customHeight="1" x14ac:dyDescent="0.25">
      <c r="A14" s="16" t="s">
        <v>44</v>
      </c>
      <c r="B14" s="17" t="s">
        <v>461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9">
        <f t="shared" si="0"/>
        <v>0</v>
      </c>
      <c r="P14" s="36"/>
      <c r="Q14" s="160"/>
      <c r="R14" s="160"/>
      <c r="S14" s="160"/>
      <c r="T14" s="160"/>
      <c r="U14" s="160"/>
    </row>
    <row r="15" spans="1:22" s="37" customFormat="1" ht="15" customHeight="1" x14ac:dyDescent="0.25">
      <c r="A15" s="16" t="s">
        <v>45</v>
      </c>
      <c r="B15" s="17" t="s">
        <v>176</v>
      </c>
      <c r="C15" s="18">
        <v>125256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9">
        <f t="shared" si="0"/>
        <v>125256</v>
      </c>
      <c r="P15" s="36"/>
      <c r="Q15" s="160"/>
      <c r="R15" s="160"/>
      <c r="S15" s="160"/>
      <c r="T15" s="160"/>
      <c r="U15" s="160"/>
    </row>
    <row r="16" spans="1:22" s="37" customFormat="1" ht="15" customHeight="1" x14ac:dyDescent="0.25">
      <c r="A16" s="440" t="s">
        <v>46</v>
      </c>
      <c r="B16" s="161" t="s">
        <v>177</v>
      </c>
      <c r="C16" s="30">
        <f t="shared" ref="C16:N16" si="1">SUM(C10:C15)</f>
        <v>133453</v>
      </c>
      <c r="D16" s="30">
        <f t="shared" si="1"/>
        <v>8698</v>
      </c>
      <c r="E16" s="30">
        <f t="shared" si="1"/>
        <v>93659</v>
      </c>
      <c r="F16" s="30">
        <f t="shared" si="1"/>
        <v>18407</v>
      </c>
      <c r="G16" s="30">
        <f t="shared" si="1"/>
        <v>19445</v>
      </c>
      <c r="H16" s="30">
        <f t="shared" si="1"/>
        <v>66399</v>
      </c>
      <c r="I16" s="30">
        <f t="shared" si="1"/>
        <v>27697</v>
      </c>
      <c r="J16" s="30">
        <f t="shared" si="1"/>
        <v>32598</v>
      </c>
      <c r="K16" s="30">
        <f t="shared" si="1"/>
        <v>17349</v>
      </c>
      <c r="L16" s="30">
        <f t="shared" si="1"/>
        <v>20698</v>
      </c>
      <c r="M16" s="30">
        <f t="shared" si="1"/>
        <v>19697</v>
      </c>
      <c r="N16" s="30">
        <f t="shared" si="1"/>
        <v>83047</v>
      </c>
      <c r="O16" s="231">
        <f>SUM(O10:O15)</f>
        <v>541147</v>
      </c>
      <c r="P16" s="36"/>
      <c r="Q16" s="160"/>
      <c r="R16" s="160"/>
      <c r="S16" s="160"/>
      <c r="T16" s="160"/>
      <c r="U16" s="160"/>
    </row>
    <row r="17" spans="1:21" s="37" customFormat="1" ht="15" customHeight="1" x14ac:dyDescent="0.25">
      <c r="A17" s="780" t="s">
        <v>178</v>
      </c>
      <c r="B17" s="780"/>
      <c r="C17" s="781"/>
      <c r="D17" s="781"/>
      <c r="E17" s="781"/>
      <c r="F17" s="781"/>
      <c r="G17" s="781"/>
      <c r="H17" s="781"/>
      <c r="I17" s="781"/>
      <c r="J17" s="781"/>
      <c r="K17" s="781"/>
      <c r="L17" s="781"/>
      <c r="M17" s="781"/>
      <c r="N17" s="781"/>
      <c r="O17" s="780"/>
      <c r="P17" s="36"/>
      <c r="Q17" s="160"/>
      <c r="R17" s="160"/>
      <c r="S17" s="160"/>
      <c r="T17" s="160"/>
      <c r="U17" s="160"/>
    </row>
    <row r="18" spans="1:21" s="37" customFormat="1" ht="15" customHeight="1" x14ac:dyDescent="0.25">
      <c r="A18" s="16" t="s">
        <v>64</v>
      </c>
      <c r="B18" s="246" t="s">
        <v>34</v>
      </c>
      <c r="C18" s="457">
        <v>12275</v>
      </c>
      <c r="D18" s="457">
        <v>12275</v>
      </c>
      <c r="E18" s="457">
        <v>12275</v>
      </c>
      <c r="F18" s="457">
        <v>12775</v>
      </c>
      <c r="G18" s="457">
        <v>15150</v>
      </c>
      <c r="H18" s="457">
        <v>12219</v>
      </c>
      <c r="I18" s="457">
        <v>16539</v>
      </c>
      <c r="J18" s="457">
        <v>16540</v>
      </c>
      <c r="K18" s="457">
        <v>14859</v>
      </c>
      <c r="L18" s="457">
        <v>12775</v>
      </c>
      <c r="M18" s="457">
        <v>12275</v>
      </c>
      <c r="N18" s="457">
        <v>12782</v>
      </c>
      <c r="O18" s="45">
        <f>SUM(C18:N18)</f>
        <v>162739</v>
      </c>
      <c r="P18" s="36"/>
      <c r="Q18" s="160"/>
      <c r="R18" s="160"/>
      <c r="S18" s="160"/>
      <c r="T18" s="160"/>
      <c r="U18" s="160"/>
    </row>
    <row r="19" spans="1:21" s="37" customFormat="1" ht="15" customHeight="1" x14ac:dyDescent="0.25">
      <c r="A19" s="16" t="s">
        <v>71</v>
      </c>
      <c r="B19" s="17" t="s">
        <v>186</v>
      </c>
      <c r="C19" s="43">
        <v>0</v>
      </c>
      <c r="D19" s="43">
        <v>1808</v>
      </c>
      <c r="E19" s="43">
        <v>3939</v>
      </c>
      <c r="F19" s="43">
        <v>1818</v>
      </c>
      <c r="G19" s="43">
        <v>3939</v>
      </c>
      <c r="H19" s="43">
        <v>329</v>
      </c>
      <c r="I19" s="43">
        <v>1818</v>
      </c>
      <c r="J19" s="43">
        <v>3939</v>
      </c>
      <c r="K19" s="43">
        <v>1819</v>
      </c>
      <c r="L19" s="43">
        <v>1818</v>
      </c>
      <c r="M19" s="43">
        <v>3939</v>
      </c>
      <c r="N19" s="43">
        <v>1819</v>
      </c>
      <c r="O19" s="29">
        <f t="shared" ref="O19:O25" si="2">SUM(C19:N19)</f>
        <v>26985</v>
      </c>
      <c r="P19" s="36"/>
      <c r="Q19" s="160"/>
      <c r="R19" s="160"/>
      <c r="S19" s="160"/>
      <c r="T19" s="160"/>
      <c r="U19" s="160"/>
    </row>
    <row r="20" spans="1:21" s="37" customFormat="1" ht="15" customHeight="1" x14ac:dyDescent="0.25">
      <c r="A20" s="16" t="s">
        <v>72</v>
      </c>
      <c r="B20" s="17" t="s">
        <v>180</v>
      </c>
      <c r="C20" s="18"/>
      <c r="D20" s="18"/>
      <c r="E20" s="18"/>
      <c r="F20" s="18">
        <v>11596</v>
      </c>
      <c r="G20" s="18">
        <v>39346</v>
      </c>
      <c r="H20" s="18">
        <v>64175</v>
      </c>
      <c r="I20" s="18">
        <v>34238</v>
      </c>
      <c r="J20" s="18"/>
      <c r="K20" s="18">
        <v>31929</v>
      </c>
      <c r="L20" s="18">
        <v>24862</v>
      </c>
      <c r="M20" s="18">
        <v>31930</v>
      </c>
      <c r="N20" s="18">
        <v>9525</v>
      </c>
      <c r="O20" s="29">
        <f t="shared" si="2"/>
        <v>247601</v>
      </c>
      <c r="P20" s="36"/>
      <c r="Q20" s="160"/>
      <c r="R20" s="160"/>
      <c r="S20" s="160"/>
      <c r="T20" s="160"/>
      <c r="U20" s="160"/>
    </row>
    <row r="21" spans="1:21" s="37" customFormat="1" ht="15" customHeight="1" x14ac:dyDescent="0.25">
      <c r="A21" s="16" t="s">
        <v>73</v>
      </c>
      <c r="B21" s="17" t="s">
        <v>346</v>
      </c>
      <c r="C21" s="18"/>
      <c r="D21" s="18">
        <v>1950</v>
      </c>
      <c r="E21" s="18">
        <v>2260</v>
      </c>
      <c r="F21" s="18">
        <v>5175</v>
      </c>
      <c r="G21" s="18">
        <v>12170</v>
      </c>
      <c r="H21" s="18">
        <v>7931</v>
      </c>
      <c r="I21" s="18"/>
      <c r="J21" s="18"/>
      <c r="K21" s="18">
        <v>7560</v>
      </c>
      <c r="L21" s="18">
        <v>2475</v>
      </c>
      <c r="M21" s="18"/>
      <c r="N21" s="18"/>
      <c r="O21" s="29">
        <f t="shared" si="2"/>
        <v>39521</v>
      </c>
      <c r="P21" s="36"/>
      <c r="Q21" s="160"/>
      <c r="R21" s="160"/>
      <c r="S21" s="160"/>
      <c r="T21" s="160"/>
      <c r="U21" s="160"/>
    </row>
    <row r="22" spans="1:21" s="37" customFormat="1" ht="15" customHeight="1" x14ac:dyDescent="0.25">
      <c r="A22" s="16" t="s">
        <v>74</v>
      </c>
      <c r="B22" s="17" t="s">
        <v>39</v>
      </c>
      <c r="C22" s="18">
        <v>4335</v>
      </c>
      <c r="D22" s="18">
        <v>1603</v>
      </c>
      <c r="E22" s="18">
        <v>1603</v>
      </c>
      <c r="F22" s="18">
        <v>1604</v>
      </c>
      <c r="G22" s="18">
        <v>1603</v>
      </c>
      <c r="H22" s="18">
        <v>1088</v>
      </c>
      <c r="I22" s="18">
        <v>1603</v>
      </c>
      <c r="J22" s="18">
        <v>1604</v>
      </c>
      <c r="K22" s="18">
        <v>1603</v>
      </c>
      <c r="L22" s="18">
        <v>1603</v>
      </c>
      <c r="M22" s="18">
        <v>1603</v>
      </c>
      <c r="N22" s="18">
        <v>1604</v>
      </c>
      <c r="O22" s="29">
        <f>SUM(C22:N22)</f>
        <v>21456</v>
      </c>
      <c r="P22" s="36"/>
      <c r="Q22" s="160"/>
      <c r="R22" s="160"/>
      <c r="S22" s="160"/>
      <c r="T22" s="160"/>
      <c r="U22" s="160"/>
    </row>
    <row r="23" spans="1:21" s="37" customFormat="1" ht="15" customHeight="1" x14ac:dyDescent="0.25">
      <c r="A23" s="16" t="s">
        <v>75</v>
      </c>
      <c r="B23" s="17" t="s">
        <v>182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9">
        <f t="shared" si="2"/>
        <v>0</v>
      </c>
      <c r="P23" s="36"/>
      <c r="Q23" s="160"/>
      <c r="R23" s="160"/>
      <c r="S23" s="160"/>
      <c r="T23" s="160"/>
      <c r="U23" s="160"/>
    </row>
    <row r="24" spans="1:21" s="37" customFormat="1" ht="15" customHeight="1" x14ac:dyDescent="0.25">
      <c r="A24" s="440" t="s">
        <v>76</v>
      </c>
      <c r="B24" s="161" t="s">
        <v>183</v>
      </c>
      <c r="C24" s="30">
        <f t="shared" ref="C24:N24" si="3">SUM(C18:C23)</f>
        <v>16610</v>
      </c>
      <c r="D24" s="30">
        <f t="shared" si="3"/>
        <v>17636</v>
      </c>
      <c r="E24" s="30">
        <f t="shared" si="3"/>
        <v>20077</v>
      </c>
      <c r="F24" s="30">
        <f t="shared" si="3"/>
        <v>32968</v>
      </c>
      <c r="G24" s="30">
        <f t="shared" si="3"/>
        <v>72208</v>
      </c>
      <c r="H24" s="30">
        <f t="shared" si="3"/>
        <v>85742</v>
      </c>
      <c r="I24" s="30">
        <f t="shared" si="3"/>
        <v>54198</v>
      </c>
      <c r="J24" s="30">
        <f t="shared" si="3"/>
        <v>22083</v>
      </c>
      <c r="K24" s="30">
        <f t="shared" si="3"/>
        <v>57770</v>
      </c>
      <c r="L24" s="30">
        <f t="shared" si="3"/>
        <v>43533</v>
      </c>
      <c r="M24" s="30">
        <f t="shared" si="3"/>
        <v>49747</v>
      </c>
      <c r="N24" s="30">
        <f t="shared" si="3"/>
        <v>25730</v>
      </c>
      <c r="O24" s="231">
        <f>SUM(C24:N24)</f>
        <v>498302</v>
      </c>
      <c r="P24" s="36"/>
      <c r="Q24" s="160"/>
      <c r="R24" s="160"/>
      <c r="S24" s="160"/>
      <c r="T24" s="160"/>
      <c r="U24" s="160"/>
    </row>
    <row r="25" spans="1:21" s="37" customFormat="1" ht="15" customHeight="1" x14ac:dyDescent="0.25">
      <c r="A25" s="16" t="s">
        <v>77</v>
      </c>
      <c r="B25" s="17" t="s">
        <v>184</v>
      </c>
      <c r="C25" s="18">
        <f t="shared" ref="C25:N25" si="4">C16-C24</f>
        <v>116843</v>
      </c>
      <c r="D25" s="18">
        <f t="shared" si="4"/>
        <v>-8938</v>
      </c>
      <c r="E25" s="18">
        <f t="shared" si="4"/>
        <v>73582</v>
      </c>
      <c r="F25" s="18">
        <f t="shared" si="4"/>
        <v>-14561</v>
      </c>
      <c r="G25" s="18">
        <f t="shared" si="4"/>
        <v>-52763</v>
      </c>
      <c r="H25" s="18">
        <f t="shared" si="4"/>
        <v>-19343</v>
      </c>
      <c r="I25" s="18">
        <f t="shared" si="4"/>
        <v>-26501</v>
      </c>
      <c r="J25" s="18">
        <f t="shared" si="4"/>
        <v>10515</v>
      </c>
      <c r="K25" s="18">
        <f t="shared" si="4"/>
        <v>-40421</v>
      </c>
      <c r="L25" s="18">
        <f t="shared" si="4"/>
        <v>-22835</v>
      </c>
      <c r="M25" s="18">
        <f t="shared" si="4"/>
        <v>-30050</v>
      </c>
      <c r="N25" s="18">
        <f t="shared" si="4"/>
        <v>57317</v>
      </c>
      <c r="O25" s="29">
        <f t="shared" si="2"/>
        <v>42845</v>
      </c>
      <c r="P25" s="36"/>
      <c r="Q25" s="160"/>
      <c r="R25" s="160"/>
      <c r="S25" s="160"/>
      <c r="T25" s="160"/>
      <c r="U25" s="160"/>
    </row>
    <row r="26" spans="1:21" s="37" customFormat="1" ht="15" customHeight="1" x14ac:dyDescent="0.25">
      <c r="A26" s="162"/>
      <c r="B26" s="53" t="s">
        <v>433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163"/>
      <c r="P26" s="36"/>
    </row>
    <row r="28" spans="1:21" x14ac:dyDescent="0.25">
      <c r="N28" s="164"/>
    </row>
    <row r="29" spans="1:21" x14ac:dyDescent="0.25"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</row>
    <row r="30" spans="1:21" x14ac:dyDescent="0.25">
      <c r="D30" s="164"/>
      <c r="F30" s="164"/>
      <c r="I30" s="164"/>
      <c r="L30" s="164"/>
    </row>
    <row r="32" spans="1:21" x14ac:dyDescent="0.25"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O1"/>
    </sheetView>
  </sheetViews>
  <sheetFormatPr defaultColWidth="9.109375" defaultRowHeight="13.2" x14ac:dyDescent="0.25"/>
  <cols>
    <col min="1" max="1" width="5.33203125" style="183" customWidth="1"/>
    <col min="2" max="2" width="24.6640625" style="183" customWidth="1"/>
    <col min="3" max="15" width="7.6640625" style="183" customWidth="1"/>
    <col min="16" max="16384" width="9.109375" style="182"/>
  </cols>
  <sheetData>
    <row r="1" spans="1:15" s="185" customFormat="1" ht="15" customHeight="1" x14ac:dyDescent="0.25">
      <c r="A1" s="754" t="s">
        <v>617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</row>
    <row r="2" spans="1:15" s="185" customFormat="1" ht="15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1" t="str">
        <f>'1.sz. melléklet'!G2</f>
        <v>az .../2020. (VII…..) önkormányzati rendelethez</v>
      </c>
    </row>
    <row r="3" spans="1:15" s="185" customFormat="1" ht="15" customHeight="1" x14ac:dyDescent="0.25">
      <c r="A3" s="184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s="185" customFormat="1" ht="15" customHeight="1" x14ac:dyDescent="0.25">
      <c r="A4" s="184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s="185" customFormat="1" ht="15" customHeight="1" x14ac:dyDescent="0.25">
      <c r="A5" s="756" t="s">
        <v>597</v>
      </c>
      <c r="B5" s="756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56"/>
    </row>
    <row r="6" spans="1:15" s="185" customFormat="1" ht="15" customHeight="1" x14ac:dyDescent="0.25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5" s="185" customFormat="1" ht="15" customHeight="1" thickBot="1" x14ac:dyDescent="0.25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788" t="s">
        <v>0</v>
      </c>
      <c r="N7" s="788"/>
      <c r="O7" s="788"/>
    </row>
    <row r="8" spans="1:15" s="185" customFormat="1" ht="15" customHeight="1" thickTop="1" x14ac:dyDescent="0.25">
      <c r="A8" s="209" t="s">
        <v>117</v>
      </c>
      <c r="B8" s="210" t="s">
        <v>2</v>
      </c>
      <c r="C8" s="210" t="s">
        <v>152</v>
      </c>
      <c r="D8" s="210" t="s">
        <v>153</v>
      </c>
      <c r="E8" s="210" t="s">
        <v>154</v>
      </c>
      <c r="F8" s="210" t="s">
        <v>155</v>
      </c>
      <c r="G8" s="210" t="s">
        <v>156</v>
      </c>
      <c r="H8" s="210" t="s">
        <v>157</v>
      </c>
      <c r="I8" s="210" t="s">
        <v>158</v>
      </c>
      <c r="J8" s="210" t="s">
        <v>159</v>
      </c>
      <c r="K8" s="210" t="s">
        <v>160</v>
      </c>
      <c r="L8" s="210" t="s">
        <v>161</v>
      </c>
      <c r="M8" s="210" t="s">
        <v>162</v>
      </c>
      <c r="N8" s="210" t="s">
        <v>163</v>
      </c>
      <c r="O8" s="211" t="s">
        <v>187</v>
      </c>
    </row>
    <row r="9" spans="1:15" s="185" customFormat="1" ht="15" customHeight="1" thickBot="1" x14ac:dyDescent="0.3">
      <c r="A9" s="187" t="s">
        <v>3</v>
      </c>
      <c r="B9" s="212" t="s">
        <v>4</v>
      </c>
      <c r="C9" s="212" t="s">
        <v>5</v>
      </c>
      <c r="D9" s="212" t="s">
        <v>6</v>
      </c>
      <c r="E9" s="212" t="s">
        <v>7</v>
      </c>
      <c r="F9" s="212" t="s">
        <v>8</v>
      </c>
      <c r="G9" s="212" t="s">
        <v>9</v>
      </c>
      <c r="H9" s="212" t="s">
        <v>53</v>
      </c>
      <c r="I9" s="212" t="s">
        <v>11</v>
      </c>
      <c r="J9" s="212" t="s">
        <v>165</v>
      </c>
      <c r="K9" s="212" t="s">
        <v>166</v>
      </c>
      <c r="L9" s="212" t="s">
        <v>167</v>
      </c>
      <c r="M9" s="212" t="s">
        <v>168</v>
      </c>
      <c r="N9" s="212" t="s">
        <v>169</v>
      </c>
      <c r="O9" s="213" t="s">
        <v>170</v>
      </c>
    </row>
    <row r="10" spans="1:15" s="185" customFormat="1" ht="15" customHeight="1" thickTop="1" x14ac:dyDescent="0.25">
      <c r="A10" s="785" t="s">
        <v>171</v>
      </c>
      <c r="B10" s="786"/>
      <c r="C10" s="786"/>
      <c r="D10" s="786"/>
      <c r="E10" s="786"/>
      <c r="F10" s="786"/>
      <c r="G10" s="786"/>
      <c r="H10" s="786"/>
      <c r="I10" s="786"/>
      <c r="J10" s="786"/>
      <c r="K10" s="786"/>
      <c r="L10" s="786"/>
      <c r="M10" s="786"/>
      <c r="N10" s="786"/>
      <c r="O10" s="787"/>
    </row>
    <row r="11" spans="1:15" s="185" customFormat="1" ht="15" customHeight="1" x14ac:dyDescent="0.25">
      <c r="A11" s="214" t="s">
        <v>13</v>
      </c>
      <c r="B11" s="215" t="s">
        <v>172</v>
      </c>
      <c r="C11" s="216">
        <v>102</v>
      </c>
      <c r="D11" s="216">
        <v>102</v>
      </c>
      <c r="E11" s="216">
        <v>102</v>
      </c>
      <c r="F11" s="216">
        <v>102</v>
      </c>
      <c r="G11" s="216">
        <v>102</v>
      </c>
      <c r="H11" s="216">
        <v>102</v>
      </c>
      <c r="I11" s="216">
        <v>100</v>
      </c>
      <c r="J11" s="216">
        <v>100</v>
      </c>
      <c r="K11" s="216">
        <v>102</v>
      </c>
      <c r="L11" s="216">
        <v>102</v>
      </c>
      <c r="M11" s="216">
        <v>102</v>
      </c>
      <c r="N11" s="216">
        <v>102</v>
      </c>
      <c r="O11" s="217">
        <f>SUM(C11:N11)</f>
        <v>1220</v>
      </c>
    </row>
    <row r="12" spans="1:15" s="185" customFormat="1" ht="15" customHeight="1" x14ac:dyDescent="0.25">
      <c r="A12" s="214" t="s">
        <v>14</v>
      </c>
      <c r="B12" s="215" t="s">
        <v>173</v>
      </c>
      <c r="C12" s="216">
        <v>1603</v>
      </c>
      <c r="D12" s="216">
        <v>1603</v>
      </c>
      <c r="E12" s="216">
        <v>1603</v>
      </c>
      <c r="F12" s="216">
        <v>1604</v>
      </c>
      <c r="G12" s="216">
        <v>1603</v>
      </c>
      <c r="H12" s="216">
        <v>1088</v>
      </c>
      <c r="I12" s="216">
        <v>1603</v>
      </c>
      <c r="J12" s="216">
        <v>1604</v>
      </c>
      <c r="K12" s="216">
        <v>1603</v>
      </c>
      <c r="L12" s="216">
        <v>1603</v>
      </c>
      <c r="M12" s="216">
        <v>1603</v>
      </c>
      <c r="N12" s="216">
        <v>1604</v>
      </c>
      <c r="O12" s="217">
        <f>SUM(C12:N12)</f>
        <v>18724</v>
      </c>
    </row>
    <row r="13" spans="1:15" s="185" customFormat="1" ht="15" customHeight="1" x14ac:dyDescent="0.25">
      <c r="A13" s="214" t="s">
        <v>42</v>
      </c>
      <c r="B13" s="215" t="s">
        <v>174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7"/>
    </row>
    <row r="14" spans="1:15" s="185" customFormat="1" ht="15" customHeight="1" x14ac:dyDescent="0.25">
      <c r="A14" s="214" t="s">
        <v>43</v>
      </c>
      <c r="B14" s="215" t="s">
        <v>175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7"/>
    </row>
    <row r="15" spans="1:15" s="185" customFormat="1" ht="15" customHeight="1" x14ac:dyDescent="0.25">
      <c r="A15" s="214" t="s">
        <v>44</v>
      </c>
      <c r="B15" s="215" t="s">
        <v>176</v>
      </c>
      <c r="C15" s="216">
        <v>991</v>
      </c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7">
        <f>SUM(C15:N15)</f>
        <v>991</v>
      </c>
    </row>
    <row r="16" spans="1:15" s="185" customFormat="1" ht="15" customHeight="1" x14ac:dyDescent="0.25">
      <c r="A16" s="218" t="s">
        <v>45</v>
      </c>
      <c r="B16" s="219" t="s">
        <v>177</v>
      </c>
      <c r="C16" s="220">
        <f>SUM(C11:C15)</f>
        <v>2696</v>
      </c>
      <c r="D16" s="220">
        <f t="shared" ref="D16:O16" si="0">SUM(D11:D15)</f>
        <v>1705</v>
      </c>
      <c r="E16" s="220">
        <f t="shared" si="0"/>
        <v>1705</v>
      </c>
      <c r="F16" s="220">
        <f t="shared" si="0"/>
        <v>1706</v>
      </c>
      <c r="G16" s="220">
        <f t="shared" si="0"/>
        <v>1705</v>
      </c>
      <c r="H16" s="220">
        <f t="shared" si="0"/>
        <v>1190</v>
      </c>
      <c r="I16" s="220">
        <f t="shared" si="0"/>
        <v>1703</v>
      </c>
      <c r="J16" s="220">
        <f t="shared" si="0"/>
        <v>1704</v>
      </c>
      <c r="K16" s="220">
        <f t="shared" si="0"/>
        <v>1705</v>
      </c>
      <c r="L16" s="220">
        <f t="shared" si="0"/>
        <v>1705</v>
      </c>
      <c r="M16" s="220">
        <f t="shared" si="0"/>
        <v>1705</v>
      </c>
      <c r="N16" s="220">
        <f t="shared" si="0"/>
        <v>1706</v>
      </c>
      <c r="O16" s="221">
        <f t="shared" si="0"/>
        <v>20935</v>
      </c>
    </row>
    <row r="17" spans="1:15" s="185" customFormat="1" ht="15" customHeight="1" x14ac:dyDescent="0.25">
      <c r="A17" s="785" t="s">
        <v>178</v>
      </c>
      <c r="B17" s="786"/>
      <c r="C17" s="786"/>
      <c r="D17" s="786"/>
      <c r="E17" s="786"/>
      <c r="F17" s="786"/>
      <c r="G17" s="786"/>
      <c r="H17" s="786"/>
      <c r="I17" s="786"/>
      <c r="J17" s="786"/>
      <c r="K17" s="786"/>
      <c r="L17" s="786"/>
      <c r="M17" s="786"/>
      <c r="N17" s="786"/>
      <c r="O17" s="787"/>
    </row>
    <row r="18" spans="1:15" s="185" customFormat="1" ht="15" customHeight="1" x14ac:dyDescent="0.25">
      <c r="A18" s="214" t="s">
        <v>46</v>
      </c>
      <c r="B18" s="215" t="s">
        <v>34</v>
      </c>
      <c r="C18" s="216">
        <v>1787</v>
      </c>
      <c r="D18" s="216">
        <v>1788</v>
      </c>
      <c r="E18" s="216">
        <v>1787</v>
      </c>
      <c r="F18" s="216">
        <v>1788</v>
      </c>
      <c r="G18" s="216">
        <v>1787</v>
      </c>
      <c r="H18" s="216">
        <v>1273</v>
      </c>
      <c r="I18" s="216">
        <v>1787</v>
      </c>
      <c r="J18" s="216">
        <v>1788</v>
      </c>
      <c r="K18" s="216">
        <v>1787</v>
      </c>
      <c r="L18" s="216">
        <v>1788</v>
      </c>
      <c r="M18" s="216">
        <v>1787</v>
      </c>
      <c r="N18" s="216">
        <v>1788</v>
      </c>
      <c r="O18" s="217">
        <f>SUM(C18:N18)</f>
        <v>20935</v>
      </c>
    </row>
    <row r="19" spans="1:15" s="185" customFormat="1" ht="15" customHeight="1" x14ac:dyDescent="0.25">
      <c r="A19" s="214" t="s">
        <v>64</v>
      </c>
      <c r="B19" s="215" t="s">
        <v>179</v>
      </c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7"/>
    </row>
    <row r="20" spans="1:15" s="185" customFormat="1" ht="15" customHeight="1" x14ac:dyDescent="0.25">
      <c r="A20" s="214" t="s">
        <v>71</v>
      </c>
      <c r="B20" s="215" t="s">
        <v>180</v>
      </c>
      <c r="C20" s="216"/>
      <c r="D20" s="216"/>
      <c r="E20" s="216"/>
      <c r="F20" s="216"/>
      <c r="G20" s="216"/>
      <c r="H20" s="222"/>
      <c r="I20" s="216"/>
      <c r="J20" s="216"/>
      <c r="K20" s="216"/>
      <c r="L20" s="216"/>
      <c r="M20" s="216"/>
      <c r="N20" s="216"/>
      <c r="O20" s="217"/>
    </row>
    <row r="21" spans="1:15" s="185" customFormat="1" ht="15" customHeight="1" x14ac:dyDescent="0.25">
      <c r="A21" s="214" t="s">
        <v>72</v>
      </c>
      <c r="B21" s="215" t="s">
        <v>181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7"/>
    </row>
    <row r="22" spans="1:15" s="185" customFormat="1" ht="15" customHeight="1" x14ac:dyDescent="0.25">
      <c r="A22" s="214" t="s">
        <v>73</v>
      </c>
      <c r="B22" s="215" t="s">
        <v>182</v>
      </c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7"/>
    </row>
    <row r="23" spans="1:15" s="185" customFormat="1" ht="15" customHeight="1" x14ac:dyDescent="0.25">
      <c r="A23" s="218" t="s">
        <v>74</v>
      </c>
      <c r="B23" s="219" t="s">
        <v>183</v>
      </c>
      <c r="C23" s="220">
        <f>SUM(C18:C22)</f>
        <v>1787</v>
      </c>
      <c r="D23" s="220">
        <f t="shared" ref="D23:N23" si="1">SUM(D18:D22)</f>
        <v>1788</v>
      </c>
      <c r="E23" s="220">
        <f t="shared" si="1"/>
        <v>1787</v>
      </c>
      <c r="F23" s="220">
        <f t="shared" si="1"/>
        <v>1788</v>
      </c>
      <c r="G23" s="220">
        <f t="shared" si="1"/>
        <v>1787</v>
      </c>
      <c r="H23" s="220">
        <f t="shared" si="1"/>
        <v>1273</v>
      </c>
      <c r="I23" s="220">
        <f t="shared" si="1"/>
        <v>1787</v>
      </c>
      <c r="J23" s="220">
        <f t="shared" si="1"/>
        <v>1788</v>
      </c>
      <c r="K23" s="220">
        <f t="shared" si="1"/>
        <v>1787</v>
      </c>
      <c r="L23" s="220">
        <f t="shared" si="1"/>
        <v>1788</v>
      </c>
      <c r="M23" s="220">
        <f t="shared" si="1"/>
        <v>1787</v>
      </c>
      <c r="N23" s="220">
        <f t="shared" si="1"/>
        <v>1788</v>
      </c>
      <c r="O23" s="221">
        <f>SUM(C23:N23)</f>
        <v>20935</v>
      </c>
    </row>
    <row r="24" spans="1:15" s="185" customFormat="1" ht="15" customHeight="1" x14ac:dyDescent="0.25">
      <c r="A24" s="223" t="s">
        <v>75</v>
      </c>
      <c r="B24" s="224" t="s">
        <v>184</v>
      </c>
      <c r="C24" s="225">
        <f>C16-C23</f>
        <v>909</v>
      </c>
      <c r="D24" s="225">
        <f t="shared" ref="D24:N24" si="2">D16-D23</f>
        <v>-83</v>
      </c>
      <c r="E24" s="225">
        <f t="shared" si="2"/>
        <v>-82</v>
      </c>
      <c r="F24" s="225">
        <f t="shared" si="2"/>
        <v>-82</v>
      </c>
      <c r="G24" s="225">
        <f t="shared" si="2"/>
        <v>-82</v>
      </c>
      <c r="H24" s="225">
        <f t="shared" si="2"/>
        <v>-83</v>
      </c>
      <c r="I24" s="225">
        <f t="shared" si="2"/>
        <v>-84</v>
      </c>
      <c r="J24" s="225">
        <f t="shared" si="2"/>
        <v>-84</v>
      </c>
      <c r="K24" s="225">
        <f t="shared" si="2"/>
        <v>-82</v>
      </c>
      <c r="L24" s="225">
        <f t="shared" si="2"/>
        <v>-83</v>
      </c>
      <c r="M24" s="225">
        <f t="shared" si="2"/>
        <v>-82</v>
      </c>
      <c r="N24" s="225">
        <f t="shared" si="2"/>
        <v>-82</v>
      </c>
      <c r="O24" s="226">
        <f>SUM(C24:N24)</f>
        <v>0</v>
      </c>
    </row>
    <row r="25" spans="1:15" s="185" customFormat="1" ht="15" customHeight="1" thickBot="1" x14ac:dyDescent="0.3">
      <c r="A25" s="227"/>
      <c r="B25" s="228" t="s">
        <v>185</v>
      </c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30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0"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4" width="10.5546875" style="1" bestFit="1" customWidth="1"/>
    <col min="5" max="5" width="4.6640625" style="1" customWidth="1"/>
    <col min="6" max="6" width="30.6640625" style="1" customWidth="1"/>
    <col min="7" max="8" width="10.5546875" style="1" bestFit="1" customWidth="1"/>
    <col min="9" max="9" width="10.5546875" bestFit="1" customWidth="1"/>
    <col min="10" max="10" width="9.5546875" customWidth="1"/>
    <col min="11" max="250" width="9.109375" customWidth="1"/>
  </cols>
  <sheetData>
    <row r="1" spans="1:10" s="37" customFormat="1" ht="15" customHeight="1" x14ac:dyDescent="0.25">
      <c r="B1" s="54"/>
      <c r="C1" s="54"/>
      <c r="D1" s="54"/>
      <c r="E1" s="54"/>
      <c r="F1" s="54"/>
      <c r="J1" s="2" t="s">
        <v>412</v>
      </c>
    </row>
    <row r="2" spans="1:10" s="37" customFormat="1" ht="15" customHeight="1" x14ac:dyDescent="0.25">
      <c r="A2" s="3"/>
      <c r="B2" s="3"/>
      <c r="C2" s="3"/>
      <c r="D2" s="3"/>
      <c r="E2" s="3"/>
      <c r="F2" s="3"/>
      <c r="J2" s="2" t="str">
        <f>'1.sz. melléklet'!G2</f>
        <v>az .../2020. (VII…..) önkormányzati rendelethez</v>
      </c>
    </row>
    <row r="3" spans="1:10" s="37" customFormat="1" ht="6" customHeight="1" x14ac:dyDescent="0.25">
      <c r="A3" s="39"/>
      <c r="B3" s="40"/>
      <c r="C3" s="40"/>
      <c r="D3" s="40"/>
      <c r="E3" s="40"/>
      <c r="F3" s="40"/>
      <c r="G3" s="40"/>
      <c r="H3" s="40"/>
    </row>
    <row r="4" spans="1:10" s="37" customFormat="1" ht="15" customHeight="1" x14ac:dyDescent="0.25">
      <c r="A4" s="741" t="s">
        <v>455</v>
      </c>
      <c r="B4" s="741"/>
      <c r="C4" s="741"/>
      <c r="D4" s="741"/>
      <c r="E4" s="741"/>
      <c r="F4" s="741"/>
      <c r="G4" s="741"/>
      <c r="H4" s="741"/>
      <c r="I4" s="741"/>
      <c r="J4" s="741"/>
    </row>
    <row r="5" spans="1:10" s="37" customFormat="1" ht="6" customHeight="1" x14ac:dyDescent="0.25">
      <c r="A5" s="39"/>
      <c r="B5" s="40"/>
      <c r="C5" s="40"/>
      <c r="D5" s="40"/>
      <c r="E5" s="39"/>
      <c r="F5" s="39"/>
      <c r="G5" s="40"/>
      <c r="H5" s="40"/>
    </row>
    <row r="6" spans="1:10" s="37" customFormat="1" ht="15" customHeight="1" thickBot="1" x14ac:dyDescent="0.25">
      <c r="A6" s="39"/>
      <c r="B6" s="40"/>
      <c r="C6" s="40"/>
      <c r="D6" s="40"/>
      <c r="E6" s="39"/>
      <c r="F6" s="190"/>
      <c r="H6" s="363" t="s">
        <v>194</v>
      </c>
    </row>
    <row r="7" spans="1:10" s="37" customFormat="1" ht="58.5" customHeight="1" thickTop="1" thickBot="1" x14ac:dyDescent="0.3">
      <c r="A7" s="736" t="s">
        <v>12</v>
      </c>
      <c r="B7" s="736"/>
      <c r="C7" s="411" t="s">
        <v>526</v>
      </c>
      <c r="D7" s="456" t="s">
        <v>601</v>
      </c>
      <c r="E7" s="737" t="s">
        <v>34</v>
      </c>
      <c r="F7" s="738"/>
      <c r="G7" s="411" t="s">
        <v>526</v>
      </c>
      <c r="H7" s="456" t="s">
        <v>601</v>
      </c>
    </row>
    <row r="8" spans="1:10" s="37" customFormat="1" ht="15" customHeight="1" thickTop="1" thickBot="1" x14ac:dyDescent="0.3">
      <c r="A8" s="10" t="s">
        <v>3</v>
      </c>
      <c r="B8" s="374" t="s">
        <v>4</v>
      </c>
      <c r="C8" s="12" t="s">
        <v>5</v>
      </c>
      <c r="D8" s="13" t="s">
        <v>6</v>
      </c>
      <c r="E8" s="375" t="s">
        <v>7</v>
      </c>
      <c r="F8" s="375" t="s">
        <v>8</v>
      </c>
      <c r="G8" s="12" t="s">
        <v>9</v>
      </c>
      <c r="H8" s="13" t="s">
        <v>53</v>
      </c>
    </row>
    <row r="9" spans="1:10" s="37" customFormat="1" ht="15" customHeight="1" thickTop="1" x14ac:dyDescent="0.25">
      <c r="A9" s="41" t="s">
        <v>13</v>
      </c>
      <c r="B9" s="42" t="s">
        <v>12</v>
      </c>
      <c r="C9" s="364">
        <f>'7.sz. melléklet'!D72+'8.sz. melléklet'!D35</f>
        <v>76522544</v>
      </c>
      <c r="D9" s="673">
        <f>'7.sz. melléklet'!E72+'8.sz. melléklet'!E35</f>
        <v>63675006</v>
      </c>
      <c r="E9" s="50" t="s">
        <v>13</v>
      </c>
      <c r="F9" s="42" t="s">
        <v>106</v>
      </c>
      <c r="G9" s="369">
        <f>'7.sz. melléklet'!D7+'8.sz. melléklet'!D8</f>
        <v>65865427</v>
      </c>
      <c r="H9" s="400">
        <f>'7.sz. melléklet'!E7+'8.sz. melléklet'!E8</f>
        <v>64301827</v>
      </c>
    </row>
    <row r="10" spans="1:10" s="37" customFormat="1" ht="15" customHeight="1" x14ac:dyDescent="0.25">
      <c r="A10" s="16" t="s">
        <v>14</v>
      </c>
      <c r="B10" s="287" t="s">
        <v>298</v>
      </c>
      <c r="C10" s="175">
        <f>'7.sz. melléklet'!D66</f>
        <v>63000000</v>
      </c>
      <c r="D10" s="29">
        <f>'7.sz. melléklet'!E66</f>
        <v>63000000</v>
      </c>
      <c r="E10" s="173" t="s">
        <v>14</v>
      </c>
      <c r="F10" s="17" t="s">
        <v>41</v>
      </c>
      <c r="G10" s="175">
        <f>'7.sz. melléklet'!D19+'8.sz. melléklet'!D18</f>
        <v>12300124</v>
      </c>
      <c r="H10" s="29">
        <f>'7.sz. melléklet'!E19+'8.sz. melléklet'!E18</f>
        <v>11852402</v>
      </c>
    </row>
    <row r="11" spans="1:10" s="37" customFormat="1" ht="15" customHeight="1" x14ac:dyDescent="0.25">
      <c r="A11" s="16" t="s">
        <v>42</v>
      </c>
      <c r="B11" s="287" t="s">
        <v>299</v>
      </c>
      <c r="C11" s="175">
        <f>'7.sz. melléklet'!D67</f>
        <v>42500000</v>
      </c>
      <c r="D11" s="29">
        <f>'7.sz. melléklet'!E67</f>
        <v>19000000</v>
      </c>
      <c r="E11" s="173" t="s">
        <v>42</v>
      </c>
      <c r="F11" s="17" t="s">
        <v>112</v>
      </c>
      <c r="G11" s="175">
        <f>'7.sz. melléklet'!D20+'8.sz. melléklet'!D19</f>
        <v>118866245</v>
      </c>
      <c r="H11" s="29">
        <f>'7.sz. melléklet'!E20+'8.sz. melléklet'!E19</f>
        <v>104013586</v>
      </c>
    </row>
    <row r="12" spans="1:10" s="37" customFormat="1" ht="15" customHeight="1" x14ac:dyDescent="0.25">
      <c r="A12" s="16" t="s">
        <v>43</v>
      </c>
      <c r="B12" s="287" t="s">
        <v>309</v>
      </c>
      <c r="C12" s="175">
        <f>'7.sz. melléklet'!D71</f>
        <v>500000</v>
      </c>
      <c r="D12" s="29">
        <f>'7.sz. melléklet'!E71</f>
        <v>500000</v>
      </c>
      <c r="E12" s="173" t="s">
        <v>43</v>
      </c>
      <c r="F12" s="17" t="s">
        <v>254</v>
      </c>
      <c r="G12" s="175">
        <f>'7.sz. melléklet'!D30</f>
        <v>3000000</v>
      </c>
      <c r="H12" s="29">
        <f>'7.sz. melléklet'!E30</f>
        <v>3000000</v>
      </c>
    </row>
    <row r="13" spans="1:10" s="37" customFormat="1" ht="15" customHeight="1" x14ac:dyDescent="0.25">
      <c r="A13" s="16" t="s">
        <v>44</v>
      </c>
      <c r="B13" s="46" t="s">
        <v>290</v>
      </c>
      <c r="C13" s="175">
        <f>'7.sz. melléklet'!D60</f>
        <v>68304478</v>
      </c>
      <c r="D13" s="29">
        <f>'7.sz. melléklet'!E60</f>
        <v>64528011</v>
      </c>
      <c r="E13" s="173" t="s">
        <v>44</v>
      </c>
      <c r="F13" s="17" t="s">
        <v>399</v>
      </c>
      <c r="G13" s="175">
        <f>'7.sz. melléklet'!D32</f>
        <v>581372</v>
      </c>
      <c r="H13" s="29">
        <f>'7.sz. melléklet'!E32</f>
        <v>581372</v>
      </c>
    </row>
    <row r="14" spans="1:10" s="37" customFormat="1" ht="24" x14ac:dyDescent="0.25">
      <c r="A14" s="16" t="s">
        <v>45</v>
      </c>
      <c r="B14" s="46" t="s">
        <v>481</v>
      </c>
      <c r="C14" s="175">
        <f>'7.sz. melléklet'!D61</f>
        <v>17099910</v>
      </c>
      <c r="D14" s="29">
        <f>'7.sz. melléklet'!E61</f>
        <v>17099910</v>
      </c>
      <c r="E14" s="173" t="s">
        <v>45</v>
      </c>
      <c r="F14" s="46" t="s">
        <v>476</v>
      </c>
      <c r="G14" s="175">
        <f>'7.sz. melléklet'!D33</f>
        <v>20253850</v>
      </c>
      <c r="H14" s="29">
        <f>'7.sz. melléklet'!E33</f>
        <v>20253850</v>
      </c>
    </row>
    <row r="15" spans="1:10" s="37" customFormat="1" ht="24" x14ac:dyDescent="0.25">
      <c r="A15" s="16" t="s">
        <v>46</v>
      </c>
      <c r="B15" s="46" t="s">
        <v>330</v>
      </c>
      <c r="C15" s="365">
        <f>'7.sz. melléklet'!D84</f>
        <v>0</v>
      </c>
      <c r="D15" s="674">
        <f>'7.sz. melléklet'!E84</f>
        <v>0</v>
      </c>
      <c r="E15" s="173" t="s">
        <v>46</v>
      </c>
      <c r="F15" s="46" t="s">
        <v>477</v>
      </c>
      <c r="G15" s="175">
        <f>'7.sz. melléklet'!D34</f>
        <v>7640000</v>
      </c>
      <c r="H15" s="29">
        <f>'7.sz. melléklet'!E34</f>
        <v>6150000</v>
      </c>
    </row>
    <row r="16" spans="1:10" s="37" customFormat="1" ht="15" customHeight="1" x14ac:dyDescent="0.25">
      <c r="A16" s="72"/>
      <c r="B16" s="520"/>
      <c r="C16" s="370"/>
      <c r="D16" s="675"/>
      <c r="E16" s="173" t="s">
        <v>64</v>
      </c>
      <c r="F16" s="17" t="s">
        <v>36</v>
      </c>
      <c r="G16" s="175">
        <f>'7.sz. melléklet'!D35</f>
        <v>48782569</v>
      </c>
      <c r="H16" s="29">
        <f>'7.sz. melléklet'!E35</f>
        <v>42844636</v>
      </c>
    </row>
    <row r="17" spans="1:8" s="37" customFormat="1" ht="15" customHeight="1" x14ac:dyDescent="0.25">
      <c r="A17" s="739" t="s">
        <v>47</v>
      </c>
      <c r="B17" s="739"/>
      <c r="C17" s="175">
        <f>SUM(C9:C16)</f>
        <v>267926932</v>
      </c>
      <c r="D17" s="399">
        <f>SUM(D9:D16)</f>
        <v>227802927</v>
      </c>
      <c r="E17" s="740"/>
      <c r="F17" s="740"/>
      <c r="G17" s="284"/>
      <c r="H17" s="397"/>
    </row>
    <row r="18" spans="1:8" s="37" customFormat="1" ht="15" customHeight="1" thickBot="1" x14ac:dyDescent="0.3">
      <c r="A18" s="734" t="s">
        <v>28</v>
      </c>
      <c r="B18" s="734"/>
      <c r="C18" s="366">
        <f>G19-C17</f>
        <v>9362655</v>
      </c>
      <c r="D18" s="676">
        <v>9362655</v>
      </c>
      <c r="E18" s="60"/>
      <c r="F18" s="60"/>
      <c r="G18" s="60"/>
      <c r="H18" s="61"/>
    </row>
    <row r="19" spans="1:8" s="37" customFormat="1" ht="15" customHeight="1" thickTop="1" thickBot="1" x14ac:dyDescent="0.3">
      <c r="A19" s="730" t="s">
        <v>49</v>
      </c>
      <c r="B19" s="730"/>
      <c r="C19" s="367">
        <f>SUM(C17:C18)</f>
        <v>277289587</v>
      </c>
      <c r="D19" s="172">
        <f t="shared" ref="D19" si="0">SUM(D17:D18)</f>
        <v>237165582</v>
      </c>
      <c r="E19" s="732" t="s">
        <v>48</v>
      </c>
      <c r="F19" s="735"/>
      <c r="G19" s="367">
        <f>SUM(G9:G18)</f>
        <v>277289587</v>
      </c>
      <c r="H19" s="172">
        <f>SUM(H9:H18)</f>
        <v>252997673</v>
      </c>
    </row>
    <row r="20" spans="1:8" s="37" customFormat="1" ht="24.6" thickTop="1" x14ac:dyDescent="0.25">
      <c r="A20" s="41" t="s">
        <v>13</v>
      </c>
      <c r="B20" s="46" t="s">
        <v>464</v>
      </c>
      <c r="C20" s="175">
        <f>'7.sz. melléklet'!D63</f>
        <v>0</v>
      </c>
      <c r="D20" s="29">
        <f>'7.sz. melléklet'!E63</f>
        <v>0</v>
      </c>
      <c r="E20" s="371" t="s">
        <v>13</v>
      </c>
      <c r="F20" s="309" t="s">
        <v>189</v>
      </c>
      <c r="G20" s="180">
        <f>'7.sz. melléklet'!D36+'8.sz. melléklet'!D27</f>
        <v>39749640</v>
      </c>
      <c r="H20" s="401">
        <f>'7.sz. melléklet'!E36+'8.sz. melléklet'!E27</f>
        <v>39521164</v>
      </c>
    </row>
    <row r="21" spans="1:8" s="37" customFormat="1" ht="24" x14ac:dyDescent="0.25">
      <c r="A21" s="41" t="s">
        <v>14</v>
      </c>
      <c r="B21" s="46" t="s">
        <v>478</v>
      </c>
      <c r="C21" s="175">
        <f>'7.sz. melléklet'!D64</f>
        <v>136908866</v>
      </c>
      <c r="D21" s="399">
        <f>'7.sz. melléklet'!E64</f>
        <v>185494871</v>
      </c>
      <c r="E21" s="372" t="s">
        <v>14</v>
      </c>
      <c r="F21" s="310" t="s">
        <v>276</v>
      </c>
      <c r="G21" s="167">
        <f>'7.sz. melléklet'!D41</f>
        <v>215124594</v>
      </c>
      <c r="H21" s="402">
        <f>'7.sz. melléklet'!E41</f>
        <v>247601173</v>
      </c>
    </row>
    <row r="22" spans="1:8" s="37" customFormat="1" ht="15" customHeight="1" x14ac:dyDescent="0.25">
      <c r="A22" s="41" t="s">
        <v>42</v>
      </c>
      <c r="B22" s="42" t="s">
        <v>393</v>
      </c>
      <c r="C22" s="285">
        <f>'7.sz. melléklet'!D82</f>
        <v>0</v>
      </c>
      <c r="D22" s="677">
        <f>'7.sz. melléklet'!E82</f>
        <v>0</v>
      </c>
      <c r="E22" s="373" t="s">
        <v>42</v>
      </c>
      <c r="F22" s="73" t="s">
        <v>499</v>
      </c>
      <c r="G22" s="179">
        <f>'7.sz. melléklet'!D45</f>
        <v>0</v>
      </c>
      <c r="H22" s="543">
        <f>'7.sz. melléklet'!E45</f>
        <v>505811</v>
      </c>
    </row>
    <row r="23" spans="1:8" s="37" customFormat="1" ht="15" customHeight="1" x14ac:dyDescent="0.25">
      <c r="A23" s="41" t="s">
        <v>43</v>
      </c>
      <c r="B23" s="17" t="s">
        <v>347</v>
      </c>
      <c r="C23" s="175">
        <f>'7.sz. melléklet'!D86</f>
        <v>3813490</v>
      </c>
      <c r="D23" s="399">
        <f>'7.sz. melléklet'!E86</f>
        <v>3813490</v>
      </c>
      <c r="E23" s="671"/>
      <c r="F23" s="398"/>
      <c r="G23" s="284"/>
      <c r="H23" s="397"/>
    </row>
    <row r="24" spans="1:8" s="37" customFormat="1" ht="15" customHeight="1" x14ac:dyDescent="0.25">
      <c r="A24" s="58" t="s">
        <v>50</v>
      </c>
      <c r="B24" s="47"/>
      <c r="C24" s="175">
        <f>SUM(C20:C23)</f>
        <v>140722356</v>
      </c>
      <c r="D24" s="29">
        <f t="shared" ref="D24" si="1">SUM(D20:D23)</f>
        <v>189308361</v>
      </c>
      <c r="E24" s="628"/>
      <c r="F24" s="628"/>
      <c r="G24" s="628"/>
      <c r="H24" s="57"/>
    </row>
    <row r="25" spans="1:8" s="37" customFormat="1" ht="15" customHeight="1" thickBot="1" x14ac:dyDescent="0.3">
      <c r="A25" s="59" t="s">
        <v>28</v>
      </c>
      <c r="B25" s="52"/>
      <c r="C25" s="368">
        <f>G26-C24</f>
        <v>114151878</v>
      </c>
      <c r="D25" s="678">
        <v>114151878</v>
      </c>
      <c r="E25" s="60"/>
      <c r="F25" s="60"/>
      <c r="G25" s="60"/>
      <c r="H25" s="61"/>
    </row>
    <row r="26" spans="1:8" s="37" customFormat="1" ht="15" customHeight="1" thickTop="1" thickBot="1" x14ac:dyDescent="0.3">
      <c r="A26" s="730" t="s">
        <v>51</v>
      </c>
      <c r="B26" s="730"/>
      <c r="C26" s="367">
        <f>SUM(C24:C25)</f>
        <v>254874234</v>
      </c>
      <c r="D26" s="679">
        <f>SUM(D24:D25)</f>
        <v>303460239</v>
      </c>
      <c r="E26" s="732" t="s">
        <v>52</v>
      </c>
      <c r="F26" s="735"/>
      <c r="G26" s="367">
        <f>SUM(G20:G24)</f>
        <v>254874234</v>
      </c>
      <c r="H26" s="172">
        <f>SUM(H20:H24)</f>
        <v>287628148</v>
      </c>
    </row>
    <row r="27" spans="1:8" s="37" customFormat="1" ht="15" customHeight="1" thickTop="1" x14ac:dyDescent="0.25">
      <c r="A27" s="519" t="s">
        <v>13</v>
      </c>
      <c r="B27" s="419" t="s">
        <v>448</v>
      </c>
      <c r="C27" s="439">
        <f>'7.sz. melléklet'!D91</f>
        <v>0</v>
      </c>
      <c r="D27" s="680">
        <f>'7.sz. melléklet'!E91</f>
        <v>0</v>
      </c>
      <c r="E27" s="672" t="s">
        <v>13</v>
      </c>
      <c r="F27" s="419" t="s">
        <v>39</v>
      </c>
      <c r="G27" s="424">
        <f>'7.sz. melléklet'!D50</f>
        <v>2732179</v>
      </c>
      <c r="H27" s="629">
        <f>'7.sz. melléklet'!E50</f>
        <v>2732179</v>
      </c>
    </row>
    <row r="28" spans="1:8" s="37" customFormat="1" ht="15" customHeight="1" thickBot="1" x14ac:dyDescent="0.3">
      <c r="A28" s="48" t="s">
        <v>13</v>
      </c>
      <c r="B28" s="417" t="s">
        <v>28</v>
      </c>
      <c r="C28" s="670">
        <f>G29-C27</f>
        <v>2732179</v>
      </c>
      <c r="D28" s="681">
        <v>2732179</v>
      </c>
      <c r="E28" s="627"/>
      <c r="F28" s="302"/>
      <c r="G28" s="628"/>
      <c r="H28" s="630"/>
    </row>
    <row r="29" spans="1:8" ht="14.4" thickTop="1" thickBot="1" x14ac:dyDescent="0.3">
      <c r="A29" s="730" t="s">
        <v>449</v>
      </c>
      <c r="B29" s="730"/>
      <c r="C29" s="420">
        <f>SUM(C27:C28)</f>
        <v>2732179</v>
      </c>
      <c r="D29" s="679">
        <f t="shared" ref="D29" si="2">SUM(D27:D28)</f>
        <v>2732179</v>
      </c>
      <c r="E29" s="731" t="s">
        <v>450</v>
      </c>
      <c r="F29" s="732"/>
      <c r="G29" s="420">
        <f>SUM(G27:G28)</f>
        <v>2732179</v>
      </c>
      <c r="H29" s="172">
        <f>SUM(H27:H28)</f>
        <v>2732179</v>
      </c>
    </row>
    <row r="30" spans="1:8" ht="14.4" thickTop="1" thickBot="1" x14ac:dyDescent="0.3">
      <c r="A30" s="733" t="s">
        <v>102</v>
      </c>
      <c r="B30" s="733"/>
      <c r="C30" s="423">
        <f>C19+C26+C29</f>
        <v>534896000</v>
      </c>
      <c r="D30" s="682">
        <f>D19+D26+D29</f>
        <v>543358000</v>
      </c>
      <c r="E30" s="421" t="s">
        <v>102</v>
      </c>
      <c r="F30" s="422"/>
      <c r="G30" s="437">
        <f>G19+G26+G29</f>
        <v>534896000</v>
      </c>
      <c r="H30" s="438">
        <f>H19+H26+H29</f>
        <v>543358000</v>
      </c>
    </row>
    <row r="31" spans="1:8" ht="13.8" thickTop="1" x14ac:dyDescent="0.25">
      <c r="E31"/>
      <c r="F31"/>
      <c r="G31"/>
      <c r="H31"/>
    </row>
    <row r="32" spans="1:8" x14ac:dyDescent="0.25">
      <c r="E32"/>
      <c r="F32"/>
      <c r="G32"/>
      <c r="H32"/>
    </row>
    <row r="33" spans="5:8" x14ac:dyDescent="0.25">
      <c r="E33"/>
      <c r="F33"/>
      <c r="G33"/>
      <c r="H33"/>
    </row>
    <row r="34" spans="5:8" x14ac:dyDescent="0.25">
      <c r="E34"/>
      <c r="F34"/>
      <c r="G34"/>
      <c r="H34"/>
    </row>
    <row r="35" spans="5:8" x14ac:dyDescent="0.25">
      <c r="E35"/>
      <c r="F35"/>
      <c r="G35"/>
      <c r="H35"/>
    </row>
    <row r="36" spans="5:8" x14ac:dyDescent="0.25">
      <c r="E36"/>
      <c r="F36"/>
      <c r="G36"/>
      <c r="H36"/>
    </row>
    <row r="37" spans="5:8" x14ac:dyDescent="0.25">
      <c r="E37"/>
      <c r="F37"/>
      <c r="G37"/>
      <c r="H37"/>
    </row>
    <row r="38" spans="5:8" x14ac:dyDescent="0.25">
      <c r="E38"/>
      <c r="F38"/>
      <c r="G38"/>
      <c r="H38"/>
    </row>
  </sheetData>
  <sheetProtection selectLockedCells="1" selectUnlockedCells="1"/>
  <mergeCells count="13">
    <mergeCell ref="A7:B7"/>
    <mergeCell ref="E7:F7"/>
    <mergeCell ref="A17:B17"/>
    <mergeCell ref="E17:F17"/>
    <mergeCell ref="A4:J4"/>
    <mergeCell ref="A29:B29"/>
    <mergeCell ref="E29:F29"/>
    <mergeCell ref="A30:B30"/>
    <mergeCell ref="A18:B18"/>
    <mergeCell ref="A19:B19"/>
    <mergeCell ref="E19:F19"/>
    <mergeCell ref="A26:B26"/>
    <mergeCell ref="E26:F26"/>
  </mergeCells>
  <phoneticPr fontId="15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3" width="11.109375" style="1" bestFit="1" customWidth="1"/>
    <col min="4" max="4" width="10.5546875" style="1" bestFit="1" customWidth="1"/>
    <col min="5" max="5" width="9.6640625" style="1" customWidth="1"/>
    <col min="6" max="7" width="9.6640625" customWidth="1"/>
  </cols>
  <sheetData>
    <row r="1" spans="1:7" s="37" customFormat="1" ht="15" customHeight="1" x14ac:dyDescent="0.25">
      <c r="B1" s="3"/>
      <c r="C1" s="3"/>
      <c r="D1" s="3"/>
      <c r="E1" s="3"/>
      <c r="F1" s="3"/>
      <c r="G1" s="3" t="s">
        <v>413</v>
      </c>
    </row>
    <row r="2" spans="1:7" s="37" customFormat="1" ht="15" customHeight="1" x14ac:dyDescent="0.25">
      <c r="B2" s="3"/>
      <c r="C2" s="3"/>
      <c r="D2" s="3"/>
      <c r="E2" s="2"/>
      <c r="F2" s="2"/>
      <c r="G2" s="2" t="str">
        <f>'1.sz. melléklet'!G2</f>
        <v>az .../2020. (VII…..) önkormányzati rendelethez</v>
      </c>
    </row>
    <row r="3" spans="1:7" s="37" customFormat="1" ht="15" customHeight="1" x14ac:dyDescent="0.25">
      <c r="A3" s="39"/>
      <c r="B3" s="40"/>
      <c r="C3" s="40"/>
      <c r="D3" s="40"/>
    </row>
    <row r="4" spans="1:7" s="37" customFormat="1" ht="15" customHeight="1" x14ac:dyDescent="0.25">
      <c r="A4" s="744" t="s">
        <v>541</v>
      </c>
      <c r="B4" s="744"/>
      <c r="C4" s="744"/>
      <c r="D4" s="744"/>
      <c r="E4" s="744"/>
      <c r="F4" s="744"/>
      <c r="G4" s="744"/>
    </row>
    <row r="5" spans="1:7" s="37" customFormat="1" ht="15" customHeight="1" x14ac:dyDescent="0.25">
      <c r="A5" s="64"/>
      <c r="B5" s="64"/>
      <c r="C5" s="64"/>
      <c r="D5" s="64"/>
      <c r="E5" s="64"/>
      <c r="F5" s="36"/>
    </row>
    <row r="6" spans="1:7" s="37" customFormat="1" ht="15" customHeight="1" thickBot="1" x14ac:dyDescent="0.25">
      <c r="A6" s="65"/>
      <c r="B6" s="65"/>
      <c r="C6" s="380"/>
      <c r="D6" s="380"/>
      <c r="E6" s="363" t="s">
        <v>194</v>
      </c>
      <c r="F6" s="36"/>
    </row>
    <row r="7" spans="1:7" s="37" customFormat="1" ht="36.6" thickTop="1" x14ac:dyDescent="0.25">
      <c r="A7" s="7" t="s">
        <v>1</v>
      </c>
      <c r="B7" s="8" t="s">
        <v>2</v>
      </c>
      <c r="C7" s="9" t="s">
        <v>526</v>
      </c>
      <c r="D7" s="9" t="s">
        <v>601</v>
      </c>
      <c r="E7" s="410" t="s">
        <v>599</v>
      </c>
      <c r="F7" s="36"/>
    </row>
    <row r="8" spans="1:7" s="37" customFormat="1" ht="15" customHeight="1" thickBot="1" x14ac:dyDescent="0.3">
      <c r="A8" s="10" t="s">
        <v>3</v>
      </c>
      <c r="B8" s="11" t="s">
        <v>4</v>
      </c>
      <c r="C8" s="12" t="s">
        <v>5</v>
      </c>
      <c r="D8" s="12" t="s">
        <v>6</v>
      </c>
      <c r="E8" s="13" t="s">
        <v>7</v>
      </c>
      <c r="F8" s="36"/>
    </row>
    <row r="9" spans="1:7" s="37" customFormat="1" ht="15" customHeight="1" thickTop="1" x14ac:dyDescent="0.25">
      <c r="A9" s="743" t="s">
        <v>10</v>
      </c>
      <c r="B9" s="743"/>
      <c r="C9" s="743"/>
      <c r="D9" s="743"/>
      <c r="E9" s="743"/>
      <c r="F9" s="36"/>
    </row>
    <row r="10" spans="1:7" s="37" customFormat="1" ht="15" customHeight="1" x14ac:dyDescent="0.25">
      <c r="A10" s="75" t="s">
        <v>54</v>
      </c>
      <c r="B10" s="76" t="s">
        <v>479</v>
      </c>
      <c r="C10" s="77">
        <f>C11+C27</f>
        <v>85404388</v>
      </c>
      <c r="D10" s="77">
        <f>D11+D27</f>
        <v>81627921</v>
      </c>
      <c r="E10" s="68">
        <f>D10/C10</f>
        <v>0.95578134697247641</v>
      </c>
      <c r="F10" s="36"/>
    </row>
    <row r="11" spans="1:7" s="37" customFormat="1" ht="15" customHeight="1" x14ac:dyDescent="0.25">
      <c r="A11" s="69"/>
      <c r="B11" s="70" t="s">
        <v>484</v>
      </c>
      <c r="C11" s="51">
        <f>SUM(C12:C26)</f>
        <v>68304478</v>
      </c>
      <c r="D11" s="51">
        <f>SUM(D12:D26)</f>
        <v>64528011</v>
      </c>
      <c r="E11" s="71">
        <f>D11/C11</f>
        <v>0.94471128232617485</v>
      </c>
      <c r="F11" s="36"/>
    </row>
    <row r="12" spans="1:7" s="37" customFormat="1" ht="15" customHeight="1" x14ac:dyDescent="0.25">
      <c r="A12" s="72"/>
      <c r="B12" s="79" t="s">
        <v>486</v>
      </c>
      <c r="C12" s="268"/>
      <c r="D12" s="268"/>
      <c r="E12" s="265"/>
      <c r="F12" s="36"/>
    </row>
    <row r="13" spans="1:7" s="37" customFormat="1" ht="15" customHeight="1" x14ac:dyDescent="0.25">
      <c r="A13" s="72"/>
      <c r="B13" s="79" t="s">
        <v>487</v>
      </c>
      <c r="C13" s="269">
        <v>17735215</v>
      </c>
      <c r="D13" s="269">
        <v>17735215</v>
      </c>
      <c r="E13" s="265"/>
      <c r="F13" s="36"/>
    </row>
    <row r="14" spans="1:7" s="37" customFormat="1" ht="15" customHeight="1" x14ac:dyDescent="0.25">
      <c r="A14" s="72"/>
      <c r="B14" s="79" t="s">
        <v>488</v>
      </c>
      <c r="C14" s="269">
        <v>3213463</v>
      </c>
      <c r="D14" s="269">
        <v>3213463</v>
      </c>
      <c r="E14" s="265"/>
      <c r="F14" s="36"/>
    </row>
    <row r="15" spans="1:7" s="37" customFormat="1" ht="15" customHeight="1" x14ac:dyDescent="0.25">
      <c r="A15" s="72"/>
      <c r="B15" s="79" t="s">
        <v>489</v>
      </c>
      <c r="C15" s="269">
        <v>23114800</v>
      </c>
      <c r="D15" s="269">
        <v>19262333</v>
      </c>
      <c r="E15" s="265"/>
      <c r="F15" s="403"/>
    </row>
    <row r="16" spans="1:7" s="37" customFormat="1" ht="15" customHeight="1" x14ac:dyDescent="0.25">
      <c r="A16" s="72"/>
      <c r="B16" s="271" t="s">
        <v>490</v>
      </c>
      <c r="C16" s="269">
        <v>158100</v>
      </c>
      <c r="D16" s="269">
        <v>158100</v>
      </c>
      <c r="E16" s="265"/>
      <c r="F16" s="403"/>
      <c r="G16" s="160"/>
    </row>
    <row r="17" spans="1:7" s="37" customFormat="1" ht="15" customHeight="1" x14ac:dyDescent="0.25">
      <c r="A17" s="72"/>
      <c r="B17" s="271" t="s">
        <v>491</v>
      </c>
      <c r="C17" s="269">
        <v>1024800</v>
      </c>
      <c r="D17" s="269">
        <v>1024800</v>
      </c>
      <c r="E17" s="265"/>
      <c r="F17" s="403"/>
      <c r="G17" s="160"/>
    </row>
    <row r="18" spans="1:7" s="37" customFormat="1" ht="15" customHeight="1" x14ac:dyDescent="0.25">
      <c r="A18" s="72"/>
      <c r="B18" s="271" t="s">
        <v>548</v>
      </c>
      <c r="C18" s="269">
        <v>0</v>
      </c>
      <c r="D18" s="269">
        <v>0</v>
      </c>
      <c r="E18" s="265"/>
      <c r="F18" s="403"/>
      <c r="G18" s="160"/>
    </row>
    <row r="19" spans="1:7" s="37" customFormat="1" ht="24" x14ac:dyDescent="0.25">
      <c r="A19" s="72"/>
      <c r="B19" s="270" t="s">
        <v>549</v>
      </c>
      <c r="C19" s="269">
        <v>13288300</v>
      </c>
      <c r="D19" s="269">
        <v>13288300</v>
      </c>
      <c r="E19" s="265"/>
      <c r="F19" s="36"/>
    </row>
    <row r="20" spans="1:7" s="37" customFormat="1" ht="24" x14ac:dyDescent="0.25">
      <c r="A20" s="72"/>
      <c r="B20" s="270" t="s">
        <v>550</v>
      </c>
      <c r="C20" s="269">
        <v>2142800</v>
      </c>
      <c r="D20" s="269">
        <v>2142800</v>
      </c>
      <c r="E20" s="265"/>
      <c r="F20" s="36"/>
      <c r="G20" s="160"/>
    </row>
    <row r="21" spans="1:7" s="37" customFormat="1" ht="15" customHeight="1" x14ac:dyDescent="0.25">
      <c r="A21" s="72"/>
      <c r="B21" s="79" t="s">
        <v>512</v>
      </c>
      <c r="C21" s="269">
        <v>1408000</v>
      </c>
      <c r="D21" s="269">
        <v>1408000</v>
      </c>
      <c r="E21" s="265"/>
      <c r="F21" s="36"/>
    </row>
    <row r="22" spans="1:7" s="37" customFormat="1" ht="15" customHeight="1" x14ac:dyDescent="0.25">
      <c r="A22" s="72"/>
      <c r="B22" s="79" t="s">
        <v>513</v>
      </c>
      <c r="C22" s="269">
        <v>4419000</v>
      </c>
      <c r="D22" s="269">
        <v>4419000</v>
      </c>
      <c r="E22" s="265"/>
      <c r="F22" s="36"/>
      <c r="G22" s="160"/>
    </row>
    <row r="23" spans="1:7" s="37" customFormat="1" ht="15" customHeight="1" x14ac:dyDescent="0.25">
      <c r="A23" s="72"/>
      <c r="B23" s="79" t="s">
        <v>514</v>
      </c>
      <c r="C23" s="269">
        <v>1800000</v>
      </c>
      <c r="D23" s="269">
        <v>1800000</v>
      </c>
      <c r="E23" s="265"/>
      <c r="F23" s="36"/>
      <c r="G23" s="160"/>
    </row>
    <row r="24" spans="1:7" s="37" customFormat="1" ht="15" customHeight="1" x14ac:dyDescent="0.25">
      <c r="A24" s="72"/>
      <c r="B24" s="271" t="s">
        <v>515</v>
      </c>
      <c r="C24" s="413">
        <v>0</v>
      </c>
      <c r="D24" s="413">
        <v>0</v>
      </c>
      <c r="E24" s="265"/>
      <c r="F24" s="36"/>
    </row>
    <row r="25" spans="1:7" s="37" customFormat="1" ht="15" customHeight="1" x14ac:dyDescent="0.25">
      <c r="A25" s="72"/>
      <c r="B25" s="271" t="s">
        <v>516</v>
      </c>
      <c r="C25" s="414">
        <v>0</v>
      </c>
      <c r="D25" s="414">
        <v>0</v>
      </c>
      <c r="E25" s="412"/>
      <c r="F25" s="36"/>
      <c r="G25" s="160"/>
    </row>
    <row r="26" spans="1:7" s="37" customFormat="1" ht="15" customHeight="1" x14ac:dyDescent="0.25">
      <c r="A26" s="72"/>
      <c r="B26" s="271" t="s">
        <v>600</v>
      </c>
      <c r="C26" s="610">
        <v>0</v>
      </c>
      <c r="D26" s="414">
        <v>76000</v>
      </c>
      <c r="E26" s="412"/>
      <c r="F26" s="36"/>
      <c r="G26" s="160"/>
    </row>
    <row r="27" spans="1:7" s="37" customFormat="1" ht="24" x14ac:dyDescent="0.25">
      <c r="A27" s="48"/>
      <c r="B27" s="535" t="s">
        <v>485</v>
      </c>
      <c r="C27" s="536">
        <f>'7.sz. melléklet'!D61</f>
        <v>17099910</v>
      </c>
      <c r="D27" s="536">
        <f>'7.sz. melléklet'!E61</f>
        <v>17099910</v>
      </c>
      <c r="E27" s="116">
        <f t="shared" ref="E27:E28" si="0">D27/C27</f>
        <v>1</v>
      </c>
      <c r="F27" s="36"/>
    </row>
    <row r="28" spans="1:7" s="37" customFormat="1" ht="15" customHeight="1" x14ac:dyDescent="0.25">
      <c r="A28" s="276" t="s">
        <v>19</v>
      </c>
      <c r="B28" s="277" t="s">
        <v>15</v>
      </c>
      <c r="C28" s="278">
        <f>SUM(C29:C31)</f>
        <v>106000000</v>
      </c>
      <c r="D28" s="278">
        <f>SUM(D29:D31)</f>
        <v>82500000</v>
      </c>
      <c r="E28" s="68">
        <f t="shared" si="0"/>
        <v>0.77830188679245282</v>
      </c>
      <c r="F28" s="36"/>
    </row>
    <row r="29" spans="1:7" s="37" customFormat="1" ht="15" customHeight="1" x14ac:dyDescent="0.25">
      <c r="A29" s="72"/>
      <c r="B29" s="79" t="s">
        <v>340</v>
      </c>
      <c r="C29" s="266">
        <f>'7.sz. melléklet'!D66</f>
        <v>63000000</v>
      </c>
      <c r="D29" s="266">
        <f>'7.sz. melléklet'!E66</f>
        <v>63000000</v>
      </c>
      <c r="E29" s="265"/>
      <c r="F29" s="36"/>
    </row>
    <row r="30" spans="1:7" s="37" customFormat="1" ht="15" customHeight="1" x14ac:dyDescent="0.25">
      <c r="A30" s="72"/>
      <c r="B30" s="79" t="s">
        <v>339</v>
      </c>
      <c r="C30" s="266">
        <f>'7.sz. melléklet'!D67</f>
        <v>42500000</v>
      </c>
      <c r="D30" s="266">
        <f>'7.sz. melléklet'!E67</f>
        <v>19000000</v>
      </c>
      <c r="E30" s="265"/>
      <c r="F30" s="36"/>
    </row>
    <row r="31" spans="1:7" s="37" customFormat="1" ht="15" customHeight="1" x14ac:dyDescent="0.25">
      <c r="A31" s="48"/>
      <c r="B31" s="84" t="s">
        <v>338</v>
      </c>
      <c r="C31" s="85">
        <f>'7.sz. melléklet'!D71</f>
        <v>500000</v>
      </c>
      <c r="D31" s="85">
        <f>'7.sz. melléklet'!E71</f>
        <v>500000</v>
      </c>
      <c r="E31" s="265"/>
      <c r="F31" s="36"/>
    </row>
    <row r="32" spans="1:7" s="275" customFormat="1" ht="15" customHeight="1" x14ac:dyDescent="0.25">
      <c r="A32" s="262" t="s">
        <v>55</v>
      </c>
      <c r="B32" s="263" t="s">
        <v>12</v>
      </c>
      <c r="C32" s="264">
        <f>'7.sz. melléklet'!D72+'8.sz. melléklet'!D35</f>
        <v>76522544</v>
      </c>
      <c r="D32" s="264">
        <f>'7.sz. melléklet'!E72+'8.sz. melléklet'!E35</f>
        <v>63675006</v>
      </c>
      <c r="E32" s="68">
        <f>D32/C32</f>
        <v>0.83210780342064949</v>
      </c>
      <c r="F32" s="274"/>
    </row>
    <row r="33" spans="1:6" s="267" customFormat="1" ht="15" customHeight="1" x14ac:dyDescent="0.25">
      <c r="A33" s="80" t="s">
        <v>21</v>
      </c>
      <c r="B33" s="24" t="s">
        <v>330</v>
      </c>
      <c r="C33" s="25">
        <f>'7.sz. melléklet'!D84</f>
        <v>0</v>
      </c>
      <c r="D33" s="25">
        <f>'7.sz. melléklet'!E84</f>
        <v>0</v>
      </c>
      <c r="E33" s="81"/>
      <c r="F33" s="36"/>
    </row>
    <row r="34" spans="1:6" s="37" customFormat="1" ht="15" customHeight="1" x14ac:dyDescent="0.25">
      <c r="A34" s="717" t="s">
        <v>57</v>
      </c>
      <c r="B34" s="717"/>
      <c r="C34" s="27">
        <f>C32+C28+C10+C33</f>
        <v>267926932</v>
      </c>
      <c r="D34" s="27">
        <f>D32+D28+D10+D33</f>
        <v>227802927</v>
      </c>
      <c r="E34" s="82">
        <f t="shared" ref="E34:E37" si="1">D34/C34</f>
        <v>0.85024273334343259</v>
      </c>
      <c r="F34" s="36"/>
    </row>
    <row r="35" spans="1:6" s="37" customFormat="1" ht="15" customHeight="1" x14ac:dyDescent="0.25">
      <c r="A35" s="69" t="s">
        <v>22</v>
      </c>
      <c r="B35" s="70" t="s">
        <v>58</v>
      </c>
      <c r="C35" s="51">
        <f>SUM(C36)</f>
        <v>9362655</v>
      </c>
      <c r="D35" s="51">
        <f>SUM(D36)</f>
        <v>9362655</v>
      </c>
      <c r="E35" s="83">
        <f t="shared" si="1"/>
        <v>1</v>
      </c>
      <c r="F35" s="36"/>
    </row>
    <row r="36" spans="1:6" s="37" customFormat="1" ht="15" customHeight="1" thickBot="1" x14ac:dyDescent="0.3">
      <c r="A36" s="279"/>
      <c r="B36" s="280" t="s">
        <v>59</v>
      </c>
      <c r="C36" s="281">
        <f>'2.sz. melléklet'!C18</f>
        <v>9362655</v>
      </c>
      <c r="D36" s="281">
        <f>'2.sz. melléklet'!D18</f>
        <v>9362655</v>
      </c>
      <c r="E36" s="415">
        <f t="shared" si="1"/>
        <v>1</v>
      </c>
      <c r="F36" s="36"/>
    </row>
    <row r="37" spans="1:6" s="37" customFormat="1" ht="15" customHeight="1" thickTop="1" thickBot="1" x14ac:dyDescent="0.3">
      <c r="A37" s="742" t="s">
        <v>60</v>
      </c>
      <c r="B37" s="742"/>
      <c r="C37" s="62">
        <f>C35+C34</f>
        <v>277289587</v>
      </c>
      <c r="D37" s="62">
        <f>D35+D34</f>
        <v>237165582</v>
      </c>
      <c r="E37" s="88">
        <f t="shared" si="1"/>
        <v>0.85529927238125969</v>
      </c>
      <c r="F37" s="36"/>
    </row>
    <row r="38" spans="1:6" ht="13.8" thickTop="1" x14ac:dyDescent="0.25"/>
  </sheetData>
  <sheetProtection selectLockedCells="1" selectUnlockedCells="1"/>
  <mergeCells count="4">
    <mergeCell ref="A34:B34"/>
    <mergeCell ref="A37:B37"/>
    <mergeCell ref="A9:E9"/>
    <mergeCell ref="A4:G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5" width="11.109375" bestFit="1" customWidth="1"/>
    <col min="6" max="8" width="9.6640625" customWidth="1"/>
  </cols>
  <sheetData>
    <row r="1" spans="1:8" s="37" customFormat="1" ht="15" customHeight="1" x14ac:dyDescent="0.25">
      <c r="B1" s="3"/>
      <c r="C1" s="3"/>
      <c r="D1" s="3"/>
      <c r="E1" s="3"/>
      <c r="F1" s="3"/>
      <c r="G1" s="3"/>
      <c r="H1" s="464" t="s">
        <v>414</v>
      </c>
    </row>
    <row r="2" spans="1:8" s="37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.../2020. (VII…..) önkormányzati rendelethez</v>
      </c>
    </row>
    <row r="3" spans="1:8" s="37" customFormat="1" ht="15" customHeight="1" x14ac:dyDescent="0.25">
      <c r="A3" s="39"/>
      <c r="B3" s="40"/>
      <c r="C3" s="40"/>
      <c r="D3" s="40"/>
      <c r="E3" s="40"/>
      <c r="F3" s="40"/>
      <c r="G3" s="40"/>
    </row>
    <row r="4" spans="1:8" s="37" customFormat="1" ht="15" customHeight="1" x14ac:dyDescent="0.25">
      <c r="A4" s="744" t="s">
        <v>542</v>
      </c>
      <c r="B4" s="744"/>
      <c r="C4" s="744"/>
      <c r="D4" s="744"/>
      <c r="E4" s="744"/>
      <c r="F4" s="744"/>
      <c r="G4" s="744"/>
      <c r="H4" s="744"/>
    </row>
    <row r="5" spans="1:8" s="37" customFormat="1" ht="15" customHeight="1" x14ac:dyDescent="0.25">
      <c r="A5" s="744" t="s">
        <v>61</v>
      </c>
      <c r="B5" s="744"/>
      <c r="C5" s="744"/>
      <c r="D5" s="744"/>
      <c r="E5" s="744"/>
      <c r="F5" s="744"/>
      <c r="G5" s="744"/>
      <c r="H5" s="744"/>
    </row>
    <row r="6" spans="1:8" s="37" customFormat="1" ht="15" customHeight="1" x14ac:dyDescent="0.25">
      <c r="A6" s="40"/>
      <c r="B6" s="65"/>
      <c r="C6" s="65"/>
      <c r="D6" s="65"/>
      <c r="E6" s="65"/>
      <c r="F6" s="65"/>
      <c r="G6" s="65"/>
      <c r="H6" s="65"/>
    </row>
    <row r="7" spans="1:8" s="37" customFormat="1" ht="15" customHeight="1" thickBot="1" x14ac:dyDescent="0.25">
      <c r="A7" s="40"/>
      <c r="B7" s="40"/>
      <c r="C7" s="40"/>
      <c r="D7" s="40"/>
      <c r="E7" s="40"/>
      <c r="F7" s="363" t="s">
        <v>194</v>
      </c>
    </row>
    <row r="8" spans="1:8" s="37" customFormat="1" ht="36.6" thickTop="1" x14ac:dyDescent="0.25">
      <c r="A8" s="7" t="s">
        <v>1</v>
      </c>
      <c r="B8" s="8" t="s">
        <v>2</v>
      </c>
      <c r="C8" s="9" t="s">
        <v>220</v>
      </c>
      <c r="D8" s="9" t="s">
        <v>526</v>
      </c>
      <c r="E8" s="9" t="s">
        <v>601</v>
      </c>
      <c r="F8" s="410" t="s">
        <v>599</v>
      </c>
    </row>
    <row r="9" spans="1:8" s="37" customFormat="1" ht="15" customHeight="1" thickBot="1" x14ac:dyDescent="0.3">
      <c r="A9" s="10" t="s">
        <v>3</v>
      </c>
      <c r="B9" s="11" t="s">
        <v>4</v>
      </c>
      <c r="C9" s="12" t="s">
        <v>5</v>
      </c>
      <c r="D9" s="12" t="s">
        <v>6</v>
      </c>
      <c r="E9" s="12" t="s">
        <v>7</v>
      </c>
      <c r="F9" s="95" t="s">
        <v>8</v>
      </c>
    </row>
    <row r="10" spans="1:8" s="37" customFormat="1" ht="15" customHeight="1" thickTop="1" x14ac:dyDescent="0.25">
      <c r="A10" s="746" t="s">
        <v>33</v>
      </c>
      <c r="B10" s="747"/>
      <c r="C10" s="747"/>
      <c r="D10" s="747"/>
      <c r="E10" s="747"/>
      <c r="F10" s="748"/>
    </row>
    <row r="11" spans="1:8" s="37" customFormat="1" ht="15" customHeight="1" x14ac:dyDescent="0.25">
      <c r="A11" s="72" t="s">
        <v>13</v>
      </c>
      <c r="B11" s="56" t="s">
        <v>106</v>
      </c>
      <c r="C11" s="56" t="s">
        <v>221</v>
      </c>
      <c r="D11" s="74">
        <f>'7.sz. melléklet'!D7+'8.sz. melléklet'!D8</f>
        <v>65865427</v>
      </c>
      <c r="E11" s="74">
        <f>'7.sz. melléklet'!E7+'8.sz. melléklet'!E8</f>
        <v>64301827</v>
      </c>
      <c r="F11" s="71">
        <f>E11/D11</f>
        <v>0.97626068680918143</v>
      </c>
    </row>
    <row r="12" spans="1:8" s="37" customFormat="1" ht="15" customHeight="1" x14ac:dyDescent="0.25">
      <c r="A12" s="72" t="s">
        <v>14</v>
      </c>
      <c r="B12" s="56" t="s">
        <v>492</v>
      </c>
      <c r="C12" s="56" t="s">
        <v>231</v>
      </c>
      <c r="D12" s="74">
        <f>'7.sz. melléklet'!D19+'8.sz. melléklet'!D18</f>
        <v>12300124</v>
      </c>
      <c r="E12" s="74">
        <f>'7.sz. melléklet'!E19+'8.sz. melléklet'!E18</f>
        <v>11852402</v>
      </c>
      <c r="F12" s="71">
        <f t="shared" ref="F12:F21" si="0">E12/D12</f>
        <v>0.9636002043556634</v>
      </c>
    </row>
    <row r="13" spans="1:8" s="37" customFormat="1" ht="15" customHeight="1" x14ac:dyDescent="0.25">
      <c r="A13" s="72" t="s">
        <v>42</v>
      </c>
      <c r="B13" s="56" t="s">
        <v>112</v>
      </c>
      <c r="C13" s="56" t="s">
        <v>232</v>
      </c>
      <c r="D13" s="74">
        <f>'7.sz. melléklet'!D20+'8.sz. melléklet'!D19</f>
        <v>118866245</v>
      </c>
      <c r="E13" s="74">
        <f>'7.sz. melléklet'!E20+'8.sz. melléklet'!E19</f>
        <v>104013586</v>
      </c>
      <c r="F13" s="71">
        <f t="shared" si="0"/>
        <v>0.8750472937039443</v>
      </c>
    </row>
    <row r="14" spans="1:8" s="37" customFormat="1" ht="15" customHeight="1" x14ac:dyDescent="0.25">
      <c r="A14" s="72" t="s">
        <v>43</v>
      </c>
      <c r="B14" s="56" t="s">
        <v>493</v>
      </c>
      <c r="C14" s="56" t="s">
        <v>255</v>
      </c>
      <c r="D14" s="74">
        <f>'7.sz. melléklet'!D30</f>
        <v>3000000</v>
      </c>
      <c r="E14" s="74">
        <f>'7.sz. melléklet'!E30</f>
        <v>3000000</v>
      </c>
      <c r="F14" s="71">
        <f t="shared" si="0"/>
        <v>1</v>
      </c>
    </row>
    <row r="15" spans="1:8" s="37" customFormat="1" ht="15" customHeight="1" x14ac:dyDescent="0.25">
      <c r="A15" s="72" t="s">
        <v>44</v>
      </c>
      <c r="B15" s="73" t="s">
        <v>399</v>
      </c>
      <c r="C15" s="308" t="s">
        <v>390</v>
      </c>
      <c r="D15" s="74">
        <f>'7.sz. melléklet'!D32</f>
        <v>581372</v>
      </c>
      <c r="E15" s="74">
        <f>'7.sz. melléklet'!E32</f>
        <v>581372</v>
      </c>
      <c r="F15" s="71">
        <f t="shared" si="0"/>
        <v>1</v>
      </c>
    </row>
    <row r="16" spans="1:8" s="37" customFormat="1" ht="24" x14ac:dyDescent="0.25">
      <c r="A16" s="72" t="s">
        <v>45</v>
      </c>
      <c r="B16" s="537" t="s">
        <v>476</v>
      </c>
      <c r="C16" s="56" t="s">
        <v>260</v>
      </c>
      <c r="D16" s="74">
        <f>'7.sz. melléklet'!D33</f>
        <v>20253850</v>
      </c>
      <c r="E16" s="74">
        <f>'7.sz. melléklet'!E33</f>
        <v>20253850</v>
      </c>
      <c r="F16" s="71">
        <f t="shared" si="0"/>
        <v>1</v>
      </c>
    </row>
    <row r="17" spans="1:6" s="37" customFormat="1" ht="24" x14ac:dyDescent="0.25">
      <c r="A17" s="72" t="s">
        <v>46</v>
      </c>
      <c r="B17" s="537" t="s">
        <v>477</v>
      </c>
      <c r="C17" s="56" t="s">
        <v>261</v>
      </c>
      <c r="D17" s="74">
        <f>'7.sz. melléklet'!D34</f>
        <v>7640000</v>
      </c>
      <c r="E17" s="74">
        <f>'7.sz. melléklet'!E34</f>
        <v>6150000</v>
      </c>
      <c r="F17" s="71">
        <f t="shared" si="0"/>
        <v>0.80497382198952883</v>
      </c>
    </row>
    <row r="18" spans="1:6" s="37" customFormat="1" ht="15" customHeight="1" x14ac:dyDescent="0.25">
      <c r="A18" s="725" t="s">
        <v>63</v>
      </c>
      <c r="B18" s="725"/>
      <c r="C18" s="290"/>
      <c r="D18" s="171">
        <f>SUM(D11:D17)</f>
        <v>228507018</v>
      </c>
      <c r="E18" s="171">
        <f>SUM(E11:E17)</f>
        <v>210153037</v>
      </c>
      <c r="F18" s="238">
        <f t="shared" si="0"/>
        <v>0.91967869888355025</v>
      </c>
    </row>
    <row r="19" spans="1:6" s="37" customFormat="1" ht="15" customHeight="1" x14ac:dyDescent="0.25">
      <c r="A19" s="72" t="s">
        <v>64</v>
      </c>
      <c r="B19" s="56" t="s">
        <v>36</v>
      </c>
      <c r="C19" s="56" t="s">
        <v>410</v>
      </c>
      <c r="D19" s="74">
        <f>'7.sz. melléklet'!D35</f>
        <v>48782569</v>
      </c>
      <c r="E19" s="74">
        <f>'7.sz. melléklet'!E35</f>
        <v>42844636</v>
      </c>
      <c r="F19" s="71">
        <f t="shared" si="0"/>
        <v>0.87827756672675439</v>
      </c>
    </row>
    <row r="20" spans="1:6" s="37" customFormat="1" ht="15" customHeight="1" thickBot="1" x14ac:dyDescent="0.3">
      <c r="A20" s="89" t="s">
        <v>71</v>
      </c>
      <c r="B20" s="538" t="s">
        <v>494</v>
      </c>
      <c r="C20" s="539"/>
      <c r="D20" s="579">
        <v>25</v>
      </c>
      <c r="E20" s="579">
        <v>25</v>
      </c>
      <c r="F20" s="61"/>
    </row>
    <row r="21" spans="1:6" ht="15" customHeight="1" thickTop="1" thickBot="1" x14ac:dyDescent="0.3">
      <c r="A21" s="745" t="s">
        <v>65</v>
      </c>
      <c r="B21" s="745"/>
      <c r="C21" s="260"/>
      <c r="D21" s="288">
        <f>SUM(D18:D19)</f>
        <v>277289587</v>
      </c>
      <c r="E21" s="288">
        <f>SUM(E18:E19)</f>
        <v>252997673</v>
      </c>
      <c r="F21" s="289">
        <f t="shared" si="0"/>
        <v>0.91239514522411547</v>
      </c>
    </row>
    <row r="22" spans="1:6" ht="15" customHeight="1" thickTop="1" x14ac:dyDescent="0.25"/>
  </sheetData>
  <sheetProtection selectLockedCells="1" selectUnlockedCells="1"/>
  <mergeCells count="5">
    <mergeCell ref="A18:B18"/>
    <mergeCell ref="A21:B21"/>
    <mergeCell ref="A4:H4"/>
    <mergeCell ref="A5:H5"/>
    <mergeCell ref="A10:F10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5" width="10.5546875" bestFit="1" customWidth="1"/>
    <col min="6" max="6" width="9.6640625" customWidth="1"/>
    <col min="7" max="7" width="8.88671875" customWidth="1"/>
    <col min="8" max="8" width="9.109375" customWidth="1"/>
  </cols>
  <sheetData>
    <row r="1" spans="1:8" s="37" customFormat="1" ht="15" customHeight="1" x14ac:dyDescent="0.25">
      <c r="B1" s="3"/>
      <c r="C1" s="3"/>
      <c r="D1" s="3"/>
      <c r="E1" s="3"/>
      <c r="F1" s="3"/>
      <c r="H1" s="464" t="s">
        <v>415</v>
      </c>
    </row>
    <row r="2" spans="1:8" s="37" customFormat="1" ht="15" customHeight="1" x14ac:dyDescent="0.25">
      <c r="A2" s="3"/>
      <c r="B2" s="3"/>
      <c r="C2" s="3"/>
      <c r="D2" s="3"/>
      <c r="E2" s="3"/>
      <c r="F2" s="3"/>
      <c r="H2" s="2" t="str">
        <f>'1.sz. melléklet'!G2</f>
        <v>az .../2020. (VII…..) önkormányzati rendelethez</v>
      </c>
    </row>
    <row r="3" spans="1:8" s="37" customFormat="1" ht="15" customHeight="1" x14ac:dyDescent="0.25">
      <c r="A3" s="39"/>
      <c r="B3" s="40"/>
      <c r="C3" s="40"/>
      <c r="D3" s="40"/>
      <c r="E3" s="40"/>
      <c r="F3" s="40"/>
    </row>
    <row r="4" spans="1:8" s="37" customFormat="1" ht="15" customHeight="1" x14ac:dyDescent="0.25">
      <c r="A4" s="741" t="s">
        <v>543</v>
      </c>
      <c r="B4" s="741"/>
      <c r="C4" s="741"/>
      <c r="D4" s="741"/>
      <c r="E4" s="741"/>
      <c r="F4" s="741"/>
      <c r="G4" s="741"/>
      <c r="H4" s="741"/>
    </row>
    <row r="5" spans="1:8" s="37" customFormat="1" ht="15" customHeight="1" x14ac:dyDescent="0.25">
      <c r="A5" s="40"/>
      <c r="B5" s="40"/>
      <c r="C5" s="40"/>
      <c r="D5" s="40"/>
      <c r="E5" s="40"/>
      <c r="F5" s="40"/>
      <c r="G5" s="40"/>
    </row>
    <row r="6" spans="1:8" s="37" customFormat="1" ht="15" customHeight="1" thickBot="1" x14ac:dyDescent="0.25">
      <c r="A6" s="39"/>
      <c r="B6" s="39"/>
      <c r="C6" s="39"/>
      <c r="D6" s="90"/>
      <c r="E6" s="90"/>
      <c r="F6" s="6" t="s">
        <v>194</v>
      </c>
    </row>
    <row r="7" spans="1:8" s="37" customFormat="1" ht="36.6" thickTop="1" x14ac:dyDescent="0.25">
      <c r="A7" s="7" t="s">
        <v>1</v>
      </c>
      <c r="B7" s="8" t="s">
        <v>2</v>
      </c>
      <c r="C7" s="9" t="s">
        <v>220</v>
      </c>
      <c r="D7" s="9" t="s">
        <v>526</v>
      </c>
      <c r="E7" s="9" t="s">
        <v>601</v>
      </c>
      <c r="F7" s="410" t="s">
        <v>599</v>
      </c>
    </row>
    <row r="8" spans="1:8" s="37" customFormat="1" ht="15" customHeight="1" thickBot="1" x14ac:dyDescent="0.3">
      <c r="A8" s="10" t="s">
        <v>3</v>
      </c>
      <c r="B8" s="11" t="s">
        <v>4</v>
      </c>
      <c r="C8" s="12" t="s">
        <v>5</v>
      </c>
      <c r="D8" s="12" t="s">
        <v>6</v>
      </c>
      <c r="E8" s="12" t="s">
        <v>7</v>
      </c>
      <c r="F8" s="95" t="s">
        <v>8</v>
      </c>
    </row>
    <row r="9" spans="1:8" s="37" customFormat="1" ht="15" customHeight="1" thickTop="1" x14ac:dyDescent="0.25">
      <c r="A9" s="48" t="s">
        <v>13</v>
      </c>
      <c r="B9" s="42" t="s">
        <v>276</v>
      </c>
      <c r="C9" s="42" t="s">
        <v>277</v>
      </c>
      <c r="D9" s="43">
        <f>'7.sz. melléklet'!D41</f>
        <v>215124594</v>
      </c>
      <c r="E9" s="43">
        <f>'7.sz. melléklet'!E41</f>
        <v>247601173</v>
      </c>
      <c r="F9" s="19">
        <f>E9/D9</f>
        <v>1.1509663697494299</v>
      </c>
    </row>
    <row r="10" spans="1:8" s="37" customFormat="1" ht="15" customHeight="1" x14ac:dyDescent="0.25">
      <c r="A10" s="243" t="s">
        <v>14</v>
      </c>
      <c r="B10" s="291" t="s">
        <v>189</v>
      </c>
      <c r="C10" s="291" t="s">
        <v>263</v>
      </c>
      <c r="D10" s="292">
        <f>'7.sz. melléklet'!D36+'8.sz. melléklet'!D27</f>
        <v>39749640</v>
      </c>
      <c r="E10" s="292">
        <f>'7.sz. melléklet'!E36+'8.sz. melléklet'!E27</f>
        <v>39521164</v>
      </c>
      <c r="F10" s="19">
        <f t="shared" ref="F10:F12" si="0">E10/D10</f>
        <v>0.99425212404439389</v>
      </c>
      <c r="H10" s="160"/>
    </row>
    <row r="11" spans="1:8" s="37" customFormat="1" ht="15" customHeight="1" thickBot="1" x14ac:dyDescent="0.3">
      <c r="A11" s="72" t="s">
        <v>42</v>
      </c>
      <c r="B11" s="293" t="s">
        <v>120</v>
      </c>
      <c r="C11" s="293" t="s">
        <v>284</v>
      </c>
      <c r="D11" s="540">
        <f>'7.sz. melléklet'!D45</f>
        <v>0</v>
      </c>
      <c r="E11" s="540">
        <f>'7.sz. melléklet'!E45</f>
        <v>505811</v>
      </c>
      <c r="F11" s="541"/>
      <c r="G11" s="160"/>
    </row>
    <row r="12" spans="1:8" s="37" customFormat="1" ht="15" customHeight="1" thickTop="1" thickBot="1" x14ac:dyDescent="0.3">
      <c r="A12" s="745" t="s">
        <v>68</v>
      </c>
      <c r="B12" s="745"/>
      <c r="C12" s="244"/>
      <c r="D12" s="62">
        <f>SUM(D9:D11)</f>
        <v>254874234</v>
      </c>
      <c r="E12" s="62">
        <f>SUM(E9:E11)</f>
        <v>287628148</v>
      </c>
      <c r="F12" s="88">
        <f t="shared" si="0"/>
        <v>1.1285101027513045</v>
      </c>
    </row>
    <row r="13" spans="1:8" ht="13.8" thickTop="1" x14ac:dyDescent="0.25"/>
  </sheetData>
  <sheetProtection selectLockedCells="1" selectUnlockedCells="1"/>
  <mergeCells count="2">
    <mergeCell ref="A12:B12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4" width="11" bestFit="1" customWidth="1"/>
    <col min="5" max="5" width="9.5546875" style="253" customWidth="1"/>
    <col min="6" max="6" width="11" bestFit="1" customWidth="1"/>
    <col min="7" max="7" width="11" customWidth="1"/>
    <col min="8" max="8" width="9.5546875" customWidth="1"/>
    <col min="9" max="9" width="7.88671875" style="253" customWidth="1"/>
    <col min="10" max="10" width="7.88671875" customWidth="1"/>
    <col min="11" max="12" width="8.33203125" customWidth="1"/>
    <col min="13" max="13" width="7.6640625" customWidth="1"/>
    <col min="14" max="14" width="8.6640625" bestFit="1" customWidth="1"/>
  </cols>
  <sheetData>
    <row r="1" spans="1:12" s="40" customFormat="1" ht="12" x14ac:dyDescent="0.25">
      <c r="B1" s="54"/>
      <c r="C1" s="54"/>
      <c r="D1" s="54"/>
      <c r="E1" s="520"/>
      <c r="F1" s="54"/>
      <c r="G1" s="54"/>
      <c r="H1" s="54"/>
      <c r="L1" s="38" t="s">
        <v>416</v>
      </c>
    </row>
    <row r="2" spans="1:12" s="40" customFormat="1" ht="12" x14ac:dyDescent="0.25">
      <c r="A2" s="3"/>
      <c r="B2" s="3"/>
      <c r="C2" s="3"/>
      <c r="D2" s="3"/>
      <c r="E2" s="3"/>
      <c r="F2" s="3"/>
      <c r="G2" s="3"/>
      <c r="H2" s="3"/>
      <c r="L2" s="2" t="str">
        <f>'1.sz. melléklet'!G2</f>
        <v>az .../2020. (VII…..) önkormányzati rendelethez</v>
      </c>
    </row>
    <row r="3" spans="1:12" s="40" customFormat="1" ht="6.75" customHeight="1" x14ac:dyDescent="0.25">
      <c r="A3" s="39"/>
    </row>
    <row r="4" spans="1:12" s="40" customFormat="1" ht="12" x14ac:dyDescent="0.25">
      <c r="A4" s="741" t="s">
        <v>544</v>
      </c>
      <c r="B4" s="741"/>
      <c r="C4" s="741"/>
      <c r="D4" s="741"/>
      <c r="E4" s="741"/>
      <c r="F4" s="741"/>
      <c r="G4" s="741"/>
      <c r="H4" s="741"/>
      <c r="I4" s="741"/>
      <c r="J4" s="741"/>
      <c r="K4" s="741"/>
      <c r="L4" s="741"/>
    </row>
    <row r="5" spans="1:12" s="40" customFormat="1" ht="12.6" thickBot="1" x14ac:dyDescent="0.25">
      <c r="J5" s="6" t="s">
        <v>194</v>
      </c>
      <c r="L5" s="6"/>
    </row>
    <row r="6" spans="1:12" s="40" customFormat="1" ht="31.2" thickTop="1" x14ac:dyDescent="0.25">
      <c r="A6" s="330" t="s">
        <v>69</v>
      </c>
      <c r="B6" s="331" t="s">
        <v>70</v>
      </c>
      <c r="C6" s="542" t="s">
        <v>602</v>
      </c>
      <c r="D6" s="332" t="s">
        <v>603</v>
      </c>
      <c r="E6" s="410" t="s">
        <v>599</v>
      </c>
      <c r="F6" s="334" t="s">
        <v>604</v>
      </c>
      <c r="G6" s="334" t="s">
        <v>605</v>
      </c>
      <c r="H6" s="410" t="s">
        <v>599</v>
      </c>
      <c r="I6" s="335" t="s">
        <v>191</v>
      </c>
      <c r="J6" s="333" t="s">
        <v>192</v>
      </c>
    </row>
    <row r="7" spans="1:12" s="40" customFormat="1" ht="12.6" thickBot="1" x14ac:dyDescent="0.3">
      <c r="A7" s="336" t="s">
        <v>3</v>
      </c>
      <c r="B7" s="337" t="s">
        <v>4</v>
      </c>
      <c r="C7" s="338" t="s">
        <v>5</v>
      </c>
      <c r="D7" s="338" t="s">
        <v>6</v>
      </c>
      <c r="E7" s="339" t="s">
        <v>7</v>
      </c>
      <c r="F7" s="340" t="s">
        <v>8</v>
      </c>
      <c r="G7" s="340" t="s">
        <v>9</v>
      </c>
      <c r="H7" s="341" t="s">
        <v>53</v>
      </c>
      <c r="I7" s="342" t="s">
        <v>11</v>
      </c>
      <c r="J7" s="343" t="s">
        <v>165</v>
      </c>
    </row>
    <row r="8" spans="1:12" s="40" customFormat="1" ht="21" thickTop="1" x14ac:dyDescent="0.25">
      <c r="A8" s="96" t="s">
        <v>13</v>
      </c>
      <c r="B8" s="97" t="s">
        <v>360</v>
      </c>
      <c r="C8" s="105">
        <v>3405503</v>
      </c>
      <c r="D8" s="105">
        <v>2895965</v>
      </c>
      <c r="E8" s="344">
        <f>D8/C8</f>
        <v>0.85037804987985621</v>
      </c>
      <c r="F8" s="98">
        <v>35365901</v>
      </c>
      <c r="G8" s="98">
        <v>33818492</v>
      </c>
      <c r="H8" s="633">
        <f t="shared" ref="H8:H16" si="0">G8/F8</f>
        <v>0.95624573512208833</v>
      </c>
      <c r="I8" s="193" t="s">
        <v>193</v>
      </c>
      <c r="J8" s="194"/>
    </row>
    <row r="9" spans="1:12" s="40" customFormat="1" ht="12" x14ac:dyDescent="0.25">
      <c r="A9" s="99" t="s">
        <v>14</v>
      </c>
      <c r="B9" s="106" t="s">
        <v>382</v>
      </c>
      <c r="C9" s="101">
        <v>127000</v>
      </c>
      <c r="D9" s="101">
        <v>127000</v>
      </c>
      <c r="E9" s="344">
        <f t="shared" ref="E9:E12" si="1">D9/C9</f>
        <v>1</v>
      </c>
      <c r="F9" s="101">
        <v>1571768</v>
      </c>
      <c r="G9" s="101">
        <v>1571768</v>
      </c>
      <c r="H9" s="631">
        <f t="shared" si="0"/>
        <v>1</v>
      </c>
      <c r="I9" s="195" t="s">
        <v>193</v>
      </c>
      <c r="J9" s="196"/>
    </row>
    <row r="10" spans="1:12" s="40" customFormat="1" ht="20.399999999999999" x14ac:dyDescent="0.25">
      <c r="A10" s="99" t="s">
        <v>42</v>
      </c>
      <c r="B10" s="299" t="s">
        <v>358</v>
      </c>
      <c r="C10" s="101">
        <v>1963000</v>
      </c>
      <c r="D10" s="101">
        <v>2762000</v>
      </c>
      <c r="E10" s="344">
        <f t="shared" si="1"/>
        <v>1.4070300560366786</v>
      </c>
      <c r="F10" s="101">
        <v>7348000</v>
      </c>
      <c r="G10" s="101">
        <v>2410000</v>
      </c>
      <c r="H10" s="631">
        <f t="shared" si="0"/>
        <v>0.32798040283070223</v>
      </c>
      <c r="I10" s="195" t="s">
        <v>193</v>
      </c>
      <c r="J10" s="196"/>
    </row>
    <row r="11" spans="1:12" s="40" customFormat="1" ht="12" x14ac:dyDescent="0.25">
      <c r="A11" s="99" t="s">
        <v>43</v>
      </c>
      <c r="B11" s="299" t="s">
        <v>361</v>
      </c>
      <c r="C11" s="101">
        <v>3810000</v>
      </c>
      <c r="D11" s="101">
        <v>3810000</v>
      </c>
      <c r="E11" s="344">
        <f t="shared" si="1"/>
        <v>1</v>
      </c>
      <c r="F11" s="101">
        <v>14437838</v>
      </c>
      <c r="G11" s="101">
        <v>9391609</v>
      </c>
      <c r="H11" s="631">
        <f t="shared" si="0"/>
        <v>0.65048582758720519</v>
      </c>
      <c r="I11" s="195" t="s">
        <v>193</v>
      </c>
      <c r="J11" s="196"/>
    </row>
    <row r="12" spans="1:12" s="40" customFormat="1" ht="20.399999999999999" x14ac:dyDescent="0.25">
      <c r="A12" s="99" t="s">
        <v>44</v>
      </c>
      <c r="B12" s="100" t="s">
        <v>363</v>
      </c>
      <c r="C12" s="101">
        <v>68304478</v>
      </c>
      <c r="D12" s="101">
        <v>64528011</v>
      </c>
      <c r="E12" s="344">
        <f t="shared" si="1"/>
        <v>0.94471128232617485</v>
      </c>
      <c r="F12" s="101">
        <v>3353551</v>
      </c>
      <c r="G12" s="101">
        <v>3353551</v>
      </c>
      <c r="H12" s="631">
        <f t="shared" si="0"/>
        <v>1</v>
      </c>
      <c r="I12" s="195" t="s">
        <v>193</v>
      </c>
      <c r="J12" s="196"/>
    </row>
    <row r="13" spans="1:12" s="40" customFormat="1" ht="12" x14ac:dyDescent="0.25">
      <c r="A13" s="99" t="s">
        <v>45</v>
      </c>
      <c r="B13" s="100" t="s">
        <v>364</v>
      </c>
      <c r="C13" s="441"/>
      <c r="D13" s="441"/>
      <c r="E13" s="442"/>
      <c r="F13" s="101">
        <v>20253850</v>
      </c>
      <c r="G13" s="101">
        <v>20253850</v>
      </c>
      <c r="H13" s="631">
        <f t="shared" si="0"/>
        <v>1</v>
      </c>
      <c r="I13" s="195" t="s">
        <v>193</v>
      </c>
      <c r="J13" s="196"/>
    </row>
    <row r="14" spans="1:12" s="40" customFormat="1" ht="12.75" customHeight="1" x14ac:dyDescent="0.25">
      <c r="A14" s="99" t="s">
        <v>46</v>
      </c>
      <c r="B14" s="100" t="s">
        <v>366</v>
      </c>
      <c r="C14" s="441"/>
      <c r="D14" s="441"/>
      <c r="E14" s="443"/>
      <c r="F14" s="101">
        <v>185000</v>
      </c>
      <c r="G14" s="101">
        <v>185000</v>
      </c>
      <c r="H14" s="631">
        <f t="shared" si="0"/>
        <v>1</v>
      </c>
      <c r="I14" s="195" t="s">
        <v>193</v>
      </c>
      <c r="J14" s="196"/>
    </row>
    <row r="15" spans="1:12" s="40" customFormat="1" ht="12.75" customHeight="1" x14ac:dyDescent="0.25">
      <c r="A15" s="99" t="s">
        <v>64</v>
      </c>
      <c r="B15" s="100" t="s">
        <v>367</v>
      </c>
      <c r="C15" s="441"/>
      <c r="D15" s="441"/>
      <c r="E15" s="443"/>
      <c r="F15" s="101">
        <v>355000</v>
      </c>
      <c r="G15" s="101">
        <v>355000</v>
      </c>
      <c r="H15" s="631">
        <f t="shared" si="0"/>
        <v>1</v>
      </c>
      <c r="I15" s="195" t="s">
        <v>193</v>
      </c>
      <c r="J15" s="196"/>
    </row>
    <row r="16" spans="1:12" s="40" customFormat="1" ht="12.75" customHeight="1" x14ac:dyDescent="0.25">
      <c r="A16" s="99" t="s">
        <v>71</v>
      </c>
      <c r="B16" s="100" t="s">
        <v>472</v>
      </c>
      <c r="C16" s="101">
        <v>68946874</v>
      </c>
      <c r="D16" s="101">
        <v>68946874</v>
      </c>
      <c r="E16" s="344">
        <f>D16/C16</f>
        <v>1</v>
      </c>
      <c r="F16" s="101">
        <v>74039360</v>
      </c>
      <c r="G16" s="101">
        <v>74039360</v>
      </c>
      <c r="H16" s="631">
        <f t="shared" si="0"/>
        <v>1</v>
      </c>
      <c r="I16" s="195"/>
      <c r="J16" s="196" t="s">
        <v>193</v>
      </c>
    </row>
    <row r="17" spans="1:10" s="40" customFormat="1" ht="12" x14ac:dyDescent="0.25">
      <c r="A17" s="99" t="s">
        <v>72</v>
      </c>
      <c r="B17" s="106" t="s">
        <v>409</v>
      </c>
      <c r="C17" s="441"/>
      <c r="D17" s="441"/>
      <c r="E17" s="443"/>
      <c r="F17" s="441"/>
      <c r="G17" s="441"/>
      <c r="H17" s="443"/>
      <c r="I17" s="195" t="s">
        <v>193</v>
      </c>
      <c r="J17" s="196"/>
    </row>
    <row r="18" spans="1:10" s="40" customFormat="1" ht="12" x14ac:dyDescent="0.25">
      <c r="A18" s="99" t="s">
        <v>73</v>
      </c>
      <c r="B18" s="106" t="s">
        <v>552</v>
      </c>
      <c r="C18" s="101">
        <v>9790673</v>
      </c>
      <c r="D18" s="101">
        <v>9790673</v>
      </c>
      <c r="E18" s="344">
        <f>D18/C18</f>
        <v>1</v>
      </c>
      <c r="F18" s="101">
        <v>12713129</v>
      </c>
      <c r="G18" s="101">
        <v>12713129</v>
      </c>
      <c r="H18" s="632">
        <f t="shared" ref="H18:H27" si="2">G18/F18</f>
        <v>1</v>
      </c>
      <c r="I18" s="195"/>
      <c r="J18" s="196" t="s">
        <v>193</v>
      </c>
    </row>
    <row r="19" spans="1:10" s="40" customFormat="1" ht="20.399999999999999" x14ac:dyDescent="0.25">
      <c r="A19" s="99" t="s">
        <v>74</v>
      </c>
      <c r="B19" s="299" t="s">
        <v>354</v>
      </c>
      <c r="C19" s="441"/>
      <c r="D19" s="441"/>
      <c r="E19" s="443"/>
      <c r="F19" s="101">
        <v>29687486</v>
      </c>
      <c r="G19" s="101">
        <v>9160524</v>
      </c>
      <c r="H19" s="631">
        <f t="shared" si="2"/>
        <v>0.30856516446020388</v>
      </c>
      <c r="I19" s="195" t="s">
        <v>193</v>
      </c>
      <c r="J19" s="196"/>
    </row>
    <row r="20" spans="1:10" s="40" customFormat="1" ht="20.399999999999999" x14ac:dyDescent="0.25">
      <c r="A20" s="99" t="s">
        <v>75</v>
      </c>
      <c r="B20" s="299" t="s">
        <v>473</v>
      </c>
      <c r="C20" s="101">
        <v>67961992</v>
      </c>
      <c r="D20" s="101">
        <v>108548031</v>
      </c>
      <c r="E20" s="344">
        <f>D20/C20</f>
        <v>1.5971873072819878</v>
      </c>
      <c r="F20" s="101">
        <v>86892230</v>
      </c>
      <c r="G20" s="101">
        <v>139548604</v>
      </c>
      <c r="H20" s="631">
        <f t="shared" si="2"/>
        <v>1.6059963474294536</v>
      </c>
      <c r="I20" s="195"/>
      <c r="J20" s="196" t="s">
        <v>193</v>
      </c>
    </row>
    <row r="21" spans="1:10" s="40" customFormat="1" ht="20.399999999999999" x14ac:dyDescent="0.25">
      <c r="A21" s="99" t="s">
        <v>76</v>
      </c>
      <c r="B21" s="299" t="s">
        <v>353</v>
      </c>
      <c r="C21" s="441"/>
      <c r="D21" s="441"/>
      <c r="E21" s="444"/>
      <c r="F21" s="101">
        <v>1270000</v>
      </c>
      <c r="G21" s="101">
        <v>1270000</v>
      </c>
      <c r="H21" s="631">
        <f t="shared" si="2"/>
        <v>1</v>
      </c>
      <c r="I21" s="195" t="s">
        <v>193</v>
      </c>
      <c r="J21" s="196"/>
    </row>
    <row r="22" spans="1:10" s="40" customFormat="1" ht="12.75" customHeight="1" x14ac:dyDescent="0.25">
      <c r="A22" s="99" t="s">
        <v>77</v>
      </c>
      <c r="B22" s="299" t="s">
        <v>352</v>
      </c>
      <c r="C22" s="345">
        <v>10160000</v>
      </c>
      <c r="D22" s="345">
        <v>10160000</v>
      </c>
      <c r="E22" s="344">
        <f t="shared" ref="E22" si="3">D22/C22</f>
        <v>1</v>
      </c>
      <c r="F22" s="101">
        <v>9525000</v>
      </c>
      <c r="G22" s="101">
        <v>9525000</v>
      </c>
      <c r="H22" s="631">
        <f t="shared" si="2"/>
        <v>1</v>
      </c>
      <c r="I22" s="195" t="s">
        <v>193</v>
      </c>
      <c r="J22" s="196"/>
    </row>
    <row r="23" spans="1:10" s="40" customFormat="1" ht="12" x14ac:dyDescent="0.25">
      <c r="A23" s="99" t="s">
        <v>78</v>
      </c>
      <c r="B23" s="299" t="s">
        <v>551</v>
      </c>
      <c r="C23" s="345">
        <v>0</v>
      </c>
      <c r="D23" s="345">
        <v>7999966</v>
      </c>
      <c r="E23" s="443"/>
      <c r="F23" s="101">
        <v>24676859</v>
      </c>
      <c r="G23" s="101">
        <v>32923132</v>
      </c>
      <c r="H23" s="631">
        <f t="shared" si="2"/>
        <v>1.3341702848000225</v>
      </c>
      <c r="I23" s="195"/>
      <c r="J23" s="196" t="s">
        <v>193</v>
      </c>
    </row>
    <row r="24" spans="1:10" s="40" customFormat="1" ht="12.75" customHeight="1" x14ac:dyDescent="0.25">
      <c r="A24" s="99" t="s">
        <v>79</v>
      </c>
      <c r="B24" s="100" t="s">
        <v>362</v>
      </c>
      <c r="C24" s="441"/>
      <c r="D24" s="441"/>
      <c r="E24" s="443"/>
      <c r="F24" s="101">
        <v>5462000</v>
      </c>
      <c r="G24" s="101">
        <v>5462000</v>
      </c>
      <c r="H24" s="631">
        <f t="shared" si="2"/>
        <v>1</v>
      </c>
      <c r="I24" s="195" t="s">
        <v>193</v>
      </c>
      <c r="J24" s="196"/>
    </row>
    <row r="25" spans="1:10" s="40" customFormat="1" ht="12.75" customHeight="1" x14ac:dyDescent="0.25">
      <c r="A25" s="99" t="s">
        <v>80</v>
      </c>
      <c r="B25" s="299" t="s">
        <v>359</v>
      </c>
      <c r="C25" s="101">
        <v>305000</v>
      </c>
      <c r="D25" s="101">
        <v>305000</v>
      </c>
      <c r="E25" s="344">
        <f>D25/C25</f>
        <v>1</v>
      </c>
      <c r="F25" s="101">
        <v>33833740</v>
      </c>
      <c r="G25" s="101">
        <v>33483740</v>
      </c>
      <c r="H25" s="631">
        <f t="shared" si="2"/>
        <v>0.9896552967540686</v>
      </c>
      <c r="I25" s="195" t="s">
        <v>193</v>
      </c>
      <c r="J25" s="196"/>
    </row>
    <row r="26" spans="1:10" s="40" customFormat="1" ht="12.75" customHeight="1" x14ac:dyDescent="0.25">
      <c r="A26" s="99" t="s">
        <v>81</v>
      </c>
      <c r="B26" s="299" t="s">
        <v>456</v>
      </c>
      <c r="C26" s="441"/>
      <c r="D26" s="441"/>
      <c r="E26" s="443"/>
      <c r="F26" s="101">
        <v>14957519</v>
      </c>
      <c r="G26" s="101">
        <v>14957519</v>
      </c>
      <c r="H26" s="631">
        <f t="shared" si="2"/>
        <v>1</v>
      </c>
      <c r="I26" s="195" t="s">
        <v>193</v>
      </c>
      <c r="J26" s="196"/>
    </row>
    <row r="27" spans="1:10" s="40" customFormat="1" ht="12.75" customHeight="1" x14ac:dyDescent="0.25">
      <c r="A27" s="99" t="s">
        <v>82</v>
      </c>
      <c r="B27" s="100" t="s">
        <v>370</v>
      </c>
      <c r="C27" s="441"/>
      <c r="D27" s="441"/>
      <c r="E27" s="443"/>
      <c r="F27" s="101">
        <v>1046000</v>
      </c>
      <c r="G27" s="101">
        <v>1290000</v>
      </c>
      <c r="H27" s="631">
        <f t="shared" si="2"/>
        <v>1.2332695984703632</v>
      </c>
      <c r="I27" s="195" t="s">
        <v>193</v>
      </c>
      <c r="J27" s="196"/>
    </row>
    <row r="28" spans="1:10" s="40" customFormat="1" ht="12.75" customHeight="1" thickBot="1" x14ac:dyDescent="0.3">
      <c r="A28" s="346" t="s">
        <v>83</v>
      </c>
      <c r="B28" s="347" t="s">
        <v>371</v>
      </c>
      <c r="C28" s="445"/>
      <c r="D28" s="445"/>
      <c r="E28" s="446"/>
      <c r="F28" s="108">
        <v>0</v>
      </c>
      <c r="G28" s="108">
        <v>0</v>
      </c>
      <c r="H28" s="443"/>
      <c r="I28" s="328" t="s">
        <v>193</v>
      </c>
      <c r="J28" s="348"/>
    </row>
    <row r="29" spans="1:10" s="40" customFormat="1" ht="6.75" customHeight="1" thickTop="1" x14ac:dyDescent="0.25">
      <c r="A29" s="93"/>
      <c r="B29" s="349"/>
      <c r="C29" s="350"/>
      <c r="D29" s="350"/>
      <c r="E29" s="351"/>
      <c r="F29" s="350"/>
      <c r="G29" s="350"/>
      <c r="H29" s="351"/>
      <c r="I29" s="352"/>
      <c r="J29" s="352"/>
    </row>
    <row r="30" spans="1:10" s="40" customFormat="1" ht="6.75" customHeight="1" thickBot="1" x14ac:dyDescent="0.3">
      <c r="A30" s="314"/>
      <c r="B30" s="353"/>
      <c r="C30" s="354"/>
      <c r="D30" s="354"/>
      <c r="E30" s="102"/>
      <c r="F30" s="354"/>
      <c r="G30" s="354"/>
      <c r="H30" s="102"/>
      <c r="I30" s="355"/>
      <c r="J30" s="355"/>
    </row>
    <row r="31" spans="1:10" s="40" customFormat="1" ht="12.6" thickTop="1" x14ac:dyDescent="0.25">
      <c r="A31" s="103" t="s">
        <v>84</v>
      </c>
      <c r="B31" s="104" t="s">
        <v>373</v>
      </c>
      <c r="C31" s="447"/>
      <c r="D31" s="447"/>
      <c r="E31" s="448"/>
      <c r="F31" s="105">
        <v>815000</v>
      </c>
      <c r="G31" s="105">
        <v>815000</v>
      </c>
      <c r="H31" s="634">
        <f t="shared" ref="H31:H55" si="4">G31/F31</f>
        <v>1</v>
      </c>
      <c r="I31" s="199" t="s">
        <v>193</v>
      </c>
      <c r="J31" s="200"/>
    </row>
    <row r="32" spans="1:10" s="40" customFormat="1" ht="12.75" customHeight="1" x14ac:dyDescent="0.25">
      <c r="A32" s="99" t="s">
        <v>85</v>
      </c>
      <c r="B32" s="100" t="s">
        <v>374</v>
      </c>
      <c r="C32" s="101">
        <v>3600000</v>
      </c>
      <c r="D32" s="101">
        <v>3600000</v>
      </c>
      <c r="E32" s="344">
        <f>D32/C32</f>
        <v>1</v>
      </c>
      <c r="F32" s="101">
        <v>3007380</v>
      </c>
      <c r="G32" s="101">
        <v>3007380</v>
      </c>
      <c r="H32" s="631">
        <f t="shared" si="4"/>
        <v>1</v>
      </c>
      <c r="I32" s="195" t="s">
        <v>193</v>
      </c>
      <c r="J32" s="196"/>
    </row>
    <row r="33" spans="1:13" s="40" customFormat="1" ht="12.75" customHeight="1" x14ac:dyDescent="0.25">
      <c r="A33" s="99" t="s">
        <v>86</v>
      </c>
      <c r="B33" s="100" t="s">
        <v>372</v>
      </c>
      <c r="C33" s="441"/>
      <c r="D33" s="441"/>
      <c r="E33" s="443"/>
      <c r="F33" s="101">
        <v>150000</v>
      </c>
      <c r="G33" s="101">
        <v>150000</v>
      </c>
      <c r="H33" s="631">
        <f t="shared" si="4"/>
        <v>1</v>
      </c>
      <c r="I33" s="195" t="s">
        <v>193</v>
      </c>
      <c r="J33" s="196"/>
    </row>
    <row r="34" spans="1:13" s="40" customFormat="1" ht="12.75" customHeight="1" x14ac:dyDescent="0.25">
      <c r="A34" s="99" t="s">
        <v>87</v>
      </c>
      <c r="B34" s="106" t="s">
        <v>380</v>
      </c>
      <c r="C34" s="441"/>
      <c r="D34" s="441"/>
      <c r="E34" s="443"/>
      <c r="F34" s="101">
        <v>1223592</v>
      </c>
      <c r="G34" s="101">
        <v>1223592</v>
      </c>
      <c r="H34" s="631">
        <f t="shared" si="4"/>
        <v>1</v>
      </c>
      <c r="I34" s="195" t="s">
        <v>193</v>
      </c>
      <c r="J34" s="196"/>
    </row>
    <row r="35" spans="1:13" s="40" customFormat="1" ht="12.75" customHeight="1" x14ac:dyDescent="0.25">
      <c r="A35" s="99" t="s">
        <v>88</v>
      </c>
      <c r="B35" s="356" t="s">
        <v>381</v>
      </c>
      <c r="C35" s="301">
        <v>55868000</v>
      </c>
      <c r="D35" s="301">
        <v>42731000</v>
      </c>
      <c r="E35" s="344">
        <f t="shared" ref="E35:E37" si="5">D35/C35</f>
        <v>0.7648564473401589</v>
      </c>
      <c r="F35" s="301">
        <v>48348299</v>
      </c>
      <c r="G35" s="301">
        <v>37630299</v>
      </c>
      <c r="H35" s="631">
        <f t="shared" si="4"/>
        <v>0.77831691658893731</v>
      </c>
      <c r="I35" s="195"/>
      <c r="J35" s="196" t="s">
        <v>193</v>
      </c>
    </row>
    <row r="36" spans="1:13" s="40" customFormat="1" ht="12.75" customHeight="1" x14ac:dyDescent="0.25">
      <c r="A36" s="99" t="s">
        <v>89</v>
      </c>
      <c r="B36" s="300" t="s">
        <v>355</v>
      </c>
      <c r="C36" s="105">
        <v>840000</v>
      </c>
      <c r="D36" s="105">
        <v>840000</v>
      </c>
      <c r="E36" s="344">
        <f t="shared" si="5"/>
        <v>1</v>
      </c>
      <c r="F36" s="105">
        <v>540000</v>
      </c>
      <c r="G36" s="105">
        <v>540000</v>
      </c>
      <c r="H36" s="631">
        <f t="shared" si="4"/>
        <v>1</v>
      </c>
      <c r="I36" s="199"/>
      <c r="J36" s="200" t="s">
        <v>193</v>
      </c>
    </row>
    <row r="37" spans="1:13" s="40" customFormat="1" ht="12.75" customHeight="1" x14ac:dyDescent="0.25">
      <c r="A37" s="99" t="s">
        <v>90</v>
      </c>
      <c r="B37" s="97" t="s">
        <v>496</v>
      </c>
      <c r="C37" s="98">
        <v>1246303</v>
      </c>
      <c r="D37" s="98">
        <v>1246303</v>
      </c>
      <c r="E37" s="344">
        <f t="shared" si="5"/>
        <v>1</v>
      </c>
      <c r="F37" s="98">
        <v>458250</v>
      </c>
      <c r="G37" s="98">
        <v>458250</v>
      </c>
      <c r="H37" s="631">
        <f t="shared" si="4"/>
        <v>1</v>
      </c>
      <c r="I37" s="521"/>
      <c r="J37" s="200" t="s">
        <v>193</v>
      </c>
    </row>
    <row r="38" spans="1:13" s="40" customFormat="1" ht="12.75" customHeight="1" x14ac:dyDescent="0.25">
      <c r="A38" s="99" t="s">
        <v>91</v>
      </c>
      <c r="B38" s="356" t="s">
        <v>379</v>
      </c>
      <c r="C38" s="449"/>
      <c r="D38" s="449"/>
      <c r="E38" s="450"/>
      <c r="F38" s="301">
        <v>919167</v>
      </c>
      <c r="G38" s="301">
        <v>919167</v>
      </c>
      <c r="H38" s="631">
        <f t="shared" si="4"/>
        <v>1</v>
      </c>
      <c r="I38" s="195" t="s">
        <v>193</v>
      </c>
      <c r="J38" s="196"/>
    </row>
    <row r="39" spans="1:13" s="40" customFormat="1" ht="20.399999999999999" x14ac:dyDescent="0.25">
      <c r="A39" s="99" t="s">
        <v>92</v>
      </c>
      <c r="B39" s="580" t="s">
        <v>553</v>
      </c>
      <c r="C39" s="581">
        <v>462934</v>
      </c>
      <c r="D39" s="581">
        <v>462934</v>
      </c>
      <c r="E39" s="344">
        <f t="shared" ref="E39:E42" si="6">D39/C39</f>
        <v>1</v>
      </c>
      <c r="F39" s="581">
        <v>210000</v>
      </c>
      <c r="G39" s="581">
        <v>210000</v>
      </c>
      <c r="H39" s="631">
        <f t="shared" si="4"/>
        <v>1</v>
      </c>
      <c r="I39" s="195" t="s">
        <v>193</v>
      </c>
      <c r="J39" s="200"/>
    </row>
    <row r="40" spans="1:13" s="40" customFormat="1" ht="20.399999999999999" x14ac:dyDescent="0.25">
      <c r="A40" s="99" t="s">
        <v>93</v>
      </c>
      <c r="B40" s="107" t="s">
        <v>501</v>
      </c>
      <c r="C40" s="105">
        <v>127000</v>
      </c>
      <c r="D40" s="105">
        <v>127000</v>
      </c>
      <c r="E40" s="344">
        <f t="shared" si="6"/>
        <v>1</v>
      </c>
      <c r="F40" s="105">
        <v>18209348</v>
      </c>
      <c r="G40" s="105">
        <v>17910348</v>
      </c>
      <c r="H40" s="631">
        <f t="shared" si="4"/>
        <v>0.9835798623871651</v>
      </c>
      <c r="I40" s="195" t="s">
        <v>193</v>
      </c>
      <c r="J40" s="200"/>
    </row>
    <row r="41" spans="1:13" s="40" customFormat="1" ht="12.75" customHeight="1" x14ac:dyDescent="0.25">
      <c r="A41" s="99" t="s">
        <v>94</v>
      </c>
      <c r="B41" s="104" t="s">
        <v>357</v>
      </c>
      <c r="C41" s="105">
        <v>762000</v>
      </c>
      <c r="D41" s="105">
        <v>762000</v>
      </c>
      <c r="E41" s="344">
        <f t="shared" si="6"/>
        <v>1</v>
      </c>
      <c r="F41" s="105">
        <v>1524000</v>
      </c>
      <c r="G41" s="105">
        <v>1143000</v>
      </c>
      <c r="H41" s="631">
        <f t="shared" si="4"/>
        <v>0.75</v>
      </c>
      <c r="I41" s="195"/>
      <c r="J41" s="200" t="s">
        <v>193</v>
      </c>
    </row>
    <row r="42" spans="1:13" s="40" customFormat="1" ht="12.75" customHeight="1" x14ac:dyDescent="0.25">
      <c r="A42" s="99" t="s">
        <v>95</v>
      </c>
      <c r="B42" s="106" t="s">
        <v>378</v>
      </c>
      <c r="C42" s="101">
        <v>3748490</v>
      </c>
      <c r="D42" s="432">
        <v>3748490</v>
      </c>
      <c r="E42" s="344">
        <f t="shared" si="6"/>
        <v>1</v>
      </c>
      <c r="F42" s="101">
        <v>7540000</v>
      </c>
      <c r="G42" s="101">
        <v>6050000</v>
      </c>
      <c r="H42" s="631">
        <f t="shared" si="4"/>
        <v>0.80238726790450932</v>
      </c>
      <c r="I42" s="195"/>
      <c r="J42" s="200" t="s">
        <v>193</v>
      </c>
    </row>
    <row r="43" spans="1:13" s="40" customFormat="1" ht="12.75" customHeight="1" x14ac:dyDescent="0.25">
      <c r="A43" s="99" t="s">
        <v>96</v>
      </c>
      <c r="B43" s="100" t="s">
        <v>518</v>
      </c>
      <c r="C43" s="101">
        <v>0</v>
      </c>
      <c r="D43" s="101">
        <v>0</v>
      </c>
      <c r="E43" s="443"/>
      <c r="F43" s="101">
        <v>0</v>
      </c>
      <c r="G43" s="101">
        <v>0</v>
      </c>
      <c r="H43" s="450"/>
      <c r="I43" s="195"/>
      <c r="J43" s="196" t="s">
        <v>193</v>
      </c>
    </row>
    <row r="44" spans="1:13" s="40" customFormat="1" ht="12.75" customHeight="1" x14ac:dyDescent="0.25">
      <c r="A44" s="99" t="s">
        <v>97</v>
      </c>
      <c r="B44" s="100" t="s">
        <v>365</v>
      </c>
      <c r="C44" s="441"/>
      <c r="D44" s="441"/>
      <c r="E44" s="443"/>
      <c r="F44" s="101">
        <v>935114</v>
      </c>
      <c r="G44" s="101">
        <v>0</v>
      </c>
      <c r="H44" s="631">
        <f t="shared" si="4"/>
        <v>0</v>
      </c>
      <c r="I44" s="195"/>
      <c r="J44" s="196" t="s">
        <v>193</v>
      </c>
    </row>
    <row r="45" spans="1:13" s="40" customFormat="1" ht="12.75" customHeight="1" x14ac:dyDescent="0.25">
      <c r="A45" s="99" t="s">
        <v>98</v>
      </c>
      <c r="B45" s="100" t="s">
        <v>368</v>
      </c>
      <c r="C45" s="441"/>
      <c r="D45" s="441"/>
      <c r="E45" s="443"/>
      <c r="F45" s="101">
        <v>15793635</v>
      </c>
      <c r="G45" s="101">
        <v>15272065</v>
      </c>
      <c r="H45" s="631">
        <f t="shared" si="4"/>
        <v>0.96697593682518301</v>
      </c>
      <c r="I45" s="195" t="s">
        <v>193</v>
      </c>
      <c r="J45" s="196"/>
    </row>
    <row r="46" spans="1:13" s="40" customFormat="1" ht="12" x14ac:dyDescent="0.25">
      <c r="A46" s="99" t="s">
        <v>99</v>
      </c>
      <c r="B46" s="299" t="s">
        <v>369</v>
      </c>
      <c r="C46" s="101">
        <v>1200041</v>
      </c>
      <c r="D46" s="101">
        <v>1200041</v>
      </c>
      <c r="E46" s="344">
        <f>D46/C46</f>
        <v>1</v>
      </c>
      <c r="F46" s="101">
        <v>4160365</v>
      </c>
      <c r="G46" s="101">
        <v>4166935</v>
      </c>
      <c r="H46" s="631">
        <f t="shared" si="4"/>
        <v>1.0015791883644825</v>
      </c>
      <c r="I46" s="195" t="s">
        <v>193</v>
      </c>
      <c r="J46" s="196"/>
      <c r="L46" s="523"/>
    </row>
    <row r="47" spans="1:13" s="40" customFormat="1" ht="12.75" customHeight="1" x14ac:dyDescent="0.25">
      <c r="A47" s="99" t="s">
        <v>100</v>
      </c>
      <c r="B47" s="100" t="s">
        <v>356</v>
      </c>
      <c r="C47" s="432">
        <v>20000</v>
      </c>
      <c r="D47" s="432">
        <v>20000</v>
      </c>
      <c r="E47" s="344">
        <f>D47/C47</f>
        <v>1</v>
      </c>
      <c r="F47" s="101">
        <v>1496000</v>
      </c>
      <c r="G47" s="101">
        <v>1496000</v>
      </c>
      <c r="H47" s="631">
        <f t="shared" si="4"/>
        <v>1</v>
      </c>
      <c r="I47" s="195" t="s">
        <v>193</v>
      </c>
      <c r="J47" s="196"/>
      <c r="M47" s="523"/>
    </row>
    <row r="48" spans="1:13" s="40" customFormat="1" ht="12.75" customHeight="1" x14ac:dyDescent="0.25">
      <c r="A48" s="99" t="s">
        <v>101</v>
      </c>
      <c r="B48" s="100" t="s">
        <v>375</v>
      </c>
      <c r="C48" s="451"/>
      <c r="D48" s="451"/>
      <c r="E48" s="443"/>
      <c r="F48" s="101">
        <v>0</v>
      </c>
      <c r="G48" s="101">
        <v>0</v>
      </c>
      <c r="H48" s="443"/>
      <c r="I48" s="195" t="s">
        <v>193</v>
      </c>
      <c r="J48" s="196"/>
    </row>
    <row r="49" spans="1:10" s="40" customFormat="1" ht="12.75" customHeight="1" x14ac:dyDescent="0.25">
      <c r="A49" s="99" t="s">
        <v>474</v>
      </c>
      <c r="B49" s="104" t="s">
        <v>376</v>
      </c>
      <c r="C49" s="451"/>
      <c r="D49" s="451"/>
      <c r="E49" s="443"/>
      <c r="F49" s="105">
        <v>0</v>
      </c>
      <c r="G49" s="105">
        <v>0</v>
      </c>
      <c r="H49" s="443"/>
      <c r="I49" s="195" t="s">
        <v>193</v>
      </c>
      <c r="J49" s="196"/>
    </row>
    <row r="50" spans="1:10" s="40" customFormat="1" ht="12.75" customHeight="1" x14ac:dyDescent="0.25">
      <c r="A50" s="99" t="s">
        <v>495</v>
      </c>
      <c r="B50" s="452" t="s">
        <v>457</v>
      </c>
      <c r="C50" s="451"/>
      <c r="D50" s="451"/>
      <c r="E50" s="443"/>
      <c r="F50" s="98">
        <v>0</v>
      </c>
      <c r="G50" s="98">
        <v>0</v>
      </c>
      <c r="H50" s="443"/>
      <c r="I50" s="195" t="s">
        <v>193</v>
      </c>
      <c r="J50" s="348"/>
    </row>
    <row r="51" spans="1:10" s="40" customFormat="1" ht="20.399999999999999" x14ac:dyDescent="0.25">
      <c r="A51" s="99" t="s">
        <v>524</v>
      </c>
      <c r="B51" s="453" t="s">
        <v>377</v>
      </c>
      <c r="C51" s="451"/>
      <c r="D51" s="451"/>
      <c r="E51" s="443"/>
      <c r="F51" s="301">
        <v>3809050</v>
      </c>
      <c r="G51" s="301">
        <v>3809050</v>
      </c>
      <c r="H51" s="631">
        <f t="shared" si="4"/>
        <v>1</v>
      </c>
      <c r="I51" s="195" t="s">
        <v>193</v>
      </c>
      <c r="J51" s="196"/>
    </row>
    <row r="52" spans="1:10" s="40" customFormat="1" ht="21" thickBot="1" x14ac:dyDescent="0.3">
      <c r="A52" s="99" t="s">
        <v>525</v>
      </c>
      <c r="B52" s="452" t="s">
        <v>458</v>
      </c>
      <c r="C52" s="432">
        <v>106000000</v>
      </c>
      <c r="D52" s="432">
        <v>82500000</v>
      </c>
      <c r="E52" s="344">
        <f t="shared" ref="E52:E55" si="7">D52/C52</f>
        <v>0.77830188679245282</v>
      </c>
      <c r="F52" s="454"/>
      <c r="G52" s="454"/>
      <c r="H52" s="635"/>
      <c r="I52" s="197" t="s">
        <v>193</v>
      </c>
      <c r="J52" s="198"/>
    </row>
    <row r="53" spans="1:10" s="40" customFormat="1" ht="12.75" customHeight="1" thickTop="1" x14ac:dyDescent="0.25">
      <c r="A53" s="749" t="s">
        <v>102</v>
      </c>
      <c r="B53" s="749"/>
      <c r="C53" s="109">
        <f>SUM(C8:C52)</f>
        <v>408649288</v>
      </c>
      <c r="D53" s="109">
        <f>SUM(D8:D52)</f>
        <v>417111288</v>
      </c>
      <c r="E53" s="357">
        <f t="shared" si="7"/>
        <v>1.020707242734753</v>
      </c>
      <c r="F53" s="109">
        <f>SUM(F8:F52)</f>
        <v>486113431</v>
      </c>
      <c r="G53" s="109">
        <f>SUM(G8:G52)</f>
        <v>500513364</v>
      </c>
      <c r="H53" s="636">
        <f t="shared" si="4"/>
        <v>1.0296225779451875</v>
      </c>
      <c r="I53" s="199"/>
      <c r="J53" s="200"/>
    </row>
    <row r="54" spans="1:10" s="40" customFormat="1" ht="12.75" customHeight="1" thickBot="1" x14ac:dyDescent="0.3">
      <c r="A54" s="750" t="s">
        <v>103</v>
      </c>
      <c r="B54" s="750"/>
      <c r="C54" s="110">
        <f>'7.sz. melléklet'!D90+'8.sz. melléklet'!D39</f>
        <v>126246712</v>
      </c>
      <c r="D54" s="110">
        <f>'7.sz. melléklet'!E90+'8.sz. melléklet'!E39</f>
        <v>126246712</v>
      </c>
      <c r="E54" s="358">
        <f t="shared" si="7"/>
        <v>1</v>
      </c>
      <c r="F54" s="359">
        <f>'7.sz. melléklet'!D35</f>
        <v>48782569</v>
      </c>
      <c r="G54" s="359">
        <f>'7.sz. melléklet'!E35</f>
        <v>42844636</v>
      </c>
      <c r="H54" s="358">
        <f t="shared" si="4"/>
        <v>0.87827756672675439</v>
      </c>
      <c r="I54" s="197"/>
      <c r="J54" s="198"/>
    </row>
    <row r="55" spans="1:10" s="40" customFormat="1" ht="12.75" customHeight="1" thickTop="1" thickBot="1" x14ac:dyDescent="0.3">
      <c r="A55" s="751" t="s">
        <v>104</v>
      </c>
      <c r="B55" s="751"/>
      <c r="C55" s="111">
        <f>SUM(C53:C54)</f>
        <v>534896000</v>
      </c>
      <c r="D55" s="111">
        <f>SUM(D53:D54)</f>
        <v>543358000</v>
      </c>
      <c r="E55" s="360">
        <f t="shared" si="7"/>
        <v>1.0158198976997397</v>
      </c>
      <c r="F55" s="111">
        <f>SUM(F53:F54)</f>
        <v>534896000</v>
      </c>
      <c r="G55" s="111">
        <f>SUM(G53:G54)</f>
        <v>543358000</v>
      </c>
      <c r="H55" s="637">
        <f t="shared" si="4"/>
        <v>1.0158198976997397</v>
      </c>
      <c r="I55" s="191"/>
      <c r="J55" s="192"/>
    </row>
    <row r="56" spans="1:10" s="37" customFormat="1" ht="13.8" thickTop="1" x14ac:dyDescent="0.25">
      <c r="E56" s="526"/>
      <c r="H56" s="526"/>
    </row>
    <row r="57" spans="1:10" s="37" customFormat="1" x14ac:dyDescent="0.25">
      <c r="E57" s="526"/>
      <c r="H57" s="526"/>
    </row>
    <row r="58" spans="1:10" s="37" customFormat="1" x14ac:dyDescent="0.25">
      <c r="E58" s="526"/>
      <c r="H58" s="526"/>
    </row>
    <row r="59" spans="1:10" s="37" customFormat="1" x14ac:dyDescent="0.25">
      <c r="E59" s="526"/>
      <c r="H59" s="526"/>
    </row>
    <row r="60" spans="1:10" s="37" customFormat="1" x14ac:dyDescent="0.25">
      <c r="E60" s="526"/>
      <c r="H60" s="526"/>
    </row>
    <row r="61" spans="1:10" s="37" customFormat="1" x14ac:dyDescent="0.25">
      <c r="E61" s="526"/>
      <c r="H61" s="526"/>
    </row>
    <row r="62" spans="1:10" s="37" customFormat="1" x14ac:dyDescent="0.25">
      <c r="E62" s="526"/>
      <c r="H62" s="526"/>
    </row>
    <row r="63" spans="1:10" s="37" customFormat="1" x14ac:dyDescent="0.25">
      <c r="E63" s="526"/>
      <c r="H63" s="526"/>
    </row>
    <row r="64" spans="1:10" s="37" customFormat="1" x14ac:dyDescent="0.25">
      <c r="E64" s="526"/>
      <c r="H64" s="526"/>
    </row>
    <row r="65" spans="5:8" s="37" customFormat="1" x14ac:dyDescent="0.25">
      <c r="E65" s="526"/>
      <c r="H65" s="526"/>
    </row>
    <row r="66" spans="5:8" s="37" customFormat="1" x14ac:dyDescent="0.25">
      <c r="E66" s="526"/>
      <c r="H66" s="526"/>
    </row>
    <row r="67" spans="5:8" s="37" customFormat="1" x14ac:dyDescent="0.25">
      <c r="E67" s="526"/>
      <c r="H67" s="526"/>
    </row>
    <row r="68" spans="5:8" s="37" customFormat="1" x14ac:dyDescent="0.25">
      <c r="E68" s="526"/>
      <c r="H68" s="526"/>
    </row>
    <row r="69" spans="5:8" s="37" customFormat="1" x14ac:dyDescent="0.25">
      <c r="E69" s="526"/>
      <c r="H69" s="526"/>
    </row>
    <row r="70" spans="5:8" s="37" customFormat="1" x14ac:dyDescent="0.25">
      <c r="E70" s="526"/>
      <c r="H70" s="526"/>
    </row>
    <row r="71" spans="5:8" s="37" customFormat="1" x14ac:dyDescent="0.25">
      <c r="E71" s="526"/>
      <c r="H71" s="526"/>
    </row>
    <row r="72" spans="5:8" s="37" customFormat="1" x14ac:dyDescent="0.25">
      <c r="E72" s="526"/>
      <c r="H72" s="526"/>
    </row>
    <row r="73" spans="5:8" s="37" customFormat="1" x14ac:dyDescent="0.25">
      <c r="E73" s="526"/>
      <c r="H73" s="526"/>
    </row>
    <row r="74" spans="5:8" s="37" customFormat="1" x14ac:dyDescent="0.25">
      <c r="E74" s="526"/>
      <c r="H74" s="526"/>
    </row>
    <row r="75" spans="5:8" s="37" customFormat="1" x14ac:dyDescent="0.25">
      <c r="E75" s="526"/>
      <c r="H75" s="526"/>
    </row>
    <row r="76" spans="5:8" s="37" customFormat="1" x14ac:dyDescent="0.25">
      <c r="E76" s="526"/>
      <c r="H76" s="526"/>
    </row>
    <row r="77" spans="5:8" s="37" customFormat="1" x14ac:dyDescent="0.25">
      <c r="E77" s="526"/>
      <c r="H77" s="526"/>
    </row>
    <row r="78" spans="5:8" s="37" customFormat="1" x14ac:dyDescent="0.25">
      <c r="E78" s="526"/>
      <c r="H78" s="526"/>
    </row>
    <row r="79" spans="5:8" s="37" customFormat="1" x14ac:dyDescent="0.25">
      <c r="E79" s="526"/>
      <c r="H79" s="526"/>
    </row>
    <row r="80" spans="5:8" s="37" customFormat="1" x14ac:dyDescent="0.25">
      <c r="E80" s="526"/>
      <c r="H80" s="526"/>
    </row>
    <row r="81" spans="5:9" s="37" customFormat="1" x14ac:dyDescent="0.25">
      <c r="E81" s="526"/>
      <c r="H81" s="526"/>
    </row>
    <row r="82" spans="5:9" s="37" customFormat="1" x14ac:dyDescent="0.25">
      <c r="E82" s="526"/>
      <c r="H82" s="526"/>
    </row>
    <row r="83" spans="5:9" s="37" customFormat="1" x14ac:dyDescent="0.25">
      <c r="E83" s="526"/>
      <c r="H83" s="526"/>
    </row>
    <row r="84" spans="5:9" s="37" customFormat="1" x14ac:dyDescent="0.25">
      <c r="E84" s="526"/>
      <c r="I84" s="526"/>
    </row>
    <row r="85" spans="5:9" s="37" customFormat="1" x14ac:dyDescent="0.25">
      <c r="E85" s="526"/>
      <c r="I85" s="526"/>
    </row>
    <row r="86" spans="5:9" s="37" customFormat="1" x14ac:dyDescent="0.25">
      <c r="E86" s="526"/>
      <c r="I86" s="526"/>
    </row>
    <row r="87" spans="5:9" s="37" customFormat="1" x14ac:dyDescent="0.25">
      <c r="E87" s="526"/>
      <c r="I87" s="526"/>
    </row>
    <row r="88" spans="5:9" s="37" customFormat="1" x14ac:dyDescent="0.25">
      <c r="E88" s="526"/>
      <c r="I88" s="526"/>
    </row>
    <row r="89" spans="5:9" s="37" customFormat="1" x14ac:dyDescent="0.25">
      <c r="E89" s="526"/>
      <c r="I89" s="526"/>
    </row>
    <row r="90" spans="5:9" s="37" customFormat="1" x14ac:dyDescent="0.25">
      <c r="E90" s="526"/>
      <c r="I90" s="526"/>
    </row>
    <row r="91" spans="5:9" s="37" customFormat="1" x14ac:dyDescent="0.25">
      <c r="E91" s="526"/>
      <c r="I91" s="526"/>
    </row>
    <row r="92" spans="5:9" s="37" customFormat="1" x14ac:dyDescent="0.25">
      <c r="E92" s="526"/>
      <c r="I92" s="526"/>
    </row>
    <row r="93" spans="5:9" s="37" customFormat="1" x14ac:dyDescent="0.25">
      <c r="E93" s="526"/>
      <c r="I93" s="526"/>
    </row>
    <row r="94" spans="5:9" s="37" customFormat="1" x14ac:dyDescent="0.25">
      <c r="E94" s="526"/>
      <c r="I94" s="526"/>
    </row>
    <row r="95" spans="5:9" s="37" customFormat="1" x14ac:dyDescent="0.25">
      <c r="E95" s="526"/>
      <c r="I95" s="526"/>
    </row>
    <row r="96" spans="5:9" s="37" customFormat="1" x14ac:dyDescent="0.25">
      <c r="E96" s="526"/>
      <c r="I96" s="526"/>
    </row>
    <row r="97" spans="5:9" s="37" customFormat="1" x14ac:dyDescent="0.25">
      <c r="E97" s="526"/>
      <c r="I97" s="526"/>
    </row>
    <row r="98" spans="5:9" s="37" customFormat="1" x14ac:dyDescent="0.25">
      <c r="E98" s="526"/>
      <c r="I98" s="526"/>
    </row>
    <row r="99" spans="5:9" s="37" customFormat="1" x14ac:dyDescent="0.25">
      <c r="E99" s="526"/>
      <c r="I99" s="526"/>
    </row>
    <row r="100" spans="5:9" s="37" customFormat="1" x14ac:dyDescent="0.25">
      <c r="E100" s="526"/>
      <c r="I100" s="526"/>
    </row>
    <row r="101" spans="5:9" s="37" customFormat="1" x14ac:dyDescent="0.25">
      <c r="E101" s="526"/>
      <c r="I101" s="526"/>
    </row>
    <row r="102" spans="5:9" s="37" customFormat="1" x14ac:dyDescent="0.25">
      <c r="E102" s="526"/>
      <c r="I102" s="526"/>
    </row>
    <row r="103" spans="5:9" s="37" customFormat="1" x14ac:dyDescent="0.25">
      <c r="E103" s="526"/>
      <c r="I103" s="526"/>
    </row>
    <row r="104" spans="5:9" s="37" customFormat="1" x14ac:dyDescent="0.25">
      <c r="E104" s="526"/>
      <c r="I104" s="526"/>
    </row>
    <row r="105" spans="5:9" s="37" customFormat="1" x14ac:dyDescent="0.25">
      <c r="E105" s="526"/>
      <c r="I105" s="526"/>
    </row>
  </sheetData>
  <sheetProtection selectLockedCells="1" selectUnlockedCells="1"/>
  <mergeCells count="4">
    <mergeCell ref="A4:L4"/>
    <mergeCell ref="A53:B53"/>
    <mergeCell ref="A54:B54"/>
    <mergeCell ref="A55:B5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5" width="10.5546875" style="1" bestFit="1" customWidth="1"/>
    <col min="6" max="6" width="9.6640625" style="1" customWidth="1"/>
    <col min="7" max="7" width="9.6640625" style="472" customWidth="1"/>
    <col min="9" max="9" width="9.109375" customWidth="1"/>
    <col min="10" max="10" width="9.5546875" style="562" bestFit="1" customWidth="1"/>
    <col min="11" max="11" width="11.109375" bestFit="1" customWidth="1"/>
  </cols>
  <sheetData>
    <row r="1" spans="1:10" ht="15" customHeight="1" x14ac:dyDescent="0.25">
      <c r="B1" s="3"/>
      <c r="C1" s="3"/>
      <c r="D1" s="3"/>
      <c r="E1" s="3"/>
      <c r="F1" s="3"/>
      <c r="G1" s="471"/>
      <c r="H1" s="2" t="s">
        <v>417</v>
      </c>
    </row>
    <row r="2" spans="1:10" ht="15" customHeight="1" x14ac:dyDescent="0.25">
      <c r="A2" s="3"/>
      <c r="B2" s="3"/>
      <c r="C2" s="3"/>
      <c r="D2" s="3"/>
      <c r="E2" s="3"/>
      <c r="F2" s="3"/>
      <c r="H2" s="2" t="str">
        <f>'1.sz. melléklet'!G2</f>
        <v>az .../2020. (VII…..) önkormányzati rendelethez</v>
      </c>
    </row>
    <row r="3" spans="1:10" ht="15" customHeight="1" x14ac:dyDescent="0.25">
      <c r="A3" s="741" t="s">
        <v>529</v>
      </c>
      <c r="B3" s="741"/>
      <c r="C3" s="741"/>
      <c r="D3" s="741"/>
      <c r="E3" s="741"/>
      <c r="F3" s="741"/>
      <c r="G3" s="741"/>
      <c r="H3" s="741"/>
    </row>
    <row r="4" spans="1:10" ht="12.75" customHeight="1" thickBot="1" x14ac:dyDescent="0.3">
      <c r="A4" s="39"/>
      <c r="B4" s="90"/>
      <c r="C4" s="90"/>
      <c r="D4" s="38"/>
      <c r="E4" s="38"/>
      <c r="F4" s="6" t="s">
        <v>194</v>
      </c>
      <c r="G4"/>
      <c r="H4" s="562"/>
      <c r="J4"/>
    </row>
    <row r="5" spans="1:10" ht="36.6" thickTop="1" x14ac:dyDescent="0.25">
      <c r="A5" s="7" t="s">
        <v>1</v>
      </c>
      <c r="B5" s="8" t="s">
        <v>2</v>
      </c>
      <c r="C5" s="9" t="s">
        <v>220</v>
      </c>
      <c r="D5" s="9" t="s">
        <v>526</v>
      </c>
      <c r="E5" s="9" t="s">
        <v>601</v>
      </c>
      <c r="F5" s="410" t="s">
        <v>599</v>
      </c>
      <c r="G5"/>
      <c r="H5" s="562"/>
      <c r="J5"/>
    </row>
    <row r="6" spans="1:10" ht="15" customHeight="1" thickBot="1" x14ac:dyDescent="0.3">
      <c r="A6" s="10" t="s">
        <v>3</v>
      </c>
      <c r="B6" s="11" t="s">
        <v>4</v>
      </c>
      <c r="C6" s="12" t="s">
        <v>5</v>
      </c>
      <c r="D6" s="12" t="s">
        <v>6</v>
      </c>
      <c r="E6" s="12" t="s">
        <v>7</v>
      </c>
      <c r="F6" s="95" t="s">
        <v>8</v>
      </c>
      <c r="G6"/>
      <c r="H6" s="562"/>
      <c r="J6"/>
    </row>
    <row r="7" spans="1:10" ht="15" customHeight="1" thickTop="1" x14ac:dyDescent="0.25">
      <c r="A7" s="112" t="s">
        <v>13</v>
      </c>
      <c r="B7" s="113" t="s">
        <v>106</v>
      </c>
      <c r="C7" s="113" t="s">
        <v>221</v>
      </c>
      <c r="D7" s="114">
        <f>D8+D15</f>
        <v>52425558</v>
      </c>
      <c r="E7" s="114">
        <f>E8+E15</f>
        <v>51312558</v>
      </c>
      <c r="F7" s="115">
        <f>E7/D7</f>
        <v>0.97876989692699123</v>
      </c>
      <c r="G7"/>
      <c r="H7" s="562"/>
      <c r="J7"/>
    </row>
    <row r="8" spans="1:10" ht="15" customHeight="1" x14ac:dyDescent="0.25">
      <c r="A8" s="20" t="s">
        <v>107</v>
      </c>
      <c r="B8" s="17" t="s">
        <v>222</v>
      </c>
      <c r="C8" s="17" t="s">
        <v>223</v>
      </c>
      <c r="D8" s="51">
        <f>SUM(D9:D14)</f>
        <v>41046500</v>
      </c>
      <c r="E8" s="18">
        <f>SUM(E9:E14)</f>
        <v>40563500</v>
      </c>
      <c r="F8" s="116">
        <f t="shared" ref="F8:F52" si="0">E8/D8</f>
        <v>0.98823285785633364</v>
      </c>
      <c r="G8"/>
      <c r="H8" s="562"/>
      <c r="J8"/>
    </row>
    <row r="9" spans="1:10" ht="15" customHeight="1" x14ac:dyDescent="0.25">
      <c r="A9" s="117"/>
      <c r="B9" s="21" t="s">
        <v>224</v>
      </c>
      <c r="C9" s="21" t="s">
        <v>225</v>
      </c>
      <c r="D9" s="527">
        <v>37242285</v>
      </c>
      <c r="E9" s="465">
        <v>36759285</v>
      </c>
      <c r="F9" s="86">
        <f t="shared" si="0"/>
        <v>0.98703087095756881</v>
      </c>
      <c r="G9"/>
      <c r="H9" s="562"/>
      <c r="J9"/>
    </row>
    <row r="10" spans="1:10" ht="15" customHeight="1" x14ac:dyDescent="0.25">
      <c r="A10" s="117"/>
      <c r="B10" s="21" t="s">
        <v>462</v>
      </c>
      <c r="C10" s="21" t="s">
        <v>463</v>
      </c>
      <c r="D10" s="85">
        <v>0</v>
      </c>
      <c r="E10" s="465">
        <v>0</v>
      </c>
      <c r="F10" s="659"/>
      <c r="G10"/>
      <c r="H10" s="562"/>
      <c r="J10"/>
    </row>
    <row r="11" spans="1:10" ht="15" customHeight="1" x14ac:dyDescent="0.25">
      <c r="A11" s="117"/>
      <c r="B11" s="21" t="s">
        <v>502</v>
      </c>
      <c r="C11" s="21" t="s">
        <v>387</v>
      </c>
      <c r="D11" s="522">
        <v>65000</v>
      </c>
      <c r="E11" s="465">
        <v>65000</v>
      </c>
      <c r="F11" s="86">
        <f t="shared" si="0"/>
        <v>1</v>
      </c>
      <c r="G11"/>
      <c r="H11" s="562"/>
      <c r="J11"/>
    </row>
    <row r="12" spans="1:10" ht="15" customHeight="1" x14ac:dyDescent="0.25">
      <c r="A12" s="117"/>
      <c r="B12" s="21" t="s">
        <v>446</v>
      </c>
      <c r="C12" s="21" t="s">
        <v>226</v>
      </c>
      <c r="D12" s="527">
        <v>2113202</v>
      </c>
      <c r="E12" s="527">
        <v>2113202</v>
      </c>
      <c r="F12" s="86">
        <f t="shared" si="0"/>
        <v>1</v>
      </c>
      <c r="G12"/>
      <c r="H12" s="562"/>
      <c r="J12"/>
    </row>
    <row r="13" spans="1:10" ht="15" customHeight="1" x14ac:dyDescent="0.25">
      <c r="A13" s="117"/>
      <c r="B13" s="21" t="s">
        <v>453</v>
      </c>
      <c r="C13" s="21" t="s">
        <v>383</v>
      </c>
      <c r="D13" s="527">
        <v>160000</v>
      </c>
      <c r="E13" s="527">
        <v>160000</v>
      </c>
      <c r="F13" s="86">
        <f t="shared" si="0"/>
        <v>1</v>
      </c>
      <c r="G13"/>
      <c r="H13" s="562"/>
      <c r="J13"/>
    </row>
    <row r="14" spans="1:10" ht="15" customHeight="1" x14ac:dyDescent="0.25">
      <c r="A14" s="117"/>
      <c r="B14" s="21" t="s">
        <v>534</v>
      </c>
      <c r="C14" s="21" t="s">
        <v>388</v>
      </c>
      <c r="D14" s="527">
        <v>1466013</v>
      </c>
      <c r="E14" s="527">
        <v>1466013</v>
      </c>
      <c r="F14" s="86">
        <f t="shared" si="0"/>
        <v>1</v>
      </c>
      <c r="G14"/>
      <c r="H14" s="562"/>
      <c r="J14"/>
    </row>
    <row r="15" spans="1:10" ht="15" customHeight="1" x14ac:dyDescent="0.25">
      <c r="A15" s="20" t="s">
        <v>108</v>
      </c>
      <c r="B15" s="17" t="s">
        <v>110</v>
      </c>
      <c r="C15" s="17" t="s">
        <v>227</v>
      </c>
      <c r="D15" s="18">
        <f>SUM(D16:D18)</f>
        <v>11379058</v>
      </c>
      <c r="E15" s="18">
        <f>SUM(E16:E18)</f>
        <v>10749058</v>
      </c>
      <c r="F15" s="116">
        <f t="shared" si="0"/>
        <v>0.94463513587855863</v>
      </c>
      <c r="G15"/>
      <c r="H15" s="562"/>
      <c r="J15"/>
    </row>
    <row r="16" spans="1:10" ht="15" customHeight="1" x14ac:dyDescent="0.25">
      <c r="A16" s="117"/>
      <c r="B16" s="21" t="s">
        <v>248</v>
      </c>
      <c r="C16" s="21" t="s">
        <v>228</v>
      </c>
      <c r="D16" s="527">
        <v>8459743</v>
      </c>
      <c r="E16" s="527">
        <v>8459743</v>
      </c>
      <c r="F16" s="86">
        <f t="shared" si="0"/>
        <v>1</v>
      </c>
      <c r="G16"/>
      <c r="H16" s="562"/>
      <c r="J16"/>
    </row>
    <row r="17" spans="1:10" ht="15" customHeight="1" x14ac:dyDescent="0.25">
      <c r="A17" s="117"/>
      <c r="B17" s="21" t="s">
        <v>249</v>
      </c>
      <c r="C17" s="21" t="s">
        <v>229</v>
      </c>
      <c r="D17" s="527">
        <v>1598040</v>
      </c>
      <c r="E17" s="527">
        <v>1598040</v>
      </c>
      <c r="F17" s="78">
        <f t="shared" si="0"/>
        <v>1</v>
      </c>
      <c r="G17"/>
      <c r="H17" s="562"/>
      <c r="J17"/>
    </row>
    <row r="18" spans="1:10" ht="15" customHeight="1" x14ac:dyDescent="0.25">
      <c r="A18" s="117"/>
      <c r="B18" s="21" t="s">
        <v>250</v>
      </c>
      <c r="C18" s="21" t="s">
        <v>230</v>
      </c>
      <c r="D18" s="527">
        <v>1321275</v>
      </c>
      <c r="E18" s="465">
        <v>691275</v>
      </c>
      <c r="F18" s="78">
        <f t="shared" si="0"/>
        <v>0.52318782993699264</v>
      </c>
      <c r="G18"/>
      <c r="H18" s="562"/>
      <c r="J18"/>
    </row>
    <row r="19" spans="1:10" ht="15" customHeight="1" x14ac:dyDescent="0.25">
      <c r="A19" s="26" t="s">
        <v>14</v>
      </c>
      <c r="B19" s="118" t="s">
        <v>188</v>
      </c>
      <c r="C19" s="118" t="s">
        <v>231</v>
      </c>
      <c r="D19" s="528">
        <v>9959858</v>
      </c>
      <c r="E19" s="467">
        <v>9583106</v>
      </c>
      <c r="F19" s="115">
        <f t="shared" si="0"/>
        <v>0.96217295467465502</v>
      </c>
      <c r="G19"/>
      <c r="H19" s="562"/>
      <c r="J19"/>
    </row>
    <row r="20" spans="1:10" ht="15" customHeight="1" x14ac:dyDescent="0.25">
      <c r="A20" s="26" t="s">
        <v>42</v>
      </c>
      <c r="B20" s="118" t="s">
        <v>112</v>
      </c>
      <c r="C20" s="118" t="s">
        <v>232</v>
      </c>
      <c r="D20" s="27">
        <f>SUM(D21:D25)</f>
        <v>113196380</v>
      </c>
      <c r="E20" s="27">
        <f>SUM(E21:E25)</f>
        <v>98337151</v>
      </c>
      <c r="F20" s="115">
        <f t="shared" si="0"/>
        <v>0.86873052830841413</v>
      </c>
      <c r="G20"/>
      <c r="H20" s="562"/>
      <c r="J20"/>
    </row>
    <row r="21" spans="1:10" ht="15" customHeight="1" x14ac:dyDescent="0.25">
      <c r="A21" s="20" t="s">
        <v>111</v>
      </c>
      <c r="B21" s="17" t="s">
        <v>233</v>
      </c>
      <c r="C21" s="17" t="s">
        <v>239</v>
      </c>
      <c r="D21" s="457">
        <v>13980000</v>
      </c>
      <c r="E21" s="469">
        <v>13144150</v>
      </c>
      <c r="F21" s="116">
        <f t="shared" si="0"/>
        <v>0.9402110157367668</v>
      </c>
      <c r="G21"/>
      <c r="H21" s="562"/>
      <c r="J21"/>
    </row>
    <row r="22" spans="1:10" ht="15" customHeight="1" x14ac:dyDescent="0.25">
      <c r="A22" s="20" t="s">
        <v>113</v>
      </c>
      <c r="B22" s="17" t="s">
        <v>234</v>
      </c>
      <c r="C22" s="17" t="s">
        <v>240</v>
      </c>
      <c r="D22" s="457">
        <v>2850000</v>
      </c>
      <c r="E22" s="457">
        <v>2850000</v>
      </c>
      <c r="F22" s="116">
        <f t="shared" si="0"/>
        <v>1</v>
      </c>
      <c r="G22"/>
      <c r="H22" s="562"/>
      <c r="J22"/>
    </row>
    <row r="23" spans="1:10" ht="15" customHeight="1" x14ac:dyDescent="0.25">
      <c r="A23" s="20" t="s">
        <v>235</v>
      </c>
      <c r="B23" s="17" t="s">
        <v>236</v>
      </c>
      <c r="C23" s="17" t="s">
        <v>241</v>
      </c>
      <c r="D23" s="457">
        <v>73822380</v>
      </c>
      <c r="E23" s="457">
        <v>63662380</v>
      </c>
      <c r="F23" s="116">
        <f t="shared" si="0"/>
        <v>0.86237235916804633</v>
      </c>
      <c r="G23"/>
      <c r="H23" s="562"/>
      <c r="J23"/>
    </row>
    <row r="24" spans="1:10" ht="15" customHeight="1" x14ac:dyDescent="0.25">
      <c r="A24" s="20" t="s">
        <v>237</v>
      </c>
      <c r="B24" s="17" t="s">
        <v>238</v>
      </c>
      <c r="C24" s="17" t="s">
        <v>242</v>
      </c>
      <c r="D24" s="457">
        <v>365000</v>
      </c>
      <c r="E24" s="457">
        <v>280000</v>
      </c>
      <c r="F24" s="116">
        <f t="shared" si="0"/>
        <v>0.76712328767123283</v>
      </c>
      <c r="G24"/>
      <c r="H24" s="562"/>
      <c r="J24"/>
    </row>
    <row r="25" spans="1:10" ht="15" customHeight="1" x14ac:dyDescent="0.25">
      <c r="A25" s="20" t="s">
        <v>243</v>
      </c>
      <c r="B25" s="17" t="s">
        <v>244</v>
      </c>
      <c r="C25" s="17" t="s">
        <v>245</v>
      </c>
      <c r="D25" s="18">
        <f>SUM(D26:D29)</f>
        <v>22179000</v>
      </c>
      <c r="E25" s="18">
        <f>SUM(E26:E29)</f>
        <v>18400621</v>
      </c>
      <c r="F25" s="116">
        <f t="shared" si="0"/>
        <v>0.82964159790793091</v>
      </c>
      <c r="G25"/>
      <c r="H25" s="562"/>
      <c r="J25"/>
    </row>
    <row r="26" spans="1:10" ht="15" customHeight="1" x14ac:dyDescent="0.25">
      <c r="A26" s="117"/>
      <c r="B26" s="21" t="s">
        <v>246</v>
      </c>
      <c r="C26" s="21" t="s">
        <v>247</v>
      </c>
      <c r="D26" s="527">
        <v>16339000</v>
      </c>
      <c r="E26" s="527">
        <v>15022621</v>
      </c>
      <c r="F26" s="86">
        <f t="shared" si="0"/>
        <v>0.91943331905257364</v>
      </c>
      <c r="G26"/>
      <c r="H26" s="562"/>
      <c r="J26"/>
    </row>
    <row r="27" spans="1:10" ht="15" customHeight="1" x14ac:dyDescent="0.25">
      <c r="A27" s="117"/>
      <c r="B27" s="252" t="s">
        <v>251</v>
      </c>
      <c r="C27" s="21" t="s">
        <v>252</v>
      </c>
      <c r="D27" s="527">
        <v>5000000</v>
      </c>
      <c r="E27" s="527">
        <v>2538000</v>
      </c>
      <c r="F27" s="86">
        <f t="shared" si="0"/>
        <v>0.50760000000000005</v>
      </c>
      <c r="G27"/>
      <c r="H27" s="562"/>
      <c r="J27"/>
    </row>
    <row r="28" spans="1:10" ht="15" customHeight="1" x14ac:dyDescent="0.25">
      <c r="A28" s="117"/>
      <c r="B28" s="252" t="s">
        <v>442</v>
      </c>
      <c r="C28" s="21" t="s">
        <v>443</v>
      </c>
      <c r="D28" s="527">
        <v>40000</v>
      </c>
      <c r="E28" s="527">
        <v>40000</v>
      </c>
      <c r="F28" s="86">
        <f t="shared" si="0"/>
        <v>1</v>
      </c>
      <c r="G28"/>
      <c r="H28" s="562"/>
      <c r="J28"/>
    </row>
    <row r="29" spans="1:10" ht="15" customHeight="1" x14ac:dyDescent="0.25">
      <c r="A29" s="117"/>
      <c r="B29" s="252" t="s">
        <v>535</v>
      </c>
      <c r="C29" s="21" t="s">
        <v>253</v>
      </c>
      <c r="D29" s="527">
        <v>800000</v>
      </c>
      <c r="E29" s="527">
        <v>800000</v>
      </c>
      <c r="F29" s="86">
        <f t="shared" si="0"/>
        <v>1</v>
      </c>
      <c r="G29"/>
      <c r="H29" s="562"/>
      <c r="J29"/>
    </row>
    <row r="30" spans="1:10" s="253" customFormat="1" ht="15" customHeight="1" x14ac:dyDescent="0.25">
      <c r="A30" s="26" t="s">
        <v>43</v>
      </c>
      <c r="B30" s="118" t="s">
        <v>254</v>
      </c>
      <c r="C30" s="118" t="s">
        <v>255</v>
      </c>
      <c r="D30" s="27">
        <v>3000000</v>
      </c>
      <c r="E30" s="27">
        <v>3000000</v>
      </c>
      <c r="F30" s="115">
        <f t="shared" si="0"/>
        <v>1</v>
      </c>
      <c r="H30" s="562"/>
    </row>
    <row r="31" spans="1:10" s="253" customFormat="1" ht="15" customHeight="1" x14ac:dyDescent="0.25">
      <c r="A31" s="26" t="s">
        <v>44</v>
      </c>
      <c r="B31" s="118" t="s">
        <v>256</v>
      </c>
      <c r="C31" s="118" t="s">
        <v>257</v>
      </c>
      <c r="D31" s="27">
        <f>SUM(D32:D35)</f>
        <v>77257791</v>
      </c>
      <c r="E31" s="27">
        <f>SUM(E32:E35)</f>
        <v>69829858</v>
      </c>
      <c r="F31" s="115">
        <f t="shared" si="0"/>
        <v>0.90385522412878727</v>
      </c>
      <c r="H31" s="562"/>
    </row>
    <row r="32" spans="1:10" s="253" customFormat="1" ht="15" customHeight="1" x14ac:dyDescent="0.25">
      <c r="A32" s="20" t="s">
        <v>215</v>
      </c>
      <c r="B32" s="17" t="s">
        <v>389</v>
      </c>
      <c r="C32" s="17" t="s">
        <v>390</v>
      </c>
      <c r="D32" s="457">
        <v>581372</v>
      </c>
      <c r="E32" s="457">
        <v>581372</v>
      </c>
      <c r="F32" s="115">
        <f t="shared" si="0"/>
        <v>1</v>
      </c>
      <c r="H32" s="562"/>
    </row>
    <row r="33" spans="1:9" s="253" customFormat="1" ht="15" customHeight="1" x14ac:dyDescent="0.25">
      <c r="A33" s="20" t="s">
        <v>217</v>
      </c>
      <c r="B33" s="17" t="s">
        <v>258</v>
      </c>
      <c r="C33" s="17" t="s">
        <v>260</v>
      </c>
      <c r="D33" s="457">
        <v>20253850</v>
      </c>
      <c r="E33" s="457">
        <v>20253850</v>
      </c>
      <c r="F33" s="116">
        <f t="shared" si="0"/>
        <v>1</v>
      </c>
      <c r="H33" s="562"/>
    </row>
    <row r="34" spans="1:9" s="253" customFormat="1" ht="15" customHeight="1" x14ac:dyDescent="0.25">
      <c r="A34" s="20" t="s">
        <v>262</v>
      </c>
      <c r="B34" s="17" t="s">
        <v>259</v>
      </c>
      <c r="C34" s="17" t="s">
        <v>261</v>
      </c>
      <c r="D34" s="457">
        <v>7640000</v>
      </c>
      <c r="E34" s="457">
        <v>6150000</v>
      </c>
      <c r="F34" s="116">
        <f t="shared" si="0"/>
        <v>0.80497382198952883</v>
      </c>
      <c r="H34" s="562"/>
    </row>
    <row r="35" spans="1:9" s="253" customFormat="1" ht="15" customHeight="1" x14ac:dyDescent="0.25">
      <c r="A35" s="20" t="s">
        <v>391</v>
      </c>
      <c r="B35" s="17" t="s">
        <v>36</v>
      </c>
      <c r="C35" s="17" t="s">
        <v>410</v>
      </c>
      <c r="D35" s="457">
        <v>48782569</v>
      </c>
      <c r="E35" s="469">
        <v>42844636</v>
      </c>
      <c r="F35" s="116">
        <f t="shared" si="0"/>
        <v>0.87827756672675439</v>
      </c>
      <c r="H35" s="562"/>
    </row>
    <row r="36" spans="1:9" s="253" customFormat="1" ht="15" customHeight="1" x14ac:dyDescent="0.25">
      <c r="A36" s="26" t="s">
        <v>45</v>
      </c>
      <c r="B36" s="118" t="s">
        <v>189</v>
      </c>
      <c r="C36" s="118" t="s">
        <v>263</v>
      </c>
      <c r="D36" s="27">
        <f>SUM(D37:D40)</f>
        <v>39749640</v>
      </c>
      <c r="E36" s="27">
        <f>SUM(E37:E40)</f>
        <v>39521164</v>
      </c>
      <c r="F36" s="115">
        <f t="shared" si="0"/>
        <v>0.99425212404439389</v>
      </c>
      <c r="H36" s="562"/>
    </row>
    <row r="37" spans="1:9" s="259" customFormat="1" ht="15" customHeight="1" x14ac:dyDescent="0.25">
      <c r="A37" s="257" t="s">
        <v>264</v>
      </c>
      <c r="B37" s="70" t="s">
        <v>266</v>
      </c>
      <c r="C37" s="70" t="s">
        <v>267</v>
      </c>
      <c r="D37" s="457">
        <v>13189000</v>
      </c>
      <c r="E37" s="457">
        <v>12600822</v>
      </c>
      <c r="F37" s="116">
        <f t="shared" si="0"/>
        <v>0.95540389718704977</v>
      </c>
      <c r="H37" s="563"/>
    </row>
    <row r="38" spans="1:9" s="253" customFormat="1" ht="15" customHeight="1" x14ac:dyDescent="0.25">
      <c r="A38" s="257" t="s">
        <v>265</v>
      </c>
      <c r="B38" s="70" t="s">
        <v>269</v>
      </c>
      <c r="C38" s="70" t="s">
        <v>270</v>
      </c>
      <c r="D38" s="457">
        <v>0</v>
      </c>
      <c r="E38" s="457">
        <v>24000</v>
      </c>
      <c r="F38" s="657"/>
      <c r="H38" s="562"/>
    </row>
    <row r="39" spans="1:9" s="253" customFormat="1" ht="15" customHeight="1" x14ac:dyDescent="0.25">
      <c r="A39" s="257" t="s">
        <v>268</v>
      </c>
      <c r="B39" s="70" t="s">
        <v>272</v>
      </c>
      <c r="C39" s="70" t="s">
        <v>273</v>
      </c>
      <c r="D39" s="457">
        <v>18318524</v>
      </c>
      <c r="E39" s="457">
        <v>18703524</v>
      </c>
      <c r="F39" s="116">
        <f t="shared" si="0"/>
        <v>1.0210169771320003</v>
      </c>
      <c r="H39" s="562"/>
    </row>
    <row r="40" spans="1:9" s="253" customFormat="1" ht="15" customHeight="1" x14ac:dyDescent="0.25">
      <c r="A40" s="257" t="s">
        <v>271</v>
      </c>
      <c r="B40" s="70" t="s">
        <v>274</v>
      </c>
      <c r="C40" s="70" t="s">
        <v>275</v>
      </c>
      <c r="D40" s="457">
        <v>8242116</v>
      </c>
      <c r="E40" s="457">
        <v>8192818</v>
      </c>
      <c r="F40" s="116">
        <f t="shared" si="0"/>
        <v>0.99401876896661001</v>
      </c>
      <c r="H40" s="562"/>
    </row>
    <row r="41" spans="1:9" s="253" customFormat="1" ht="15" customHeight="1" x14ac:dyDescent="0.25">
      <c r="A41" s="258" t="s">
        <v>46</v>
      </c>
      <c r="B41" s="255" t="s">
        <v>276</v>
      </c>
      <c r="C41" s="255" t="s">
        <v>277</v>
      </c>
      <c r="D41" s="256">
        <f>SUM(D42:D44)</f>
        <v>215124594</v>
      </c>
      <c r="E41" s="256">
        <f>SUM(E42:E44)</f>
        <v>247601173</v>
      </c>
      <c r="F41" s="115">
        <f t="shared" si="0"/>
        <v>1.1509663697494299</v>
      </c>
      <c r="H41" s="562"/>
    </row>
    <row r="42" spans="1:9" s="253" customFormat="1" ht="15" customHeight="1" x14ac:dyDescent="0.25">
      <c r="A42" s="257" t="s">
        <v>278</v>
      </c>
      <c r="B42" s="70" t="s">
        <v>279</v>
      </c>
      <c r="C42" s="70" t="s">
        <v>280</v>
      </c>
      <c r="D42" s="457">
        <v>169389444</v>
      </c>
      <c r="E42" s="469">
        <v>194961546</v>
      </c>
      <c r="F42" s="116">
        <f t="shared" si="0"/>
        <v>1.150966325859125</v>
      </c>
      <c r="H42" s="562"/>
    </row>
    <row r="43" spans="1:9" s="253" customFormat="1" ht="15" customHeight="1" x14ac:dyDescent="0.25">
      <c r="A43" s="257" t="s">
        <v>281</v>
      </c>
      <c r="B43" s="70" t="s">
        <v>537</v>
      </c>
      <c r="C43" s="70" t="s">
        <v>538</v>
      </c>
      <c r="D43" s="457">
        <v>0</v>
      </c>
      <c r="E43" s="469">
        <v>0</v>
      </c>
      <c r="F43" s="657"/>
      <c r="H43" s="562"/>
    </row>
    <row r="44" spans="1:9" s="253" customFormat="1" ht="15" customHeight="1" x14ac:dyDescent="0.25">
      <c r="A44" s="257" t="s">
        <v>536</v>
      </c>
      <c r="B44" s="70" t="s">
        <v>282</v>
      </c>
      <c r="C44" s="70" t="s">
        <v>283</v>
      </c>
      <c r="D44" s="457">
        <v>45735150</v>
      </c>
      <c r="E44" s="469">
        <v>52639627</v>
      </c>
      <c r="F44" s="116">
        <f t="shared" si="0"/>
        <v>1.1509665323061147</v>
      </c>
      <c r="H44" s="562"/>
    </row>
    <row r="45" spans="1:9" s="253" customFormat="1" ht="15" customHeight="1" x14ac:dyDescent="0.25">
      <c r="A45" s="254" t="s">
        <v>64</v>
      </c>
      <c r="B45" s="255" t="s">
        <v>120</v>
      </c>
      <c r="C45" s="255" t="s">
        <v>284</v>
      </c>
      <c r="D45" s="256">
        <f t="shared" ref="D45" si="1">SUM(D46:D48)</f>
        <v>0</v>
      </c>
      <c r="E45" s="256">
        <f t="shared" ref="E45" si="2">SUM(E46:E48)</f>
        <v>505811</v>
      </c>
      <c r="F45" s="660"/>
      <c r="H45" s="562"/>
    </row>
    <row r="46" spans="1:9" s="253" customFormat="1" ht="15" customHeight="1" x14ac:dyDescent="0.25">
      <c r="A46" s="303" t="s">
        <v>285</v>
      </c>
      <c r="B46" s="70" t="s">
        <v>503</v>
      </c>
      <c r="C46" s="70" t="s">
        <v>505</v>
      </c>
      <c r="D46" s="51">
        <v>0</v>
      </c>
      <c r="E46" s="51">
        <v>505811</v>
      </c>
      <c r="F46" s="656"/>
      <c r="H46" s="562"/>
    </row>
    <row r="47" spans="1:9" s="253" customFormat="1" ht="24" x14ac:dyDescent="0.25">
      <c r="A47" s="303" t="s">
        <v>392</v>
      </c>
      <c r="B47" s="553" t="s">
        <v>504</v>
      </c>
      <c r="C47" s="70" t="s">
        <v>506</v>
      </c>
      <c r="D47" s="51">
        <v>0</v>
      </c>
      <c r="E47" s="51">
        <v>0</v>
      </c>
      <c r="F47" s="656"/>
      <c r="H47" s="564"/>
      <c r="I47" s="565"/>
    </row>
    <row r="48" spans="1:9" s="253" customFormat="1" ht="15" customHeight="1" x14ac:dyDescent="0.25">
      <c r="A48" s="303" t="s">
        <v>454</v>
      </c>
      <c r="B48" s="291" t="s">
        <v>286</v>
      </c>
      <c r="C48" s="291" t="s">
        <v>507</v>
      </c>
      <c r="D48" s="292">
        <v>0</v>
      </c>
      <c r="E48" s="292">
        <v>0</v>
      </c>
      <c r="F48" s="656"/>
      <c r="H48" s="564"/>
    </row>
    <row r="49" spans="1:10" s="253" customFormat="1" ht="15" customHeight="1" x14ac:dyDescent="0.25">
      <c r="A49" s="427" t="s">
        <v>71</v>
      </c>
      <c r="B49" s="428" t="s">
        <v>39</v>
      </c>
      <c r="C49" s="428" t="s">
        <v>431</v>
      </c>
      <c r="D49" s="429">
        <f>SUM(D50:D51)</f>
        <v>21971179</v>
      </c>
      <c r="E49" s="429">
        <f>SUM(E50:E51)</f>
        <v>21456179</v>
      </c>
      <c r="F49" s="115">
        <f t="shared" si="0"/>
        <v>0.97656020188993953</v>
      </c>
      <c r="H49" s="562"/>
    </row>
    <row r="50" spans="1:10" ht="15" customHeight="1" x14ac:dyDescent="0.25">
      <c r="A50" s="377" t="s">
        <v>427</v>
      </c>
      <c r="B50" s="378" t="s">
        <v>428</v>
      </c>
      <c r="C50" s="611" t="s">
        <v>430</v>
      </c>
      <c r="D50" s="529">
        <v>2732179</v>
      </c>
      <c r="E50" s="167">
        <v>2732179</v>
      </c>
      <c r="F50" s="116">
        <f t="shared" si="0"/>
        <v>1</v>
      </c>
      <c r="G50"/>
      <c r="H50" s="564"/>
      <c r="J50"/>
    </row>
    <row r="51" spans="1:10" ht="15" customHeight="1" thickBot="1" x14ac:dyDescent="0.3">
      <c r="A51" s="237" t="s">
        <v>429</v>
      </c>
      <c r="B51" s="376" t="s">
        <v>384</v>
      </c>
      <c r="C51" s="612" t="s">
        <v>385</v>
      </c>
      <c r="D51" s="149">
        <v>19239000</v>
      </c>
      <c r="E51" s="475">
        <v>18724000</v>
      </c>
      <c r="F51" s="116">
        <f t="shared" si="0"/>
        <v>0.97323145693643121</v>
      </c>
      <c r="G51"/>
      <c r="H51" s="562"/>
      <c r="J51"/>
    </row>
    <row r="52" spans="1:10" ht="15" customHeight="1" thickTop="1" thickBot="1" x14ac:dyDescent="0.3">
      <c r="A52" s="752" t="s">
        <v>114</v>
      </c>
      <c r="B52" s="753"/>
      <c r="C52" s="244"/>
      <c r="D52" s="530">
        <f>D7+D19+D20+D30+D31+D36+D41+D45+D49</f>
        <v>532685000</v>
      </c>
      <c r="E52" s="62">
        <f>E7+E19+E20+E30+E31+E36+E41+E45+E49</f>
        <v>541147000</v>
      </c>
      <c r="F52" s="120">
        <f t="shared" si="0"/>
        <v>1.0158855608849509</v>
      </c>
      <c r="G52"/>
      <c r="H52" s="562"/>
      <c r="J52"/>
    </row>
    <row r="53" spans="1:10" ht="15" customHeight="1" thickTop="1" x14ac:dyDescent="0.25">
      <c r="A53" s="40"/>
      <c r="B53" s="40"/>
      <c r="C53" s="40"/>
      <c r="D53" s="40"/>
      <c r="E53" s="40"/>
      <c r="F53" s="40"/>
      <c r="G53" s="473"/>
      <c r="H53" s="2" t="s">
        <v>614</v>
      </c>
    </row>
    <row r="54" spans="1:10" ht="13.2" x14ac:dyDescent="0.25">
      <c r="B54" s="38"/>
      <c r="C54" s="38"/>
      <c r="D54" s="38"/>
      <c r="E54" s="38"/>
      <c r="F54" s="38"/>
      <c r="H54" s="2" t="str">
        <f>'1.sz. melléklet'!G2</f>
        <v>az .../2020. (VII…..) önkormányzati rendelethez</v>
      </c>
    </row>
    <row r="55" spans="1:10" ht="13.2" x14ac:dyDescent="0.25">
      <c r="A55" s="741" t="s">
        <v>530</v>
      </c>
      <c r="B55" s="741"/>
      <c r="C55" s="741"/>
      <c r="D55" s="741"/>
      <c r="E55" s="741"/>
      <c r="F55" s="741"/>
      <c r="G55" s="741"/>
      <c r="H55" s="741"/>
    </row>
    <row r="56" spans="1:10" ht="15" customHeight="1" thickBot="1" x14ac:dyDescent="0.3">
      <c r="A56" s="40"/>
      <c r="B56" s="121"/>
      <c r="C56" s="121"/>
      <c r="D56" s="38"/>
      <c r="E56" s="38"/>
      <c r="F56" s="6" t="s">
        <v>194</v>
      </c>
      <c r="G56"/>
      <c r="H56" s="562"/>
      <c r="J56"/>
    </row>
    <row r="57" spans="1:10" ht="36.6" thickTop="1" x14ac:dyDescent="0.25">
      <c r="A57" s="7" t="s">
        <v>1</v>
      </c>
      <c r="B57" s="8" t="s">
        <v>2</v>
      </c>
      <c r="C57" s="9" t="s">
        <v>220</v>
      </c>
      <c r="D57" s="9" t="s">
        <v>526</v>
      </c>
      <c r="E57" s="9" t="s">
        <v>601</v>
      </c>
      <c r="F57" s="410" t="s">
        <v>599</v>
      </c>
      <c r="G57"/>
      <c r="H57" s="562"/>
      <c r="J57"/>
    </row>
    <row r="58" spans="1:10" ht="15" customHeight="1" thickBot="1" x14ac:dyDescent="0.3">
      <c r="A58" s="10" t="s">
        <v>3</v>
      </c>
      <c r="B58" s="11" t="s">
        <v>4</v>
      </c>
      <c r="C58" s="12" t="s">
        <v>5</v>
      </c>
      <c r="D58" s="12" t="s">
        <v>6</v>
      </c>
      <c r="E58" s="12" t="s">
        <v>7</v>
      </c>
      <c r="F58" s="95" t="s">
        <v>8</v>
      </c>
      <c r="G58"/>
      <c r="H58" s="562"/>
      <c r="J58"/>
    </row>
    <row r="59" spans="1:10" ht="15" customHeight="1" thickTop="1" x14ac:dyDescent="0.25">
      <c r="A59" s="112" t="s">
        <v>287</v>
      </c>
      <c r="B59" s="113" t="s">
        <v>288</v>
      </c>
      <c r="C59" s="245" t="s">
        <v>289</v>
      </c>
      <c r="D59" s="174">
        <f>SUM(D60:D61)</f>
        <v>85404388</v>
      </c>
      <c r="E59" s="174">
        <f>SUM(E60:E61)</f>
        <v>81627921</v>
      </c>
      <c r="F59" s="28">
        <f t="shared" ref="F59:F92" si="3">E59/D59</f>
        <v>0.95578134697247641</v>
      </c>
      <c r="G59"/>
      <c r="H59" s="562"/>
      <c r="I59" s="178"/>
      <c r="J59"/>
    </row>
    <row r="60" spans="1:10" ht="15" customHeight="1" x14ac:dyDescent="0.25">
      <c r="A60" s="20" t="s">
        <v>107</v>
      </c>
      <c r="B60" s="17" t="s">
        <v>290</v>
      </c>
      <c r="C60" s="246" t="s">
        <v>291</v>
      </c>
      <c r="D60" s="51">
        <v>68304478</v>
      </c>
      <c r="E60" s="469">
        <v>64528011</v>
      </c>
      <c r="F60" s="19">
        <f t="shared" si="3"/>
        <v>0.94471128232617485</v>
      </c>
      <c r="G60"/>
      <c r="H60" s="562"/>
      <c r="I60" s="178"/>
      <c r="J60"/>
    </row>
    <row r="61" spans="1:10" s="282" customFormat="1" ht="15" customHeight="1" x14ac:dyDescent="0.25">
      <c r="A61" s="20" t="s">
        <v>108</v>
      </c>
      <c r="B61" s="17" t="s">
        <v>293</v>
      </c>
      <c r="C61" s="283" t="s">
        <v>292</v>
      </c>
      <c r="D61" s="167">
        <v>17099910</v>
      </c>
      <c r="E61" s="167">
        <v>17099910</v>
      </c>
      <c r="F61" s="19">
        <f t="shared" si="3"/>
        <v>1</v>
      </c>
      <c r="H61" s="562"/>
    </row>
    <row r="62" spans="1:10" ht="15" customHeight="1" x14ac:dyDescent="0.25">
      <c r="A62" s="26" t="s">
        <v>14</v>
      </c>
      <c r="B62" s="247" t="s">
        <v>294</v>
      </c>
      <c r="C62" s="286" t="s">
        <v>295</v>
      </c>
      <c r="D62" s="170">
        <f t="shared" ref="D62" si="4">SUM(D63:D64)</f>
        <v>136908866</v>
      </c>
      <c r="E62" s="170">
        <f t="shared" ref="E62" si="5">SUM(E63:E64)</f>
        <v>185494871</v>
      </c>
      <c r="F62" s="28">
        <f t="shared" si="3"/>
        <v>1.3548784415466564</v>
      </c>
      <c r="G62"/>
      <c r="H62" s="562"/>
      <c r="J62"/>
    </row>
    <row r="63" spans="1:10" ht="15" customHeight="1" x14ac:dyDescent="0.25">
      <c r="A63" s="20" t="s">
        <v>16</v>
      </c>
      <c r="B63" s="17" t="s">
        <v>464</v>
      </c>
      <c r="C63" s="246" t="s">
        <v>297</v>
      </c>
      <c r="D63" s="18">
        <v>0</v>
      </c>
      <c r="E63" s="469">
        <v>0</v>
      </c>
      <c r="F63" s="657"/>
      <c r="G63"/>
      <c r="H63" s="562"/>
      <c r="J63"/>
    </row>
    <row r="64" spans="1:10" ht="15" customHeight="1" x14ac:dyDescent="0.25">
      <c r="A64" s="20" t="s">
        <v>17</v>
      </c>
      <c r="B64" s="17" t="s">
        <v>296</v>
      </c>
      <c r="C64" s="246" t="s">
        <v>297</v>
      </c>
      <c r="D64" s="18">
        <v>136908866</v>
      </c>
      <c r="E64" s="469">
        <v>185494871</v>
      </c>
      <c r="F64" s="19">
        <f t="shared" si="3"/>
        <v>1.3548784415466564</v>
      </c>
      <c r="G64"/>
      <c r="H64" s="562"/>
      <c r="J64"/>
    </row>
    <row r="65" spans="1:10" ht="15" customHeight="1" x14ac:dyDescent="0.25">
      <c r="A65" s="26" t="s">
        <v>42</v>
      </c>
      <c r="B65" s="118" t="s">
        <v>15</v>
      </c>
      <c r="C65" s="247" t="s">
        <v>300</v>
      </c>
      <c r="D65" s="176">
        <f>D66+D67+D71</f>
        <v>106000000</v>
      </c>
      <c r="E65" s="176">
        <f>E66+E67+E71</f>
        <v>82500000</v>
      </c>
      <c r="F65" s="28">
        <f t="shared" si="3"/>
        <v>0.77830188679245282</v>
      </c>
      <c r="G65"/>
      <c r="H65" s="562"/>
      <c r="J65"/>
    </row>
    <row r="66" spans="1:10" ht="15" customHeight="1" x14ac:dyDescent="0.25">
      <c r="A66" s="20" t="s">
        <v>111</v>
      </c>
      <c r="B66" s="17" t="s">
        <v>298</v>
      </c>
      <c r="C66" s="246" t="s">
        <v>301</v>
      </c>
      <c r="D66" s="18">
        <v>63000000</v>
      </c>
      <c r="E66" s="469">
        <v>63000000</v>
      </c>
      <c r="F66" s="19">
        <f t="shared" si="3"/>
        <v>1</v>
      </c>
      <c r="G66"/>
      <c r="H66" s="562"/>
      <c r="J66"/>
    </row>
    <row r="67" spans="1:10" ht="15" customHeight="1" x14ac:dyDescent="0.25">
      <c r="A67" s="20" t="s">
        <v>113</v>
      </c>
      <c r="B67" s="17" t="s">
        <v>299</v>
      </c>
      <c r="C67" s="246" t="s">
        <v>302</v>
      </c>
      <c r="D67" s="175">
        <f t="shared" ref="D67" si="6">SUM(D68:D70)</f>
        <v>42500000</v>
      </c>
      <c r="E67" s="175">
        <f t="shared" ref="E67" si="7">SUM(E68:E70)</f>
        <v>19000000</v>
      </c>
      <c r="F67" s="19">
        <f t="shared" si="3"/>
        <v>0.44705882352941179</v>
      </c>
      <c r="G67"/>
      <c r="H67" s="562"/>
      <c r="J67"/>
    </row>
    <row r="68" spans="1:10" s="253" customFormat="1" ht="15" customHeight="1" x14ac:dyDescent="0.25">
      <c r="A68" s="35"/>
      <c r="B68" s="21" t="s">
        <v>303</v>
      </c>
      <c r="C68" s="248" t="s">
        <v>304</v>
      </c>
      <c r="D68" s="522">
        <v>19000000</v>
      </c>
      <c r="E68" s="522">
        <v>19000000</v>
      </c>
      <c r="F68" s="22">
        <f t="shared" si="3"/>
        <v>1</v>
      </c>
      <c r="H68" s="562"/>
    </row>
    <row r="69" spans="1:10" ht="15" customHeight="1" x14ac:dyDescent="0.25">
      <c r="A69" s="35"/>
      <c r="B69" s="21" t="s">
        <v>305</v>
      </c>
      <c r="C69" s="248" t="s">
        <v>306</v>
      </c>
      <c r="D69" s="522">
        <v>2000000</v>
      </c>
      <c r="E69" s="522">
        <v>0</v>
      </c>
      <c r="F69" s="22">
        <f t="shared" si="3"/>
        <v>0</v>
      </c>
      <c r="G69"/>
      <c r="H69" s="562"/>
      <c r="J69"/>
    </row>
    <row r="70" spans="1:10" s="253" customFormat="1" ht="15" customHeight="1" x14ac:dyDescent="0.25">
      <c r="A70" s="35"/>
      <c r="B70" s="21" t="s">
        <v>307</v>
      </c>
      <c r="C70" s="248" t="s">
        <v>308</v>
      </c>
      <c r="D70" s="522">
        <v>21500000</v>
      </c>
      <c r="E70" s="522">
        <v>0</v>
      </c>
      <c r="F70" s="22">
        <f t="shared" si="3"/>
        <v>0</v>
      </c>
      <c r="H70" s="562"/>
    </row>
    <row r="71" spans="1:10" s="253" customFormat="1" ht="15" customHeight="1" x14ac:dyDescent="0.25">
      <c r="A71" s="20" t="s">
        <v>235</v>
      </c>
      <c r="B71" s="17" t="s">
        <v>309</v>
      </c>
      <c r="C71" s="246" t="s">
        <v>310</v>
      </c>
      <c r="D71" s="18">
        <v>500000</v>
      </c>
      <c r="E71" s="18">
        <v>500000</v>
      </c>
      <c r="F71" s="19">
        <f t="shared" si="3"/>
        <v>1</v>
      </c>
      <c r="H71" s="562"/>
    </row>
    <row r="72" spans="1:10" s="253" customFormat="1" ht="15" customHeight="1" x14ac:dyDescent="0.25">
      <c r="A72" s="26" t="s">
        <v>43</v>
      </c>
      <c r="B72" s="118" t="s">
        <v>12</v>
      </c>
      <c r="C72" s="247" t="s">
        <v>312</v>
      </c>
      <c r="D72" s="176">
        <f>SUM(D73:D81)</f>
        <v>75302503</v>
      </c>
      <c r="E72" s="176">
        <f>SUM(E73:E81)</f>
        <v>62454965</v>
      </c>
      <c r="F72" s="28">
        <f t="shared" si="3"/>
        <v>0.8293876366898455</v>
      </c>
      <c r="H72" s="562"/>
    </row>
    <row r="73" spans="1:10" s="253" customFormat="1" ht="15" customHeight="1" x14ac:dyDescent="0.25">
      <c r="A73" s="20" t="s">
        <v>211</v>
      </c>
      <c r="B73" s="17" t="s">
        <v>311</v>
      </c>
      <c r="C73" s="246" t="s">
        <v>313</v>
      </c>
      <c r="D73" s="457">
        <v>49000</v>
      </c>
      <c r="E73" s="457">
        <v>49000</v>
      </c>
      <c r="F73" s="19">
        <f t="shared" si="3"/>
        <v>1</v>
      </c>
      <c r="H73" s="562"/>
    </row>
    <row r="74" spans="1:10" s="253" customFormat="1" ht="15" customHeight="1" x14ac:dyDescent="0.25">
      <c r="A74" s="20" t="s">
        <v>212</v>
      </c>
      <c r="B74" s="17" t="s">
        <v>314</v>
      </c>
      <c r="C74" s="246" t="s">
        <v>315</v>
      </c>
      <c r="D74" s="457">
        <v>44482000</v>
      </c>
      <c r="E74" s="457">
        <v>34267000</v>
      </c>
      <c r="F74" s="19">
        <f t="shared" si="3"/>
        <v>0.77035654871633474</v>
      </c>
      <c r="H74" s="562"/>
    </row>
    <row r="75" spans="1:10" s="253" customFormat="1" ht="15" customHeight="1" x14ac:dyDescent="0.25">
      <c r="A75" s="20" t="s">
        <v>213</v>
      </c>
      <c r="B75" s="17" t="s">
        <v>317</v>
      </c>
      <c r="C75" s="246" t="s">
        <v>316</v>
      </c>
      <c r="D75" s="457">
        <v>5425000</v>
      </c>
      <c r="E75" s="457">
        <v>5525000</v>
      </c>
      <c r="F75" s="19">
        <f t="shared" si="3"/>
        <v>1.0184331797235022</v>
      </c>
      <c r="H75" s="562"/>
    </row>
    <row r="76" spans="1:10" s="253" customFormat="1" ht="15" customHeight="1" x14ac:dyDescent="0.25">
      <c r="A76" s="20" t="s">
        <v>319</v>
      </c>
      <c r="B76" s="17" t="s">
        <v>318</v>
      </c>
      <c r="C76" s="246" t="s">
        <v>329</v>
      </c>
      <c r="D76" s="457">
        <v>8005000</v>
      </c>
      <c r="E76" s="457">
        <v>8005000</v>
      </c>
      <c r="F76" s="19">
        <f t="shared" si="3"/>
        <v>1</v>
      </c>
      <c r="H76" s="562"/>
    </row>
    <row r="77" spans="1:10" s="253" customFormat="1" ht="15" customHeight="1" x14ac:dyDescent="0.25">
      <c r="A77" s="20" t="s">
        <v>320</v>
      </c>
      <c r="B77" s="17" t="s">
        <v>322</v>
      </c>
      <c r="C77" s="246" t="s">
        <v>328</v>
      </c>
      <c r="D77" s="457">
        <v>15472000</v>
      </c>
      <c r="E77" s="457">
        <v>12740000</v>
      </c>
      <c r="F77" s="19">
        <f t="shared" si="3"/>
        <v>0.82342295760082729</v>
      </c>
      <c r="H77" s="562"/>
    </row>
    <row r="78" spans="1:10" ht="15" customHeight="1" x14ac:dyDescent="0.25">
      <c r="A78" s="20" t="s">
        <v>321</v>
      </c>
      <c r="B78" s="470" t="s">
        <v>465</v>
      </c>
      <c r="C78" s="246" t="s">
        <v>466</v>
      </c>
      <c r="D78" s="18">
        <v>1868000</v>
      </c>
      <c r="E78" s="18">
        <v>1868000</v>
      </c>
      <c r="F78" s="19">
        <f t="shared" si="3"/>
        <v>1</v>
      </c>
      <c r="G78"/>
      <c r="H78" s="562"/>
      <c r="J78"/>
    </row>
    <row r="79" spans="1:10" ht="15" customHeight="1" x14ac:dyDescent="0.25">
      <c r="A79" s="20" t="s">
        <v>323</v>
      </c>
      <c r="B79" s="17" t="s">
        <v>324</v>
      </c>
      <c r="C79" s="246" t="s">
        <v>327</v>
      </c>
      <c r="D79" s="18">
        <v>0</v>
      </c>
      <c r="E79" s="18">
        <v>0</v>
      </c>
      <c r="F79" s="655"/>
      <c r="G79"/>
      <c r="H79" s="562"/>
      <c r="J79"/>
    </row>
    <row r="80" spans="1:10" ht="15" customHeight="1" x14ac:dyDescent="0.25">
      <c r="A80" s="20" t="s">
        <v>325</v>
      </c>
      <c r="B80" s="17" t="s">
        <v>532</v>
      </c>
      <c r="C80" s="246" t="s">
        <v>533</v>
      </c>
      <c r="D80" s="18">
        <v>0</v>
      </c>
      <c r="E80" s="18">
        <v>0</v>
      </c>
      <c r="F80" s="656"/>
      <c r="G80"/>
      <c r="H80" s="562"/>
      <c r="J80"/>
    </row>
    <row r="81" spans="1:10" s="259" customFormat="1" ht="15" customHeight="1" x14ac:dyDescent="0.25">
      <c r="A81" s="20" t="s">
        <v>531</v>
      </c>
      <c r="B81" s="17" t="s">
        <v>326</v>
      </c>
      <c r="C81" s="246" t="s">
        <v>452</v>
      </c>
      <c r="D81" s="18">
        <v>1503</v>
      </c>
      <c r="E81" s="18">
        <v>965</v>
      </c>
      <c r="F81" s="19">
        <f t="shared" si="3"/>
        <v>0.6420492348636061</v>
      </c>
      <c r="H81" s="563"/>
    </row>
    <row r="82" spans="1:10" ht="15" customHeight="1" x14ac:dyDescent="0.25">
      <c r="A82" s="26" t="s">
        <v>44</v>
      </c>
      <c r="B82" s="118" t="s">
        <v>393</v>
      </c>
      <c r="C82" s="247" t="s">
        <v>394</v>
      </c>
      <c r="D82" s="306">
        <f>SUM(D83:D83)</f>
        <v>0</v>
      </c>
      <c r="E82" s="306">
        <f>SUM(E83:E83)</f>
        <v>0</v>
      </c>
      <c r="F82" s="655"/>
      <c r="G82"/>
      <c r="H82" s="562"/>
      <c r="J82"/>
    </row>
    <row r="83" spans="1:10" ht="13.2" x14ac:dyDescent="0.25">
      <c r="A83" s="20" t="s">
        <v>215</v>
      </c>
      <c r="B83" s="40" t="s">
        <v>395</v>
      </c>
      <c r="C83" s="246" t="s">
        <v>396</v>
      </c>
      <c r="D83" s="531">
        <v>0</v>
      </c>
      <c r="E83" s="469">
        <v>0</v>
      </c>
      <c r="F83" s="656"/>
      <c r="G83"/>
      <c r="H83" s="562"/>
      <c r="I83" s="178"/>
      <c r="J83"/>
    </row>
    <row r="84" spans="1:10" ht="15" customHeight="1" x14ac:dyDescent="0.25">
      <c r="A84" s="26" t="s">
        <v>45</v>
      </c>
      <c r="B84" s="123" t="s">
        <v>330</v>
      </c>
      <c r="C84" s="249" t="s">
        <v>331</v>
      </c>
      <c r="D84" s="176">
        <f>SUM(D85:D85)</f>
        <v>0</v>
      </c>
      <c r="E84" s="176">
        <f>SUM(E85:E85)</f>
        <v>0</v>
      </c>
      <c r="F84" s="656"/>
      <c r="G84"/>
      <c r="H84" s="562"/>
      <c r="I84" s="178"/>
      <c r="J84"/>
    </row>
    <row r="85" spans="1:10" ht="15" customHeight="1" x14ac:dyDescent="0.25">
      <c r="A85" s="20" t="s">
        <v>264</v>
      </c>
      <c r="B85" s="46" t="s">
        <v>332</v>
      </c>
      <c r="C85" s="250" t="s">
        <v>333</v>
      </c>
      <c r="D85" s="18">
        <v>0</v>
      </c>
      <c r="E85" s="469">
        <v>0</v>
      </c>
      <c r="F85" s="656"/>
      <c r="G85"/>
      <c r="H85" s="562"/>
      <c r="J85"/>
    </row>
    <row r="86" spans="1:10" ht="13.2" x14ac:dyDescent="0.25">
      <c r="A86" s="26" t="s">
        <v>46</v>
      </c>
      <c r="B86" s="123" t="s">
        <v>334</v>
      </c>
      <c r="C86" s="249" t="s">
        <v>336</v>
      </c>
      <c r="D86" s="176">
        <f t="shared" ref="D86" si="8">SUM(D87:D88)</f>
        <v>3813490</v>
      </c>
      <c r="E86" s="176">
        <f t="shared" ref="E86" si="9">SUM(E87:E88)</f>
        <v>3813490</v>
      </c>
      <c r="F86" s="28">
        <f t="shared" si="3"/>
        <v>1</v>
      </c>
      <c r="G86"/>
      <c r="H86" s="562"/>
      <c r="J86"/>
    </row>
    <row r="87" spans="1:10" ht="24" x14ac:dyDescent="0.25">
      <c r="A87" s="20" t="s">
        <v>278</v>
      </c>
      <c r="B87" s="46" t="s">
        <v>508</v>
      </c>
      <c r="C87" s="250" t="s">
        <v>509</v>
      </c>
      <c r="D87" s="18">
        <v>3748490</v>
      </c>
      <c r="E87" s="18">
        <v>3748490</v>
      </c>
      <c r="F87" s="19">
        <f t="shared" si="3"/>
        <v>1</v>
      </c>
      <c r="G87"/>
      <c r="H87" s="562"/>
      <c r="J87"/>
    </row>
    <row r="88" spans="1:10" ht="15" customHeight="1" x14ac:dyDescent="0.25">
      <c r="A88" s="20" t="s">
        <v>281</v>
      </c>
      <c r="B88" s="46" t="s">
        <v>335</v>
      </c>
      <c r="C88" s="250" t="s">
        <v>337</v>
      </c>
      <c r="D88" s="18">
        <v>65000</v>
      </c>
      <c r="E88" s="18">
        <v>65000</v>
      </c>
      <c r="F88" s="19">
        <f t="shared" si="3"/>
        <v>1</v>
      </c>
      <c r="G88"/>
      <c r="H88" s="564"/>
      <c r="I88" s="564"/>
      <c r="J88"/>
    </row>
    <row r="89" spans="1:10" ht="15" customHeight="1" x14ac:dyDescent="0.25">
      <c r="A89" s="315" t="s">
        <v>64</v>
      </c>
      <c r="B89" s="316" t="s">
        <v>403</v>
      </c>
      <c r="C89" s="317" t="s">
        <v>404</v>
      </c>
      <c r="D89" s="318">
        <f>SUM(D90:D91)</f>
        <v>125255753</v>
      </c>
      <c r="E89" s="318">
        <f>SUM(E90:E91)</f>
        <v>125255753</v>
      </c>
      <c r="F89" s="319">
        <f t="shared" si="3"/>
        <v>1</v>
      </c>
      <c r="G89"/>
      <c r="H89" s="562"/>
      <c r="J89"/>
    </row>
    <row r="90" spans="1:10" ht="15" customHeight="1" x14ac:dyDescent="0.25">
      <c r="A90" s="20" t="s">
        <v>285</v>
      </c>
      <c r="B90" s="321" t="s">
        <v>405</v>
      </c>
      <c r="C90" s="554" t="s">
        <v>345</v>
      </c>
      <c r="D90" s="167">
        <v>125255753</v>
      </c>
      <c r="E90" s="532">
        <v>125255753</v>
      </c>
      <c r="F90" s="324">
        <f t="shared" si="3"/>
        <v>1</v>
      </c>
      <c r="G90"/>
      <c r="H90" s="562"/>
      <c r="J90"/>
    </row>
    <row r="91" spans="1:10" ht="15" customHeight="1" thickBot="1" x14ac:dyDescent="0.3">
      <c r="A91" s="20" t="s">
        <v>392</v>
      </c>
      <c r="B91" s="320" t="s">
        <v>406</v>
      </c>
      <c r="C91" s="555" t="s">
        <v>407</v>
      </c>
      <c r="D91" s="533">
        <v>0</v>
      </c>
      <c r="E91" s="475">
        <v>0</v>
      </c>
      <c r="F91" s="658"/>
      <c r="G91"/>
      <c r="H91" s="562"/>
      <c r="J91"/>
    </row>
    <row r="92" spans="1:10" ht="15" customHeight="1" thickTop="1" thickBot="1" x14ac:dyDescent="0.3">
      <c r="A92" s="752" t="s">
        <v>116</v>
      </c>
      <c r="B92" s="753"/>
      <c r="C92" s="251"/>
      <c r="D92" s="177">
        <f>D59+D62+D65+D72+D84+D86+D89+D82</f>
        <v>532685000</v>
      </c>
      <c r="E92" s="177">
        <f>E59+E62+E65+E72+E84+E86+E89+E82</f>
        <v>541147000</v>
      </c>
      <c r="F92" s="120">
        <f t="shared" si="3"/>
        <v>1.0158855608849509</v>
      </c>
      <c r="G92"/>
      <c r="H92" s="562"/>
      <c r="J92"/>
    </row>
    <row r="93" spans="1:10" ht="15" customHeight="1" thickTop="1" x14ac:dyDescent="0.25"/>
  </sheetData>
  <sheetProtection selectLockedCells="1" selectUnlockedCells="1"/>
  <mergeCells count="4">
    <mergeCell ref="A92:B92"/>
    <mergeCell ref="A52:B52"/>
    <mergeCell ref="A3:H3"/>
    <mergeCell ref="A55:H5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6" width="9.6640625" customWidth="1"/>
    <col min="7" max="7" width="9.6640625" style="253" customWidth="1"/>
  </cols>
  <sheetData>
    <row r="1" spans="1:8" s="124" customFormat="1" ht="15" customHeight="1" x14ac:dyDescent="0.25">
      <c r="A1" s="3"/>
      <c r="B1" s="3"/>
      <c r="C1" s="3"/>
      <c r="D1" s="3"/>
      <c r="E1" s="3"/>
      <c r="F1" s="3"/>
      <c r="G1" s="155"/>
      <c r="H1" s="2" t="s">
        <v>418</v>
      </c>
    </row>
    <row r="2" spans="1:8" s="124" customFormat="1" ht="15" customHeight="1" x14ac:dyDescent="0.25">
      <c r="A2" s="3"/>
      <c r="B2" s="3"/>
      <c r="C2" s="3"/>
      <c r="D2" s="3"/>
      <c r="E2" s="3"/>
      <c r="F2" s="3"/>
      <c r="G2" s="155"/>
      <c r="H2" s="2" t="str">
        <f>'1.sz. melléklet'!G2</f>
        <v>az .../2020. (VII…..) önkormányzati rendelethez</v>
      </c>
    </row>
    <row r="3" spans="1:8" s="37" customFormat="1" ht="15" customHeight="1" x14ac:dyDescent="0.25">
      <c r="A3" s="39"/>
      <c r="B3" s="40"/>
      <c r="C3" s="40"/>
      <c r="D3" s="40"/>
      <c r="E3" s="40"/>
      <c r="F3" s="40"/>
      <c r="G3" s="40"/>
    </row>
    <row r="4" spans="1:8" s="37" customFormat="1" ht="15" customHeight="1" x14ac:dyDescent="0.25">
      <c r="A4" s="741" t="s">
        <v>539</v>
      </c>
      <c r="B4" s="741"/>
      <c r="C4" s="741"/>
      <c r="D4" s="741"/>
      <c r="E4" s="741"/>
      <c r="F4" s="741"/>
      <c r="G4" s="741"/>
      <c r="H4" s="741"/>
    </row>
    <row r="5" spans="1:8" ht="15" customHeight="1" thickBot="1" x14ac:dyDescent="0.3">
      <c r="A5" s="125"/>
      <c r="B5" s="126"/>
      <c r="C5" s="126"/>
      <c r="F5" s="6" t="s">
        <v>194</v>
      </c>
      <c r="G5"/>
    </row>
    <row r="6" spans="1:8" ht="36.6" thickTop="1" x14ac:dyDescent="0.25">
      <c r="A6" s="7" t="s">
        <v>1</v>
      </c>
      <c r="B6" s="8" t="s">
        <v>2</v>
      </c>
      <c r="C6" s="9" t="s">
        <v>220</v>
      </c>
      <c r="D6" s="9" t="s">
        <v>526</v>
      </c>
      <c r="E6" s="9" t="s">
        <v>601</v>
      </c>
      <c r="F6" s="410" t="s">
        <v>599</v>
      </c>
      <c r="G6"/>
    </row>
    <row r="7" spans="1:8" ht="15" customHeight="1" thickBot="1" x14ac:dyDescent="0.3">
      <c r="A7" s="10" t="s">
        <v>3</v>
      </c>
      <c r="B7" s="11" t="s">
        <v>4</v>
      </c>
      <c r="C7" s="12" t="s">
        <v>5</v>
      </c>
      <c r="D7" s="12" t="s">
        <v>6</v>
      </c>
      <c r="E7" s="12" t="s">
        <v>7</v>
      </c>
      <c r="F7" s="95" t="s">
        <v>8</v>
      </c>
      <c r="G7"/>
    </row>
    <row r="8" spans="1:8" s="37" customFormat="1" ht="15" customHeight="1" thickTop="1" x14ac:dyDescent="0.25">
      <c r="A8" s="112" t="s">
        <v>13</v>
      </c>
      <c r="B8" s="113" t="s">
        <v>106</v>
      </c>
      <c r="C8" s="599" t="s">
        <v>221</v>
      </c>
      <c r="D8" s="466">
        <f>D9+D15</f>
        <v>13439869</v>
      </c>
      <c r="E8" s="466">
        <f>E9+E15</f>
        <v>12989269</v>
      </c>
      <c r="F8" s="115">
        <f>E8/D8</f>
        <v>0.96647288749615046</v>
      </c>
    </row>
    <row r="9" spans="1:8" s="37" customFormat="1" ht="15" customHeight="1" x14ac:dyDescent="0.25">
      <c r="A9" s="20" t="s">
        <v>107</v>
      </c>
      <c r="B9" s="17" t="s">
        <v>222</v>
      </c>
      <c r="C9" s="600" t="s">
        <v>223</v>
      </c>
      <c r="D9" s="468">
        <f>SUM(D10:D14)</f>
        <v>12939269</v>
      </c>
      <c r="E9" s="468">
        <f>SUM(E10:E14)</f>
        <v>12939269</v>
      </c>
      <c r="F9" s="116">
        <f t="shared" ref="F9:F28" si="0">E9/D9</f>
        <v>1</v>
      </c>
    </row>
    <row r="10" spans="1:8" s="37" customFormat="1" ht="15" customHeight="1" x14ac:dyDescent="0.25">
      <c r="A10" s="117"/>
      <c r="B10" s="21" t="s">
        <v>224</v>
      </c>
      <c r="C10" s="601" t="s">
        <v>225</v>
      </c>
      <c r="D10" s="525">
        <v>11675840</v>
      </c>
      <c r="E10" s="525">
        <v>11675840</v>
      </c>
      <c r="F10" s="86">
        <f t="shared" si="0"/>
        <v>1</v>
      </c>
    </row>
    <row r="11" spans="1:8" s="37" customFormat="1" ht="15" customHeight="1" x14ac:dyDescent="0.25">
      <c r="A11" s="117"/>
      <c r="B11" s="21" t="s">
        <v>462</v>
      </c>
      <c r="C11" s="601" t="s">
        <v>463</v>
      </c>
      <c r="D11" s="525">
        <v>0</v>
      </c>
      <c r="E11" s="525">
        <v>0</v>
      </c>
      <c r="F11" s="638"/>
    </row>
    <row r="12" spans="1:8" s="37" customFormat="1" ht="15" customHeight="1" x14ac:dyDescent="0.25">
      <c r="A12" s="117"/>
      <c r="B12" s="21" t="s">
        <v>510</v>
      </c>
      <c r="C12" s="601" t="s">
        <v>511</v>
      </c>
      <c r="D12" s="525">
        <v>450600</v>
      </c>
      <c r="E12" s="525">
        <v>450600</v>
      </c>
      <c r="F12" s="86">
        <f t="shared" si="0"/>
        <v>1</v>
      </c>
    </row>
    <row r="13" spans="1:8" s="37" customFormat="1" ht="15" customHeight="1" x14ac:dyDescent="0.25">
      <c r="A13" s="117"/>
      <c r="B13" s="21" t="s">
        <v>446</v>
      </c>
      <c r="C13" s="601" t="s">
        <v>226</v>
      </c>
      <c r="D13" s="525">
        <v>452829</v>
      </c>
      <c r="E13" s="525">
        <v>452829</v>
      </c>
      <c r="F13" s="86">
        <f t="shared" si="0"/>
        <v>1</v>
      </c>
    </row>
    <row r="14" spans="1:8" s="37" customFormat="1" ht="15" customHeight="1" x14ac:dyDescent="0.25">
      <c r="A14" s="117"/>
      <c r="B14" s="21" t="s">
        <v>453</v>
      </c>
      <c r="C14" s="601" t="s">
        <v>383</v>
      </c>
      <c r="D14" s="525">
        <v>360000</v>
      </c>
      <c r="E14" s="525">
        <v>360000</v>
      </c>
      <c r="F14" s="86">
        <f t="shared" si="0"/>
        <v>1</v>
      </c>
    </row>
    <row r="15" spans="1:8" s="37" customFormat="1" ht="15" customHeight="1" x14ac:dyDescent="0.25">
      <c r="A15" s="20" t="s">
        <v>108</v>
      </c>
      <c r="B15" s="17" t="s">
        <v>110</v>
      </c>
      <c r="C15" s="600" t="s">
        <v>227</v>
      </c>
      <c r="D15" s="468">
        <f>SUM(D16:D17)</f>
        <v>500600</v>
      </c>
      <c r="E15" s="468">
        <f>SUM(E16:E17)</f>
        <v>50000</v>
      </c>
      <c r="F15" s="86">
        <f t="shared" si="0"/>
        <v>9.9880143827407106E-2</v>
      </c>
    </row>
    <row r="16" spans="1:8" s="37" customFormat="1" ht="36" x14ac:dyDescent="0.25">
      <c r="A16" s="117"/>
      <c r="B16" s="307" t="s">
        <v>397</v>
      </c>
      <c r="C16" s="601" t="s">
        <v>229</v>
      </c>
      <c r="D16" s="525">
        <v>450600</v>
      </c>
      <c r="E16" s="525">
        <v>0</v>
      </c>
      <c r="F16" s="86">
        <f t="shared" si="0"/>
        <v>0</v>
      </c>
    </row>
    <row r="17" spans="1:9" s="37" customFormat="1" ht="15" customHeight="1" x14ac:dyDescent="0.25">
      <c r="A17" s="117"/>
      <c r="B17" s="21" t="s">
        <v>398</v>
      </c>
      <c r="C17" s="601" t="s">
        <v>230</v>
      </c>
      <c r="D17" s="525">
        <v>50000</v>
      </c>
      <c r="E17" s="525">
        <v>50000</v>
      </c>
      <c r="F17" s="86">
        <f t="shared" si="0"/>
        <v>1</v>
      </c>
    </row>
    <row r="18" spans="1:9" s="37" customFormat="1" ht="15" customHeight="1" x14ac:dyDescent="0.25">
      <c r="A18" s="26" t="s">
        <v>14</v>
      </c>
      <c r="B18" s="118" t="s">
        <v>188</v>
      </c>
      <c r="C18" s="602" t="s">
        <v>231</v>
      </c>
      <c r="D18" s="466">
        <v>2340266</v>
      </c>
      <c r="E18" s="466">
        <v>2269296</v>
      </c>
      <c r="F18" s="115">
        <f t="shared" si="0"/>
        <v>0.96967438744142764</v>
      </c>
    </row>
    <row r="19" spans="1:9" s="37" customFormat="1" ht="15" customHeight="1" x14ac:dyDescent="0.25">
      <c r="A19" s="26" t="s">
        <v>42</v>
      </c>
      <c r="B19" s="118" t="s">
        <v>112</v>
      </c>
      <c r="C19" s="602" t="s">
        <v>232</v>
      </c>
      <c r="D19" s="466">
        <f>SUM(D20:D24)</f>
        <v>5669865</v>
      </c>
      <c r="E19" s="466">
        <f>SUM(E20:E24)</f>
        <v>5676435</v>
      </c>
      <c r="F19" s="115">
        <f t="shared" si="0"/>
        <v>1.0011587577482004</v>
      </c>
    </row>
    <row r="20" spans="1:9" s="37" customFormat="1" ht="15" customHeight="1" x14ac:dyDescent="0.25">
      <c r="A20" s="20" t="s">
        <v>111</v>
      </c>
      <c r="B20" s="17" t="s">
        <v>233</v>
      </c>
      <c r="C20" s="600" t="s">
        <v>239</v>
      </c>
      <c r="D20" s="468">
        <v>500000</v>
      </c>
      <c r="E20" s="468">
        <v>500000</v>
      </c>
      <c r="F20" s="116">
        <f t="shared" si="0"/>
        <v>1</v>
      </c>
    </row>
    <row r="21" spans="1:9" s="37" customFormat="1" ht="15" customHeight="1" x14ac:dyDescent="0.25">
      <c r="A21" s="20" t="s">
        <v>113</v>
      </c>
      <c r="B21" s="17" t="s">
        <v>234</v>
      </c>
      <c r="C21" s="600" t="s">
        <v>240</v>
      </c>
      <c r="D21" s="468">
        <v>100000</v>
      </c>
      <c r="E21" s="468">
        <v>106000</v>
      </c>
      <c r="F21" s="116">
        <f t="shared" si="0"/>
        <v>1.06</v>
      </c>
    </row>
    <row r="22" spans="1:9" s="37" customFormat="1" ht="15" customHeight="1" x14ac:dyDescent="0.25">
      <c r="A22" s="20" t="s">
        <v>235</v>
      </c>
      <c r="B22" s="17" t="s">
        <v>236</v>
      </c>
      <c r="C22" s="600" t="s">
        <v>241</v>
      </c>
      <c r="D22" s="468">
        <v>4246000</v>
      </c>
      <c r="E22" s="468">
        <v>4246000</v>
      </c>
      <c r="F22" s="116">
        <f t="shared" si="0"/>
        <v>1</v>
      </c>
    </row>
    <row r="23" spans="1:9" s="40" customFormat="1" ht="15" customHeight="1" x14ac:dyDescent="0.25">
      <c r="A23" s="20" t="s">
        <v>237</v>
      </c>
      <c r="B23" s="17" t="s">
        <v>238</v>
      </c>
      <c r="C23" s="600" t="s">
        <v>242</v>
      </c>
      <c r="D23" s="468">
        <v>60000</v>
      </c>
      <c r="E23" s="468">
        <v>60000</v>
      </c>
      <c r="F23" s="116">
        <f t="shared" si="0"/>
        <v>1</v>
      </c>
    </row>
    <row r="24" spans="1:9" s="37" customFormat="1" ht="15" customHeight="1" x14ac:dyDescent="0.25">
      <c r="A24" s="20" t="s">
        <v>243</v>
      </c>
      <c r="B24" s="17" t="s">
        <v>244</v>
      </c>
      <c r="C24" s="600" t="s">
        <v>245</v>
      </c>
      <c r="D24" s="468">
        <f t="shared" ref="D24:E24" si="1">SUM(D25:D26)</f>
        <v>763865</v>
      </c>
      <c r="E24" s="468">
        <f t="shared" si="1"/>
        <v>764435</v>
      </c>
      <c r="F24" s="116">
        <f t="shared" si="0"/>
        <v>1.0007462051540521</v>
      </c>
    </row>
    <row r="25" spans="1:9" s="37" customFormat="1" ht="15" customHeight="1" x14ac:dyDescent="0.25">
      <c r="A25" s="117"/>
      <c r="B25" s="21" t="s">
        <v>246</v>
      </c>
      <c r="C25" s="601" t="s">
        <v>247</v>
      </c>
      <c r="D25" s="525">
        <v>763500</v>
      </c>
      <c r="E25" s="525">
        <v>763500</v>
      </c>
      <c r="F25" s="86">
        <f t="shared" si="0"/>
        <v>1</v>
      </c>
    </row>
    <row r="26" spans="1:9" ht="15" customHeight="1" x14ac:dyDescent="0.25">
      <c r="A26" s="425"/>
      <c r="B26" s="426" t="s">
        <v>451</v>
      </c>
      <c r="C26" s="603" t="s">
        <v>253</v>
      </c>
      <c r="D26" s="596">
        <v>365</v>
      </c>
      <c r="E26" s="596">
        <v>935</v>
      </c>
      <c r="F26" s="265">
        <f t="shared" si="0"/>
        <v>2.5616438356164384</v>
      </c>
      <c r="G26" s="128"/>
    </row>
    <row r="27" spans="1:9" ht="15" customHeight="1" thickBot="1" x14ac:dyDescent="0.3">
      <c r="A27" s="119" t="s">
        <v>43</v>
      </c>
      <c r="B27" s="261" t="s">
        <v>189</v>
      </c>
      <c r="C27" s="604" t="s">
        <v>263</v>
      </c>
      <c r="D27" s="597">
        <v>0</v>
      </c>
      <c r="E27" s="597">
        <v>0</v>
      </c>
      <c r="F27" s="639"/>
      <c r="G27" s="128"/>
    </row>
    <row r="28" spans="1:9" s="37" customFormat="1" ht="15" customHeight="1" thickTop="1" thickBot="1" x14ac:dyDescent="0.3">
      <c r="A28" s="742" t="s">
        <v>114</v>
      </c>
      <c r="B28" s="742"/>
      <c r="C28" s="605"/>
      <c r="D28" s="598">
        <f>D8+D18+D19+D27</f>
        <v>21450000</v>
      </c>
      <c r="E28" s="598">
        <f>E8+E18+E19+E27</f>
        <v>20935000</v>
      </c>
      <c r="F28" s="127">
        <f t="shared" si="0"/>
        <v>0.97599067599067602</v>
      </c>
    </row>
    <row r="29" spans="1:9" s="37" customFormat="1" ht="15" customHeight="1" thickTop="1" x14ac:dyDescent="0.25">
      <c r="A29" s="1"/>
      <c r="B29" s="1"/>
      <c r="C29" s="1"/>
      <c r="D29" s="128"/>
      <c r="E29" s="128"/>
      <c r="F29" s="128"/>
      <c r="G29" s="128"/>
    </row>
    <row r="30" spans="1:9" s="37" customFormat="1" ht="15" customHeight="1" x14ac:dyDescent="0.25">
      <c r="A30" s="1"/>
      <c r="B30" s="1"/>
      <c r="C30" s="1"/>
      <c r="D30" s="128"/>
      <c r="E30" s="128"/>
      <c r="F30" s="128"/>
      <c r="G30" s="128"/>
      <c r="H30" s="129"/>
    </row>
    <row r="31" spans="1:9" s="37" customFormat="1" ht="15" customHeight="1" x14ac:dyDescent="0.25">
      <c r="A31" s="741" t="s">
        <v>598</v>
      </c>
      <c r="B31" s="741"/>
      <c r="C31" s="741"/>
      <c r="D31" s="741"/>
      <c r="E31" s="741"/>
      <c r="F31" s="741"/>
      <c r="G31" s="741"/>
      <c r="H31" s="741"/>
      <c r="I31" s="129"/>
    </row>
    <row r="32" spans="1:9" s="37" customFormat="1" ht="13.8" thickBot="1" x14ac:dyDescent="0.25">
      <c r="A32" s="39"/>
      <c r="B32" s="91"/>
      <c r="C32" s="90"/>
      <c r="F32" s="6" t="s">
        <v>194</v>
      </c>
      <c r="G32" s="129"/>
    </row>
    <row r="33" spans="1:7" s="267" customFormat="1" ht="36.6" thickTop="1" x14ac:dyDescent="0.25">
      <c r="A33" s="7" t="s">
        <v>1</v>
      </c>
      <c r="B33" s="8" t="s">
        <v>2</v>
      </c>
      <c r="C33" s="9" t="s">
        <v>220</v>
      </c>
      <c r="D33" s="9" t="s">
        <v>526</v>
      </c>
      <c r="E33" s="9" t="s">
        <v>601</v>
      </c>
      <c r="F33" s="410" t="s">
        <v>599</v>
      </c>
      <c r="G33" s="129"/>
    </row>
    <row r="34" spans="1:7" s="267" customFormat="1" ht="15" customHeight="1" thickBot="1" x14ac:dyDescent="0.3">
      <c r="A34" s="10" t="s">
        <v>3</v>
      </c>
      <c r="B34" s="11" t="s">
        <v>4</v>
      </c>
      <c r="C34" s="12" t="s">
        <v>5</v>
      </c>
      <c r="D34" s="12" t="s">
        <v>6</v>
      </c>
      <c r="E34" s="12" t="s">
        <v>7</v>
      </c>
      <c r="F34" s="95" t="s">
        <v>8</v>
      </c>
      <c r="G34" s="129"/>
    </row>
    <row r="35" spans="1:7" s="267" customFormat="1" ht="15" customHeight="1" thickTop="1" x14ac:dyDescent="0.25">
      <c r="A35" s="112" t="s">
        <v>13</v>
      </c>
      <c r="B35" s="118" t="s">
        <v>12</v>
      </c>
      <c r="C35" s="599" t="s">
        <v>312</v>
      </c>
      <c r="D35" s="606">
        <f>SUM(D36:D38)</f>
        <v>1220041</v>
      </c>
      <c r="E35" s="606">
        <f>SUM(E36:E38)</f>
        <v>1220041</v>
      </c>
      <c r="F35" s="115">
        <f t="shared" ref="F35:F41" si="2">E35/D35</f>
        <v>1</v>
      </c>
      <c r="G35" s="129"/>
    </row>
    <row r="36" spans="1:7" s="267" customFormat="1" ht="15" customHeight="1" x14ac:dyDescent="0.25">
      <c r="A36" s="294" t="s">
        <v>107</v>
      </c>
      <c r="B36" s="17" t="s">
        <v>317</v>
      </c>
      <c r="C36" s="600" t="s">
        <v>316</v>
      </c>
      <c r="D36" s="44">
        <v>1200000</v>
      </c>
      <c r="E36" s="44">
        <v>1200000</v>
      </c>
      <c r="F36" s="116">
        <f t="shared" si="2"/>
        <v>1</v>
      </c>
      <c r="G36" s="129"/>
    </row>
    <row r="37" spans="1:7" s="267" customFormat="1" ht="15" customHeight="1" x14ac:dyDescent="0.25">
      <c r="A37" s="294" t="s">
        <v>108</v>
      </c>
      <c r="B37" s="17" t="s">
        <v>527</v>
      </c>
      <c r="C37" s="600" t="s">
        <v>528</v>
      </c>
      <c r="D37" s="44">
        <v>20000</v>
      </c>
      <c r="E37" s="44">
        <v>20000</v>
      </c>
      <c r="F37" s="116">
        <f t="shared" si="2"/>
        <v>1</v>
      </c>
      <c r="G37" s="129"/>
    </row>
    <row r="38" spans="1:7" s="37" customFormat="1" ht="15" customHeight="1" x14ac:dyDescent="0.25">
      <c r="A38" s="294" t="s">
        <v>109</v>
      </c>
      <c r="B38" s="17" t="s">
        <v>326</v>
      </c>
      <c r="C38" s="600" t="s">
        <v>452</v>
      </c>
      <c r="D38" s="44">
        <v>41</v>
      </c>
      <c r="E38" s="44">
        <v>41</v>
      </c>
      <c r="F38" s="116">
        <f t="shared" si="2"/>
        <v>1</v>
      </c>
      <c r="G38" s="129"/>
    </row>
    <row r="39" spans="1:7" ht="15" customHeight="1" x14ac:dyDescent="0.25">
      <c r="A39" s="315" t="s">
        <v>42</v>
      </c>
      <c r="B39" s="316" t="s">
        <v>115</v>
      </c>
      <c r="C39" s="608" t="s">
        <v>345</v>
      </c>
      <c r="D39" s="607">
        <v>990959</v>
      </c>
      <c r="E39" s="607">
        <v>990959</v>
      </c>
      <c r="F39" s="319">
        <f t="shared" si="2"/>
        <v>1</v>
      </c>
      <c r="G39"/>
    </row>
    <row r="40" spans="1:7" ht="15" customHeight="1" thickBot="1" x14ac:dyDescent="0.3">
      <c r="A40" s="556" t="s">
        <v>14</v>
      </c>
      <c r="B40" s="557" t="s">
        <v>343</v>
      </c>
      <c r="C40" s="609" t="s">
        <v>344</v>
      </c>
      <c r="D40" s="558">
        <v>19239000</v>
      </c>
      <c r="E40" s="558">
        <v>18724000</v>
      </c>
      <c r="F40" s="115">
        <f t="shared" si="2"/>
        <v>0.97323145693643121</v>
      </c>
      <c r="G40"/>
    </row>
    <row r="41" spans="1:7" ht="15" customHeight="1" thickTop="1" thickBot="1" x14ac:dyDescent="0.3">
      <c r="A41" s="742" t="s">
        <v>190</v>
      </c>
      <c r="B41" s="742"/>
      <c r="C41" s="605"/>
      <c r="D41" s="598">
        <f>D35+D40+D39</f>
        <v>21450000</v>
      </c>
      <c r="E41" s="598">
        <f>E35+E40+E39</f>
        <v>20935000</v>
      </c>
      <c r="F41" s="120">
        <f t="shared" si="2"/>
        <v>0.97599067599067602</v>
      </c>
      <c r="G41"/>
    </row>
    <row r="42" spans="1:7" ht="13.8" thickTop="1" x14ac:dyDescent="0.25">
      <c r="G42" s="130"/>
    </row>
    <row r="43" spans="1:7" x14ac:dyDescent="0.25">
      <c r="G43" s="131"/>
    </row>
  </sheetData>
  <sheetProtection selectLockedCells="1" selectUnlockedCells="1"/>
  <mergeCells count="4">
    <mergeCell ref="A28:B28"/>
    <mergeCell ref="A41:B41"/>
    <mergeCell ref="A4:H4"/>
    <mergeCell ref="A31:H31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sqref="A1:F1"/>
    </sheetView>
  </sheetViews>
  <sheetFormatPr defaultColWidth="9.109375" defaultRowHeight="13.2" x14ac:dyDescent="0.25"/>
  <cols>
    <col min="1" max="1" width="5.6640625" style="183" customWidth="1"/>
    <col min="2" max="2" width="37.6640625" style="183" customWidth="1"/>
    <col min="3" max="5" width="9.6640625" style="183" customWidth="1"/>
    <col min="6" max="6" width="9.6640625" style="182" customWidth="1"/>
    <col min="7" max="16384" width="9.109375" style="182"/>
  </cols>
  <sheetData>
    <row r="1" spans="1:6" ht="15" customHeight="1" x14ac:dyDescent="0.25">
      <c r="A1" s="754" t="s">
        <v>419</v>
      </c>
      <c r="B1" s="754"/>
      <c r="C1" s="754"/>
      <c r="D1" s="754"/>
      <c r="E1" s="754"/>
      <c r="F1" s="754"/>
    </row>
    <row r="2" spans="1:6" ht="15" customHeight="1" x14ac:dyDescent="0.25">
      <c r="B2" s="189"/>
      <c r="C2" s="189"/>
      <c r="D2" s="189"/>
      <c r="E2" s="189"/>
      <c r="F2" s="181" t="str">
        <f>'1.sz. melléklet'!G2</f>
        <v>az .../2020. (VII…..) önkormányzati rendelethez</v>
      </c>
    </row>
    <row r="3" spans="1:6" ht="15" customHeight="1" x14ac:dyDescent="0.25">
      <c r="A3" s="201"/>
    </row>
    <row r="4" spans="1:6" ht="15" customHeight="1" x14ac:dyDescent="0.25">
      <c r="A4" s="755" t="s">
        <v>545</v>
      </c>
      <c r="B4" s="755"/>
      <c r="C4" s="755"/>
      <c r="D4" s="755"/>
      <c r="E4" s="755"/>
      <c r="F4" s="755"/>
    </row>
    <row r="5" spans="1:6" ht="15" customHeight="1" x14ac:dyDescent="0.25">
      <c r="A5" s="202"/>
      <c r="B5" s="202"/>
      <c r="C5" s="202"/>
      <c r="D5" s="202"/>
      <c r="E5" s="202"/>
      <c r="F5" s="203"/>
    </row>
    <row r="6" spans="1:6" ht="15" customHeight="1" thickBot="1" x14ac:dyDescent="0.3">
      <c r="A6" s="204"/>
      <c r="B6" s="204"/>
      <c r="C6" s="204"/>
      <c r="D6" s="204"/>
      <c r="E6" s="6" t="s">
        <v>194</v>
      </c>
    </row>
    <row r="7" spans="1:6" ht="36.6" thickTop="1" x14ac:dyDescent="0.25">
      <c r="A7" s="205" t="s">
        <v>62</v>
      </c>
      <c r="B7" s="206" t="s">
        <v>105</v>
      </c>
      <c r="C7" s="9" t="s">
        <v>526</v>
      </c>
      <c r="D7" s="9" t="s">
        <v>601</v>
      </c>
      <c r="E7" s="410" t="s">
        <v>599</v>
      </c>
    </row>
    <row r="8" spans="1:6" ht="15" customHeight="1" thickBot="1" x14ac:dyDescent="0.3">
      <c r="A8" s="207" t="s">
        <v>3</v>
      </c>
      <c r="B8" s="188" t="s">
        <v>4</v>
      </c>
      <c r="C8" s="12" t="s">
        <v>5</v>
      </c>
      <c r="D8" s="12" t="s">
        <v>6</v>
      </c>
      <c r="E8" s="13" t="s">
        <v>7</v>
      </c>
    </row>
    <row r="9" spans="1:6" ht="18" customHeight="1" thickTop="1" thickBot="1" x14ac:dyDescent="0.3">
      <c r="A9" s="545" t="s">
        <v>13</v>
      </c>
      <c r="B9" s="546" t="s">
        <v>37</v>
      </c>
      <c r="C9" s="547">
        <f>'1.sz. melléklet'!C38</f>
        <v>48782569</v>
      </c>
      <c r="D9" s="547">
        <f>'1.sz. melléklet'!D38</f>
        <v>42844636</v>
      </c>
      <c r="E9" s="548">
        <f>D9/C9</f>
        <v>0.87827756672675439</v>
      </c>
    </row>
    <row r="10" spans="1:6" ht="18" customHeight="1" thickTop="1" thickBot="1" x14ac:dyDescent="0.3">
      <c r="A10" s="549"/>
      <c r="B10" s="550" t="s">
        <v>187</v>
      </c>
      <c r="C10" s="551">
        <f>SUM(C9)</f>
        <v>48782569</v>
      </c>
      <c r="D10" s="551">
        <f t="shared" ref="D10" si="0">SUM(D9)</f>
        <v>42844636</v>
      </c>
      <c r="E10" s="552">
        <f>D10/C10</f>
        <v>0.87827756672675439</v>
      </c>
    </row>
    <row r="11" spans="1:6" ht="13.8" thickTop="1" x14ac:dyDescent="0.25"/>
    <row r="17" ht="20.100000000000001" customHeight="1" x14ac:dyDescent="0.25"/>
  </sheetData>
  <mergeCells count="2">
    <mergeCell ref="A1:F1"/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3</vt:i4>
      </vt:variant>
    </vt:vector>
  </HeadingPairs>
  <TitlesOfParts>
    <vt:vector size="20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 melléklet</vt:lpstr>
      <vt:lpstr>16.sz. melléklet</vt:lpstr>
      <vt:lpstr>17.sz. melléklet</vt:lpstr>
      <vt:lpstr>'1.sz. melléklet'!Nyomtatási_terület</vt:lpstr>
      <vt:lpstr>'12.sz. melléklet'!Nyomtatási_terület</vt:lpstr>
      <vt:lpstr>'16.sz.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2020-06-25T09:49:46Z</cp:lastPrinted>
  <dcterms:created xsi:type="dcterms:W3CDTF">2014-02-03T15:00:44Z</dcterms:created>
  <dcterms:modified xsi:type="dcterms:W3CDTF">2020-06-26T12:59:22Z</dcterms:modified>
</cp:coreProperties>
</file>