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 tabRatio="596"/>
  </bookViews>
  <sheets>
    <sheet name="1. melléklet" sheetId="1" r:id="rId1"/>
    <sheet name="2. melléklet" sheetId="2" r:id="rId2"/>
    <sheet name="3. melléklet" sheetId="7" r:id="rId3"/>
    <sheet name="4. melléklet" sheetId="8" r:id="rId4"/>
    <sheet name="5. melléklet" sheetId="9" r:id="rId5"/>
    <sheet name="6. melléklet" sheetId="18" r:id="rId6"/>
    <sheet name="7. melléklet" sheetId="31" r:id="rId7"/>
    <sheet name="8. melléklet " sheetId="30" r:id="rId8"/>
    <sheet name="9. melléklet" sheetId="13" r:id="rId9"/>
    <sheet name="10. melléklet" sheetId="26" r:id="rId10"/>
    <sheet name="11. melléklet" sheetId="10" r:id="rId11"/>
    <sheet name="12. melléklet" sheetId="11" r:id="rId12"/>
    <sheet name="13. melléklet" sheetId="14" r:id="rId13"/>
    <sheet name="14. melléklet" sheetId="25" r:id="rId14"/>
    <sheet name="15. melléklet" sheetId="19" r:id="rId15"/>
    <sheet name="16. melléklet" sheetId="23" r:id="rId16"/>
  </sheets>
  <definedNames>
    <definedName name="_xlnm.Print_Area" localSheetId="0">'1. melléklet'!$A$1:$H$83</definedName>
    <definedName name="_xlnm.Print_Area" localSheetId="10">'11. melléklet'!$A$1:$E$38</definedName>
    <definedName name="_xlnm.Print_Area" localSheetId="11">'12. melléklet'!$A$1:$G$40</definedName>
    <definedName name="_xlnm.Print_Area" localSheetId="12">'13. melléklet'!$A$1:$O$24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6" i="30" l="1"/>
  <c r="E21" i="10" l="1"/>
  <c r="D29" i="10"/>
  <c r="C28" i="10"/>
  <c r="E27" i="10"/>
  <c r="E28" i="10" s="1"/>
  <c r="E25" i="10"/>
  <c r="D24" i="10"/>
  <c r="E23" i="10"/>
  <c r="E22" i="10"/>
  <c r="E18" i="10"/>
  <c r="E19" i="10"/>
  <c r="E20" i="10"/>
  <c r="E17" i="10"/>
  <c r="D21" i="10"/>
  <c r="C21" i="10"/>
  <c r="E15" i="10"/>
  <c r="E11" i="10"/>
  <c r="E12" i="10"/>
  <c r="E13" i="10"/>
  <c r="E14" i="10"/>
  <c r="E10" i="10"/>
  <c r="D9" i="10"/>
  <c r="D16" i="10" s="1"/>
  <c r="C26" i="10"/>
  <c r="C24" i="10"/>
  <c r="C29" i="10" s="1"/>
  <c r="C9" i="10"/>
  <c r="C16" i="10" s="1"/>
  <c r="E10" i="26"/>
  <c r="G9" i="11"/>
  <c r="J44" i="30"/>
  <c r="J43" i="30"/>
  <c r="J42" i="30"/>
  <c r="J41" i="30"/>
  <c r="J39" i="30"/>
  <c r="J38" i="30"/>
  <c r="J37" i="30"/>
  <c r="J36" i="30"/>
  <c r="J33" i="30"/>
  <c r="J32" i="30"/>
  <c r="J31" i="30"/>
  <c r="J30" i="30"/>
  <c r="J29" i="30"/>
  <c r="J28" i="30"/>
  <c r="J27" i="30"/>
  <c r="J26" i="30"/>
  <c r="J25" i="30"/>
  <c r="J24" i="30"/>
  <c r="J23" i="30"/>
  <c r="J22" i="30"/>
  <c r="J21" i="30"/>
  <c r="J20" i="30"/>
  <c r="J19" i="30"/>
  <c r="J18" i="30"/>
  <c r="J16" i="30"/>
  <c r="J15" i="30"/>
  <c r="J14" i="30"/>
  <c r="J13" i="30"/>
  <c r="J12" i="30"/>
  <c r="J11" i="30"/>
  <c r="J10" i="30"/>
  <c r="J9" i="30"/>
  <c r="J8" i="30"/>
  <c r="E47" i="30"/>
  <c r="F45" i="30"/>
  <c r="F43" i="30"/>
  <c r="F42" i="30"/>
  <c r="F36" i="30"/>
  <c r="F35" i="30"/>
  <c r="F32" i="30"/>
  <c r="F31" i="30"/>
  <c r="F28" i="30"/>
  <c r="F22" i="30"/>
  <c r="F21" i="30"/>
  <c r="F19" i="30"/>
  <c r="F17" i="30"/>
  <c r="F16" i="30"/>
  <c r="F12" i="30"/>
  <c r="F11" i="30"/>
  <c r="F10" i="30"/>
  <c r="F9" i="30"/>
  <c r="F8" i="30"/>
  <c r="C40" i="11" l="1"/>
  <c r="D40" i="11"/>
  <c r="E40" i="11"/>
  <c r="C37" i="11"/>
  <c r="D37" i="11"/>
  <c r="E37" i="11"/>
  <c r="G21" i="11"/>
  <c r="F22" i="11" l="1"/>
  <c r="E22" i="11"/>
  <c r="D22" i="11"/>
  <c r="C22" i="11"/>
  <c r="G18" i="11" l="1"/>
  <c r="G39" i="11"/>
  <c r="G36" i="11"/>
  <c r="G35" i="11"/>
  <c r="G34" i="11"/>
  <c r="G33" i="11"/>
  <c r="G32" i="11"/>
  <c r="G31" i="11"/>
  <c r="G30" i="11"/>
  <c r="G29" i="11"/>
  <c r="G28" i="11"/>
  <c r="G27" i="11"/>
  <c r="G26" i="11"/>
  <c r="G24" i="11"/>
  <c r="G20" i="11"/>
  <c r="G19" i="11"/>
  <c r="G17" i="11"/>
  <c r="G16" i="11"/>
  <c r="G15" i="11"/>
  <c r="G14" i="11"/>
  <c r="G13" i="11"/>
  <c r="G12" i="11"/>
  <c r="G11" i="11"/>
  <c r="G10" i="11"/>
  <c r="D21" i="31" l="1"/>
  <c r="E8" i="18" l="1"/>
  <c r="E14" i="18" s="1"/>
  <c r="D10" i="18"/>
  <c r="F10" i="18" s="1"/>
  <c r="C10" i="18"/>
  <c r="C8" i="18" s="1"/>
  <c r="C14" i="18" s="1"/>
  <c r="D47" i="30"/>
  <c r="F47" i="30" s="1"/>
  <c r="C47" i="30"/>
  <c r="F14" i="18" l="1"/>
  <c r="D8" i="18"/>
  <c r="D14" i="18" s="1"/>
  <c r="F8" i="18"/>
  <c r="F31" i="13" l="1"/>
  <c r="G31" i="13"/>
  <c r="H31" i="13"/>
  <c r="E17" i="13"/>
  <c r="E18" i="13"/>
  <c r="E10" i="13"/>
  <c r="D10" i="13"/>
  <c r="C10" i="13"/>
  <c r="D18" i="13"/>
  <c r="C18" i="13"/>
  <c r="C19" i="31" l="1"/>
  <c r="C16" i="31"/>
  <c r="F2" i="31" l="1"/>
  <c r="D21" i="1" l="1"/>
  <c r="D22" i="1"/>
  <c r="D11" i="1"/>
  <c r="F81" i="7"/>
  <c r="G81" i="7"/>
  <c r="H81" i="7"/>
  <c r="E81" i="7"/>
  <c r="E53" i="1"/>
  <c r="F53" i="1"/>
  <c r="G53" i="1"/>
  <c r="D53" i="1"/>
  <c r="E52" i="1"/>
  <c r="F52" i="1"/>
  <c r="G52" i="1"/>
  <c r="D52" i="1"/>
  <c r="G20" i="7"/>
  <c r="F10" i="7"/>
  <c r="G10" i="7"/>
  <c r="G9" i="7" s="1"/>
  <c r="H10" i="7"/>
  <c r="E10" i="7"/>
  <c r="D10" i="1" s="1"/>
  <c r="E17" i="8"/>
  <c r="D14" i="31"/>
  <c r="E14" i="31"/>
  <c r="F14" i="31"/>
  <c r="C14" i="31"/>
  <c r="F40" i="11"/>
  <c r="G40" i="11" s="1"/>
  <c r="F37" i="11"/>
  <c r="G37" i="11" s="1"/>
  <c r="G22" i="11"/>
  <c r="E26" i="10"/>
  <c r="E24" i="10"/>
  <c r="E29" i="10" s="1"/>
  <c r="E9" i="10"/>
  <c r="E16" i="10" s="1"/>
  <c r="F9" i="7" l="1"/>
  <c r="D9" i="13"/>
  <c r="E9" i="7"/>
  <c r="C9" i="13"/>
  <c r="H9" i="7"/>
  <c r="E9" i="13"/>
  <c r="F21" i="31"/>
  <c r="F22" i="31" s="1"/>
  <c r="F24" i="31" s="1"/>
  <c r="E21" i="31"/>
  <c r="E22" i="31" s="1"/>
  <c r="E24" i="31" s="1"/>
  <c r="D22" i="31"/>
  <c r="D24" i="31" s="1"/>
  <c r="E78" i="1" l="1"/>
  <c r="F78" i="1"/>
  <c r="G78" i="1"/>
  <c r="H78" i="1" s="1"/>
  <c r="D78" i="1"/>
  <c r="F27" i="8" l="1"/>
  <c r="G27" i="8"/>
  <c r="H27" i="8"/>
  <c r="E27" i="8"/>
  <c r="H17" i="8"/>
  <c r="G17" i="8"/>
  <c r="F17" i="8"/>
  <c r="E43" i="1"/>
  <c r="F43" i="1"/>
  <c r="G43" i="1"/>
  <c r="D43" i="1"/>
  <c r="G28" i="1"/>
  <c r="E28" i="1"/>
  <c r="F28" i="1"/>
  <c r="D28" i="1"/>
  <c r="E24" i="1"/>
  <c r="F24" i="1"/>
  <c r="G24" i="1"/>
  <c r="D24" i="1"/>
  <c r="E22" i="1"/>
  <c r="F22" i="1"/>
  <c r="G22" i="1"/>
  <c r="E11" i="1"/>
  <c r="F11" i="1"/>
  <c r="G11" i="1"/>
  <c r="E12" i="1"/>
  <c r="F12" i="1"/>
  <c r="G12" i="1"/>
  <c r="E13" i="1"/>
  <c r="F13" i="1"/>
  <c r="G13" i="1"/>
  <c r="D13" i="1"/>
  <c r="D12" i="1"/>
  <c r="I11" i="7"/>
  <c r="I12" i="7"/>
  <c r="I13" i="7"/>
  <c r="I14" i="7"/>
  <c r="I84" i="7"/>
  <c r="I38" i="7"/>
  <c r="I40" i="7"/>
  <c r="I30" i="7"/>
  <c r="I32" i="7"/>
  <c r="H48" i="7"/>
  <c r="E48" i="7"/>
  <c r="G48" i="7"/>
  <c r="F48" i="7"/>
  <c r="E24" i="7"/>
  <c r="I11" i="8"/>
  <c r="I12" i="8"/>
  <c r="I16" i="8"/>
  <c r="I15" i="8"/>
  <c r="I10" i="8"/>
  <c r="H9" i="8"/>
  <c r="G9" i="8"/>
  <c r="G13" i="8" s="1"/>
  <c r="G18" i="8" s="1"/>
  <c r="F9" i="8"/>
  <c r="F13" i="8" s="1"/>
  <c r="E9" i="8"/>
  <c r="E81" i="1"/>
  <c r="E82" i="1" s="1"/>
  <c r="F81" i="1"/>
  <c r="F82" i="1" s="1"/>
  <c r="G81" i="1"/>
  <c r="D81" i="1"/>
  <c r="D82" i="1" s="1"/>
  <c r="E70" i="1"/>
  <c r="F70" i="1"/>
  <c r="G70" i="1"/>
  <c r="E71" i="1"/>
  <c r="F71" i="1"/>
  <c r="G71" i="1"/>
  <c r="E72" i="1"/>
  <c r="F72" i="1"/>
  <c r="G72" i="1"/>
  <c r="D71" i="1"/>
  <c r="D72" i="1"/>
  <c r="D70" i="1"/>
  <c r="D69" i="1" s="1"/>
  <c r="E50" i="1"/>
  <c r="F50" i="1"/>
  <c r="G50" i="1"/>
  <c r="E51" i="1"/>
  <c r="F51" i="1"/>
  <c r="G51" i="1"/>
  <c r="E54" i="1"/>
  <c r="F54" i="1"/>
  <c r="G54" i="1"/>
  <c r="E55" i="1"/>
  <c r="F55" i="1"/>
  <c r="G55" i="1"/>
  <c r="E56" i="1"/>
  <c r="F56" i="1"/>
  <c r="G56" i="1"/>
  <c r="E58" i="1"/>
  <c r="F58" i="1"/>
  <c r="G58" i="1"/>
  <c r="E59" i="1"/>
  <c r="F59" i="1"/>
  <c r="G59" i="1"/>
  <c r="E60" i="1"/>
  <c r="F60" i="1"/>
  <c r="G60" i="1"/>
  <c r="D60" i="1"/>
  <c r="D59" i="1"/>
  <c r="D58" i="1"/>
  <c r="D56" i="1"/>
  <c r="D54" i="1"/>
  <c r="D55" i="1"/>
  <c r="D51" i="1"/>
  <c r="D50" i="1"/>
  <c r="E63" i="1"/>
  <c r="F63" i="1"/>
  <c r="G63" i="1"/>
  <c r="E64" i="1"/>
  <c r="F64" i="1"/>
  <c r="G64" i="1"/>
  <c r="E65" i="1"/>
  <c r="F65" i="1"/>
  <c r="G65" i="1"/>
  <c r="E66" i="1"/>
  <c r="F66" i="1"/>
  <c r="G66" i="1"/>
  <c r="D64" i="1"/>
  <c r="D65" i="1"/>
  <c r="D66" i="1"/>
  <c r="D63" i="1"/>
  <c r="E39" i="1"/>
  <c r="F39" i="1"/>
  <c r="G39" i="1"/>
  <c r="D39" i="1"/>
  <c r="E36" i="1"/>
  <c r="F36" i="1"/>
  <c r="G36" i="1"/>
  <c r="E37" i="1"/>
  <c r="F37" i="1"/>
  <c r="G37" i="1"/>
  <c r="D37" i="1"/>
  <c r="D36" i="1"/>
  <c r="E30" i="1"/>
  <c r="F30" i="1"/>
  <c r="G30" i="1"/>
  <c r="D30" i="1"/>
  <c r="E20" i="1"/>
  <c r="F20" i="1"/>
  <c r="G20" i="1"/>
  <c r="E21" i="1"/>
  <c r="F21" i="1"/>
  <c r="G21" i="1"/>
  <c r="E23" i="1"/>
  <c r="F23" i="1"/>
  <c r="G23" i="1"/>
  <c r="E25" i="1"/>
  <c r="F25" i="1"/>
  <c r="G25" i="1"/>
  <c r="E26" i="1"/>
  <c r="F26" i="1"/>
  <c r="G26" i="1"/>
  <c r="E27" i="1"/>
  <c r="F27" i="1"/>
  <c r="G27" i="1"/>
  <c r="D26" i="1"/>
  <c r="D27" i="1"/>
  <c r="D25" i="1"/>
  <c r="D23" i="1"/>
  <c r="D20" i="1"/>
  <c r="E69" i="1" l="1"/>
  <c r="C12" i="13"/>
  <c r="F69" i="1"/>
  <c r="G69" i="1"/>
  <c r="I48" i="7"/>
  <c r="C13" i="2"/>
  <c r="F18" i="8"/>
  <c r="H11" i="1"/>
  <c r="I27" i="8"/>
  <c r="H13" i="8"/>
  <c r="H18" i="8" s="1"/>
  <c r="E13" i="8"/>
  <c r="E18" i="8" s="1"/>
  <c r="I17" i="8"/>
  <c r="D19" i="1"/>
  <c r="I9" i="8"/>
  <c r="H36" i="1"/>
  <c r="H70" i="1"/>
  <c r="H39" i="1"/>
  <c r="H81" i="1"/>
  <c r="H71" i="1"/>
  <c r="H72" i="1"/>
  <c r="H60" i="1"/>
  <c r="H50" i="1"/>
  <c r="D57" i="1"/>
  <c r="H54" i="1"/>
  <c r="F57" i="1"/>
  <c r="H56" i="1"/>
  <c r="G57" i="1"/>
  <c r="E49" i="1"/>
  <c r="H55" i="1"/>
  <c r="E57" i="1"/>
  <c r="F49" i="1"/>
  <c r="D49" i="1"/>
  <c r="H59" i="1"/>
  <c r="H58" i="1"/>
  <c r="G49" i="1"/>
  <c r="H63" i="1"/>
  <c r="H64" i="1"/>
  <c r="H65" i="1"/>
  <c r="H66" i="1"/>
  <c r="H20" i="1"/>
  <c r="H24" i="1"/>
  <c r="H23" i="1"/>
  <c r="H22" i="1"/>
  <c r="H28" i="1"/>
  <c r="H25" i="1"/>
  <c r="H21" i="1"/>
  <c r="H26" i="1"/>
  <c r="I13" i="8" l="1"/>
  <c r="I18" i="8"/>
  <c r="H57" i="1"/>
  <c r="H49" i="1"/>
  <c r="E68" i="1" l="1"/>
  <c r="F68" i="1"/>
  <c r="G68" i="1"/>
  <c r="D68" i="1"/>
  <c r="E61" i="1"/>
  <c r="F61" i="1"/>
  <c r="G61" i="1"/>
  <c r="D61" i="1"/>
  <c r="H61" i="1" l="1"/>
  <c r="H68" i="1"/>
  <c r="I47" i="30"/>
  <c r="H47" i="30"/>
  <c r="G47" i="30"/>
  <c r="J47" i="30" l="1"/>
  <c r="G46" i="30"/>
  <c r="G48" i="30" s="1"/>
  <c r="C46" i="30"/>
  <c r="C48" i="30" s="1"/>
  <c r="F39" i="7" l="1"/>
  <c r="G39" i="7"/>
  <c r="H39" i="7"/>
  <c r="E39" i="7"/>
  <c r="I85" i="7"/>
  <c r="I63" i="7"/>
  <c r="I39" i="7" l="1"/>
  <c r="C17" i="13"/>
  <c r="C16" i="9" l="1"/>
  <c r="F26" i="2" l="1"/>
  <c r="D26" i="2"/>
  <c r="E26" i="2"/>
  <c r="C26" i="2"/>
  <c r="F19" i="2"/>
  <c r="D19" i="2"/>
  <c r="E19" i="2"/>
  <c r="C19" i="2"/>
  <c r="E33" i="1"/>
  <c r="F33" i="1"/>
  <c r="G33" i="1"/>
  <c r="D33" i="1"/>
  <c r="F36" i="7"/>
  <c r="D14" i="13" s="1"/>
  <c r="G36" i="7"/>
  <c r="H36" i="7"/>
  <c r="E14" i="13" s="1"/>
  <c r="E36" i="7"/>
  <c r="C14" i="13" s="1"/>
  <c r="E36" i="8" l="1"/>
  <c r="E31" i="8" s="1"/>
  <c r="E21" i="8"/>
  <c r="E20" i="8" s="1"/>
  <c r="E45" i="7"/>
  <c r="E42" i="7"/>
  <c r="E33" i="7"/>
  <c r="C13" i="13" s="1"/>
  <c r="C15" i="13"/>
  <c r="E20" i="7"/>
  <c r="E18" i="7" s="1"/>
  <c r="E35" i="7" s="1"/>
  <c r="E93" i="7"/>
  <c r="E96" i="7" s="1"/>
  <c r="E90" i="7"/>
  <c r="D76" i="1" s="1"/>
  <c r="E87" i="7"/>
  <c r="D75" i="1" s="1"/>
  <c r="E75" i="7"/>
  <c r="E69" i="7"/>
  <c r="E59" i="7"/>
  <c r="E52" i="7"/>
  <c r="E44" i="7" l="1"/>
  <c r="C16" i="13"/>
  <c r="D77" i="1"/>
  <c r="H19" i="2"/>
  <c r="C26" i="13" s="1"/>
  <c r="E39" i="8"/>
  <c r="E42" i="8"/>
  <c r="E92" i="7"/>
  <c r="E64" i="7"/>
  <c r="D62" i="1" s="1"/>
  <c r="D67" i="1"/>
  <c r="D74" i="1"/>
  <c r="E51" i="7"/>
  <c r="E80" i="7" l="1"/>
  <c r="E97" i="7"/>
  <c r="D48" i="1"/>
  <c r="E49" i="7"/>
  <c r="C11" i="13"/>
  <c r="C19" i="13" s="1"/>
  <c r="D73" i="1" l="1"/>
  <c r="D79" i="1" s="1"/>
  <c r="D83" i="1" s="1"/>
  <c r="D29" i="13"/>
  <c r="I26" i="2" l="1"/>
  <c r="J26" i="2"/>
  <c r="K26" i="2"/>
  <c r="E29" i="13" s="1"/>
  <c r="H26" i="2"/>
  <c r="C29" i="13" s="1"/>
  <c r="G82" i="1"/>
  <c r="F42" i="7" l="1"/>
  <c r="G42" i="7"/>
  <c r="G44" i="7" s="1"/>
  <c r="H42" i="7"/>
  <c r="G24" i="7"/>
  <c r="F90" i="7"/>
  <c r="E76" i="1" s="1"/>
  <c r="G90" i="7"/>
  <c r="F76" i="1" s="1"/>
  <c r="H90" i="7"/>
  <c r="H44" i="7" l="1"/>
  <c r="I44" i="7" s="1"/>
  <c r="E16" i="13"/>
  <c r="F44" i="7"/>
  <c r="D16" i="13"/>
  <c r="E13" i="2"/>
  <c r="F19" i="1"/>
  <c r="G76" i="1"/>
  <c r="H19" i="13"/>
  <c r="G19" i="13"/>
  <c r="D45" i="1" l="1"/>
  <c r="I88" i="7" l="1"/>
  <c r="I89" i="7"/>
  <c r="I57" i="7"/>
  <c r="K19" i="2" l="1"/>
  <c r="E26" i="13" s="1"/>
  <c r="I19" i="2"/>
  <c r="D26" i="13" s="1"/>
  <c r="J19" i="2"/>
  <c r="G74" i="1"/>
  <c r="H74" i="1" s="1"/>
  <c r="F74" i="1"/>
  <c r="E74" i="1"/>
  <c r="F19" i="13"/>
  <c r="H46" i="30"/>
  <c r="O13" i="14" l="1"/>
  <c r="J46" i="30" l="1"/>
  <c r="D46" i="30"/>
  <c r="E46" i="30"/>
  <c r="F46" i="30" l="1"/>
  <c r="I28" i="2"/>
  <c r="J28" i="2"/>
  <c r="K28" i="2"/>
  <c r="H28" i="2"/>
  <c r="E28" i="2" l="1"/>
  <c r="F28" i="2"/>
  <c r="D28" i="2"/>
  <c r="C28" i="2" l="1"/>
  <c r="F45" i="7" l="1"/>
  <c r="G45" i="7"/>
  <c r="H45" i="7"/>
  <c r="C8" i="9" l="1"/>
  <c r="C49" i="9" s="1"/>
  <c r="F20" i="7" l="1"/>
  <c r="H20" i="7"/>
  <c r="C15" i="31" s="1"/>
  <c r="C21" i="31" s="1"/>
  <c r="C22" i="31" s="1"/>
  <c r="C24" i="31" s="1"/>
  <c r="F93" i="7"/>
  <c r="F96" i="7" s="1"/>
  <c r="G93" i="7"/>
  <c r="G96" i="7" s="1"/>
  <c r="H93" i="7"/>
  <c r="H96" i="7" s="1"/>
  <c r="I96" i="7" s="1"/>
  <c r="I72" i="7"/>
  <c r="F36" i="8"/>
  <c r="G36" i="8"/>
  <c r="H36" i="8"/>
  <c r="D17" i="13" l="1"/>
  <c r="I9" i="2" l="1"/>
  <c r="D22" i="13" s="1"/>
  <c r="J9" i="2"/>
  <c r="I11" i="2"/>
  <c r="D24" i="13" s="1"/>
  <c r="J11" i="2"/>
  <c r="I12" i="2"/>
  <c r="J12" i="2"/>
  <c r="I13" i="2"/>
  <c r="J13" i="2"/>
  <c r="I14" i="2"/>
  <c r="J14" i="2"/>
  <c r="I15" i="2"/>
  <c r="D30" i="13" s="1"/>
  <c r="J15" i="2"/>
  <c r="E20" i="2"/>
  <c r="E10" i="2"/>
  <c r="E11" i="2"/>
  <c r="E12" i="2"/>
  <c r="E8" i="2"/>
  <c r="E9" i="2"/>
  <c r="F44" i="1"/>
  <c r="G45" i="1"/>
  <c r="E44" i="1"/>
  <c r="F16" i="1"/>
  <c r="G16" i="1"/>
  <c r="F17" i="1"/>
  <c r="F18" i="1"/>
  <c r="G18" i="1"/>
  <c r="F10" i="1"/>
  <c r="G10" i="1"/>
  <c r="F14" i="1"/>
  <c r="G14" i="1"/>
  <c r="F34" i="1"/>
  <c r="G34" i="1"/>
  <c r="D25" i="13" l="1"/>
  <c r="G9" i="1"/>
  <c r="F9" i="1"/>
  <c r="F45" i="1"/>
  <c r="G32" i="1"/>
  <c r="F32" i="1"/>
  <c r="E45" i="1"/>
  <c r="F15" i="1"/>
  <c r="H21" i="8"/>
  <c r="H20" i="8" s="1"/>
  <c r="I20" i="8" s="1"/>
  <c r="G21" i="8"/>
  <c r="G20" i="8" s="1"/>
  <c r="G31" i="8"/>
  <c r="G33" i="7"/>
  <c r="G18" i="7"/>
  <c r="G87" i="7"/>
  <c r="G75" i="7"/>
  <c r="G69" i="7"/>
  <c r="G59" i="7"/>
  <c r="G52" i="7"/>
  <c r="H31" i="8"/>
  <c r="H87" i="7"/>
  <c r="H52" i="7"/>
  <c r="H59" i="7"/>
  <c r="H69" i="7"/>
  <c r="H24" i="7"/>
  <c r="E12" i="13" s="1"/>
  <c r="I17" i="7"/>
  <c r="K9" i="2"/>
  <c r="E22" i="13" s="1"/>
  <c r="K11" i="2"/>
  <c r="E24" i="13" s="1"/>
  <c r="K12" i="2"/>
  <c r="K13" i="2"/>
  <c r="K14" i="2"/>
  <c r="K15" i="2"/>
  <c r="F20" i="2"/>
  <c r="F10" i="2"/>
  <c r="F12" i="2"/>
  <c r="F8" i="2"/>
  <c r="F9" i="2"/>
  <c r="H33" i="7"/>
  <c r="E13" i="13" s="1"/>
  <c r="D38" i="1"/>
  <c r="I46" i="7"/>
  <c r="I43" i="7"/>
  <c r="I29" i="7"/>
  <c r="I28" i="7"/>
  <c r="I27" i="7"/>
  <c r="I26" i="7"/>
  <c r="I25" i="7"/>
  <c r="I23" i="7"/>
  <c r="I22" i="7"/>
  <c r="I21" i="7"/>
  <c r="I19" i="7"/>
  <c r="I10" i="7"/>
  <c r="H75" i="7"/>
  <c r="H69" i="1" s="1"/>
  <c r="H20" i="2"/>
  <c r="C27" i="13" s="1"/>
  <c r="I93" i="7"/>
  <c r="I95" i="7"/>
  <c r="I94" i="7"/>
  <c r="I86" i="7"/>
  <c r="I83" i="7"/>
  <c r="I79" i="7"/>
  <c r="I78" i="7"/>
  <c r="I77" i="7"/>
  <c r="I76" i="7"/>
  <c r="I74" i="7"/>
  <c r="I73" i="7"/>
  <c r="I71" i="7"/>
  <c r="I70" i="7"/>
  <c r="I68" i="7"/>
  <c r="I67" i="7"/>
  <c r="I66" i="7"/>
  <c r="I65" i="7"/>
  <c r="I62" i="7"/>
  <c r="I61" i="7"/>
  <c r="I60" i="7"/>
  <c r="I58" i="7"/>
  <c r="I56" i="7"/>
  <c r="I55" i="7"/>
  <c r="I53" i="7"/>
  <c r="F52" i="7"/>
  <c r="F59" i="7"/>
  <c r="F69" i="7"/>
  <c r="E30" i="13"/>
  <c r="I37" i="8"/>
  <c r="I35" i="8"/>
  <c r="I34" i="8"/>
  <c r="I33" i="8"/>
  <c r="I32" i="8"/>
  <c r="I30" i="8"/>
  <c r="I29" i="8"/>
  <c r="I28" i="8"/>
  <c r="I26" i="8"/>
  <c r="I25" i="8"/>
  <c r="I22" i="8"/>
  <c r="F87" i="7"/>
  <c r="E77" i="1" s="1"/>
  <c r="I21" i="2"/>
  <c r="D28" i="13" s="1"/>
  <c r="F21" i="8"/>
  <c r="F20" i="8" s="1"/>
  <c r="F31" i="8"/>
  <c r="F24" i="7"/>
  <c r="D12" i="13" s="1"/>
  <c r="F33" i="7"/>
  <c r="D13" i="13" s="1"/>
  <c r="H9" i="2"/>
  <c r="C22" i="13" s="1"/>
  <c r="H11" i="2"/>
  <c r="C24" i="13" s="1"/>
  <c r="H12" i="2"/>
  <c r="C25" i="13" s="1"/>
  <c r="H13" i="2"/>
  <c r="H14" i="2"/>
  <c r="H15" i="2"/>
  <c r="C30" i="13" s="1"/>
  <c r="C10" i="2"/>
  <c r="C12" i="2"/>
  <c r="C8" i="2"/>
  <c r="C9" i="2"/>
  <c r="E38" i="1"/>
  <c r="D16" i="1"/>
  <c r="H16" i="1" s="1"/>
  <c r="D18" i="1"/>
  <c r="H18" i="1" s="1"/>
  <c r="D14" i="1"/>
  <c r="D9" i="1" s="1"/>
  <c r="D34" i="1"/>
  <c r="H34" i="1" s="1"/>
  <c r="C2" i="9"/>
  <c r="O21" i="14"/>
  <c r="F75" i="7"/>
  <c r="D10" i="2"/>
  <c r="D12" i="2"/>
  <c r="D8" i="2"/>
  <c r="D9" i="2"/>
  <c r="D20" i="2"/>
  <c r="E16" i="1"/>
  <c r="E18" i="1"/>
  <c r="E10" i="1"/>
  <c r="E14" i="1"/>
  <c r="E34" i="1"/>
  <c r="M2" i="30"/>
  <c r="C20" i="2"/>
  <c r="O12" i="14"/>
  <c r="O9" i="14"/>
  <c r="K2" i="2"/>
  <c r="I2" i="7"/>
  <c r="I2" i="8"/>
  <c r="F2" i="18"/>
  <c r="F2" i="19"/>
  <c r="E2" i="10"/>
  <c r="G2" i="11"/>
  <c r="O18" i="14"/>
  <c r="O19" i="14"/>
  <c r="O20" i="14"/>
  <c r="O22" i="14"/>
  <c r="O17" i="14"/>
  <c r="O10" i="14"/>
  <c r="O11" i="14"/>
  <c r="E2" i="26"/>
  <c r="O2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O17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O14" i="25"/>
  <c r="O11" i="25"/>
  <c r="O10" i="25"/>
  <c r="O2" i="14"/>
  <c r="H2" i="13"/>
  <c r="I2" i="23"/>
  <c r="D15" i="14"/>
  <c r="E15" i="14"/>
  <c r="F15" i="14"/>
  <c r="F23" i="14"/>
  <c r="G15" i="14"/>
  <c r="H15" i="14"/>
  <c r="I15" i="14"/>
  <c r="J15" i="14"/>
  <c r="K15" i="14"/>
  <c r="L15" i="14"/>
  <c r="M15" i="14"/>
  <c r="N15" i="14"/>
  <c r="N23" i="14"/>
  <c r="C23" i="14"/>
  <c r="D23" i="14"/>
  <c r="E23" i="14"/>
  <c r="M23" i="14"/>
  <c r="L23" i="14"/>
  <c r="K23" i="14"/>
  <c r="G23" i="14"/>
  <c r="H23" i="14"/>
  <c r="I23" i="14"/>
  <c r="J23" i="14"/>
  <c r="E9" i="1" l="1"/>
  <c r="E25" i="13"/>
  <c r="H92" i="7"/>
  <c r="I92" i="7" s="1"/>
  <c r="G77" i="1"/>
  <c r="H77" i="1" s="1"/>
  <c r="G19" i="1"/>
  <c r="F13" i="2"/>
  <c r="G92" i="7"/>
  <c r="F77" i="1"/>
  <c r="D13" i="2"/>
  <c r="E19" i="1"/>
  <c r="H39" i="8"/>
  <c r="I39" i="8" s="1"/>
  <c r="F39" i="8"/>
  <c r="G39" i="8"/>
  <c r="F92" i="7"/>
  <c r="G35" i="7"/>
  <c r="H64" i="7"/>
  <c r="G67" i="1"/>
  <c r="H67" i="1" s="1"/>
  <c r="G75" i="1"/>
  <c r="H75" i="1" s="1"/>
  <c r="F75" i="1"/>
  <c r="F64" i="7"/>
  <c r="E62" i="1" s="1"/>
  <c r="E67" i="1"/>
  <c r="G64" i="7"/>
  <c r="F62" i="1" s="1"/>
  <c r="F67" i="1"/>
  <c r="I20" i="2"/>
  <c r="D27" i="13" s="1"/>
  <c r="E75" i="1"/>
  <c r="G49" i="7"/>
  <c r="E32" i="1"/>
  <c r="D32" i="1"/>
  <c r="H10" i="1"/>
  <c r="I36" i="7"/>
  <c r="I87" i="7"/>
  <c r="G35" i="1"/>
  <c r="H10" i="2"/>
  <c r="C23" i="13" s="1"/>
  <c r="F21" i="2"/>
  <c r="M23" i="25"/>
  <c r="J23" i="25"/>
  <c r="I23" i="25"/>
  <c r="F23" i="25"/>
  <c r="E23" i="25"/>
  <c r="D29" i="1"/>
  <c r="H48" i="30"/>
  <c r="G42" i="8"/>
  <c r="H82" i="1"/>
  <c r="N24" i="14"/>
  <c r="J24" i="14"/>
  <c r="E24" i="14"/>
  <c r="I24" i="14"/>
  <c r="F24" i="14"/>
  <c r="K24" i="14"/>
  <c r="H24" i="14"/>
  <c r="G24" i="14"/>
  <c r="M24" i="14"/>
  <c r="G23" i="25"/>
  <c r="K23" i="25"/>
  <c r="F42" i="8"/>
  <c r="I31" i="8"/>
  <c r="O23" i="14"/>
  <c r="L24" i="14"/>
  <c r="D24" i="14"/>
  <c r="D23" i="25"/>
  <c r="H23" i="25"/>
  <c r="L23" i="25"/>
  <c r="I21" i="8"/>
  <c r="N23" i="25"/>
  <c r="O22" i="25"/>
  <c r="C23" i="25"/>
  <c r="O15" i="25"/>
  <c r="K21" i="2"/>
  <c r="E28" i="13" s="1"/>
  <c r="D35" i="1"/>
  <c r="I42" i="7"/>
  <c r="C21" i="2"/>
  <c r="D14" i="2"/>
  <c r="D21" i="2"/>
  <c r="D15" i="13"/>
  <c r="C22" i="2"/>
  <c r="I36" i="8"/>
  <c r="I59" i="7"/>
  <c r="I52" i="7"/>
  <c r="H21" i="2"/>
  <c r="F14" i="2"/>
  <c r="G29" i="1"/>
  <c r="J20" i="2"/>
  <c r="D48" i="30"/>
  <c r="E29" i="1"/>
  <c r="G17" i="1"/>
  <c r="E22" i="2"/>
  <c r="F38" i="1"/>
  <c r="J21" i="2"/>
  <c r="D22" i="2"/>
  <c r="E48" i="30"/>
  <c r="F48" i="30" s="1"/>
  <c r="I75" i="7"/>
  <c r="F22" i="2"/>
  <c r="G38" i="1"/>
  <c r="H38" i="1" s="1"/>
  <c r="G51" i="7"/>
  <c r="E14" i="2"/>
  <c r="F29" i="1"/>
  <c r="F31" i="1" s="1"/>
  <c r="F35" i="1"/>
  <c r="E21" i="2"/>
  <c r="H14" i="1"/>
  <c r="I48" i="30"/>
  <c r="H42" i="8"/>
  <c r="I45" i="7"/>
  <c r="I9" i="7"/>
  <c r="H18" i="7"/>
  <c r="F11" i="2"/>
  <c r="E35" i="1"/>
  <c r="K20" i="2"/>
  <c r="E27" i="13" s="1"/>
  <c r="H51" i="7"/>
  <c r="F51" i="7"/>
  <c r="C14" i="2"/>
  <c r="C11" i="2"/>
  <c r="I24" i="7"/>
  <c r="D11" i="2"/>
  <c r="E17" i="1"/>
  <c r="E15" i="1" s="1"/>
  <c r="D17" i="1"/>
  <c r="E15" i="13"/>
  <c r="I69" i="7"/>
  <c r="I20" i="7"/>
  <c r="F18" i="7"/>
  <c r="D11" i="13" s="1"/>
  <c r="I81" i="7"/>
  <c r="J48" i="30" l="1"/>
  <c r="H25" i="2"/>
  <c r="C28" i="13"/>
  <c r="H35" i="7"/>
  <c r="I35" i="7" s="1"/>
  <c r="G62" i="1"/>
  <c r="H62" i="1" s="1"/>
  <c r="F80" i="7"/>
  <c r="K10" i="2"/>
  <c r="E23" i="13" s="1"/>
  <c r="H80" i="7"/>
  <c r="I80" i="7" s="1"/>
  <c r="G80" i="7"/>
  <c r="F35" i="7"/>
  <c r="E48" i="1"/>
  <c r="E73" i="1" s="1"/>
  <c r="E79" i="1" s="1"/>
  <c r="I64" i="7"/>
  <c r="J10" i="2"/>
  <c r="D16" i="2"/>
  <c r="I25" i="2"/>
  <c r="C16" i="2"/>
  <c r="F16" i="2"/>
  <c r="H35" i="1"/>
  <c r="E16" i="2"/>
  <c r="I10" i="2"/>
  <c r="D23" i="13" s="1"/>
  <c r="F40" i="1"/>
  <c r="G40" i="1"/>
  <c r="D40" i="1"/>
  <c r="E40" i="1"/>
  <c r="E31" i="1"/>
  <c r="G97" i="7"/>
  <c r="F48" i="1"/>
  <c r="F73" i="1" s="1"/>
  <c r="F79" i="1" s="1"/>
  <c r="H97" i="7"/>
  <c r="I97" i="7" s="1"/>
  <c r="G48" i="1"/>
  <c r="E11" i="13"/>
  <c r="E19" i="13" s="1"/>
  <c r="D23" i="2"/>
  <c r="D25" i="2" s="1"/>
  <c r="F23" i="2"/>
  <c r="C23" i="2"/>
  <c r="E41" i="1"/>
  <c r="F41" i="1"/>
  <c r="E23" i="2"/>
  <c r="E25" i="2" s="1"/>
  <c r="D19" i="13"/>
  <c r="H19" i="1"/>
  <c r="H8" i="2"/>
  <c r="O23" i="25"/>
  <c r="J25" i="2"/>
  <c r="I42" i="8"/>
  <c r="K25" i="2"/>
  <c r="G15" i="1"/>
  <c r="H17" i="1"/>
  <c r="H45" i="1"/>
  <c r="H43" i="1"/>
  <c r="O14" i="14"/>
  <c r="O15" i="14" s="1"/>
  <c r="C15" i="14"/>
  <c r="C24" i="14" s="1"/>
  <c r="O24" i="14" s="1"/>
  <c r="K8" i="2"/>
  <c r="E21" i="13" s="1"/>
  <c r="I51" i="7"/>
  <c r="F97" i="7"/>
  <c r="I8" i="2"/>
  <c r="D21" i="13" s="1"/>
  <c r="D31" i="13" s="1"/>
  <c r="J8" i="2"/>
  <c r="H49" i="7"/>
  <c r="I18" i="7"/>
  <c r="F49" i="7"/>
  <c r="D15" i="1"/>
  <c r="D41" i="1" s="1"/>
  <c r="D46" i="1" s="1"/>
  <c r="H18" i="2" l="1"/>
  <c r="H29" i="2" s="1"/>
  <c r="C21" i="13"/>
  <c r="C31" i="13" s="1"/>
  <c r="E31" i="13"/>
  <c r="K18" i="2"/>
  <c r="K29" i="2" s="1"/>
  <c r="I18" i="2"/>
  <c r="I29" i="2" s="1"/>
  <c r="J18" i="2"/>
  <c r="J29" i="2" s="1"/>
  <c r="H48" i="1"/>
  <c r="G73" i="1"/>
  <c r="G79" i="1" s="1"/>
  <c r="H40" i="1"/>
  <c r="G41" i="1"/>
  <c r="G31" i="1"/>
  <c r="D31" i="1"/>
  <c r="C17" i="2"/>
  <c r="C25" i="2"/>
  <c r="F83" i="1"/>
  <c r="H15" i="1"/>
  <c r="I49" i="7"/>
  <c r="H31" i="1" l="1"/>
  <c r="C18" i="2"/>
  <c r="C29" i="2" s="1"/>
  <c r="D18" i="2"/>
  <c r="D29" i="2" s="1"/>
  <c r="E18" i="2"/>
  <c r="E29" i="2" s="1"/>
  <c r="F18" i="2"/>
  <c r="E83" i="1"/>
  <c r="H73" i="1" l="1"/>
  <c r="G83" i="1" l="1"/>
  <c r="H83" i="1" s="1"/>
  <c r="H79" i="1"/>
  <c r="H9" i="1" l="1"/>
  <c r="H32" i="1"/>
  <c r="F46" i="1"/>
  <c r="G46" i="1"/>
  <c r="E46" i="1"/>
  <c r="H46" i="1" l="1"/>
  <c r="H41" i="1"/>
  <c r="F25" i="2" l="1"/>
  <c r="F29" i="2" s="1"/>
</calcChain>
</file>

<file path=xl/sharedStrings.xml><?xml version="1.0" encoding="utf-8"?>
<sst xmlns="http://schemas.openxmlformats.org/spreadsheetml/2006/main" count="1082" uniqueCount="587">
  <si>
    <t>Sor-   sz</t>
  </si>
  <si>
    <t>Megnevezés</t>
  </si>
  <si>
    <t>BEVÉTELEK</t>
  </si>
  <si>
    <t>Működési bevételek</t>
  </si>
  <si>
    <t>1.</t>
  </si>
  <si>
    <t>2.</t>
  </si>
  <si>
    <t>Közhatalmi bevételek</t>
  </si>
  <si>
    <t>2.1</t>
  </si>
  <si>
    <t>2.2</t>
  </si>
  <si>
    <t>Költségvetési hiány belső finanszírozása</t>
  </si>
  <si>
    <t>KIADÁSOK</t>
  </si>
  <si>
    <t>Működési kiadások</t>
  </si>
  <si>
    <t>Felhalmozási kiadások</t>
  </si>
  <si>
    <t>Tartalékok</t>
  </si>
  <si>
    <t>Általános tartalék</t>
  </si>
  <si>
    <t>Finanszírozási kiadások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</si>
  <si>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</si>
  <si>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</si>
  <si>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</si>
  <si>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</si>
  <si>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</si>
  <si>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</si>
  <si>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</si>
  <si>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</si>
  <si>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</si>
  <si>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</si>
  <si>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</si>
  <si>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</si>
  <si>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8.</t>
  </si>
  <si>
    <t>Felújítás</t>
  </si>
  <si>
    <t>Beruházás</t>
  </si>
  <si>
    <t>Sor-szám</t>
  </si>
  <si>
    <t>Szakfeladat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</si>
  <si>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</si>
  <si>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</si>
  <si>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</si>
  <si>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</si>
  <si>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</si>
  <si>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</si>
  <si>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</si>
  <si>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</si>
  <si>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</si>
  <si>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</si>
  <si>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9.</t>
  </si>
  <si>
    <t>10.</t>
  </si>
  <si>
    <t>Összesen:</t>
  </si>
  <si>
    <t>Tartalék:</t>
  </si>
  <si>
    <t>Mindösszesen: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</si>
  <si>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</si>
  <si>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</si>
  <si>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</si>
  <si>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</si>
  <si>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</si>
  <si>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</si>
  <si>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</si>
  <si>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</si>
  <si>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</si>
  <si>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</si>
  <si>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Előző évi költségvetési pénzmaradvány</t>
  </si>
  <si>
    <t>Bevétel összesen</t>
  </si>
  <si>
    <t>Feladat megnevezése</t>
  </si>
  <si>
    <t>Egyéb felhalmozási célú kiadások</t>
  </si>
  <si>
    <t>Felhalmozási célú pénzeszköz átadás</t>
  </si>
  <si>
    <t>Felhalmozási kiadások összesen</t>
  </si>
  <si>
    <t>Mozdulj Balaton</t>
  </si>
  <si>
    <t>Horgászegyesület Balatonakali</t>
  </si>
  <si>
    <t>Balatonakali Sportegyesület</t>
  </si>
  <si>
    <t>Erdélyi Kör Egyesület</t>
  </si>
  <si>
    <t>Borút Egyesület Akali</t>
  </si>
  <si>
    <t>Iskolai Alapítványok támogatása</t>
  </si>
  <si>
    <t>DRV ZRt (lakossági víz- és csat. szolg. tám.)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</si>
  <si>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</si>
  <si>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</si>
  <si>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</si>
  <si>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</si>
  <si>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</si>
  <si>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</si>
  <si>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</si>
  <si>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</si>
  <si>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</si>
  <si>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</si>
  <si>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</si>
  <si>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</si>
  <si>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</si>
  <si>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</si>
  <si>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</si>
  <si>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</si>
  <si>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</si>
  <si>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</si>
  <si>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</si>
  <si>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</si>
  <si>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</si>
  <si>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Kiadások</t>
  </si>
  <si>
    <t>Felh. Hitel törlesztés</t>
  </si>
  <si>
    <t>Felújítási kiadások</t>
  </si>
  <si>
    <t>Fejlesztési kiadások</t>
  </si>
  <si>
    <t>Tartalék felhasználása</t>
  </si>
  <si>
    <t>Átadott pénzeszköz</t>
  </si>
  <si>
    <t>Összesen</t>
  </si>
  <si>
    <t>Munkaadókat terhelő járulékok</t>
  </si>
  <si>
    <t>Beruházások</t>
  </si>
  <si>
    <t xml:space="preserve"> Bevétel összesen</t>
  </si>
  <si>
    <t>Kötelező feladat</t>
  </si>
  <si>
    <t>Önként vállalt feladat</t>
  </si>
  <si>
    <t>X</t>
  </si>
  <si>
    <t>Balatonakali Önkormányzat étkezési norma és fizetendő térítési díj</t>
  </si>
  <si>
    <t>1.) Óvodai teljes ellátás (háromszori étkezés)</t>
  </si>
  <si>
    <t xml:space="preserve"> - Óvodai tízórai </t>
  </si>
  <si>
    <t xml:space="preserve"> </t>
  </si>
  <si>
    <t xml:space="preserve"> - Óvodai uzsonna </t>
  </si>
  <si>
    <t xml:space="preserve"> - Óvodai ebéd </t>
  </si>
  <si>
    <t>Az óvodai térítési díjat az óvoda szedi be, és ÁFÁ-t nem tartalmaz.</t>
  </si>
  <si>
    <t>mértéke %</t>
  </si>
  <si>
    <t>I</t>
  </si>
  <si>
    <t>L</t>
  </si>
  <si>
    <t>Önkormányzati hivatal működésének támogatása</t>
  </si>
  <si>
    <t>közvilágítás fenntartásának támogatása</t>
  </si>
  <si>
    <t>közutak fenntartásának támogatása</t>
  </si>
  <si>
    <t>Egyéb kötelező önkormányzati feldadatok támogatása</t>
  </si>
  <si>
    <t>4.1</t>
  </si>
  <si>
    <t>5.1</t>
  </si>
  <si>
    <t>5.2</t>
  </si>
  <si>
    <t>Lakott külterülettel kapcsolatos feladatok támogatása</t>
  </si>
  <si>
    <t>Rovat száma</t>
  </si>
  <si>
    <t>K1</t>
  </si>
  <si>
    <t>Foglalkoztatottak személyi juttatásai</t>
  </si>
  <si>
    <t>K11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</si>
  <si>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</si>
  <si>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</si>
  <si>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</si>
  <si>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</si>
  <si>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</si>
  <si>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</si>
  <si>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</si>
  <si>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</si>
  <si>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</si>
  <si>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</si>
  <si>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</si>
  <si>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</si>
  <si>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</si>
  <si>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</si>
  <si>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</si>
  <si>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</si>
  <si>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</si>
  <si>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</si>
  <si>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</si>
  <si>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</si>
  <si>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</si>
  <si>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K351</t>
  </si>
  <si>
    <t>1.2.1 Választott tisztségviselők juttatásai</t>
  </si>
  <si>
    <t>1.2.2 Munkavégzésre irányuló egyéb jogviszony</t>
  </si>
  <si>
    <t>1.2.3 Egyéb külső személyi juttatások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</si>
  <si>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</si>
  <si>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</si>
  <si>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</si>
  <si>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</si>
  <si>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</si>
  <si>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</si>
  <si>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</si>
  <si>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</si>
  <si>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</si>
  <si>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</si>
  <si>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</si>
  <si>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</si>
  <si>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</si>
  <si>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</si>
  <si>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</si>
  <si>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</si>
  <si>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</si>
  <si>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</si>
  <si>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</si>
  <si>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</si>
  <si>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</si>
  <si>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</si>
  <si>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</si>
  <si>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</si>
  <si>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</si>
  <si>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</si>
  <si>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</si>
  <si>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</si>
  <si>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</si>
  <si>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</si>
  <si>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</si>
  <si>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</si>
  <si>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</si>
  <si>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</si>
  <si>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</si>
  <si>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</si>
  <si>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</si>
  <si>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</si>
  <si>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</si>
  <si>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</si>
  <si>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</si>
  <si>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</si>
  <si>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</si>
  <si>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</si>
  <si>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</si>
  <si>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</si>
  <si>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</si>
  <si>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</si>
  <si>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</si>
  <si>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</si>
  <si>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B351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</si>
  <si>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</si>
  <si>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</si>
  <si>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</si>
  <si>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</si>
  <si>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</si>
  <si>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</si>
  <si>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</si>
  <si>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</si>
  <si>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</si>
  <si>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</si>
  <si>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</si>
  <si>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Kiszámlázott általános forgalmi adó</t>
  </si>
  <si>
    <t>Kamatbevételek</t>
  </si>
  <si>
    <t>Egyéb működési bevételek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</si>
  <si>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</si>
  <si>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</si>
  <si>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</si>
  <si>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</si>
  <si>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</si>
  <si>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</si>
  <si>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</si>
  <si>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</si>
  <si>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</si>
  <si>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</si>
  <si>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</si>
  <si>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Önkormányzatok működési támogatása</t>
  </si>
  <si>
    <t>Központi irányítószervi támogatás</t>
  </si>
  <si>
    <t>B816</t>
  </si>
  <si>
    <t>B813</t>
  </si>
  <si>
    <t>Beruházási kiadások</t>
  </si>
  <si>
    <t>Felhamozási célú átvett pénzeszközök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</si>
  <si>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</si>
  <si>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</si>
  <si>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</si>
  <si>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</si>
  <si>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</si>
  <si>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</si>
  <si>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</si>
  <si>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</si>
  <si>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</si>
  <si>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</si>
  <si>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</si>
  <si>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</si>
  <si>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</si>
  <si>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</si>
  <si>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</si>
  <si>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</si>
  <si>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</si>
  <si>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</si>
  <si>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</si>
  <si>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074011 Foglalkozás-egészségügyi alapellátás</t>
  </si>
  <si>
    <t>072311 Fogorvosi alapellátás</t>
  </si>
  <si>
    <t>072450 Fizikoterápiás szolgáltatás</t>
  </si>
  <si>
    <t>107060 Egyéb szociális természetbeni és pénzbeli ellátások</t>
  </si>
  <si>
    <t>084031 Civil szervezetek működési támogatása</t>
  </si>
  <si>
    <t>082044 Könyvtári szolgáltatások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</si>
  <si>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</si>
  <si>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</si>
  <si>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</si>
  <si>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</si>
  <si>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 xml:space="preserve">Központi, irányító szervi támogatás </t>
  </si>
  <si>
    <t>K915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</si>
  <si>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</si>
  <si>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</si>
  <si>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</si>
  <si>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</si>
  <si>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</si>
  <si>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</si>
  <si>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</si>
  <si>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</si>
  <si>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</si>
  <si>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Elvonások és befizetések kiadásai</t>
  </si>
  <si>
    <t>Veszprém Megyei Rendőr-főkapitányság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</si>
  <si>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</si>
  <si>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</si>
  <si>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</si>
  <si>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</si>
  <si>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</si>
  <si>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</si>
  <si>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K513</t>
  </si>
  <si>
    <t>2. melléklet</t>
  </si>
  <si>
    <t>4. melléklet</t>
  </si>
  <si>
    <t>5. melléklet</t>
  </si>
  <si>
    <t>7. melléklet</t>
  </si>
  <si>
    <t>10. melléklet</t>
  </si>
  <si>
    <t>11. melléklet</t>
  </si>
  <si>
    <t>12. melléklet</t>
  </si>
  <si>
    <t>13. melléklet</t>
  </si>
  <si>
    <t>9.1</t>
  </si>
  <si>
    <t>ÁH-n belüli megelőlegezések visszafizetése</t>
  </si>
  <si>
    <t>9.2</t>
  </si>
  <si>
    <t>K914</t>
  </si>
  <si>
    <t>K91</t>
  </si>
  <si>
    <t>K353</t>
  </si>
  <si>
    <t>Finanszírozási bevételek</t>
  </si>
  <si>
    <t>Összes finanszírozási bevétel</t>
  </si>
  <si>
    <t>Összes finanszírozási kiadás</t>
  </si>
  <si>
    <t>B411</t>
  </si>
  <si>
    <t>066020 Város és községgazdálkodás</t>
  </si>
  <si>
    <t>900020 Önkormányzatok funkcióra nem sorolható bevételei</t>
  </si>
  <si>
    <t>Civil szervezetek tagdíjai</t>
  </si>
  <si>
    <t>Belföldi értékpapírok</t>
  </si>
  <si>
    <t>Felhalmozási célú önkormányzati támogatások</t>
  </si>
  <si>
    <t>Általános forgalmi adó visszatérítése</t>
  </si>
  <si>
    <t>B407</t>
  </si>
  <si>
    <t>Országos Mentőszolgálat Alapítvány</t>
  </si>
  <si>
    <t>BÜTE</t>
  </si>
  <si>
    <t>Kővágóörsi Önkéntes Tűzoltó Egyesület</t>
  </si>
  <si>
    <t>041140 Területfejlesztés igazgatása</t>
  </si>
  <si>
    <t>047320 Turizmusfejlesztési támogatások és tevékenységek</t>
  </si>
  <si>
    <t>Projekt megnevezése</t>
  </si>
  <si>
    <t>Megítélt támogatás összege</t>
  </si>
  <si>
    <t>Projekt várható költsége</t>
  </si>
  <si>
    <t>Könyvtári eszközök beszerzése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</si>
  <si>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</si>
  <si>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</si>
  <si>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</si>
  <si>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</si>
  <si>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</si>
  <si>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</si>
  <si>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</si>
  <si>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>Munkaadókatt terhelő járulékok</t>
  </si>
  <si>
    <t xml:space="preserve">Ellátottak pénzbeli juttatásai </t>
  </si>
  <si>
    <t>Egyéb felhamozási célú kiadások</t>
  </si>
  <si>
    <t>082094 Közművelődés - kulturális alapú gazdaságfejlesztés</t>
  </si>
  <si>
    <t>Egyéb felhalmozási célú támogatások ÁH-n belülre</t>
  </si>
  <si>
    <t>K84</t>
  </si>
  <si>
    <t>K1106</t>
  </si>
  <si>
    <t>400 Ft/nap</t>
  </si>
  <si>
    <t>80 Ft/nap</t>
  </si>
  <si>
    <t>240 Ft/nap</t>
  </si>
  <si>
    <t>086010 Határon túli magyarok egyéb támogatásai</t>
  </si>
  <si>
    <t>Balatonakali Polgárőr Egyesület</t>
  </si>
  <si>
    <t>Damilos fűkasza</t>
  </si>
  <si>
    <t>Az intézményi térítési díjak összegei 2019. február 1-től:</t>
  </si>
  <si>
    <t>Ellátási díjak</t>
  </si>
  <si>
    <t>B405</t>
  </si>
  <si>
    <t>062020 Településfejlesztési projektek és támogatásuk</t>
  </si>
  <si>
    <t>042120 Mezőgazdasági támogatások</t>
  </si>
  <si>
    <t>082093 Közművelődés - egész életre terjedő tanulás, amatőr művészetek</t>
  </si>
  <si>
    <t>PH kiviteli tervek</t>
  </si>
  <si>
    <t>Általános útalap</t>
  </si>
  <si>
    <t>Szennyvízakna rekonstrukció 10 db</t>
  </si>
  <si>
    <t>Kisállat karám</t>
  </si>
  <si>
    <t>Mandulás terület gondozása</t>
  </si>
  <si>
    <t>MAG-TÁR-HÁZA lépcső fedés</t>
  </si>
  <si>
    <t>2021. évi előirányzat</t>
  </si>
  <si>
    <t>2021. évi eredeti előirányzat</t>
  </si>
  <si>
    <t>2024. évi eredeti előirányzat</t>
  </si>
  <si>
    <t>K1103</t>
  </si>
  <si>
    <t>Egyéb tárgyi eszközök értékesítése</t>
  </si>
  <si>
    <t>Kazáncsere és fűtéskorszerűsítés - Művelődési Ház</t>
  </si>
  <si>
    <t>Petőfi utca járda felújítás</t>
  </si>
  <si>
    <t>71-es út melleti járda, zöldterület rendezés</t>
  </si>
  <si>
    <t>Informatikai eszközök beszerzése</t>
  </si>
  <si>
    <t>Filagória térkövezéssel 1 db</t>
  </si>
  <si>
    <t>Közvilágítás fejlesztés</t>
  </si>
  <si>
    <t>Ivókutak vízelvezetése, térburkolása</t>
  </si>
  <si>
    <t>Rugós játék</t>
  </si>
  <si>
    <t>Veszprém-Balaton 2023</t>
  </si>
  <si>
    <t>Óvoda öntözőkút</t>
  </si>
  <si>
    <t>2022. évi előirányzat</t>
  </si>
  <si>
    <t>2021. évi mód.előir.</t>
  </si>
  <si>
    <t>2021. évi várható</t>
  </si>
  <si>
    <t>2022. évi/ 2021. évi előirányzat (%)</t>
  </si>
  <si>
    <t xml:space="preserve">Finanszírozási bevételek </t>
  </si>
  <si>
    <t>1. melléklet</t>
  </si>
  <si>
    <t>az  /2022. (   ) önkormányzati rendelethez</t>
  </si>
  <si>
    <t>Önkormányzatok általános működésének és ágazati feladatainak támogatása</t>
  </si>
  <si>
    <t>Működési célú költségvetési támogatások és kiegészítő támogatások</t>
  </si>
  <si>
    <t>Felhalmozási célú</t>
  </si>
  <si>
    <t>2.3</t>
  </si>
  <si>
    <t>3.6</t>
  </si>
  <si>
    <t>3.7</t>
  </si>
  <si>
    <t>3.8</t>
  </si>
  <si>
    <t>3.9</t>
  </si>
  <si>
    <t xml:space="preserve">B </t>
  </si>
  <si>
    <t>KÖLTSÉGVETÉSI BEVÉTELEK</t>
  </si>
  <si>
    <t>Hitel, kölcsön felvétele, értékpapírok bevételei</t>
  </si>
  <si>
    <t>1.1.1</t>
  </si>
  <si>
    <t>1.1.2</t>
  </si>
  <si>
    <t>1.1.3</t>
  </si>
  <si>
    <t>1.1.4</t>
  </si>
  <si>
    <t>1.1.5</t>
  </si>
  <si>
    <t>1.1.6</t>
  </si>
  <si>
    <t>1.2.1</t>
  </si>
  <si>
    <t>1.2.2</t>
  </si>
  <si>
    <t>1.2.3</t>
  </si>
  <si>
    <t>Törvény szerinti illetmények, munkabérek</t>
  </si>
  <si>
    <t>Céljuttatás, projektprémium</t>
  </si>
  <si>
    <t>Béren kívüli juttatások</t>
  </si>
  <si>
    <t>Közlekedési költségtérítés</t>
  </si>
  <si>
    <t>Foglalkoztatottak egyéb személyi juttatásai</t>
  </si>
  <si>
    <t>Jubileumi jutalom</t>
  </si>
  <si>
    <t>KÖLTSÉGVETÉSI KIADÁSOK</t>
  </si>
  <si>
    <t>BEVÉTELEK MINDÖSSZESEN</t>
  </si>
  <si>
    <t>KIADÁSOK MINDÖSSZESEN</t>
  </si>
  <si>
    <t>Belföldi értékpapírok kiadásai</t>
  </si>
  <si>
    <t>Elszámolásból származó bevételek</t>
  </si>
  <si>
    <t>3.5.1</t>
  </si>
  <si>
    <t>3.5.2</t>
  </si>
  <si>
    <t>3.5.3</t>
  </si>
  <si>
    <t>3.5.4</t>
  </si>
  <si>
    <t>Működési célú előzetesen felszámított ÁFA</t>
  </si>
  <si>
    <t>Fizetendő általános forgalmi adó</t>
  </si>
  <si>
    <t>Kamatkiadások</t>
  </si>
  <si>
    <t>Egyéb dologi kiadások</t>
  </si>
  <si>
    <t>Értékesítési és forgalmi adók</t>
  </si>
  <si>
    <t>Egyéb áruhasználati és szolgáltatási adók</t>
  </si>
  <si>
    <t>Munkavégzésre irányuló egyéb jogviszonyban nem saját foglalkoztatottnak fizetett juttatások</t>
  </si>
  <si>
    <t>Egyéb külső személyi juttatások</t>
  </si>
  <si>
    <t>2.2.1</t>
  </si>
  <si>
    <t>2.2.2</t>
  </si>
  <si>
    <t>Helyi önkormányzatok működésének általános támogatása</t>
  </si>
  <si>
    <t>Települési önkormányzatok egyes köznevelési feladatainak támogatása</t>
  </si>
  <si>
    <t>Települési önkormányzatok szociális, gyermekjóléti és gyermekétkeztetési feladatainak támogatása</t>
  </si>
  <si>
    <t>Települési önkormányzatok kulturális feladatainak támogatása</t>
  </si>
  <si>
    <t>B111</t>
  </si>
  <si>
    <t>B112</t>
  </si>
  <si>
    <t>B113</t>
  </si>
  <si>
    <t>B114</t>
  </si>
  <si>
    <t>B115</t>
  </si>
  <si>
    <t>B116</t>
  </si>
  <si>
    <t>N</t>
  </si>
  <si>
    <t>M</t>
  </si>
  <si>
    <t>3. melléklet</t>
  </si>
  <si>
    <t>Működési célú</t>
  </si>
  <si>
    <t>Tartalékok összesen</t>
  </si>
  <si>
    <t>Működési kiadások (tartalékok nélkül)</t>
  </si>
  <si>
    <t xml:space="preserve">K </t>
  </si>
  <si>
    <t>Bevétel 2021. évi előir.</t>
  </si>
  <si>
    <t>Bevétel 2021. évi mód. előir.</t>
  </si>
  <si>
    <t>Bevétel 2022. évi előirányzat</t>
  </si>
  <si>
    <t>Kiadás 2021. évi előir.</t>
  </si>
  <si>
    <t>Kiadás 2021. évi mód. előir.</t>
  </si>
  <si>
    <t>Kiadás    20221. évi előirányzat</t>
  </si>
  <si>
    <t xml:space="preserve">C </t>
  </si>
  <si>
    <t xml:space="preserve">D </t>
  </si>
  <si>
    <t xml:space="preserve">E </t>
  </si>
  <si>
    <t xml:space="preserve">A </t>
  </si>
  <si>
    <t>2</t>
  </si>
  <si>
    <t>4</t>
  </si>
  <si>
    <t>6</t>
  </si>
  <si>
    <t>8</t>
  </si>
  <si>
    <t>10</t>
  </si>
  <si>
    <t>12</t>
  </si>
  <si>
    <t>14</t>
  </si>
  <si>
    <t>16</t>
  </si>
  <si>
    <t>17</t>
  </si>
  <si>
    <t>18</t>
  </si>
  <si>
    <t>19</t>
  </si>
  <si>
    <t>20</t>
  </si>
  <si>
    <t>21</t>
  </si>
  <si>
    <t>Településüzemeltetéshez kapcsolódó feladatellátás támogatása (=4+…+7)</t>
  </si>
  <si>
    <t>köztemető fenntartartásával kapcsolatos feladatok támogatása</t>
  </si>
  <si>
    <t>Óvodaműködtetési támogatás</t>
  </si>
  <si>
    <t>Óvodapedagógusok átlagbér alapú támogatása  (2,1 fő)</t>
  </si>
  <si>
    <t>Óvodapedagógusok minősítéséből adódó többletkiadások támogatása</t>
  </si>
  <si>
    <t>Óvodapedagógusok nevelő munkáját segítők bértámogatása</t>
  </si>
  <si>
    <t xml:space="preserve">Települési önkormányzatok szociális, gyermekjóléti és gyermekétkeztetési feladatok támogatása </t>
  </si>
  <si>
    <t>Települési önkormányzatok szociális és gyermekjóléti feladatainak támogatása</t>
  </si>
  <si>
    <t>Települési önkormányzatok gyermekétkeztetési feladatainak támogatása</t>
  </si>
  <si>
    <t>Települési önkormányzatok könyvtári és közművelődési feladatainak támogatása</t>
  </si>
  <si>
    <t>Helyi önkormányzatok. általános működésének és ágazati feladatainak támogatása összesen:</t>
  </si>
  <si>
    <t>Államháztartáson belülre</t>
  </si>
  <si>
    <t>Államháztartáson kívülre</t>
  </si>
  <si>
    <t>Vállalkozások támogatása</t>
  </si>
  <si>
    <t>2022. évi előriányzat</t>
  </si>
  <si>
    <t>Hitel, kölcsön felvétele, átvállalása</t>
  </si>
  <si>
    <t>Hitelviszonyt megtestesítő értékpapír fogalomba hozatala</t>
  </si>
  <si>
    <t>Váltó kibocsátása</t>
  </si>
  <si>
    <t>Pénzügyi lízing</t>
  </si>
  <si>
    <t>Visszavásárlási kötelezettség kikötésével megkötött adásvételi szerződés eladói félként való megkötése</t>
  </si>
  <si>
    <t>Szerződésben kapott, legalább 365 nap időtartamú halasztott fizetés, részletfizetés</t>
  </si>
  <si>
    <t>Helyi adóból és a települési adóból származó bevétel</t>
  </si>
  <si>
    <t>Az önkormányzati vagyon és az önkormányzatot megillető vagyoni értékű jog értékesítéséből és hasznosításából származó bevétel</t>
  </si>
  <si>
    <t>Osztalék, a koncessziós díj és a hozambevétel</t>
  </si>
  <si>
    <t>Tárgyi eszköz és az immateriális jószág, részvény, részesedés, vállalat értékesítéséből vagy privatizációból származó bevétel</t>
  </si>
  <si>
    <t>Bírság-, pótlék- és díjbevétel</t>
  </si>
  <si>
    <t>Kezesség-, illetve garanciavállalással kapcsolatos megtérülés</t>
  </si>
  <si>
    <t>2023. évi előriányzat</t>
  </si>
  <si>
    <t>2024. évi előriányzat</t>
  </si>
  <si>
    <t>2025. évi előriányzat</t>
  </si>
  <si>
    <t>Adósságot keletkeztető ügylet összesen</t>
  </si>
  <si>
    <t>Saját bevétel összesen</t>
  </si>
  <si>
    <t>Adósságot keletkeztető ügyletekből és egyéb kezességvállalásokból fennálló kötelezettségek (forintban)</t>
  </si>
  <si>
    <t>Balatonakali Önkormányzat összesített konszolidált működési és felhalmozási egyensúlyát bemutató mérleg (forintban)</t>
  </si>
  <si>
    <t>Balatonakali Község Önkormányzata 2022. évi tervezett bevételei és kiadásai (forintban)</t>
  </si>
  <si>
    <t>6. melléklet</t>
  </si>
  <si>
    <t>8. melléklet</t>
  </si>
  <si>
    <t>9. melléklet</t>
  </si>
  <si>
    <t>Balatonakali Napköziotthonos Óvoda 2022. évi tervezett bevételei és kiadásai (forintban)</t>
  </si>
  <si>
    <t>Készenlét, ügyelet, helyettesítési díj</t>
  </si>
  <si>
    <t>K1104</t>
  </si>
  <si>
    <t>1.1.7</t>
  </si>
  <si>
    <t>Készenléti, ügyeleti, helyettesítési díj</t>
  </si>
  <si>
    <t>Immateriális javak beszerzése</t>
  </si>
  <si>
    <t>K61</t>
  </si>
  <si>
    <t>6.5</t>
  </si>
  <si>
    <t>Balatonakali Önkormányzat 2022. évi összesített konszolidált tervezett bevételei és kiadásai (forintban)</t>
  </si>
  <si>
    <t>Balatonakali Önkormányzat gördülő tervezés (forintban)</t>
  </si>
  <si>
    <t xml:space="preserve">2021. évi módosított előirányzat </t>
  </si>
  <si>
    <t>2022. évi eredeti előirányzat</t>
  </si>
  <si>
    <t xml:space="preserve">2023. évi eredeti előirányzat </t>
  </si>
  <si>
    <t>2025. évi eredeti előirányzat</t>
  </si>
  <si>
    <t>Bevételek összesen</t>
  </si>
  <si>
    <t>Munkaadókat terhelő járulékok és szociális hozzájárulási adó</t>
  </si>
  <si>
    <t>Kiadások összesen</t>
  </si>
  <si>
    <t>082092 Közművelődés – hagyományos közösségi kulturális értékek gondozása</t>
  </si>
  <si>
    <t>Balatonakali Önkormányzat 2022. évi összesített konszolidált költségvetése kormányzati funkciónként (forintban)</t>
  </si>
  <si>
    <t>Céltartalék</t>
  </si>
  <si>
    <t>Balatonakali Önkormányzat 2022. évi felhalmozási kiadásai feladatonként/célonként (forintban)</t>
  </si>
  <si>
    <t>Balatonakali Mandulavirág Strand zöldfelület megújítása</t>
  </si>
  <si>
    <t xml:space="preserve">Urnafal </t>
  </si>
  <si>
    <t>Mikrofon, mobil hangfal Veszprém-Balaton 2023</t>
  </si>
  <si>
    <t>Informatikai eszközök beszerzése (notebook, nyomtató, szkenner) TOP-1.2.1-16-VE1-2021-00044</t>
  </si>
  <si>
    <t>Csónakok kötelező felszereléssel TOP-1.2.1-16-VE1-2021-00044</t>
  </si>
  <si>
    <t>Mentőmellények TOP-1.2.1-16-VE1-2021-00044</t>
  </si>
  <si>
    <t>Pad, szemetes, szelektív gyűjtő TOP-1.2.1-16-VE1-2021-00044</t>
  </si>
  <si>
    <t>Biztonsági kamerarendszer TOP-1.2.1-16-VE1-2021-00044</t>
  </si>
  <si>
    <t>Információs tábla (Halösvény) TOP-1.2.1-16-VE1-2021-00044</t>
  </si>
  <si>
    <t>Sólyakocsi TOP-1.2.1-16-VE1-2021-00044</t>
  </si>
  <si>
    <t>Horgászcsónak kikötő stég és környezetének fejlesztése (közösségi épület, zöldterület rendezés, sétány, parkoló, víziturisztikai beszállópont, stégek cseréje) TOP-1.2.1-16-VE1-2021-00044</t>
  </si>
  <si>
    <t>Balatonakali Hajóállomás vízellátása, szennyvíz elvezetése tervezés</t>
  </si>
  <si>
    <t>Balatonakali Hajóállomás szennyvízelvezetés kiépítése</t>
  </si>
  <si>
    <t>Renault Master kisteherautó  MFP-KOEB/2021</t>
  </si>
  <si>
    <t>Sószóró</t>
  </si>
  <si>
    <t>Betonkeverő</t>
  </si>
  <si>
    <t>Vízkivételi mű partfal</t>
  </si>
  <si>
    <t>Napágy</t>
  </si>
  <si>
    <t>SUP tároló</t>
  </si>
  <si>
    <t>Mentőmellény tároló</t>
  </si>
  <si>
    <t>Mobil sátor</t>
  </si>
  <si>
    <t>Működési és felhalmozási célú támogatások (forintban)</t>
  </si>
  <si>
    <t>Balatonfüredi Önkormányzati Tűzoltóság</t>
  </si>
  <si>
    <t>Balatonfüredi Többcélú Társulás - belső ellenőrzés</t>
  </si>
  <si>
    <t>Balatonfüredi Többcélú Társulás - jelzőrendszeres házi segítségnyújtás</t>
  </si>
  <si>
    <t>Balatonfüredi Többcélú Társulás - házi segítségnyújtás</t>
  </si>
  <si>
    <t>Balatonfüredi Többcélú Társulás -gyermekjóléti szolgálat</t>
  </si>
  <si>
    <t>Balatonfüredi Városi Szakorvosi Rendelőintézet - orvosi ügyelet</t>
  </si>
  <si>
    <t>Tihanyi Közös Önkormányzati Hivatal</t>
  </si>
  <si>
    <t>Balatonakali Napköziotthonos Óvoda</t>
  </si>
  <si>
    <t>Balatonfüredi Többcélú Társulás - tagdíj</t>
  </si>
  <si>
    <t>Bursa Hungarica ösztöndíj</t>
  </si>
  <si>
    <t>Balatonakaliért Támogatási Közalapítvány</t>
  </si>
  <si>
    <t>Zánka és Térsége Oktatási Intézményi Társulás - bölcsődei ellátás</t>
  </si>
  <si>
    <t>Támogatás visszafizetése</t>
  </si>
  <si>
    <t>2022. évi várható támogatás</t>
  </si>
  <si>
    <t>2022. évi várható    költség</t>
  </si>
  <si>
    <t>Helyiségek, eszközök hasznosításából származó bevételből nyújtott kezdvezmény, mentesség összege</t>
  </si>
  <si>
    <t>Egyéb nyújtott kedvezménye, vagy kölcsön elengedésének összege</t>
  </si>
  <si>
    <t>Balatonakali hogászcsónak kikötő stég és környezetének turisztikai fejlesztése Projekt azonosító: TOP-1.4.1-16-VE1-2021-00044</t>
  </si>
  <si>
    <t>Kommunális eszköz beszerzése MFP-KOEB/2021</t>
  </si>
  <si>
    <t>Balatonakali Önkormányzat 2022. évi tartaléka (forintban)</t>
  </si>
  <si>
    <t>Állam-igazgatási feladat</t>
  </si>
  <si>
    <t>Balatonakali Önkormányzat általános működésének és ágazati feladatainak 2022. évi támogatása (forintban)</t>
  </si>
  <si>
    <t>14. melléklet</t>
  </si>
  <si>
    <t>összege Ft</t>
  </si>
  <si>
    <t>Helyi adónál biztosított kedvezmény, mentesség összege adónemenként</t>
  </si>
  <si>
    <t>Építményadó</t>
  </si>
  <si>
    <t>Telekadó</t>
  </si>
  <si>
    <t>Iparűzési adó</t>
  </si>
  <si>
    <t>Kiegészítő támogatás</t>
  </si>
  <si>
    <t>zöldterület-gazdálkodással kapcsolatos feladatok támogatása</t>
  </si>
  <si>
    <t>Polgármester illetménye és költségtérítése 2022. évi emelésének ellentételezése</t>
  </si>
  <si>
    <t>22</t>
  </si>
  <si>
    <t>23</t>
  </si>
  <si>
    <t>Költségvetési törvény alapján</t>
  </si>
  <si>
    <t>15. melléklet</t>
  </si>
  <si>
    <t>Balatonakali Napköziotthonos Óvoda infrastruktúrális fejlesztése, szolgáltatási színvonalának emelése Projekt azonosító: TOP-1.4.1-16-VE1-2017-00010</t>
  </si>
  <si>
    <t>Balatonakali Önkormányzat Európai Uniós forrásból megvalósított, folyamatban lévő programjai (forintban)</t>
  </si>
  <si>
    <t>Lakosság részére lakásépítéshez,
lakásfelújításhoz nyújtott kölcsönök elengedésének összege</t>
  </si>
  <si>
    <t>Egyenleg (havi záró pénzállomány)</t>
  </si>
  <si>
    <t>Balatonakali Önkormányzat 2022. évi előirányzat felhasználási (likviditási) ütemterve (ezer Ft-ban)</t>
  </si>
  <si>
    <t>Balatonakali Óvoda 2022. évi előirányzat-felhasználási ütemterve (ezer Ft-ban)</t>
  </si>
  <si>
    <t>16. melléklet</t>
  </si>
  <si>
    <t>műemlék épület</t>
  </si>
  <si>
    <t xml:space="preserve">Közvetett támogatás jogcíme </t>
  </si>
  <si>
    <t>Ellátottak térítési díjának elengedésének összege - óvodai étkezési térítési díj</t>
  </si>
  <si>
    <t>törvényi mentesség</t>
  </si>
  <si>
    <t>állandó lakóhely</t>
  </si>
  <si>
    <t>önkormányzati mentesség, kedvezmény</t>
  </si>
  <si>
    <t>egyéb, nem lakás céljára szolgáló építémény (garázs)</t>
  </si>
  <si>
    <t>Balatonakali Önkormányzat 2022. évi közvetett támogatásai (forintban)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</si>
</sst>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/>
      <bottom/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 diagonalUp="1"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/>
      <diagonal style="thin">
        <color indexed="8"/>
      </diagonal>
    </border>
    <border diagonalUp="1">
      <left style="thin">
        <color indexed="8"/>
      </left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296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5" fillId="0" borderId="0" xfId="0" applyFont="1" applyAlignment="1">
      <alignment wrapText="1"/>
    </xf>
    <xf numFmtId="0" fontId="3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7" fillId="0" borderId="0" xfId="0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 wrapText="1"/>
    </xf>
    <xf numFmtId="0" fontId="0" fillId="0" borderId="0" xfId="0" applyAlignment="1"/>
    <xf numFmtId="0" fontId="11" fillId="0" borderId="0" xfId="0" applyFont="1"/>
    <xf numFmtId="0" fontId="11" fillId="0" borderId="0" xfId="0" applyFont="1" applyAlignment="1"/>
    <xf numFmtId="0" fontId="12" fillId="0" borderId="0" xfId="0" applyFont="1"/>
    <xf numFmtId="0" fontId="12" fillId="0" borderId="0" xfId="0" applyFont="1" applyAlignment="1">
      <alignment vertical="center"/>
    </xf>
    <xf numFmtId="9" fontId="3" fillId="0" borderId="0" xfId="0" applyNumberFormat="1" applyFont="1" applyBorder="1" applyAlignment="1">
      <alignment horizontal="right" vertical="center"/>
    </xf>
    <xf numFmtId="9" fontId="7" fillId="0" borderId="0" xfId="0" applyNumberFormat="1" applyFont="1" applyBorder="1" applyAlignment="1">
      <alignment horizontal="right" vertical="center"/>
    </xf>
    <xf numFmtId="0" fontId="3" fillId="0" borderId="0" xfId="0" applyFont="1" applyAlignment="1"/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0" fontId="8" fillId="0" borderId="0" xfId="0" applyFont="1" applyAlignment="1">
      <alignment horizontal="center"/>
    </xf>
    <xf numFmtId="3" fontId="0" fillId="0" borderId="0" xfId="0" applyNumberFormat="1" applyAlignment="1">
      <alignment vertical="center"/>
    </xf>
    <xf numFmtId="3" fontId="3" fillId="0" borderId="0" xfId="0" applyNumberFormat="1" applyFont="1"/>
    <xf numFmtId="3" fontId="6" fillId="0" borderId="3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8" fillId="0" borderId="3" xfId="0" applyNumberFormat="1" applyFont="1" applyBorder="1" applyAlignment="1">
      <alignment horizontal="right" vertical="center"/>
    </xf>
    <xf numFmtId="3" fontId="0" fillId="0" borderId="0" xfId="0" applyNumberFormat="1"/>
    <xf numFmtId="0" fontId="3" fillId="0" borderId="0" xfId="1" applyFont="1" applyAlignment="1">
      <alignment horizontal="right"/>
    </xf>
    <xf numFmtId="0" fontId="2" fillId="0" borderId="0" xfId="1"/>
    <xf numFmtId="0" fontId="3" fillId="0" borderId="0" xfId="1" applyFont="1"/>
    <xf numFmtId="0" fontId="3" fillId="0" borderId="0" xfId="1" applyFont="1" applyAlignment="1">
      <alignment horizontal="center" vertical="center"/>
    </xf>
    <xf numFmtId="0" fontId="2" fillId="0" borderId="0" xfId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/>
    <xf numFmtId="0" fontId="3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5" fillId="0" borderId="0" xfId="1" applyFont="1" applyAlignment="1">
      <alignment wrapText="1"/>
    </xf>
    <xf numFmtId="0" fontId="3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3" fillId="0" borderId="3" xfId="1" applyFont="1" applyBorder="1" applyAlignment="1">
      <alignment vertical="center"/>
    </xf>
    <xf numFmtId="3" fontId="3" fillId="0" borderId="3" xfId="1" applyNumberFormat="1" applyFont="1" applyBorder="1" applyAlignment="1">
      <alignment horizontal="right" vertical="center"/>
    </xf>
    <xf numFmtId="0" fontId="8" fillId="3" borderId="3" xfId="1" applyFont="1" applyFill="1" applyBorder="1" applyAlignment="1">
      <alignment vertical="center"/>
    </xf>
    <xf numFmtId="3" fontId="3" fillId="3" borderId="3" xfId="1" applyNumberFormat="1" applyFont="1" applyFill="1" applyBorder="1" applyAlignment="1">
      <alignment horizontal="right" vertical="center"/>
    </xf>
    <xf numFmtId="3" fontId="3" fillId="0" borderId="3" xfId="1" applyNumberFormat="1" applyFont="1" applyBorder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0" fillId="0" borderId="0" xfId="0" applyFill="1"/>
    <xf numFmtId="0" fontId="0" fillId="0" borderId="0" xfId="0" applyFont="1"/>
    <xf numFmtId="0" fontId="17" fillId="0" borderId="0" xfId="0" applyFont="1"/>
    <xf numFmtId="0" fontId="14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14" fillId="0" borderId="0" xfId="0" applyFont="1"/>
    <xf numFmtId="0" fontId="8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Border="1" applyAlignment="1">
      <alignment wrapText="1"/>
    </xf>
    <xf numFmtId="0" fontId="4" fillId="0" borderId="0" xfId="0" applyFont="1" applyBorder="1" applyAlignment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3" fillId="0" borderId="0" xfId="0" applyFont="1" applyBorder="1" applyAlignment="1">
      <alignment horizontal="right"/>
    </xf>
    <xf numFmtId="3" fontId="3" fillId="0" borderId="3" xfId="0" applyNumberFormat="1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 wrapText="1"/>
    </xf>
    <xf numFmtId="3" fontId="8" fillId="0" borderId="3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18" fillId="0" borderId="0" xfId="0" applyFont="1" applyBorder="1" applyAlignment="1"/>
    <xf numFmtId="0" fontId="19" fillId="0" borderId="0" xfId="0" applyFont="1"/>
    <xf numFmtId="0" fontId="18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7" xfId="0" applyFont="1" applyBorder="1" applyAlignment="1">
      <alignment vertical="center" wrapText="1"/>
    </xf>
    <xf numFmtId="3" fontId="1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" fontId="7" fillId="0" borderId="3" xfId="0" applyNumberFormat="1" applyFont="1" applyBorder="1" applyAlignment="1">
      <alignment vertical="center"/>
    </xf>
    <xf numFmtId="3" fontId="8" fillId="0" borderId="3" xfId="0" applyNumberFormat="1" applyFont="1" applyBorder="1" applyAlignment="1">
      <alignment vertical="center"/>
    </xf>
    <xf numFmtId="0" fontId="3" fillId="0" borderId="0" xfId="1" applyFont="1" applyAlignment="1">
      <alignment horizontal="right"/>
    </xf>
    <xf numFmtId="0" fontId="3" fillId="0" borderId="0" xfId="0" applyFont="1" applyBorder="1" applyAlignment="1">
      <alignment horizontal="right"/>
    </xf>
    <xf numFmtId="0" fontId="5" fillId="0" borderId="0" xfId="0" applyFont="1"/>
    <xf numFmtId="0" fontId="20" fillId="0" borderId="0" xfId="0" applyFont="1"/>
    <xf numFmtId="3" fontId="5" fillId="0" borderId="0" xfId="0" applyNumberFormat="1" applyFont="1"/>
    <xf numFmtId="3" fontId="3" fillId="0" borderId="3" xfId="3" applyNumberFormat="1" applyFont="1" applyFill="1" applyBorder="1" applyAlignment="1">
      <alignment vertical="center"/>
    </xf>
    <xf numFmtId="0" fontId="11" fillId="0" borderId="0" xfId="1" applyFont="1" applyAlignment="1">
      <alignment vertical="center"/>
    </xf>
    <xf numFmtId="0" fontId="3" fillId="0" borderId="0" xfId="0" applyFont="1" applyBorder="1" applyAlignment="1">
      <alignment horizontal="right"/>
    </xf>
    <xf numFmtId="3" fontId="4" fillId="0" borderId="0" xfId="0" applyNumberFormat="1" applyFont="1" applyAlignment="1">
      <alignment vertical="center"/>
    </xf>
    <xf numFmtId="0" fontId="3" fillId="0" borderId="3" xfId="0" applyFont="1" applyBorder="1" applyAlignment="1">
      <alignment wrapText="1"/>
    </xf>
    <xf numFmtId="0" fontId="3" fillId="0" borderId="3" xfId="2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11" fillId="0" borderId="0" xfId="1" applyFont="1" applyAlignment="1">
      <alignment horizontal="right" vertical="center"/>
    </xf>
    <xf numFmtId="0" fontId="5" fillId="0" borderId="0" xfId="0" applyFont="1" applyBorder="1" applyAlignment="1">
      <alignment wrapText="1"/>
    </xf>
    <xf numFmtId="3" fontId="6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9" fontId="6" fillId="0" borderId="3" xfId="0" applyNumberFormat="1" applyFont="1" applyBorder="1" applyAlignment="1">
      <alignment horizontal="right" vertical="center"/>
    </xf>
    <xf numFmtId="9" fontId="3" fillId="0" borderId="3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vertical="center" wrapText="1"/>
    </xf>
    <xf numFmtId="9" fontId="7" fillId="0" borderId="3" xfId="0" applyNumberFormat="1" applyFont="1" applyBorder="1" applyAlignment="1">
      <alignment horizontal="right" vertical="center"/>
    </xf>
    <xf numFmtId="9" fontId="8" fillId="0" borderId="3" xfId="0" applyNumberFormat="1" applyFont="1" applyBorder="1" applyAlignment="1">
      <alignment horizontal="right" vertical="center"/>
    </xf>
    <xf numFmtId="3" fontId="8" fillId="2" borderId="3" xfId="0" applyNumberFormat="1" applyFont="1" applyFill="1" applyBorder="1" applyAlignment="1">
      <alignment horizontal="right" vertical="center"/>
    </xf>
    <xf numFmtId="9" fontId="8" fillId="2" borderId="3" xfId="0" applyNumberFormat="1" applyFont="1" applyFill="1" applyBorder="1" applyAlignment="1">
      <alignment horizontal="right" vertical="center"/>
    </xf>
    <xf numFmtId="3" fontId="8" fillId="0" borderId="3" xfId="0" applyNumberFormat="1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3" fontId="3" fillId="0" borderId="3" xfId="0" applyNumberFormat="1" applyFont="1" applyFill="1" applyBorder="1" applyAlignment="1">
      <alignment vertical="center"/>
    </xf>
    <xf numFmtId="14" fontId="7" fillId="0" borderId="3" xfId="0" applyNumberFormat="1" applyFont="1" applyBorder="1" applyAlignment="1">
      <alignment vertical="center"/>
    </xf>
    <xf numFmtId="49" fontId="7" fillId="0" borderId="3" xfId="0" applyNumberFormat="1" applyFont="1" applyBorder="1" applyAlignment="1">
      <alignment vertical="center" wrapText="1"/>
    </xf>
    <xf numFmtId="3" fontId="6" fillId="0" borderId="3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left" vertical="center"/>
    </xf>
    <xf numFmtId="3" fontId="7" fillId="0" borderId="3" xfId="0" applyNumberFormat="1" applyFont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9" fontId="3" fillId="0" borderId="3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3" fontId="3" fillId="0" borderId="9" xfId="0" applyNumberFormat="1" applyFont="1" applyBorder="1" applyAlignment="1">
      <alignment horizontal="right" vertical="center" wrapText="1"/>
    </xf>
    <xf numFmtId="9" fontId="3" fillId="0" borderId="9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9" fontId="6" fillId="0" borderId="3" xfId="0" applyNumberFormat="1" applyFont="1" applyBorder="1" applyAlignment="1">
      <alignment horizontal="right" vertical="center" wrapText="1"/>
    </xf>
    <xf numFmtId="3" fontId="8" fillId="2" borderId="3" xfId="0" applyNumberFormat="1" applyFont="1" applyFill="1" applyBorder="1" applyAlignment="1">
      <alignment horizontal="right" vertical="center" wrapText="1"/>
    </xf>
    <xf numFmtId="9" fontId="8" fillId="3" borderId="3" xfId="0" applyNumberFormat="1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justify" vertical="center" wrapText="1"/>
    </xf>
    <xf numFmtId="0" fontId="8" fillId="2" borderId="3" xfId="0" applyFont="1" applyFill="1" applyBorder="1" applyAlignment="1">
      <alignment vertical="center" wrapText="1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9" fillId="0" borderId="3" xfId="1" applyFont="1" applyBorder="1" applyAlignment="1">
      <alignment vertical="center"/>
    </xf>
    <xf numFmtId="3" fontId="9" fillId="0" borderId="3" xfId="1" applyNumberFormat="1" applyFont="1" applyBorder="1" applyAlignment="1">
      <alignment horizontal="center" vertical="center"/>
    </xf>
    <xf numFmtId="9" fontId="9" fillId="0" borderId="3" xfId="1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vertical="center"/>
    </xf>
    <xf numFmtId="3" fontId="13" fillId="2" borderId="3" xfId="0" applyNumberFormat="1" applyFont="1" applyFill="1" applyBorder="1" applyAlignment="1">
      <alignment horizontal="right" vertical="center"/>
    </xf>
    <xf numFmtId="0" fontId="10" fillId="4" borderId="3" xfId="0" applyFont="1" applyFill="1" applyBorder="1" applyAlignment="1">
      <alignment horizontal="left" vertical="center"/>
    </xf>
    <xf numFmtId="3" fontId="10" fillId="4" borderId="3" xfId="0" applyNumberFormat="1" applyFont="1" applyFill="1" applyBorder="1" applyAlignment="1">
      <alignment horizontal="right" vertical="center"/>
    </xf>
    <xf numFmtId="0" fontId="9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8" fillId="6" borderId="3" xfId="0" applyFont="1" applyFill="1" applyBorder="1" applyAlignment="1">
      <alignment vertical="center" wrapText="1"/>
    </xf>
    <xf numFmtId="3" fontId="8" fillId="6" borderId="3" xfId="0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justify" vertical="center"/>
    </xf>
    <xf numFmtId="0" fontId="3" fillId="6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horizontal="right" vertical="center"/>
    </xf>
    <xf numFmtId="0" fontId="6" fillId="6" borderId="3" xfId="0" applyFont="1" applyFill="1" applyBorder="1" applyAlignment="1">
      <alignment horizontal="justify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3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 vertical="center" wrapText="1"/>
    </xf>
    <xf numFmtId="9" fontId="8" fillId="0" borderId="10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9" fontId="7" fillId="0" borderId="10" xfId="0" applyNumberFormat="1" applyFont="1" applyBorder="1" applyAlignment="1">
      <alignment horizontal="right" vertical="center"/>
    </xf>
    <xf numFmtId="0" fontId="3" fillId="6" borderId="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3" fillId="0" borderId="12" xfId="0" applyNumberFormat="1" applyFont="1" applyBorder="1" applyAlignment="1">
      <alignment horizontal="right" vertical="center" wrapText="1"/>
    </xf>
    <xf numFmtId="3" fontId="3" fillId="0" borderId="13" xfId="0" applyNumberFormat="1" applyFont="1" applyBorder="1" applyAlignment="1">
      <alignment horizontal="right" vertical="center" wrapText="1"/>
    </xf>
    <xf numFmtId="3" fontId="3" fillId="0" borderId="14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3" fontId="3" fillId="0" borderId="15" xfId="0" applyNumberFormat="1" applyFont="1" applyBorder="1" applyAlignment="1">
      <alignment horizontal="right" vertical="center" wrapText="1"/>
    </xf>
    <xf numFmtId="3" fontId="3" fillId="0" borderId="16" xfId="0" applyNumberFormat="1" applyFont="1" applyBorder="1" applyAlignment="1">
      <alignment horizontal="right" vertical="center" wrapText="1"/>
    </xf>
    <xf numFmtId="0" fontId="9" fillId="0" borderId="3" xfId="0" applyFont="1" applyFill="1" applyBorder="1" applyAlignment="1">
      <alignment horizontal="center" vertical="center"/>
    </xf>
    <xf numFmtId="3" fontId="3" fillId="0" borderId="17" xfId="0" applyNumberFormat="1" applyFont="1" applyBorder="1" applyAlignment="1">
      <alignment horizontal="right" vertical="center" wrapText="1"/>
    </xf>
    <xf numFmtId="3" fontId="3" fillId="0" borderId="18" xfId="0" applyNumberFormat="1" applyFont="1" applyBorder="1" applyAlignment="1">
      <alignment horizontal="right" vertical="center" wrapText="1"/>
    </xf>
    <xf numFmtId="0" fontId="8" fillId="0" borderId="3" xfId="1" applyFont="1" applyBorder="1" applyAlignment="1">
      <alignment horizontal="center" vertical="center" wrapText="1"/>
    </xf>
    <xf numFmtId="0" fontId="10" fillId="0" borderId="3" xfId="1" applyFont="1" applyBorder="1" applyAlignment="1">
      <alignment vertical="center"/>
    </xf>
    <xf numFmtId="3" fontId="10" fillId="0" borderId="3" xfId="1" applyNumberFormat="1" applyFont="1" applyBorder="1" applyAlignment="1">
      <alignment horizontal="center" vertical="center"/>
    </xf>
    <xf numFmtId="9" fontId="10" fillId="0" borderId="3" xfId="1" applyNumberFormat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13" fillId="0" borderId="3" xfId="1" applyFont="1" applyBorder="1" applyAlignment="1">
      <alignment vertical="center"/>
    </xf>
    <xf numFmtId="3" fontId="13" fillId="0" borderId="3" xfId="1" applyNumberFormat="1" applyFont="1" applyBorder="1" applyAlignment="1">
      <alignment horizontal="center" vertical="center"/>
    </xf>
    <xf numFmtId="9" fontId="13" fillId="0" borderId="3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3" fillId="0" borderId="0" xfId="0" applyFont="1" applyBorder="1" applyAlignment="1">
      <alignment horizontal="right"/>
    </xf>
    <xf numFmtId="0" fontId="6" fillId="6" borderId="3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9" fontId="3" fillId="2" borderId="3" xfId="0" applyNumberFormat="1" applyFont="1" applyFill="1" applyBorder="1" applyAlignment="1">
      <alignment horizontal="right" vertical="center"/>
    </xf>
    <xf numFmtId="9" fontId="3" fillId="0" borderId="1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/>
    <xf numFmtId="9" fontId="13" fillId="0" borderId="10" xfId="1" applyNumberFormat="1" applyFont="1" applyBorder="1" applyAlignment="1">
      <alignment horizontal="center" vertical="center"/>
    </xf>
    <xf numFmtId="9" fontId="9" fillId="0" borderId="10" xfId="1" applyNumberFormat="1" applyFont="1" applyBorder="1" applyAlignment="1">
      <alignment horizontal="center" vertical="center"/>
    </xf>
    <xf numFmtId="9" fontId="3" fillId="0" borderId="19" xfId="0" applyNumberFormat="1" applyFont="1" applyBorder="1" applyAlignment="1">
      <alignment horizontal="right" vertical="center" wrapText="1"/>
    </xf>
    <xf numFmtId="3" fontId="16" fillId="0" borderId="0" xfId="0" applyNumberFormat="1" applyFont="1" applyAlignment="1">
      <alignment vertical="center"/>
    </xf>
    <xf numFmtId="9" fontId="8" fillId="6" borderId="3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wrapText="1"/>
    </xf>
    <xf numFmtId="0" fontId="3" fillId="0" borderId="3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/>
    </xf>
    <xf numFmtId="0" fontId="7" fillId="0" borderId="3" xfId="1" applyFont="1" applyBorder="1" applyAlignment="1">
      <alignment vertical="center"/>
    </xf>
    <xf numFmtId="3" fontId="3" fillId="0" borderId="7" xfId="0" applyNumberFormat="1" applyFont="1" applyBorder="1" applyAlignment="1">
      <alignment vertical="center" wrapText="1"/>
    </xf>
    <xf numFmtId="3" fontId="6" fillId="0" borderId="3" xfId="0" applyNumberFormat="1" applyFont="1" applyBorder="1" applyAlignment="1">
      <alignment vertical="center" wrapText="1"/>
    </xf>
    <xf numFmtId="3" fontId="3" fillId="0" borderId="3" xfId="0" applyNumberFormat="1" applyFont="1" applyBorder="1"/>
    <xf numFmtId="3" fontId="7" fillId="0" borderId="3" xfId="0" applyNumberFormat="1" applyFont="1" applyBorder="1" applyAlignment="1">
      <alignment vertical="center" wrapText="1"/>
    </xf>
    <xf numFmtId="49" fontId="8" fillId="6" borderId="3" xfId="0" applyNumberFormat="1" applyFont="1" applyFill="1" applyBorder="1" applyAlignment="1">
      <alignment horizontal="center" vertical="center"/>
    </xf>
    <xf numFmtId="0" fontId="9" fillId="0" borderId="3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3" fontId="3" fillId="0" borderId="3" xfId="5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2" fillId="0" borderId="3" xfId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3" fontId="8" fillId="3" borderId="3" xfId="0" applyNumberFormat="1" applyFont="1" applyFill="1" applyBorder="1" applyAlignment="1">
      <alignment horizontal="right" vertical="center"/>
    </xf>
    <xf numFmtId="0" fontId="3" fillId="6" borderId="3" xfId="1" applyFont="1" applyFill="1" applyBorder="1" applyAlignment="1">
      <alignment vertical="center"/>
    </xf>
    <xf numFmtId="0" fontId="7" fillId="6" borderId="3" xfId="1" applyFont="1" applyFill="1" applyBorder="1" applyAlignment="1">
      <alignment vertical="center"/>
    </xf>
    <xf numFmtId="0" fontId="3" fillId="0" borderId="8" xfId="1" applyFont="1" applyBorder="1" applyAlignment="1">
      <alignment horizontal="center" vertical="center" wrapText="1"/>
    </xf>
    <xf numFmtId="0" fontId="3" fillId="0" borderId="3" xfId="1" applyFont="1" applyFill="1" applyBorder="1" applyAlignment="1">
      <alignment vertical="center"/>
    </xf>
    <xf numFmtId="3" fontId="3" fillId="0" borderId="3" xfId="1" applyNumberFormat="1" applyFont="1" applyFill="1" applyBorder="1" applyAlignment="1">
      <alignment horizontal="right" vertical="center"/>
    </xf>
    <xf numFmtId="3" fontId="3" fillId="0" borderId="3" xfId="1" applyNumberFormat="1" applyFont="1" applyFill="1" applyBorder="1" applyAlignment="1">
      <alignment vertical="center"/>
    </xf>
    <xf numFmtId="9" fontId="7" fillId="0" borderId="3" xfId="1" applyNumberFormat="1" applyFont="1" applyFill="1" applyBorder="1" applyAlignment="1">
      <alignment vertical="center"/>
    </xf>
    <xf numFmtId="3" fontId="7" fillId="0" borderId="3" xfId="1" applyNumberFormat="1" applyFont="1" applyFill="1" applyBorder="1" applyAlignment="1">
      <alignment horizontal="right" vertical="center"/>
    </xf>
    <xf numFmtId="0" fontId="7" fillId="0" borderId="3" xfId="1" applyFont="1" applyFill="1" applyBorder="1" applyAlignment="1">
      <alignment vertical="center"/>
    </xf>
    <xf numFmtId="0" fontId="7" fillId="0" borderId="3" xfId="1" applyFont="1" applyBorder="1" applyAlignment="1">
      <alignment vertical="center" wrapText="1"/>
    </xf>
    <xf numFmtId="9" fontId="3" fillId="0" borderId="3" xfId="1" applyNumberFormat="1" applyFont="1" applyFill="1" applyBorder="1" applyAlignment="1">
      <alignment vertical="center"/>
    </xf>
    <xf numFmtId="0" fontId="3" fillId="0" borderId="3" xfId="1" applyFont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8" fillId="0" borderId="3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</cellXfs>
  <cellStyles count="7">
    <cellStyle name="Normál" xfId="0" builtinId="0"/>
    <cellStyle name="Normál 2" xfId="1"/>
    <cellStyle name="Normál 2 2" xfId="2"/>
    <cellStyle name="Normál 2_Mellékletek az egységes költségvetési rendelethez" xfId="4"/>
    <cellStyle name="Normál 3" xfId="6"/>
    <cellStyle name="Normál_13_melleklet" xfId="5"/>
    <cellStyle name="Normál_Mellékletek az egységes költségvetési rendelethez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abSelected="1" zoomScale="105" zoomScaleNormal="105" workbookViewId="0"/>
  </sheetViews>
  <sheetFormatPr defaultRowHeight="13.2" x14ac:dyDescent="0.25"/>
  <cols>
    <col min="1" max="2" width="5.6640625" style="1" customWidth="1"/>
    <col min="3" max="3" width="38.6640625" style="1" customWidth="1"/>
    <col min="4" max="7" width="10.5546875" style="1" customWidth="1"/>
    <col min="8" max="8" width="8.88671875" style="1" customWidth="1"/>
    <col min="10" max="10" width="11.109375" bestFit="1" customWidth="1"/>
  </cols>
  <sheetData>
    <row r="1" spans="1:9" s="1" customFormat="1" ht="15" customHeight="1" x14ac:dyDescent="0.25">
      <c r="C1" s="2"/>
      <c r="D1" s="2"/>
      <c r="E1" s="2"/>
      <c r="F1" s="2"/>
      <c r="G1" s="2"/>
      <c r="H1" s="2" t="s">
        <v>369</v>
      </c>
    </row>
    <row r="2" spans="1:9" s="1" customFormat="1" ht="15" customHeight="1" x14ac:dyDescent="0.25">
      <c r="A2" s="3"/>
      <c r="B2" s="3"/>
      <c r="C2" s="3"/>
      <c r="D2" s="3"/>
      <c r="E2" s="3"/>
      <c r="F2" s="3"/>
      <c r="G2" s="3"/>
      <c r="H2" s="93" t="s">
        <v>370</v>
      </c>
    </row>
    <row r="3" spans="1:9" s="1" customFormat="1" ht="15" customHeight="1" x14ac:dyDescent="0.25">
      <c r="A3" s="4"/>
      <c r="B3" s="4"/>
    </row>
    <row r="4" spans="1:9" s="1" customFormat="1" ht="15" customHeight="1" x14ac:dyDescent="0.25">
      <c r="A4" s="269" t="s">
        <v>502</v>
      </c>
      <c r="B4" s="269"/>
      <c r="C4" s="269"/>
      <c r="D4" s="269"/>
      <c r="E4" s="269"/>
      <c r="F4" s="269"/>
      <c r="G4" s="269"/>
      <c r="H4" s="269"/>
    </row>
    <row r="5" spans="1:9" s="1" customFormat="1" ht="7.5" customHeight="1" x14ac:dyDescent="0.25">
      <c r="A5" s="5"/>
      <c r="B5" s="117"/>
      <c r="C5" s="5"/>
      <c r="D5" s="5"/>
      <c r="E5" s="5"/>
      <c r="F5" s="5"/>
      <c r="G5" s="5"/>
      <c r="H5" s="67"/>
    </row>
    <row r="6" spans="1:9" ht="15" customHeight="1" x14ac:dyDescent="0.25">
      <c r="A6" s="101"/>
      <c r="B6" s="116" t="s">
        <v>33</v>
      </c>
      <c r="C6" s="101" t="s">
        <v>34</v>
      </c>
      <c r="D6" s="101" t="s">
        <v>35</v>
      </c>
      <c r="E6" s="101" t="s">
        <v>36</v>
      </c>
      <c r="F6" s="101" t="s">
        <v>37</v>
      </c>
      <c r="G6" s="101" t="s">
        <v>38</v>
      </c>
      <c r="H6" s="101" t="s">
        <v>39</v>
      </c>
    </row>
    <row r="7" spans="1:9" ht="40.799999999999997" x14ac:dyDescent="0.25">
      <c r="A7" s="116">
        <v>1</v>
      </c>
      <c r="B7" s="101" t="s">
        <v>31</v>
      </c>
      <c r="C7" s="102" t="s">
        <v>1</v>
      </c>
      <c r="D7" s="101" t="s">
        <v>349</v>
      </c>
      <c r="E7" s="101" t="s">
        <v>365</v>
      </c>
      <c r="F7" s="101" t="s">
        <v>366</v>
      </c>
      <c r="G7" s="101" t="s">
        <v>364</v>
      </c>
      <c r="H7" s="103" t="s">
        <v>367</v>
      </c>
      <c r="I7" s="7"/>
    </row>
    <row r="8" spans="1:9" ht="15" customHeight="1" x14ac:dyDescent="0.25">
      <c r="A8" s="116">
        <v>2</v>
      </c>
      <c r="B8" s="266" t="s">
        <v>2</v>
      </c>
      <c r="C8" s="267"/>
      <c r="D8" s="267"/>
      <c r="E8" s="267"/>
      <c r="F8" s="267"/>
      <c r="G8" s="267"/>
      <c r="H8" s="268"/>
      <c r="I8" s="7"/>
    </row>
    <row r="9" spans="1:9" ht="24" x14ac:dyDescent="0.25">
      <c r="A9" s="116">
        <v>3</v>
      </c>
      <c r="B9" s="130" t="s">
        <v>4</v>
      </c>
      <c r="C9" s="107" t="s">
        <v>320</v>
      </c>
      <c r="D9" s="100">
        <f>D10+D14</f>
        <v>53374772</v>
      </c>
      <c r="E9" s="100">
        <f t="shared" ref="E9:G9" si="0">E10+E14</f>
        <v>72304992</v>
      </c>
      <c r="F9" s="100">
        <f t="shared" si="0"/>
        <v>72304992</v>
      </c>
      <c r="G9" s="100">
        <f t="shared" si="0"/>
        <v>78396813</v>
      </c>
      <c r="H9" s="105">
        <f>G9/D9</f>
        <v>1.4687990236286161</v>
      </c>
      <c r="I9" s="7"/>
    </row>
    <row r="10" spans="1:9" ht="15" customHeight="1" x14ac:dyDescent="0.25">
      <c r="A10" s="116">
        <v>4</v>
      </c>
      <c r="B10" s="124" t="s">
        <v>50</v>
      </c>
      <c r="C10" s="97" t="s">
        <v>189</v>
      </c>
      <c r="D10" s="34">
        <f>'3. melléklet'!E10</f>
        <v>47293338</v>
      </c>
      <c r="E10" s="34">
        <f>'3. melléklet'!F10</f>
        <v>63686920</v>
      </c>
      <c r="F10" s="34">
        <f>'3. melléklet'!G10</f>
        <v>63686920</v>
      </c>
      <c r="G10" s="34">
        <f>'3. melléklet'!H10</f>
        <v>54945543</v>
      </c>
      <c r="H10" s="106">
        <f>G10/D10</f>
        <v>1.1618030218125013</v>
      </c>
      <c r="I10" s="7"/>
    </row>
    <row r="11" spans="1:9" ht="24" x14ac:dyDescent="0.25">
      <c r="A11" s="116">
        <v>5</v>
      </c>
      <c r="B11" s="133" t="s">
        <v>382</v>
      </c>
      <c r="C11" s="120" t="s">
        <v>371</v>
      </c>
      <c r="D11" s="35">
        <f>'3. melléklet'!E11+'3. melléklet'!E12+'3. melléklet'!E13+'3. melléklet'!E14</f>
        <v>47293338</v>
      </c>
      <c r="E11" s="35">
        <f>'3. melléklet'!F11+'3. melléklet'!F12+'3. melléklet'!F13+'3. melléklet'!F14</f>
        <v>47864330</v>
      </c>
      <c r="F11" s="35">
        <f>'3. melléklet'!G11+'3. melléklet'!G12+'3. melléklet'!G13+'3. melléklet'!G14</f>
        <v>47864330</v>
      </c>
      <c r="G11" s="35">
        <f>'3. melléklet'!H11+'3. melléklet'!H12+'3. melléklet'!H13+'3. melléklet'!H14</f>
        <v>51029890</v>
      </c>
      <c r="H11" s="108">
        <f t="shared" ref="H11" si="1">G11/D11</f>
        <v>1.0790079989701722</v>
      </c>
      <c r="I11" s="7"/>
    </row>
    <row r="12" spans="1:9" ht="24" x14ac:dyDescent="0.25">
      <c r="A12" s="116">
        <v>6</v>
      </c>
      <c r="B12" s="133" t="s">
        <v>383</v>
      </c>
      <c r="C12" s="120" t="s">
        <v>372</v>
      </c>
      <c r="D12" s="35">
        <f>'3. melléklet'!E15</f>
        <v>0</v>
      </c>
      <c r="E12" s="35">
        <f>'3. melléklet'!F15</f>
        <v>14750991</v>
      </c>
      <c r="F12" s="35">
        <f>'3. melléklet'!G15</f>
        <v>14750991</v>
      </c>
      <c r="G12" s="35">
        <f>'3. melléklet'!H15</f>
        <v>3915653</v>
      </c>
      <c r="H12" s="192"/>
      <c r="I12" s="7"/>
    </row>
    <row r="13" spans="1:9" ht="15" customHeight="1" x14ac:dyDescent="0.25">
      <c r="A13" s="116">
        <v>7</v>
      </c>
      <c r="B13" s="133" t="s">
        <v>384</v>
      </c>
      <c r="C13" s="120" t="s">
        <v>401</v>
      </c>
      <c r="D13" s="35">
        <f>'3. melléklet'!E16</f>
        <v>0</v>
      </c>
      <c r="E13" s="35">
        <f>'3. melléklet'!F16</f>
        <v>1071599</v>
      </c>
      <c r="F13" s="35">
        <f>'3. melléklet'!G16</f>
        <v>1071599</v>
      </c>
      <c r="G13" s="35">
        <f>'3. melléklet'!H16</f>
        <v>0</v>
      </c>
      <c r="H13" s="192"/>
      <c r="I13" s="7"/>
    </row>
    <row r="14" spans="1:9" ht="24" x14ac:dyDescent="0.25">
      <c r="A14" s="116">
        <v>8</v>
      </c>
      <c r="B14" s="125" t="s">
        <v>51</v>
      </c>
      <c r="C14" s="97" t="s">
        <v>322</v>
      </c>
      <c r="D14" s="34">
        <f>'3. melléklet'!E17</f>
        <v>6081434</v>
      </c>
      <c r="E14" s="34">
        <f>'3. melléklet'!F17</f>
        <v>8618072</v>
      </c>
      <c r="F14" s="34">
        <f>'3. melléklet'!G17</f>
        <v>8618072</v>
      </c>
      <c r="G14" s="34">
        <f>'3. melléklet'!H17</f>
        <v>23451270</v>
      </c>
      <c r="H14" s="106">
        <f t="shared" ref="H14:H19" si="2">G14/D14</f>
        <v>3.8562072695354419</v>
      </c>
      <c r="I14" s="7"/>
    </row>
    <row r="15" spans="1:9" ht="15" customHeight="1" x14ac:dyDescent="0.25">
      <c r="A15" s="116">
        <v>9</v>
      </c>
      <c r="B15" s="130" t="s">
        <v>5</v>
      </c>
      <c r="C15" s="107" t="s">
        <v>6</v>
      </c>
      <c r="D15" s="100">
        <f>SUM(D16:D18)</f>
        <v>86500000</v>
      </c>
      <c r="E15" s="100">
        <f>SUM(E16:E18)</f>
        <v>98473640</v>
      </c>
      <c r="F15" s="100">
        <f t="shared" ref="F15:G15" si="3">SUM(F16:F18)</f>
        <v>98473640</v>
      </c>
      <c r="G15" s="100">
        <f t="shared" si="3"/>
        <v>96000000</v>
      </c>
      <c r="H15" s="105">
        <f t="shared" si="2"/>
        <v>1.1098265895953756</v>
      </c>
      <c r="I15" s="7"/>
    </row>
    <row r="16" spans="1:9" ht="15" customHeight="1" x14ac:dyDescent="0.25">
      <c r="A16" s="116">
        <v>10</v>
      </c>
      <c r="B16" s="124" t="s">
        <v>7</v>
      </c>
      <c r="C16" s="97" t="s">
        <v>197</v>
      </c>
      <c r="D16" s="34">
        <f>'3. melléklet'!E19</f>
        <v>55000000</v>
      </c>
      <c r="E16" s="34">
        <f>'3. melléklet'!F19</f>
        <v>61528909</v>
      </c>
      <c r="F16" s="34">
        <f>'3. melléklet'!G19</f>
        <v>61528909</v>
      </c>
      <c r="G16" s="34">
        <f>'3. melléklet'!H19</f>
        <v>61000000</v>
      </c>
      <c r="H16" s="106">
        <f t="shared" si="2"/>
        <v>1.1090909090909091</v>
      </c>
      <c r="I16" s="7"/>
    </row>
    <row r="17" spans="1:9" ht="15" customHeight="1" x14ac:dyDescent="0.25">
      <c r="A17" s="116">
        <v>11</v>
      </c>
      <c r="B17" s="125" t="s">
        <v>8</v>
      </c>
      <c r="C17" s="97" t="s">
        <v>198</v>
      </c>
      <c r="D17" s="34">
        <f>'3. melléklet'!E20</f>
        <v>31000000</v>
      </c>
      <c r="E17" s="34">
        <f>'3. melléklet'!F20</f>
        <v>36337041</v>
      </c>
      <c r="F17" s="34">
        <f>'3. melléklet'!G20</f>
        <v>36337041</v>
      </c>
      <c r="G17" s="34">
        <f>'3. melléklet'!H20</f>
        <v>34500000</v>
      </c>
      <c r="H17" s="106">
        <f t="shared" si="2"/>
        <v>1.1129032258064515</v>
      </c>
      <c r="I17" s="7"/>
    </row>
    <row r="18" spans="1:9" ht="15" customHeight="1" x14ac:dyDescent="0.25">
      <c r="A18" s="116">
        <v>12</v>
      </c>
      <c r="B18" s="124" t="s">
        <v>374</v>
      </c>
      <c r="C18" s="97" t="s">
        <v>204</v>
      </c>
      <c r="D18" s="34">
        <f>'3. melléklet'!E23</f>
        <v>500000</v>
      </c>
      <c r="E18" s="34">
        <f>'3. melléklet'!F23</f>
        <v>607690</v>
      </c>
      <c r="F18" s="34">
        <f>'3. melléklet'!G23</f>
        <v>607690</v>
      </c>
      <c r="G18" s="34">
        <f>'3. melléklet'!H23</f>
        <v>500000</v>
      </c>
      <c r="H18" s="106">
        <f t="shared" si="2"/>
        <v>1</v>
      </c>
      <c r="I18" s="7"/>
    </row>
    <row r="19" spans="1:9" ht="15" customHeight="1" x14ac:dyDescent="0.25">
      <c r="A19" s="116">
        <v>13</v>
      </c>
      <c r="B19" s="130" t="s">
        <v>17</v>
      </c>
      <c r="C19" s="107" t="s">
        <v>3</v>
      </c>
      <c r="D19" s="100">
        <f>'3. melléklet'!E24+'4. melléklet'!E9</f>
        <v>95717477</v>
      </c>
      <c r="E19" s="100">
        <f>'3. melléklet'!F24+'4. melléklet'!F9</f>
        <v>130401140</v>
      </c>
      <c r="F19" s="100">
        <f>'3. melléklet'!G24+'4. melléklet'!G9</f>
        <v>137867333</v>
      </c>
      <c r="G19" s="100">
        <f>'3. melléklet'!H24+'4. melléklet'!H9</f>
        <v>96236689</v>
      </c>
      <c r="H19" s="105">
        <f t="shared" si="2"/>
        <v>1.0054244221251256</v>
      </c>
      <c r="I19" s="7"/>
    </row>
    <row r="20" spans="1:9" ht="15" customHeight="1" x14ac:dyDescent="0.25">
      <c r="A20" s="116">
        <v>14</v>
      </c>
      <c r="B20" s="125" t="s">
        <v>54</v>
      </c>
      <c r="C20" s="8" t="s">
        <v>206</v>
      </c>
      <c r="D20" s="34">
        <f>'3. melléklet'!E25</f>
        <v>65000</v>
      </c>
      <c r="E20" s="34">
        <f>'3. melléklet'!F25</f>
        <v>65000</v>
      </c>
      <c r="F20" s="34">
        <f>'3. melléklet'!G25</f>
        <v>120100</v>
      </c>
      <c r="G20" s="34">
        <f>'3. melléklet'!H25</f>
        <v>97500</v>
      </c>
      <c r="H20" s="106">
        <f t="shared" ref="H20:H28" si="4">G20/D20</f>
        <v>1.5</v>
      </c>
      <c r="I20" s="7"/>
    </row>
    <row r="21" spans="1:9" ht="15" customHeight="1" x14ac:dyDescent="0.25">
      <c r="A21" s="116">
        <v>15</v>
      </c>
      <c r="B21" s="125" t="s">
        <v>56</v>
      </c>
      <c r="C21" s="8" t="s">
        <v>209</v>
      </c>
      <c r="D21" s="34">
        <f>'3. melléklet'!E26</f>
        <v>44700000</v>
      </c>
      <c r="E21" s="34">
        <f>'3. melléklet'!F26</f>
        <v>60530000</v>
      </c>
      <c r="F21" s="34">
        <f>'3. melléklet'!G26</f>
        <v>65896545</v>
      </c>
      <c r="G21" s="34">
        <f>'3. melléklet'!H26</f>
        <v>53650000</v>
      </c>
      <c r="H21" s="106">
        <f t="shared" si="4"/>
        <v>1.2002237136465324</v>
      </c>
      <c r="I21" s="7"/>
    </row>
    <row r="22" spans="1:9" ht="15" customHeight="1" x14ac:dyDescent="0.25">
      <c r="A22" s="116">
        <v>16</v>
      </c>
      <c r="B22" s="125" t="s">
        <v>137</v>
      </c>
      <c r="C22" s="8" t="s">
        <v>212</v>
      </c>
      <c r="D22" s="34">
        <f>'3. melléklet'!E27+'4. melléklet'!E10</f>
        <v>7400000</v>
      </c>
      <c r="E22" s="34">
        <f>'3. melléklet'!F27+'4. melléklet'!F10</f>
        <v>6740012</v>
      </c>
      <c r="F22" s="34">
        <f>'3. melléklet'!G27+'4. melléklet'!G10</f>
        <v>7419607</v>
      </c>
      <c r="G22" s="34">
        <f>'3. melléklet'!H27+'4. melléklet'!H10</f>
        <v>10150000</v>
      </c>
      <c r="H22" s="106">
        <f t="shared" si="4"/>
        <v>1.3716216216216217</v>
      </c>
      <c r="I22" s="7"/>
    </row>
    <row r="23" spans="1:9" ht="15" customHeight="1" x14ac:dyDescent="0.25">
      <c r="A23" s="116">
        <v>17</v>
      </c>
      <c r="B23" s="125" t="s">
        <v>139</v>
      </c>
      <c r="C23" s="8" t="s">
        <v>213</v>
      </c>
      <c r="D23" s="34">
        <f>'3. melléklet'!E28</f>
        <v>8505000</v>
      </c>
      <c r="E23" s="34">
        <f>'3. melléklet'!F28</f>
        <v>7545000</v>
      </c>
      <c r="F23" s="34">
        <f>'3. melléklet'!G28</f>
        <v>7546655</v>
      </c>
      <c r="G23" s="34">
        <f>'3. melléklet'!H28</f>
        <v>8005000</v>
      </c>
      <c r="H23" s="106">
        <f t="shared" si="4"/>
        <v>0.9412110523221634</v>
      </c>
      <c r="I23" s="7"/>
    </row>
    <row r="24" spans="1:9" ht="15" customHeight="1" x14ac:dyDescent="0.25">
      <c r="A24" s="116">
        <v>18</v>
      </c>
      <c r="B24" s="125" t="s">
        <v>145</v>
      </c>
      <c r="C24" s="8" t="s">
        <v>338</v>
      </c>
      <c r="D24" s="34">
        <f>'4. melléklet'!E11</f>
        <v>60000</v>
      </c>
      <c r="E24" s="34">
        <f>'4. melléklet'!F11</f>
        <v>54000</v>
      </c>
      <c r="F24" s="34">
        <f>'4. melléklet'!G11</f>
        <v>54000</v>
      </c>
      <c r="G24" s="34">
        <f>'4. melléklet'!H11</f>
        <v>60000</v>
      </c>
      <c r="H24" s="106">
        <f t="shared" si="4"/>
        <v>1</v>
      </c>
      <c r="I24" s="7"/>
    </row>
    <row r="25" spans="1:9" ht="15" customHeight="1" x14ac:dyDescent="0.25">
      <c r="A25" s="116">
        <v>19</v>
      </c>
      <c r="B25" s="125" t="s">
        <v>375</v>
      </c>
      <c r="C25" s="8" t="s">
        <v>214</v>
      </c>
      <c r="D25" s="34">
        <f>'3. melléklet'!E29</f>
        <v>15879000</v>
      </c>
      <c r="E25" s="34">
        <f>'3. melléklet'!F29</f>
        <v>26411024</v>
      </c>
      <c r="F25" s="34">
        <f>'3. melléklet'!G29</f>
        <v>27743495</v>
      </c>
      <c r="G25" s="34">
        <f>'3. melléklet'!H29</f>
        <v>19081000</v>
      </c>
      <c r="H25" s="106">
        <f t="shared" si="4"/>
        <v>1.2016499779583096</v>
      </c>
      <c r="I25" s="7"/>
    </row>
    <row r="26" spans="1:9" ht="15" customHeight="1" x14ac:dyDescent="0.25">
      <c r="A26" s="116">
        <v>20</v>
      </c>
      <c r="B26" s="125" t="s">
        <v>376</v>
      </c>
      <c r="C26" s="75" t="s">
        <v>306</v>
      </c>
      <c r="D26" s="34">
        <f>'3. melléklet'!E30</f>
        <v>19108000</v>
      </c>
      <c r="E26" s="34">
        <f>'3. melléklet'!F30</f>
        <v>24242976</v>
      </c>
      <c r="F26" s="34">
        <f>'3. melléklet'!G30</f>
        <v>24242976</v>
      </c>
      <c r="G26" s="34">
        <f>'3. melléklet'!H30</f>
        <v>5193000</v>
      </c>
      <c r="H26" s="106">
        <f t="shared" si="4"/>
        <v>0.27177098597446098</v>
      </c>
      <c r="I26" s="7"/>
    </row>
    <row r="27" spans="1:9" ht="15" customHeight="1" x14ac:dyDescent="0.25">
      <c r="A27" s="116">
        <v>21</v>
      </c>
      <c r="B27" s="125" t="s">
        <v>377</v>
      </c>
      <c r="C27" s="8" t="s">
        <v>215</v>
      </c>
      <c r="D27" s="34">
        <f>'3. melléklet'!E31</f>
        <v>0</v>
      </c>
      <c r="E27" s="34">
        <f>'3. melléklet'!F31</f>
        <v>0</v>
      </c>
      <c r="F27" s="34">
        <f>'3. melléklet'!G31</f>
        <v>1750</v>
      </c>
      <c r="G27" s="34">
        <f>'3. melléklet'!H31</f>
        <v>0</v>
      </c>
      <c r="H27" s="192"/>
      <c r="I27" s="7"/>
    </row>
    <row r="28" spans="1:9" ht="15" customHeight="1" x14ac:dyDescent="0.25">
      <c r="A28" s="116">
        <v>22</v>
      </c>
      <c r="B28" s="125" t="s">
        <v>378</v>
      </c>
      <c r="C28" s="8" t="s">
        <v>216</v>
      </c>
      <c r="D28" s="34">
        <f>'3. melléklet'!E32+'4. melléklet'!E12</f>
        <v>477</v>
      </c>
      <c r="E28" s="34">
        <f>'3. melléklet'!F32+'4. melléklet'!F12</f>
        <v>4813128</v>
      </c>
      <c r="F28" s="34">
        <f>'3. melléklet'!G32+'4. melléklet'!G12</f>
        <v>4842205</v>
      </c>
      <c r="G28" s="34">
        <f>'3. melléklet'!H32+'4. melléklet'!H12</f>
        <v>189</v>
      </c>
      <c r="H28" s="106">
        <f t="shared" si="4"/>
        <v>0.39622641509433965</v>
      </c>
      <c r="I28" s="7"/>
    </row>
    <row r="29" spans="1:9" ht="15" customHeight="1" x14ac:dyDescent="0.25">
      <c r="A29" s="116">
        <v>23</v>
      </c>
      <c r="B29" s="130" t="s">
        <v>18</v>
      </c>
      <c r="C29" s="107" t="s">
        <v>220</v>
      </c>
      <c r="D29" s="100">
        <f>'3. melléklet'!E33</f>
        <v>0</v>
      </c>
      <c r="E29" s="100">
        <f>'3. melléklet'!F33</f>
        <v>1812000</v>
      </c>
      <c r="F29" s="100">
        <f>'3. melléklet'!G33</f>
        <v>1842561</v>
      </c>
      <c r="G29" s="100">
        <f>'3. melléklet'!H33</f>
        <v>0</v>
      </c>
      <c r="H29" s="192"/>
      <c r="I29" s="7"/>
    </row>
    <row r="30" spans="1:9" ht="15" customHeight="1" x14ac:dyDescent="0.25">
      <c r="A30" s="116">
        <v>24</v>
      </c>
      <c r="B30" s="125" t="s">
        <v>119</v>
      </c>
      <c r="C30" s="97" t="s">
        <v>222</v>
      </c>
      <c r="D30" s="34">
        <f>'3. melléklet'!E34</f>
        <v>0</v>
      </c>
      <c r="E30" s="34">
        <f>'3. melléklet'!F34</f>
        <v>1812000</v>
      </c>
      <c r="F30" s="34">
        <f>'3. melléklet'!G34</f>
        <v>1842561</v>
      </c>
      <c r="G30" s="34">
        <f>'3. melléklet'!H34</f>
        <v>0</v>
      </c>
      <c r="H30" s="192"/>
      <c r="I30" s="7"/>
    </row>
    <row r="31" spans="1:9" ht="15.75" customHeight="1" x14ac:dyDescent="0.25">
      <c r="A31" s="116">
        <v>25</v>
      </c>
      <c r="B31" s="127" t="s">
        <v>33</v>
      </c>
      <c r="C31" s="123" t="s">
        <v>3</v>
      </c>
      <c r="D31" s="36">
        <f>D9+D15+D19+D29</f>
        <v>235592249</v>
      </c>
      <c r="E31" s="36">
        <f t="shared" ref="E31:G31" si="5">E9+E15+E19+E29</f>
        <v>302991772</v>
      </c>
      <c r="F31" s="36">
        <f t="shared" si="5"/>
        <v>310488526</v>
      </c>
      <c r="G31" s="36">
        <f t="shared" si="5"/>
        <v>270633502</v>
      </c>
      <c r="H31" s="105">
        <f>G31/D31</f>
        <v>1.1487368669756195</v>
      </c>
      <c r="I31" s="7"/>
    </row>
    <row r="32" spans="1:9" ht="24" x14ac:dyDescent="0.25">
      <c r="A32" s="116">
        <v>26</v>
      </c>
      <c r="B32" s="131" t="s">
        <v>19</v>
      </c>
      <c r="C32" s="107" t="s">
        <v>321</v>
      </c>
      <c r="D32" s="100">
        <f>SUM(D33:D34)</f>
        <v>33246570</v>
      </c>
      <c r="E32" s="100">
        <f t="shared" ref="E32:G32" si="6">SUM(E33:E34)</f>
        <v>67600730</v>
      </c>
      <c r="F32" s="100">
        <f t="shared" si="6"/>
        <v>67600730</v>
      </c>
      <c r="G32" s="100">
        <f t="shared" si="6"/>
        <v>119833600</v>
      </c>
      <c r="H32" s="105">
        <f>G32/D32</f>
        <v>3.604389866383209</v>
      </c>
      <c r="I32" s="7"/>
    </row>
    <row r="33" spans="1:10" ht="15" customHeight="1" x14ac:dyDescent="0.25">
      <c r="A33" s="116">
        <v>27</v>
      </c>
      <c r="B33" s="125" t="s">
        <v>120</v>
      </c>
      <c r="C33" s="97" t="s">
        <v>305</v>
      </c>
      <c r="D33" s="34">
        <f>'3. melléklet'!E37</f>
        <v>0</v>
      </c>
      <c r="E33" s="34">
        <f>'3. melléklet'!F37</f>
        <v>17220811</v>
      </c>
      <c r="F33" s="34">
        <f>'3. melléklet'!G37</f>
        <v>17220811</v>
      </c>
      <c r="G33" s="34">
        <f>'3. melléklet'!H37</f>
        <v>0</v>
      </c>
      <c r="H33" s="192"/>
      <c r="I33" s="7"/>
    </row>
    <row r="34" spans="1:10" ht="24" x14ac:dyDescent="0.25">
      <c r="A34" s="116">
        <v>28</v>
      </c>
      <c r="B34" s="124" t="s">
        <v>121</v>
      </c>
      <c r="C34" s="97" t="s">
        <v>323</v>
      </c>
      <c r="D34" s="34">
        <f>'3. melléklet'!E38</f>
        <v>33246570</v>
      </c>
      <c r="E34" s="34">
        <f>'3. melléklet'!F38</f>
        <v>50379919</v>
      </c>
      <c r="F34" s="34">
        <f>'3. melléklet'!G38</f>
        <v>50379919</v>
      </c>
      <c r="G34" s="34">
        <f>'3. melléklet'!H38</f>
        <v>119833600</v>
      </c>
      <c r="H34" s="106">
        <f t="shared" ref="H34:H41" si="7">G34/D34</f>
        <v>3.604389866383209</v>
      </c>
      <c r="I34" s="7"/>
    </row>
    <row r="35" spans="1:10" ht="15" customHeight="1" x14ac:dyDescent="0.25">
      <c r="A35" s="116">
        <v>29</v>
      </c>
      <c r="B35" s="131" t="s">
        <v>20</v>
      </c>
      <c r="C35" s="107" t="s">
        <v>270</v>
      </c>
      <c r="D35" s="100">
        <f>'3. melléklet'!E39</f>
        <v>24600000</v>
      </c>
      <c r="E35" s="100">
        <f>'3. melléklet'!F39</f>
        <v>48615700</v>
      </c>
      <c r="F35" s="100">
        <f>'3. melléklet'!G39</f>
        <v>48615748</v>
      </c>
      <c r="G35" s="100">
        <f>'3. melléklet'!H39</f>
        <v>0</v>
      </c>
      <c r="H35" s="105">
        <f t="shared" si="7"/>
        <v>0</v>
      </c>
      <c r="I35" s="7"/>
    </row>
    <row r="36" spans="1:10" ht="15" customHeight="1" x14ac:dyDescent="0.25">
      <c r="A36" s="116">
        <v>30</v>
      </c>
      <c r="B36" s="125" t="s">
        <v>164</v>
      </c>
      <c r="C36" s="65" t="s">
        <v>272</v>
      </c>
      <c r="D36" s="34">
        <f>'3. melléklet'!E40</f>
        <v>24600000</v>
      </c>
      <c r="E36" s="34">
        <f>'3. melléklet'!F40</f>
        <v>48615700</v>
      </c>
      <c r="F36" s="34">
        <f>'3. melléklet'!G40</f>
        <v>48615748</v>
      </c>
      <c r="G36" s="34">
        <f>'3. melléklet'!H40</f>
        <v>0</v>
      </c>
      <c r="H36" s="106">
        <f t="shared" si="7"/>
        <v>0</v>
      </c>
      <c r="I36" s="7"/>
    </row>
    <row r="37" spans="1:10" ht="13.5" customHeight="1" x14ac:dyDescent="0.25">
      <c r="A37" s="116">
        <v>31</v>
      </c>
      <c r="B37" s="124" t="s">
        <v>165</v>
      </c>
      <c r="C37" s="14" t="s">
        <v>353</v>
      </c>
      <c r="D37" s="34">
        <f>'3. melléklet'!E41</f>
        <v>0</v>
      </c>
      <c r="E37" s="34">
        <f>'3. melléklet'!F41</f>
        <v>0</v>
      </c>
      <c r="F37" s="34">
        <f>'3. melléklet'!G41</f>
        <v>0</v>
      </c>
      <c r="G37" s="34">
        <f>'3. melléklet'!H41</f>
        <v>0</v>
      </c>
      <c r="H37" s="192"/>
      <c r="I37" s="7"/>
    </row>
    <row r="38" spans="1:10" ht="15" customHeight="1" x14ac:dyDescent="0.25">
      <c r="A38" s="116">
        <v>32</v>
      </c>
      <c r="B38" s="132" t="s">
        <v>21</v>
      </c>
      <c r="C38" s="107" t="s">
        <v>224</v>
      </c>
      <c r="D38" s="100">
        <f>'3. melléklet'!E42</f>
        <v>131700</v>
      </c>
      <c r="E38" s="100">
        <f>'3. melléklet'!F42</f>
        <v>131700</v>
      </c>
      <c r="F38" s="100">
        <f>'3. melléklet'!G42</f>
        <v>171480</v>
      </c>
      <c r="G38" s="100">
        <f>'3. melléklet'!H42</f>
        <v>131700</v>
      </c>
      <c r="H38" s="105">
        <f t="shared" si="7"/>
        <v>1</v>
      </c>
      <c r="I38" s="7"/>
    </row>
    <row r="39" spans="1:10" ht="15" customHeight="1" x14ac:dyDescent="0.25">
      <c r="A39" s="116">
        <v>33</v>
      </c>
      <c r="B39" s="124" t="s">
        <v>178</v>
      </c>
      <c r="C39" s="15" t="s">
        <v>225</v>
      </c>
      <c r="D39" s="34">
        <f>'3. melléklet'!E43</f>
        <v>131700</v>
      </c>
      <c r="E39" s="34">
        <f>'3. melléklet'!F43</f>
        <v>131700</v>
      </c>
      <c r="F39" s="34">
        <f>'3. melléklet'!G43</f>
        <v>171480</v>
      </c>
      <c r="G39" s="34">
        <f>'3. melléklet'!H43</f>
        <v>131700</v>
      </c>
      <c r="H39" s="106">
        <f t="shared" si="7"/>
        <v>1</v>
      </c>
      <c r="I39" s="7"/>
    </row>
    <row r="40" spans="1:10" ht="15.75" customHeight="1" x14ac:dyDescent="0.25">
      <c r="A40" s="116">
        <v>34</v>
      </c>
      <c r="B40" s="127" t="s">
        <v>379</v>
      </c>
      <c r="C40" s="123" t="s">
        <v>270</v>
      </c>
      <c r="D40" s="36">
        <f>D32+D35+D38</f>
        <v>57978270</v>
      </c>
      <c r="E40" s="36">
        <f t="shared" ref="E40:G40" si="8">E32+E35+E38</f>
        <v>116348130</v>
      </c>
      <c r="F40" s="36">
        <f t="shared" si="8"/>
        <v>116387958</v>
      </c>
      <c r="G40" s="36">
        <f t="shared" si="8"/>
        <v>119965300</v>
      </c>
      <c r="H40" s="105">
        <f>G40/D40</f>
        <v>2.0691424563030254</v>
      </c>
      <c r="I40" s="7"/>
    </row>
    <row r="41" spans="1:10" ht="15" customHeight="1" x14ac:dyDescent="0.25">
      <c r="A41" s="116">
        <v>35</v>
      </c>
      <c r="B41" s="270" t="s">
        <v>380</v>
      </c>
      <c r="C41" s="271"/>
      <c r="D41" s="36">
        <f>D19+D15+D9+D35+D32+D29+D38</f>
        <v>293570519</v>
      </c>
      <c r="E41" s="36">
        <f>E19+E15+E9+E35+E32+E29+E38</f>
        <v>419339902</v>
      </c>
      <c r="F41" s="36">
        <f>F19+F15+F9+F35+F32+F29+F38</f>
        <v>426876484</v>
      </c>
      <c r="G41" s="36">
        <f>G19+G15+G9+G35+G32+G29+G38</f>
        <v>390598802</v>
      </c>
      <c r="H41" s="109">
        <f t="shared" si="7"/>
        <v>1.330510990444514</v>
      </c>
      <c r="I41" s="7"/>
    </row>
    <row r="42" spans="1:10" ht="15" customHeight="1" x14ac:dyDescent="0.25">
      <c r="A42" s="116">
        <v>36</v>
      </c>
      <c r="B42" s="125" t="s">
        <v>28</v>
      </c>
      <c r="C42" s="97" t="s">
        <v>381</v>
      </c>
      <c r="D42" s="34">
        <v>0</v>
      </c>
      <c r="E42" s="34">
        <v>0</v>
      </c>
      <c r="F42" s="34">
        <v>0</v>
      </c>
      <c r="G42" s="34">
        <v>0</v>
      </c>
      <c r="H42" s="192"/>
      <c r="I42" s="7"/>
    </row>
    <row r="43" spans="1:10" ht="15" customHeight="1" x14ac:dyDescent="0.25">
      <c r="A43" s="116">
        <v>37</v>
      </c>
      <c r="B43" s="124" t="s">
        <v>43</v>
      </c>
      <c r="C43" s="97" t="s">
        <v>278</v>
      </c>
      <c r="D43" s="34">
        <f>'3. melléklet'!E46+'4. melléklet'!E15</f>
        <v>216455481</v>
      </c>
      <c r="E43" s="34">
        <f>'3. melléklet'!F46+'4. melléklet'!F15</f>
        <v>216455481</v>
      </c>
      <c r="F43" s="34">
        <f>'3. melléklet'!G46+'4. melléklet'!G15</f>
        <v>216455481</v>
      </c>
      <c r="G43" s="34">
        <f>'3. melléklet'!H46+'4. melléklet'!H15</f>
        <v>250626135</v>
      </c>
      <c r="H43" s="106">
        <f>G43/D43</f>
        <v>1.1578645818629096</v>
      </c>
      <c r="I43" s="99"/>
    </row>
    <row r="44" spans="1:10" ht="15" customHeight="1" x14ac:dyDescent="0.25">
      <c r="A44" s="116">
        <v>38</v>
      </c>
      <c r="B44" s="125" t="s">
        <v>44</v>
      </c>
      <c r="C44" s="97" t="s">
        <v>281</v>
      </c>
      <c r="D44" s="34">
        <v>0</v>
      </c>
      <c r="E44" s="34">
        <f>'3. melléklet'!F47</f>
        <v>2486559</v>
      </c>
      <c r="F44" s="34">
        <f>'3. melléklet'!G47</f>
        <v>2486559</v>
      </c>
      <c r="G44" s="34">
        <v>0</v>
      </c>
      <c r="H44" s="192"/>
      <c r="I44" s="66"/>
    </row>
    <row r="45" spans="1:10" ht="15" customHeight="1" x14ac:dyDescent="0.25">
      <c r="A45" s="116">
        <v>39</v>
      </c>
      <c r="B45" s="132" t="s">
        <v>35</v>
      </c>
      <c r="C45" s="123" t="s">
        <v>368</v>
      </c>
      <c r="D45" s="36">
        <f>SUM(D43:D44)</f>
        <v>216455481</v>
      </c>
      <c r="E45" s="36">
        <f>SUM(E43:E44)</f>
        <v>218942040</v>
      </c>
      <c r="F45" s="36">
        <f>SUM(F43:F44)</f>
        <v>218942040</v>
      </c>
      <c r="G45" s="36">
        <f>SUM(G43:G44)</f>
        <v>250626135</v>
      </c>
      <c r="H45" s="109">
        <f>G45/D45</f>
        <v>1.1578645818629096</v>
      </c>
      <c r="I45" s="7"/>
    </row>
    <row r="46" spans="1:10" ht="15" customHeight="1" x14ac:dyDescent="0.25">
      <c r="A46" s="178">
        <v>40</v>
      </c>
      <c r="B46" s="272" t="s">
        <v>398</v>
      </c>
      <c r="C46" s="273"/>
      <c r="D46" s="110">
        <f>D45+D41</f>
        <v>510026000</v>
      </c>
      <c r="E46" s="110">
        <f>E45+E41</f>
        <v>638281942</v>
      </c>
      <c r="F46" s="110">
        <f>F45+F41</f>
        <v>645818524</v>
      </c>
      <c r="G46" s="110">
        <f>G45+G41</f>
        <v>641224937</v>
      </c>
      <c r="H46" s="111">
        <f>G46/D46</f>
        <v>1.2572397034660978</v>
      </c>
      <c r="I46" s="7"/>
    </row>
    <row r="47" spans="1:10" ht="15" customHeight="1" x14ac:dyDescent="0.25">
      <c r="A47" s="116">
        <v>41</v>
      </c>
      <c r="B47" s="126"/>
      <c r="C47" s="266" t="s">
        <v>10</v>
      </c>
      <c r="D47" s="267"/>
      <c r="E47" s="267"/>
      <c r="F47" s="267"/>
      <c r="G47" s="267"/>
      <c r="H47" s="268"/>
      <c r="I47" s="7"/>
    </row>
    <row r="48" spans="1:10" ht="15" customHeight="1" x14ac:dyDescent="0.25">
      <c r="A48" s="116">
        <v>42</v>
      </c>
      <c r="B48" s="130" t="s">
        <v>4</v>
      </c>
      <c r="C48" s="104" t="s">
        <v>49</v>
      </c>
      <c r="D48" s="33">
        <f>'3. melléklet'!E51+'4. melléklet'!E20</f>
        <v>66544884</v>
      </c>
      <c r="E48" s="33">
        <f>'3. melléklet'!F51+'4. melléklet'!F20</f>
        <v>67330423</v>
      </c>
      <c r="F48" s="33">
        <f>'3. melléklet'!G51+'4. melléklet'!G20</f>
        <v>67330423</v>
      </c>
      <c r="G48" s="33">
        <f>'3. melléklet'!H51+'4. melléklet'!H20</f>
        <v>77038266</v>
      </c>
      <c r="H48" s="105">
        <f t="shared" ref="H48:H75" si="9">G48/D48</f>
        <v>1.1576887864136933</v>
      </c>
      <c r="I48" s="7"/>
      <c r="J48" s="37"/>
    </row>
    <row r="49" spans="1:10" ht="15" customHeight="1" x14ac:dyDescent="0.25">
      <c r="A49" s="116">
        <v>43</v>
      </c>
      <c r="B49" s="125" t="s">
        <v>50</v>
      </c>
      <c r="C49" s="8" t="s">
        <v>125</v>
      </c>
      <c r="D49" s="71">
        <f>SUM(D50:D56)</f>
        <v>53797593</v>
      </c>
      <c r="E49" s="71">
        <f t="shared" ref="E49:G49" si="10">SUM(E50:E56)</f>
        <v>53874872</v>
      </c>
      <c r="F49" s="71">
        <f t="shared" si="10"/>
        <v>53874872</v>
      </c>
      <c r="G49" s="71">
        <f t="shared" si="10"/>
        <v>62341090</v>
      </c>
      <c r="H49" s="106">
        <f t="shared" si="9"/>
        <v>1.1588081645214128</v>
      </c>
      <c r="I49" s="7"/>
      <c r="J49" s="37"/>
    </row>
    <row r="50" spans="1:10" ht="15" customHeight="1" x14ac:dyDescent="0.25">
      <c r="A50" s="116">
        <v>44</v>
      </c>
      <c r="B50" s="133" t="s">
        <v>382</v>
      </c>
      <c r="C50" s="9" t="s">
        <v>391</v>
      </c>
      <c r="D50" s="84">
        <f>'3. melléklet'!E53+'4. melléklet'!E22</f>
        <v>49376858</v>
      </c>
      <c r="E50" s="84">
        <f>'3. melléklet'!F53+'4. melléklet'!F22</f>
        <v>46013279</v>
      </c>
      <c r="F50" s="84">
        <f>'3. melléklet'!G53+'4. melléklet'!G22</f>
        <v>46013279</v>
      </c>
      <c r="G50" s="84">
        <f>'3. melléklet'!H53+'4. melléklet'!H22</f>
        <v>56310691</v>
      </c>
      <c r="H50" s="108">
        <f t="shared" si="9"/>
        <v>1.1404267764465694</v>
      </c>
      <c r="I50" s="7"/>
      <c r="J50" s="37"/>
    </row>
    <row r="51" spans="1:10" ht="15" customHeight="1" x14ac:dyDescent="0.25">
      <c r="A51" s="116">
        <v>45</v>
      </c>
      <c r="B51" s="133" t="s">
        <v>383</v>
      </c>
      <c r="C51" s="9" t="s">
        <v>392</v>
      </c>
      <c r="D51" s="84">
        <f>'3. melléklet'!E54+'4. melléklet'!E23</f>
        <v>0</v>
      </c>
      <c r="E51" s="84">
        <f>'3. melléklet'!F54+'4. melléklet'!F23</f>
        <v>2832700</v>
      </c>
      <c r="F51" s="84">
        <f>'3. melléklet'!G54+'4. melléklet'!G23</f>
        <v>2832700</v>
      </c>
      <c r="G51" s="84">
        <f>'3. melléklet'!H54+'4. melléklet'!H23</f>
        <v>0</v>
      </c>
      <c r="H51" s="192"/>
      <c r="I51" s="7"/>
      <c r="J51" s="37"/>
    </row>
    <row r="52" spans="1:10" ht="15" customHeight="1" x14ac:dyDescent="0.25">
      <c r="A52" s="145"/>
      <c r="B52" s="133" t="s">
        <v>384</v>
      </c>
      <c r="C52" s="9" t="s">
        <v>498</v>
      </c>
      <c r="D52" s="84">
        <f>'3. melléklet'!E55</f>
        <v>65000</v>
      </c>
      <c r="E52" s="84">
        <f>'3. melléklet'!F55</f>
        <v>0</v>
      </c>
      <c r="F52" s="84">
        <f>'3. melléklet'!G55</f>
        <v>0</v>
      </c>
      <c r="G52" s="84">
        <f>'3. melléklet'!H55</f>
        <v>0</v>
      </c>
      <c r="H52" s="108"/>
      <c r="I52" s="7"/>
      <c r="J52" s="37"/>
    </row>
    <row r="53" spans="1:10" ht="15" customHeight="1" x14ac:dyDescent="0.25">
      <c r="A53" s="116">
        <v>46</v>
      </c>
      <c r="B53" s="133" t="s">
        <v>385</v>
      </c>
      <c r="C53" s="9" t="s">
        <v>396</v>
      </c>
      <c r="D53" s="84">
        <f>'4. melléklet'!E24</f>
        <v>0</v>
      </c>
      <c r="E53" s="84">
        <f>'4. melléklet'!F24</f>
        <v>0</v>
      </c>
      <c r="F53" s="84">
        <f>'4. melléklet'!G24</f>
        <v>0</v>
      </c>
      <c r="G53" s="84">
        <f>'4. melléklet'!H24</f>
        <v>1872675</v>
      </c>
      <c r="H53" s="192"/>
      <c r="I53" s="7"/>
      <c r="J53" s="37"/>
    </row>
    <row r="54" spans="1:10" ht="15" customHeight="1" x14ac:dyDescent="0.25">
      <c r="A54" s="116">
        <v>47</v>
      </c>
      <c r="B54" s="133" t="s">
        <v>386</v>
      </c>
      <c r="C54" s="9" t="s">
        <v>393</v>
      </c>
      <c r="D54" s="84">
        <f>'3. melléklet'!E56+'4. melléklet'!E25</f>
        <v>3231137</v>
      </c>
      <c r="E54" s="84">
        <f>'3. melléklet'!F56+'4. melléklet'!F25</f>
        <v>3112087</v>
      </c>
      <c r="F54" s="84">
        <f>'3. melléklet'!G56+'4. melléklet'!G25</f>
        <v>3112087</v>
      </c>
      <c r="G54" s="84">
        <f>'3. melléklet'!H56+'4. melléklet'!H25</f>
        <v>2868557</v>
      </c>
      <c r="H54" s="108">
        <f t="shared" si="9"/>
        <v>0.88778563087854212</v>
      </c>
      <c r="I54" s="7"/>
      <c r="J54" s="37"/>
    </row>
    <row r="55" spans="1:10" ht="15" customHeight="1" x14ac:dyDescent="0.25">
      <c r="A55" s="116">
        <v>48</v>
      </c>
      <c r="B55" s="133" t="s">
        <v>387</v>
      </c>
      <c r="C55" s="9" t="s">
        <v>394</v>
      </c>
      <c r="D55" s="84">
        <f>'3. melléklet'!E57+'4. melléklet'!E26</f>
        <v>520000</v>
      </c>
      <c r="E55" s="84">
        <f>'3. melléklet'!F57+'4. melléklet'!F26</f>
        <v>479191</v>
      </c>
      <c r="F55" s="84">
        <f>'3. melléklet'!G57+'4. melléklet'!G26</f>
        <v>479191</v>
      </c>
      <c r="G55" s="84">
        <f>'3. melléklet'!H57+'4. melléklet'!H26</f>
        <v>601540</v>
      </c>
      <c r="H55" s="108">
        <f t="shared" si="9"/>
        <v>1.1568076923076922</v>
      </c>
      <c r="I55" s="7"/>
      <c r="J55" s="37"/>
    </row>
    <row r="56" spans="1:10" ht="15" customHeight="1" x14ac:dyDescent="0.25">
      <c r="A56" s="116">
        <v>49</v>
      </c>
      <c r="B56" s="133" t="s">
        <v>497</v>
      </c>
      <c r="C56" s="9" t="s">
        <v>395</v>
      </c>
      <c r="D56" s="84">
        <f>'3. melléklet'!E58</f>
        <v>604598</v>
      </c>
      <c r="E56" s="84">
        <f>'3. melléklet'!F58</f>
        <v>1437615</v>
      </c>
      <c r="F56" s="84">
        <f>'3. melléklet'!G58</f>
        <v>1437615</v>
      </c>
      <c r="G56" s="84">
        <f>'3. melléklet'!H58</f>
        <v>687627</v>
      </c>
      <c r="H56" s="108">
        <f t="shared" si="9"/>
        <v>1.137329266719374</v>
      </c>
      <c r="I56" s="7"/>
      <c r="J56" s="37"/>
    </row>
    <row r="57" spans="1:10" ht="15" customHeight="1" x14ac:dyDescent="0.25">
      <c r="A57" s="116">
        <v>50</v>
      </c>
      <c r="B57" s="125" t="s">
        <v>51</v>
      </c>
      <c r="C57" s="8" t="s">
        <v>53</v>
      </c>
      <c r="D57" s="71">
        <f>SUM(D58:D60)</f>
        <v>12747291</v>
      </c>
      <c r="E57" s="71">
        <f t="shared" ref="E57:G57" si="11">SUM(E58:E60)</f>
        <v>13455551</v>
      </c>
      <c r="F57" s="71">
        <f t="shared" si="11"/>
        <v>13455551</v>
      </c>
      <c r="G57" s="71">
        <f t="shared" si="11"/>
        <v>14697176</v>
      </c>
      <c r="H57" s="106">
        <f t="shared" si="9"/>
        <v>1.1529646573534722</v>
      </c>
      <c r="I57" s="7"/>
      <c r="J57" s="37"/>
    </row>
    <row r="58" spans="1:10" ht="15" customHeight="1" x14ac:dyDescent="0.25">
      <c r="A58" s="116">
        <v>51</v>
      </c>
      <c r="B58" s="133" t="s">
        <v>388</v>
      </c>
      <c r="C58" s="9" t="s">
        <v>149</v>
      </c>
      <c r="D58" s="84">
        <f>'3. melléklet'!E60</f>
        <v>9427852</v>
      </c>
      <c r="E58" s="84">
        <f>'3. melléklet'!F60</f>
        <v>10345252</v>
      </c>
      <c r="F58" s="84">
        <f>'3. melléklet'!G60</f>
        <v>10345252</v>
      </c>
      <c r="G58" s="84">
        <f>'3. melléklet'!H60</f>
        <v>11853772</v>
      </c>
      <c r="H58" s="108">
        <f t="shared" si="9"/>
        <v>1.2573141793061664</v>
      </c>
      <c r="I58" s="7"/>
      <c r="J58" s="37"/>
    </row>
    <row r="59" spans="1:10" ht="15" customHeight="1" x14ac:dyDescent="0.25">
      <c r="A59" s="116">
        <v>52</v>
      </c>
      <c r="B59" s="133" t="s">
        <v>389</v>
      </c>
      <c r="C59" s="9" t="s">
        <v>150</v>
      </c>
      <c r="D59" s="84">
        <f>'3. melléklet'!E61+'4. melléklet'!E28</f>
        <v>2393164</v>
      </c>
      <c r="E59" s="84">
        <f>'3. melléklet'!F61+'4. melléklet'!F28</f>
        <v>2289420</v>
      </c>
      <c r="F59" s="84">
        <f>'3. melléklet'!G61+'4. melléklet'!G28</f>
        <v>2289420</v>
      </c>
      <c r="G59" s="84">
        <f>'3. melléklet'!H61+'4. melléklet'!H28</f>
        <v>2042404</v>
      </c>
      <c r="H59" s="108">
        <f t="shared" si="9"/>
        <v>0.85343252698101757</v>
      </c>
      <c r="I59" s="7"/>
      <c r="J59" s="37"/>
    </row>
    <row r="60" spans="1:10" ht="15" customHeight="1" x14ac:dyDescent="0.25">
      <c r="A60" s="116">
        <v>53</v>
      </c>
      <c r="B60" s="133" t="s">
        <v>390</v>
      </c>
      <c r="C60" s="9" t="s">
        <v>151</v>
      </c>
      <c r="D60" s="84">
        <f>'3. melléklet'!E62+'4. melléklet'!E29</f>
        <v>926275</v>
      </c>
      <c r="E60" s="84">
        <f>'3. melléklet'!F62+'4. melléklet'!F29</f>
        <v>820879</v>
      </c>
      <c r="F60" s="84">
        <f>'3. melléklet'!G62+'4. melléklet'!G29</f>
        <v>820879</v>
      </c>
      <c r="G60" s="84">
        <f>'3. melléklet'!H62+'4. melléklet'!H29</f>
        <v>801000</v>
      </c>
      <c r="H60" s="108">
        <f t="shared" si="9"/>
        <v>0.86475398774661949</v>
      </c>
      <c r="I60" s="7"/>
      <c r="J60" s="37"/>
    </row>
    <row r="61" spans="1:10" ht="15" customHeight="1" x14ac:dyDescent="0.25">
      <c r="A61" s="116">
        <v>54</v>
      </c>
      <c r="B61" s="130" t="s">
        <v>5</v>
      </c>
      <c r="C61" s="104" t="s">
        <v>324</v>
      </c>
      <c r="D61" s="33">
        <f>'3. melléklet'!E63+'4. melléklet'!E30</f>
        <v>10781914</v>
      </c>
      <c r="E61" s="33">
        <f>'3. melléklet'!F63+'4. melléklet'!F30</f>
        <v>9834619</v>
      </c>
      <c r="F61" s="33">
        <f>'3. melléklet'!G63+'4. melléklet'!G30</f>
        <v>9834619</v>
      </c>
      <c r="G61" s="33">
        <f>'3. melléklet'!H63+'4. melléklet'!H30</f>
        <v>10318852</v>
      </c>
      <c r="H61" s="105">
        <f t="shared" si="9"/>
        <v>0.95705196684002491</v>
      </c>
      <c r="I61" s="7"/>
      <c r="J61" s="37"/>
    </row>
    <row r="62" spans="1:10" ht="15" customHeight="1" x14ac:dyDescent="0.25">
      <c r="A62" s="116">
        <v>55</v>
      </c>
      <c r="B62" s="130" t="s">
        <v>17</v>
      </c>
      <c r="C62" s="104" t="s">
        <v>55</v>
      </c>
      <c r="D62" s="33">
        <f>'3. melléklet'!E64+'4. melléklet'!E31</f>
        <v>123795323</v>
      </c>
      <c r="E62" s="33">
        <f>'3. melléklet'!F64+'4. melléklet'!F31</f>
        <v>142676223</v>
      </c>
      <c r="F62" s="33">
        <f>'3. melléklet'!G64+'4. melléklet'!G31</f>
        <v>116594729</v>
      </c>
      <c r="G62" s="33">
        <f>'3. melléklet'!H64+'4. melléklet'!H31</f>
        <v>142612115</v>
      </c>
      <c r="H62" s="105">
        <f t="shared" si="9"/>
        <v>1.1519992156731156</v>
      </c>
      <c r="I62" s="7"/>
      <c r="J62" s="37"/>
    </row>
    <row r="63" spans="1:10" ht="15" customHeight="1" x14ac:dyDescent="0.25">
      <c r="A63" s="116">
        <v>56</v>
      </c>
      <c r="B63" s="125" t="s">
        <v>54</v>
      </c>
      <c r="C63" s="8" t="s">
        <v>135</v>
      </c>
      <c r="D63" s="71">
        <f>'3. melléklet'!E65+'4. melléklet'!E32</f>
        <v>14658700</v>
      </c>
      <c r="E63" s="71">
        <f>'3. melléklet'!F65+'4. melléklet'!F32</f>
        <v>14658700</v>
      </c>
      <c r="F63" s="71">
        <f>'3. melléklet'!G65+'4. melléklet'!G32</f>
        <v>11030440</v>
      </c>
      <c r="G63" s="71">
        <f>'3. melléklet'!H65+'4. melléklet'!H32</f>
        <v>13769500</v>
      </c>
      <c r="H63" s="106">
        <f t="shared" si="9"/>
        <v>0.93933977774291033</v>
      </c>
      <c r="I63" s="7"/>
      <c r="J63" s="37"/>
    </row>
    <row r="64" spans="1:10" ht="15" customHeight="1" x14ac:dyDescent="0.25">
      <c r="A64" s="116">
        <v>57</v>
      </c>
      <c r="B64" s="125" t="s">
        <v>56</v>
      </c>
      <c r="C64" s="8" t="s">
        <v>136</v>
      </c>
      <c r="D64" s="71">
        <f>'3. melléklet'!E66+'4. melléklet'!E33</f>
        <v>3239000</v>
      </c>
      <c r="E64" s="71">
        <f>'3. melléklet'!F66+'4. melléklet'!F33</f>
        <v>3239000</v>
      </c>
      <c r="F64" s="71">
        <f>'3. melléklet'!G66+'4. melléklet'!G33</f>
        <v>3035185</v>
      </c>
      <c r="G64" s="71">
        <f>'3. melléklet'!H66+'4. melléklet'!H33</f>
        <v>4639000</v>
      </c>
      <c r="H64" s="106">
        <f t="shared" si="9"/>
        <v>1.4322321704229701</v>
      </c>
      <c r="I64" s="7"/>
      <c r="J64" s="37"/>
    </row>
    <row r="65" spans="1:10" ht="15" customHeight="1" x14ac:dyDescent="0.25">
      <c r="A65" s="116">
        <v>58</v>
      </c>
      <c r="B65" s="125" t="s">
        <v>137</v>
      </c>
      <c r="C65" s="8" t="s">
        <v>138</v>
      </c>
      <c r="D65" s="71">
        <f>'3. melléklet'!E67+'4. melléklet'!E34</f>
        <v>81382145</v>
      </c>
      <c r="E65" s="71">
        <f>'3. melléklet'!F67+'4. melléklet'!F34</f>
        <v>87520441</v>
      </c>
      <c r="F65" s="71">
        <f>'3. melléklet'!G67+'4. melléklet'!G34</f>
        <v>71043984</v>
      </c>
      <c r="G65" s="71">
        <f>'3. melléklet'!H67+'4. melléklet'!H34</f>
        <v>98453030</v>
      </c>
      <c r="H65" s="106">
        <f t="shared" si="9"/>
        <v>1.2097620430132432</v>
      </c>
      <c r="I65" s="7"/>
      <c r="J65" s="37"/>
    </row>
    <row r="66" spans="1:10" ht="15" customHeight="1" x14ac:dyDescent="0.25">
      <c r="A66" s="116">
        <v>59</v>
      </c>
      <c r="B66" s="125" t="s">
        <v>139</v>
      </c>
      <c r="C66" s="8" t="s">
        <v>140</v>
      </c>
      <c r="D66" s="71">
        <f>'3. melléklet'!E68+'4. melléklet'!E35</f>
        <v>300000</v>
      </c>
      <c r="E66" s="71">
        <f>'3. melléklet'!F68+'4. melléklet'!F35</f>
        <v>240000</v>
      </c>
      <c r="F66" s="71">
        <f>'3. melléklet'!G68+'4. melléklet'!G35</f>
        <v>142602</v>
      </c>
      <c r="G66" s="71">
        <f>'3. melléklet'!H68+'4. melléklet'!H35</f>
        <v>300000</v>
      </c>
      <c r="H66" s="106">
        <f t="shared" si="9"/>
        <v>1</v>
      </c>
      <c r="I66" s="7"/>
      <c r="J66" s="37"/>
    </row>
    <row r="67" spans="1:10" ht="15" customHeight="1" x14ac:dyDescent="0.25">
      <c r="A67" s="116">
        <v>60</v>
      </c>
      <c r="B67" s="125" t="s">
        <v>145</v>
      </c>
      <c r="C67" s="8" t="s">
        <v>146</v>
      </c>
      <c r="D67" s="71">
        <f>'3. melléklet'!E69+'4. melléklet'!E36</f>
        <v>24215478</v>
      </c>
      <c r="E67" s="71">
        <f>'3. melléklet'!F69+'4. melléklet'!F36</f>
        <v>37018082</v>
      </c>
      <c r="F67" s="71">
        <f>'3. melléklet'!G69+'4. melléklet'!G36</f>
        <v>31342518</v>
      </c>
      <c r="G67" s="71">
        <f>'3. melléklet'!H69+'4. melléklet'!H36</f>
        <v>25450585</v>
      </c>
      <c r="H67" s="106">
        <f t="shared" si="9"/>
        <v>1.051004857306554</v>
      </c>
      <c r="I67" s="7"/>
      <c r="J67" s="37"/>
    </row>
    <row r="68" spans="1:10" ht="15" customHeight="1" x14ac:dyDescent="0.25">
      <c r="A68" s="116">
        <v>61</v>
      </c>
      <c r="B68" s="130" t="s">
        <v>18</v>
      </c>
      <c r="C68" s="104" t="s">
        <v>325</v>
      </c>
      <c r="D68" s="33">
        <f>'3. melléklet'!E74</f>
        <v>3000000</v>
      </c>
      <c r="E68" s="33">
        <f>'3. melléklet'!F74</f>
        <v>3150000</v>
      </c>
      <c r="F68" s="33">
        <f>'3. melléklet'!G74</f>
        <v>3097153</v>
      </c>
      <c r="G68" s="33">
        <f>'3. melléklet'!H74</f>
        <v>3000000</v>
      </c>
      <c r="H68" s="105">
        <f t="shared" si="9"/>
        <v>1</v>
      </c>
      <c r="I68" s="7"/>
      <c r="J68" s="37"/>
    </row>
    <row r="69" spans="1:10" ht="15" customHeight="1" x14ac:dyDescent="0.25">
      <c r="A69" s="116">
        <v>62</v>
      </c>
      <c r="B69" s="130" t="s">
        <v>19</v>
      </c>
      <c r="C69" s="104" t="s">
        <v>156</v>
      </c>
      <c r="D69" s="33">
        <f>SUM(D70:D72)</f>
        <v>31224643</v>
      </c>
      <c r="E69" s="33">
        <f t="shared" ref="E69:G69" si="12">SUM(E70:E72)</f>
        <v>36206962</v>
      </c>
      <c r="F69" s="33">
        <f t="shared" si="12"/>
        <v>34414965</v>
      </c>
      <c r="G69" s="33">
        <f t="shared" si="12"/>
        <v>33471205</v>
      </c>
      <c r="H69" s="105">
        <f t="shared" si="9"/>
        <v>1.0719483646298213</v>
      </c>
      <c r="I69" s="7"/>
      <c r="J69" s="37"/>
    </row>
    <row r="70" spans="1:10" ht="15" customHeight="1" x14ac:dyDescent="0.25">
      <c r="A70" s="116">
        <v>63</v>
      </c>
      <c r="B70" s="125" t="s">
        <v>120</v>
      </c>
      <c r="C70" s="64" t="s">
        <v>274</v>
      </c>
      <c r="D70" s="71">
        <f>'3. melléklet'!E76</f>
        <v>2000000</v>
      </c>
      <c r="E70" s="71">
        <f>'3. melléklet'!F76</f>
        <v>1291862</v>
      </c>
      <c r="F70" s="71">
        <f>'3. melléklet'!G76</f>
        <v>1291862</v>
      </c>
      <c r="G70" s="71">
        <f>'3. melléklet'!H76</f>
        <v>1687780</v>
      </c>
      <c r="H70" s="106">
        <f t="shared" si="9"/>
        <v>0.84389000000000003</v>
      </c>
      <c r="I70" s="7"/>
      <c r="J70" s="37"/>
    </row>
    <row r="71" spans="1:10" ht="24" x14ac:dyDescent="0.25">
      <c r="A71" s="116">
        <v>64</v>
      </c>
      <c r="B71" s="125" t="s">
        <v>121</v>
      </c>
      <c r="C71" s="97" t="s">
        <v>317</v>
      </c>
      <c r="D71" s="71">
        <f>'3. melléklet'!E77</f>
        <v>20329643</v>
      </c>
      <c r="E71" s="71">
        <f>'3. melléklet'!F77</f>
        <v>22430000</v>
      </c>
      <c r="F71" s="71">
        <f>'3. melléklet'!G77</f>
        <v>21521027</v>
      </c>
      <c r="G71" s="71">
        <f>'3. melléklet'!H77</f>
        <v>25883425</v>
      </c>
      <c r="H71" s="106">
        <f t="shared" si="9"/>
        <v>1.2731864007646372</v>
      </c>
      <c r="I71" s="7"/>
      <c r="J71" s="37"/>
    </row>
    <row r="72" spans="1:10" ht="24" x14ac:dyDescent="0.25">
      <c r="A72" s="116">
        <v>65</v>
      </c>
      <c r="B72" s="125" t="s">
        <v>162</v>
      </c>
      <c r="C72" s="97" t="s">
        <v>318</v>
      </c>
      <c r="D72" s="71">
        <f>'3. melléklet'!E78</f>
        <v>8895000</v>
      </c>
      <c r="E72" s="71">
        <f>'3. melléklet'!F78</f>
        <v>12485100</v>
      </c>
      <c r="F72" s="71">
        <f>'3. melléklet'!G78</f>
        <v>11602076</v>
      </c>
      <c r="G72" s="71">
        <f>'3. melléklet'!H78</f>
        <v>5900000</v>
      </c>
      <c r="H72" s="106">
        <f t="shared" si="9"/>
        <v>0.6632939853850478</v>
      </c>
      <c r="I72" s="7"/>
      <c r="J72" s="37"/>
    </row>
    <row r="73" spans="1:10" ht="15" customHeight="1" x14ac:dyDescent="0.25">
      <c r="A73" s="116">
        <v>67</v>
      </c>
      <c r="B73" s="129" t="s">
        <v>33</v>
      </c>
      <c r="C73" s="63" t="s">
        <v>431</v>
      </c>
      <c r="D73" s="85">
        <f>D48+D61+D62+D68+D69</f>
        <v>235346764</v>
      </c>
      <c r="E73" s="85">
        <f>E48+E61+E62+E68+E69</f>
        <v>259198227</v>
      </c>
      <c r="F73" s="85">
        <f>F48+F61+F62+F68+F69</f>
        <v>231271889</v>
      </c>
      <c r="G73" s="85">
        <f>G48+G61+G62+G68+G69</f>
        <v>266440438</v>
      </c>
      <c r="H73" s="109">
        <f>G73/D73</f>
        <v>1.1321185533700391</v>
      </c>
      <c r="I73" s="7"/>
      <c r="J73" s="37"/>
    </row>
    <row r="74" spans="1:10" ht="15" customHeight="1" x14ac:dyDescent="0.25">
      <c r="A74" s="116">
        <v>68</v>
      </c>
      <c r="B74" s="124" t="s">
        <v>20</v>
      </c>
      <c r="C74" s="64" t="s">
        <v>100</v>
      </c>
      <c r="D74" s="34">
        <f>'3. melléklet'!E81</f>
        <v>89750000</v>
      </c>
      <c r="E74" s="34">
        <f>'3. melléklet'!F81</f>
        <v>95802909</v>
      </c>
      <c r="F74" s="34">
        <f>'3. melléklet'!G81</f>
        <v>78763577</v>
      </c>
      <c r="G74" s="34">
        <f>'3. melléklet'!H81</f>
        <v>191921318</v>
      </c>
      <c r="H74" s="106">
        <f t="shared" si="9"/>
        <v>2.138399086350975</v>
      </c>
      <c r="I74" s="7"/>
    </row>
    <row r="75" spans="1:10" ht="15" customHeight="1" x14ac:dyDescent="0.25">
      <c r="A75" s="116">
        <v>69</v>
      </c>
      <c r="B75" s="124" t="s">
        <v>21</v>
      </c>
      <c r="C75" s="64" t="s">
        <v>176</v>
      </c>
      <c r="D75" s="34">
        <f>'3. melléklet'!E87</f>
        <v>129760552</v>
      </c>
      <c r="E75" s="34">
        <f>'3. melléklet'!F87</f>
        <v>129760552</v>
      </c>
      <c r="F75" s="34">
        <f>'3. melléklet'!G87</f>
        <v>82376802</v>
      </c>
      <c r="G75" s="34">
        <f>'3. melléklet'!H87</f>
        <v>72635300</v>
      </c>
      <c r="H75" s="106">
        <f t="shared" si="9"/>
        <v>0.55976411074453503</v>
      </c>
      <c r="I75" s="7"/>
    </row>
    <row r="76" spans="1:10" ht="15" customHeight="1" x14ac:dyDescent="0.25">
      <c r="A76" s="116">
        <v>70</v>
      </c>
      <c r="B76" s="124" t="s">
        <v>28</v>
      </c>
      <c r="C76" s="64" t="s">
        <v>61</v>
      </c>
      <c r="D76" s="34">
        <f>'3. melléklet'!E90</f>
        <v>0</v>
      </c>
      <c r="E76" s="34">
        <f>'3. melléklet'!F90</f>
        <v>304537</v>
      </c>
      <c r="F76" s="34">
        <f>'3. melléklet'!G90</f>
        <v>304537</v>
      </c>
      <c r="G76" s="34">
        <f>'3. melléklet'!H90</f>
        <v>0</v>
      </c>
      <c r="H76" s="192"/>
      <c r="I76" s="7"/>
    </row>
    <row r="77" spans="1:10" ht="15" customHeight="1" x14ac:dyDescent="0.25">
      <c r="A77" s="116">
        <v>71</v>
      </c>
      <c r="B77" s="132" t="s">
        <v>34</v>
      </c>
      <c r="C77" s="63" t="s">
        <v>12</v>
      </c>
      <c r="D77" s="36">
        <f>'3. melléklet'!E81+'3. melléklet'!E87+'3. melléklet'!E90</f>
        <v>219510552</v>
      </c>
      <c r="E77" s="36">
        <f>'3. melléklet'!F81+'3. melléklet'!F87+'3. melléklet'!F90</f>
        <v>225867998</v>
      </c>
      <c r="F77" s="36">
        <f>'3. melléklet'!G81+'3. melléklet'!G87+'3. melléklet'!G90</f>
        <v>161444916</v>
      </c>
      <c r="G77" s="36">
        <f>'3. melléklet'!H81+'3. melléklet'!H87+'3. melléklet'!H90</f>
        <v>264556618</v>
      </c>
      <c r="H77" s="109">
        <f>G77/D77</f>
        <v>1.2052113922978973</v>
      </c>
      <c r="I77" s="7"/>
    </row>
    <row r="78" spans="1:10" ht="15" customHeight="1" x14ac:dyDescent="0.25">
      <c r="A78" s="121">
        <v>72</v>
      </c>
      <c r="B78" s="132" t="s">
        <v>35</v>
      </c>
      <c r="C78" s="63" t="s">
        <v>13</v>
      </c>
      <c r="D78" s="85">
        <f>'3. melléklet'!E79</f>
        <v>53276950</v>
      </c>
      <c r="E78" s="85">
        <f>'3. melléklet'!F79</f>
        <v>150740133</v>
      </c>
      <c r="F78" s="85">
        <f>'3. melléklet'!G79</f>
        <v>0</v>
      </c>
      <c r="G78" s="85">
        <f>'3. melléklet'!H79</f>
        <v>108325172</v>
      </c>
      <c r="H78" s="109">
        <f>G78/D78</f>
        <v>2.0332464977818736</v>
      </c>
      <c r="I78" s="7"/>
    </row>
    <row r="79" spans="1:10" ht="15" customHeight="1" x14ac:dyDescent="0.25">
      <c r="A79" s="121">
        <v>73</v>
      </c>
      <c r="B79" s="262" t="s">
        <v>397</v>
      </c>
      <c r="C79" s="263"/>
      <c r="D79" s="112">
        <f>D73+D77+D78</f>
        <v>508134266</v>
      </c>
      <c r="E79" s="112">
        <f>E73+E77+E78</f>
        <v>635806358</v>
      </c>
      <c r="F79" s="112">
        <f t="shared" ref="F79:G79" si="13">F73+F77+F78</f>
        <v>392716805</v>
      </c>
      <c r="G79" s="112">
        <f t="shared" si="13"/>
        <v>639322228</v>
      </c>
      <c r="H79" s="109">
        <f t="shared" ref="H79:H82" si="14">G79/D79</f>
        <v>1.2581757830124372</v>
      </c>
      <c r="I79" s="7"/>
    </row>
    <row r="80" spans="1:10" ht="15" customHeight="1" x14ac:dyDescent="0.25">
      <c r="A80" s="121">
        <v>74</v>
      </c>
      <c r="B80" s="116" t="s">
        <v>43</v>
      </c>
      <c r="C80" s="137" t="s">
        <v>400</v>
      </c>
      <c r="D80" s="138">
        <v>0</v>
      </c>
      <c r="E80" s="138">
        <v>0</v>
      </c>
      <c r="F80" s="138">
        <v>0</v>
      </c>
      <c r="G80" s="138">
        <v>0</v>
      </c>
      <c r="H80" s="192"/>
      <c r="I80" s="7"/>
    </row>
    <row r="81" spans="1:9" ht="15" customHeight="1" x14ac:dyDescent="0.25">
      <c r="A81" s="145">
        <v>75</v>
      </c>
      <c r="B81" s="116" t="s">
        <v>44</v>
      </c>
      <c r="C81" s="64" t="s">
        <v>292</v>
      </c>
      <c r="D81" s="138">
        <f>'3. melléklet'!E94</f>
        <v>1891734</v>
      </c>
      <c r="E81" s="138">
        <f>'3. melléklet'!F94</f>
        <v>2475584</v>
      </c>
      <c r="F81" s="138">
        <f>'3. melléklet'!G94</f>
        <v>2475584</v>
      </c>
      <c r="G81" s="138">
        <f>'3. melléklet'!H94</f>
        <v>1902709</v>
      </c>
      <c r="H81" s="106">
        <f t="shared" si="14"/>
        <v>1.0058015556098268</v>
      </c>
      <c r="I81" s="7"/>
    </row>
    <row r="82" spans="1:9" ht="15" customHeight="1" x14ac:dyDescent="0.25">
      <c r="A82" s="145">
        <v>76</v>
      </c>
      <c r="B82" s="132" t="s">
        <v>36</v>
      </c>
      <c r="C82" s="136" t="s">
        <v>15</v>
      </c>
      <c r="D82" s="112">
        <f>SUM(D80:D81)</f>
        <v>1891734</v>
      </c>
      <c r="E82" s="112">
        <f>SUM(E80:E81)</f>
        <v>2475584</v>
      </c>
      <c r="F82" s="112">
        <f>SUM(F80:F81)</f>
        <v>2475584</v>
      </c>
      <c r="G82" s="112">
        <f>'3. melléklet'!H94</f>
        <v>1902709</v>
      </c>
      <c r="H82" s="109">
        <f t="shared" si="14"/>
        <v>1.0058015556098268</v>
      </c>
      <c r="I82" s="66"/>
    </row>
    <row r="83" spans="1:9" s="11" customFormat="1" ht="15" customHeight="1" x14ac:dyDescent="0.25">
      <c r="A83" s="178">
        <v>77</v>
      </c>
      <c r="B83" s="264" t="s">
        <v>399</v>
      </c>
      <c r="C83" s="265"/>
      <c r="D83" s="113">
        <f>D79+D82</f>
        <v>510026000</v>
      </c>
      <c r="E83" s="113">
        <f>E79+E82</f>
        <v>638281942</v>
      </c>
      <c r="F83" s="113">
        <f>F79+F82</f>
        <v>395192389</v>
      </c>
      <c r="G83" s="113">
        <f>G79+G82</f>
        <v>641224937</v>
      </c>
      <c r="H83" s="111">
        <f>G83/D83</f>
        <v>1.2572397034660978</v>
      </c>
      <c r="I83" s="10"/>
    </row>
  </sheetData>
  <sheetProtection selectLockedCells="1" selectUnlockedCells="1"/>
  <mergeCells count="7">
    <mergeCell ref="B79:C79"/>
    <mergeCell ref="B83:C83"/>
    <mergeCell ref="C47:H47"/>
    <mergeCell ref="A4:H4"/>
    <mergeCell ref="B8:H8"/>
    <mergeCell ref="B41:C41"/>
    <mergeCell ref="B46:C46"/>
  </mergeCells>
  <phoneticPr fontId="16" type="noConversion"/>
  <pageMargins left="0.23622047244094491" right="0.23622047244094491" top="0.74803149606299213" bottom="0.74803149606299213" header="0.31496062992125984" footer="0.31496062992125984"/>
  <pageSetup paperSize="9" scale="98" firstPageNumber="0" orientation="portrait" r:id="rId1"/>
  <headerFooter alignWithMargins="0"/>
  <rowBreaks count="1" manualBreakCount="1">
    <brk id="46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/>
  </sheetViews>
  <sheetFormatPr defaultColWidth="9.109375" defaultRowHeight="13.2" x14ac:dyDescent="0.25"/>
  <cols>
    <col min="1" max="1" width="4.5546875" style="40" customWidth="1"/>
    <col min="2" max="2" width="28.6640625" style="40" customWidth="1"/>
    <col min="3" max="3" width="24.6640625" style="40" customWidth="1"/>
    <col min="4" max="4" width="9.88671875" style="40" bestFit="1" customWidth="1"/>
    <col min="5" max="5" width="12.6640625" style="40" customWidth="1"/>
    <col min="6" max="6" width="8.6640625" style="40" customWidth="1"/>
    <col min="7" max="16384" width="9.109375" style="39"/>
  </cols>
  <sheetData>
    <row r="1" spans="1:7" s="42" customFormat="1" ht="15" customHeight="1" x14ac:dyDescent="0.25">
      <c r="B1" s="44"/>
      <c r="C1" s="44"/>
      <c r="D1" s="44"/>
      <c r="E1" s="217" t="s">
        <v>287</v>
      </c>
    </row>
    <row r="2" spans="1:7" s="42" customFormat="1" ht="15" customHeight="1" x14ac:dyDescent="0.25">
      <c r="A2" s="44"/>
      <c r="B2" s="44"/>
      <c r="C2" s="44"/>
      <c r="D2" s="44"/>
      <c r="E2" s="38" t="str">
        <f>'1. melléklet'!H2</f>
        <v>az  /2022. (   ) önkormányzati rendelethez</v>
      </c>
    </row>
    <row r="3" spans="1:7" s="42" customFormat="1" ht="15" customHeight="1" x14ac:dyDescent="0.25">
      <c r="A3" s="41"/>
      <c r="B3" s="43"/>
      <c r="C3" s="43"/>
      <c r="D3" s="43"/>
      <c r="E3" s="43"/>
      <c r="F3" s="43"/>
    </row>
    <row r="4" spans="1:7" s="42" customFormat="1" ht="15" customHeight="1" x14ac:dyDescent="0.25">
      <c r="A4" s="287" t="s">
        <v>586</v>
      </c>
      <c r="B4" s="287"/>
      <c r="C4" s="287"/>
      <c r="D4" s="287"/>
      <c r="E4" s="287"/>
      <c r="F4" s="43"/>
      <c r="G4" s="56"/>
    </row>
    <row r="5" spans="1:7" s="42" customFormat="1" ht="15" customHeight="1" x14ac:dyDescent="0.25">
      <c r="A5" s="43"/>
      <c r="B5" s="50"/>
      <c r="C5" s="50"/>
      <c r="D5" s="50"/>
      <c r="E5" s="50"/>
      <c r="F5" s="50"/>
      <c r="G5" s="56"/>
    </row>
    <row r="6" spans="1:7" s="42" customFormat="1" ht="15" customHeight="1" x14ac:dyDescent="0.25">
      <c r="A6" s="51"/>
      <c r="B6" s="161" t="s">
        <v>33</v>
      </c>
      <c r="C6" s="161" t="s">
        <v>34</v>
      </c>
      <c r="D6" s="161" t="s">
        <v>35</v>
      </c>
      <c r="E6" s="160" t="s">
        <v>36</v>
      </c>
      <c r="F6" s="56"/>
    </row>
    <row r="7" spans="1:7" s="42" customFormat="1" x14ac:dyDescent="0.25">
      <c r="A7" s="252">
        <v>1</v>
      </c>
      <c r="B7" s="252" t="s">
        <v>1</v>
      </c>
      <c r="C7" s="161" t="s">
        <v>580</v>
      </c>
      <c r="D7" s="160" t="s">
        <v>112</v>
      </c>
      <c r="E7" s="161" t="s">
        <v>560</v>
      </c>
      <c r="F7" s="56"/>
    </row>
    <row r="8" spans="1:7" s="42" customFormat="1" ht="24" x14ac:dyDescent="0.25">
      <c r="A8" s="160">
        <v>2</v>
      </c>
      <c r="B8" s="231" t="s">
        <v>581</v>
      </c>
      <c r="C8" s="253" t="s">
        <v>582</v>
      </c>
      <c r="D8" s="260">
        <v>1</v>
      </c>
      <c r="E8" s="254">
        <v>1260000</v>
      </c>
      <c r="F8" s="56"/>
    </row>
    <row r="9" spans="1:7" s="42" customFormat="1" ht="36" x14ac:dyDescent="0.25">
      <c r="A9" s="245">
        <v>3</v>
      </c>
      <c r="B9" s="231" t="s">
        <v>574</v>
      </c>
      <c r="C9" s="250"/>
      <c r="D9" s="253">
        <v>0</v>
      </c>
      <c r="E9" s="254">
        <v>0</v>
      </c>
      <c r="F9" s="56"/>
    </row>
    <row r="10" spans="1:7" s="42" customFormat="1" ht="24" x14ac:dyDescent="0.25">
      <c r="A10" s="160">
        <v>4</v>
      </c>
      <c r="B10" s="231" t="s">
        <v>561</v>
      </c>
      <c r="C10" s="261" t="s">
        <v>584</v>
      </c>
      <c r="D10" s="253"/>
      <c r="E10" s="255">
        <f>SUM(E11:E15)</f>
        <v>4927447</v>
      </c>
      <c r="F10" s="56"/>
    </row>
    <row r="11" spans="1:7" s="42" customFormat="1" ht="15" customHeight="1" x14ac:dyDescent="0.25">
      <c r="A11" s="246">
        <v>5</v>
      </c>
      <c r="B11" s="232" t="s">
        <v>562</v>
      </c>
      <c r="C11" s="233" t="s">
        <v>583</v>
      </c>
      <c r="D11" s="256">
        <v>1</v>
      </c>
      <c r="E11" s="257">
        <v>4770697</v>
      </c>
      <c r="F11" s="56"/>
    </row>
    <row r="12" spans="1:7" s="42" customFormat="1" ht="24" x14ac:dyDescent="0.25">
      <c r="A12" s="246">
        <v>6</v>
      </c>
      <c r="B12" s="232"/>
      <c r="C12" s="259" t="s">
        <v>585</v>
      </c>
      <c r="D12" s="256">
        <v>1</v>
      </c>
      <c r="E12" s="257">
        <v>39050</v>
      </c>
      <c r="F12" s="56"/>
    </row>
    <row r="13" spans="1:7" s="42" customFormat="1" ht="15" customHeight="1" x14ac:dyDescent="0.25">
      <c r="A13" s="246">
        <v>7</v>
      </c>
      <c r="B13" s="232"/>
      <c r="C13" s="233" t="s">
        <v>579</v>
      </c>
      <c r="D13" s="256">
        <v>0.5</v>
      </c>
      <c r="E13" s="257">
        <v>117700</v>
      </c>
      <c r="F13" s="56"/>
    </row>
    <row r="14" spans="1:7" s="42" customFormat="1" ht="15" customHeight="1" x14ac:dyDescent="0.25">
      <c r="A14" s="246">
        <v>8</v>
      </c>
      <c r="B14" s="232" t="s">
        <v>563</v>
      </c>
      <c r="C14" s="251"/>
      <c r="D14" s="258">
        <v>0</v>
      </c>
      <c r="E14" s="257">
        <v>0</v>
      </c>
      <c r="F14" s="56"/>
    </row>
    <row r="15" spans="1:7" s="42" customFormat="1" ht="15" customHeight="1" x14ac:dyDescent="0.25">
      <c r="A15" s="246">
        <v>9</v>
      </c>
      <c r="B15" s="232" t="s">
        <v>564</v>
      </c>
      <c r="C15" s="250"/>
      <c r="D15" s="253">
        <v>0</v>
      </c>
      <c r="E15" s="254">
        <v>0</v>
      </c>
      <c r="F15" s="56"/>
    </row>
    <row r="16" spans="1:7" s="42" customFormat="1" ht="36" x14ac:dyDescent="0.25">
      <c r="A16" s="246">
        <v>10</v>
      </c>
      <c r="B16" s="231" t="s">
        <v>552</v>
      </c>
      <c r="C16" s="250"/>
      <c r="D16" s="253">
        <v>0</v>
      </c>
      <c r="E16" s="254">
        <v>0</v>
      </c>
      <c r="F16" s="56"/>
    </row>
    <row r="17" spans="1:6" s="42" customFormat="1" ht="24" x14ac:dyDescent="0.25">
      <c r="A17" s="246">
        <v>11</v>
      </c>
      <c r="B17" s="231" t="s">
        <v>553</v>
      </c>
      <c r="C17" s="250"/>
      <c r="D17" s="253">
        <v>0</v>
      </c>
      <c r="E17" s="254">
        <v>0</v>
      </c>
      <c r="F17" s="56"/>
    </row>
  </sheetData>
  <mergeCells count="1">
    <mergeCell ref="A4:E4"/>
  </mergeCells>
  <phoneticPr fontId="16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Normal="100" workbookViewId="0"/>
  </sheetViews>
  <sheetFormatPr defaultRowHeight="13.2" x14ac:dyDescent="0.25"/>
  <cols>
    <col min="1" max="1" width="5.6640625" style="1" customWidth="1"/>
    <col min="2" max="2" width="42.109375" customWidth="1"/>
    <col min="3" max="4" width="12.6640625" customWidth="1"/>
    <col min="5" max="5" width="12.6640625" style="1" customWidth="1"/>
    <col min="6" max="6" width="11.6640625" style="1" customWidth="1"/>
  </cols>
  <sheetData>
    <row r="1" spans="1:7" ht="15" customHeight="1" x14ac:dyDescent="0.25">
      <c r="E1" s="2" t="s">
        <v>288</v>
      </c>
      <c r="F1"/>
    </row>
    <row r="2" spans="1:7" ht="15" customHeight="1" x14ac:dyDescent="0.25">
      <c r="E2" s="2" t="str">
        <f>'1. melléklet'!H2</f>
        <v>az  /2022. (   ) önkormányzati rendelethez</v>
      </c>
      <c r="F2"/>
    </row>
    <row r="3" spans="1:7" ht="15" customHeight="1" x14ac:dyDescent="0.25">
      <c r="E3" s="4"/>
    </row>
    <row r="4" spans="1:7" ht="16.2" customHeight="1" x14ac:dyDescent="0.25">
      <c r="A4" s="288" t="s">
        <v>558</v>
      </c>
      <c r="B4" s="288"/>
      <c r="C4" s="288"/>
      <c r="D4" s="288"/>
      <c r="E4" s="288"/>
      <c r="F4" s="230"/>
      <c r="G4" s="3"/>
    </row>
    <row r="5" spans="1:7" ht="15" customHeight="1" x14ac:dyDescent="0.25">
      <c r="B5" s="1"/>
      <c r="C5" s="1"/>
      <c r="D5" s="1"/>
      <c r="F5"/>
    </row>
    <row r="6" spans="1:7" ht="24.75" customHeight="1" x14ac:dyDescent="0.25">
      <c r="A6" s="216"/>
      <c r="B6" s="216" t="s">
        <v>33</v>
      </c>
      <c r="C6" s="216" t="s">
        <v>34</v>
      </c>
      <c r="D6" s="216" t="s">
        <v>35</v>
      </c>
      <c r="E6" s="216" t="s">
        <v>36</v>
      </c>
      <c r="F6"/>
    </row>
    <row r="7" spans="1:7" ht="24" x14ac:dyDescent="0.25">
      <c r="A7" s="167">
        <v>1</v>
      </c>
      <c r="B7" s="173" t="s">
        <v>60</v>
      </c>
      <c r="C7" s="101" t="s">
        <v>570</v>
      </c>
      <c r="D7" s="173" t="s">
        <v>565</v>
      </c>
      <c r="E7" s="101" t="s">
        <v>364</v>
      </c>
      <c r="F7"/>
    </row>
    <row r="8" spans="1:7" ht="15" customHeight="1" x14ac:dyDescent="0.25">
      <c r="A8" s="131" t="s">
        <v>443</v>
      </c>
      <c r="B8" s="107" t="s">
        <v>115</v>
      </c>
      <c r="C8" s="100">
        <v>0</v>
      </c>
      <c r="D8" s="107"/>
      <c r="E8" s="100">
        <v>0</v>
      </c>
      <c r="F8"/>
    </row>
    <row r="9" spans="1:7" ht="24" x14ac:dyDescent="0.25">
      <c r="A9" s="167">
        <v>3</v>
      </c>
      <c r="B9" s="81" t="s">
        <v>456</v>
      </c>
      <c r="C9" s="34">
        <f>SUM(C10:C13)</f>
        <v>18034580</v>
      </c>
      <c r="D9" s="34">
        <f>SUM(D10:D13)</f>
        <v>901150</v>
      </c>
      <c r="E9" s="34">
        <f>SUM(E10:E13)</f>
        <v>18935730</v>
      </c>
      <c r="F9"/>
    </row>
    <row r="10" spans="1:7" ht="24" x14ac:dyDescent="0.25">
      <c r="A10" s="124" t="s">
        <v>444</v>
      </c>
      <c r="B10" s="120" t="s">
        <v>566</v>
      </c>
      <c r="C10" s="84">
        <v>3313800</v>
      </c>
      <c r="D10" s="237">
        <v>105200</v>
      </c>
      <c r="E10" s="84">
        <f>SUM(C10:D10)</f>
        <v>3419000</v>
      </c>
      <c r="F10"/>
    </row>
    <row r="11" spans="1:7" ht="15" customHeight="1" x14ac:dyDescent="0.25">
      <c r="A11" s="167">
        <v>5</v>
      </c>
      <c r="B11" s="120" t="s">
        <v>116</v>
      </c>
      <c r="C11" s="84">
        <v>9952000</v>
      </c>
      <c r="D11" s="237">
        <v>466500</v>
      </c>
      <c r="E11" s="84">
        <f t="shared" ref="E11:E15" si="0">SUM(C11:D11)</f>
        <v>10418500</v>
      </c>
      <c r="F11"/>
    </row>
    <row r="12" spans="1:7" ht="24" x14ac:dyDescent="0.25">
      <c r="A12" s="124" t="s">
        <v>445</v>
      </c>
      <c r="B12" s="120" t="s">
        <v>457</v>
      </c>
      <c r="C12" s="84">
        <v>668265</v>
      </c>
      <c r="D12" s="237">
        <v>154960</v>
      </c>
      <c r="E12" s="84">
        <f t="shared" si="0"/>
        <v>823225</v>
      </c>
      <c r="F12"/>
    </row>
    <row r="13" spans="1:7" ht="15" customHeight="1" x14ac:dyDescent="0.25">
      <c r="A13" s="167">
        <v>7</v>
      </c>
      <c r="B13" s="120" t="s">
        <v>117</v>
      </c>
      <c r="C13" s="84">
        <v>4100515</v>
      </c>
      <c r="D13" s="237">
        <v>174490</v>
      </c>
      <c r="E13" s="84">
        <f t="shared" si="0"/>
        <v>4275005</v>
      </c>
      <c r="F13"/>
    </row>
    <row r="14" spans="1:7" ht="15" customHeight="1" x14ac:dyDescent="0.25">
      <c r="A14" s="124" t="s">
        <v>446</v>
      </c>
      <c r="B14" s="97" t="s">
        <v>118</v>
      </c>
      <c r="C14" s="34">
        <v>6000000</v>
      </c>
      <c r="D14" s="153">
        <v>600000</v>
      </c>
      <c r="E14" s="84">
        <f t="shared" si="0"/>
        <v>6600000</v>
      </c>
      <c r="F14"/>
    </row>
    <row r="15" spans="1:7" ht="15" customHeight="1" x14ac:dyDescent="0.25">
      <c r="A15" s="167">
        <v>9</v>
      </c>
      <c r="B15" s="97" t="s">
        <v>122</v>
      </c>
      <c r="C15" s="34">
        <v>142800</v>
      </c>
      <c r="D15" s="153">
        <v>8400</v>
      </c>
      <c r="E15" s="84">
        <f t="shared" si="0"/>
        <v>151200</v>
      </c>
      <c r="F15"/>
    </row>
    <row r="16" spans="1:7" ht="15" customHeight="1" x14ac:dyDescent="0.25">
      <c r="A16" s="131" t="s">
        <v>447</v>
      </c>
      <c r="B16" s="107" t="s">
        <v>416</v>
      </c>
      <c r="C16" s="33">
        <f>C9+C14+C15</f>
        <v>24177380</v>
      </c>
      <c r="D16" s="33">
        <f>D9+D14+D15</f>
        <v>1509550</v>
      </c>
      <c r="E16" s="33">
        <f>E9+E14+E15</f>
        <v>25686930</v>
      </c>
      <c r="F16"/>
    </row>
    <row r="17" spans="1:6" ht="15" customHeight="1" x14ac:dyDescent="0.25">
      <c r="A17" s="167">
        <v>11</v>
      </c>
      <c r="B17" s="97" t="s">
        <v>458</v>
      </c>
      <c r="C17" s="34">
        <v>2090000</v>
      </c>
      <c r="D17" s="153">
        <v>380000</v>
      </c>
      <c r="E17" s="34">
        <f>SUM(C17:D17)</f>
        <v>2470000</v>
      </c>
      <c r="F17"/>
    </row>
    <row r="18" spans="1:6" ht="15" customHeight="1" x14ac:dyDescent="0.25">
      <c r="A18" s="124" t="s">
        <v>448</v>
      </c>
      <c r="B18" s="81" t="s">
        <v>459</v>
      </c>
      <c r="C18" s="34">
        <v>10209150</v>
      </c>
      <c r="D18" s="234">
        <v>842940</v>
      </c>
      <c r="E18" s="34">
        <f t="shared" ref="E18:E20" si="1">SUM(C18:D18)</f>
        <v>11052090</v>
      </c>
      <c r="F18"/>
    </row>
    <row r="19" spans="1:6" ht="24" x14ac:dyDescent="0.25">
      <c r="A19" s="167">
        <v>13</v>
      </c>
      <c r="B19" s="97" t="s">
        <v>460</v>
      </c>
      <c r="C19" s="236">
        <v>432000</v>
      </c>
      <c r="D19" s="153">
        <v>35690</v>
      </c>
      <c r="E19" s="34">
        <f t="shared" si="1"/>
        <v>467690</v>
      </c>
      <c r="F19"/>
    </row>
    <row r="20" spans="1:6" ht="15" customHeight="1" x14ac:dyDescent="0.25">
      <c r="A20" s="124" t="s">
        <v>449</v>
      </c>
      <c r="B20" s="97" t="s">
        <v>461</v>
      </c>
      <c r="C20" s="236">
        <v>3339000</v>
      </c>
      <c r="D20" s="153">
        <v>539000</v>
      </c>
      <c r="E20" s="34">
        <f t="shared" si="1"/>
        <v>3878000</v>
      </c>
      <c r="F20"/>
    </row>
    <row r="21" spans="1:6" ht="24" x14ac:dyDescent="0.25">
      <c r="A21" s="174">
        <v>15</v>
      </c>
      <c r="B21" s="107" t="s">
        <v>417</v>
      </c>
      <c r="C21" s="100">
        <f>SUM(C17:C20)</f>
        <v>16070150</v>
      </c>
      <c r="D21" s="100">
        <f>SUM(D17:D20)</f>
        <v>1797630</v>
      </c>
      <c r="E21" s="100">
        <f>SUM(E17:E20)</f>
        <v>17867780</v>
      </c>
      <c r="F21"/>
    </row>
    <row r="22" spans="1:6" ht="24" x14ac:dyDescent="0.25">
      <c r="A22" s="124" t="s">
        <v>450</v>
      </c>
      <c r="B22" s="97" t="s">
        <v>463</v>
      </c>
      <c r="C22" s="34">
        <v>3585000</v>
      </c>
      <c r="D22" s="153">
        <v>0</v>
      </c>
      <c r="E22" s="34">
        <f>SUM(C22:D22)</f>
        <v>3585000</v>
      </c>
      <c r="F22"/>
    </row>
    <row r="23" spans="1:6" ht="24" x14ac:dyDescent="0.25">
      <c r="A23" s="124" t="s">
        <v>451</v>
      </c>
      <c r="B23" s="97" t="s">
        <v>464</v>
      </c>
      <c r="C23" s="34">
        <v>1465200</v>
      </c>
      <c r="D23" s="153">
        <v>154980</v>
      </c>
      <c r="E23" s="34">
        <f>SUM(C23:D23)</f>
        <v>1620180</v>
      </c>
      <c r="F23"/>
    </row>
    <row r="24" spans="1:6" ht="24" x14ac:dyDescent="0.25">
      <c r="A24" s="131" t="s">
        <v>452</v>
      </c>
      <c r="B24" s="107" t="s">
        <v>462</v>
      </c>
      <c r="C24" s="100">
        <f>SUM(C22:C23)</f>
        <v>5050200</v>
      </c>
      <c r="D24" s="100">
        <f>SUM(D22:D23)</f>
        <v>154980</v>
      </c>
      <c r="E24" s="100">
        <f>SUM(E22:E23)</f>
        <v>5205180</v>
      </c>
      <c r="F24"/>
    </row>
    <row r="25" spans="1:6" s="57" customFormat="1" ht="24" x14ac:dyDescent="0.25">
      <c r="A25" s="124" t="s">
        <v>453</v>
      </c>
      <c r="B25" s="97" t="s">
        <v>465</v>
      </c>
      <c r="C25" s="34">
        <v>2270000</v>
      </c>
      <c r="D25" s="153">
        <v>0</v>
      </c>
      <c r="E25" s="34">
        <f>SUM(C25:D25)</f>
        <v>2270000</v>
      </c>
    </row>
    <row r="26" spans="1:6" s="57" customFormat="1" ht="24" x14ac:dyDescent="0.25">
      <c r="A26" s="131" t="s">
        <v>454</v>
      </c>
      <c r="B26" s="107" t="s">
        <v>419</v>
      </c>
      <c r="C26" s="100">
        <f>SUM(C25)</f>
        <v>2270000</v>
      </c>
      <c r="D26" s="235">
        <v>0</v>
      </c>
      <c r="E26" s="100">
        <f>SUM(E25)</f>
        <v>2270000</v>
      </c>
    </row>
    <row r="27" spans="1:6" s="57" customFormat="1" ht="24" x14ac:dyDescent="0.25">
      <c r="A27" s="124" t="s">
        <v>455</v>
      </c>
      <c r="B27" s="97" t="s">
        <v>567</v>
      </c>
      <c r="C27" s="34">
        <v>0</v>
      </c>
      <c r="D27" s="153">
        <v>3915653</v>
      </c>
      <c r="E27" s="34">
        <f>SUM(C27:D27)</f>
        <v>3915653</v>
      </c>
    </row>
    <row r="28" spans="1:6" s="57" customFormat="1" ht="24" x14ac:dyDescent="0.25">
      <c r="A28" s="131" t="s">
        <v>568</v>
      </c>
      <c r="B28" s="107" t="s">
        <v>372</v>
      </c>
      <c r="C28" s="100">
        <f>SUM(C27)</f>
        <v>0</v>
      </c>
      <c r="D28" s="235">
        <v>0</v>
      </c>
      <c r="E28" s="100">
        <f>SUM(E27)</f>
        <v>3915653</v>
      </c>
    </row>
    <row r="29" spans="1:6" ht="22.8" x14ac:dyDescent="0.25">
      <c r="A29" s="238" t="s">
        <v>569</v>
      </c>
      <c r="B29" s="175" t="s">
        <v>466</v>
      </c>
      <c r="C29" s="176">
        <f>C16+C24+C26+C21+C28</f>
        <v>47567730</v>
      </c>
      <c r="D29" s="176">
        <f>D16+D24+D26+D21+D28</f>
        <v>3462160</v>
      </c>
      <c r="E29" s="176">
        <f>E16+E24+E26+E21+E28</f>
        <v>54945543</v>
      </c>
    </row>
  </sheetData>
  <sheetProtection selectLockedCells="1" selectUnlockedCells="1"/>
  <mergeCells count="1">
    <mergeCell ref="A4:E4"/>
  </mergeCells>
  <phoneticPr fontId="1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zoomScaleNormal="100" workbookViewId="0"/>
  </sheetViews>
  <sheetFormatPr defaultRowHeight="13.2" x14ac:dyDescent="0.25"/>
  <cols>
    <col min="1" max="1" width="5.6640625" style="1" customWidth="1"/>
    <col min="2" max="2" width="31" style="1" customWidth="1"/>
    <col min="3" max="5" width="10.5546875" style="1" customWidth="1"/>
    <col min="6" max="6" width="10.5546875" customWidth="1"/>
    <col min="7" max="7" width="8.6640625" customWidth="1"/>
    <col min="9" max="10" width="10.109375" bestFit="1" customWidth="1"/>
  </cols>
  <sheetData>
    <row r="1" spans="1:10" s="11" customFormat="1" ht="15" customHeight="1" x14ac:dyDescent="0.25">
      <c r="B1" s="3"/>
      <c r="C1" s="3"/>
      <c r="D1" s="3"/>
      <c r="E1" s="3"/>
      <c r="F1" s="3"/>
      <c r="G1" s="218" t="s">
        <v>289</v>
      </c>
    </row>
    <row r="2" spans="1:10" s="11" customFormat="1" ht="15" customHeight="1" x14ac:dyDescent="0.25">
      <c r="A2" s="3"/>
      <c r="B2" s="3"/>
      <c r="C2" s="3"/>
      <c r="D2" s="3"/>
      <c r="E2" s="3"/>
      <c r="F2" s="3"/>
      <c r="G2" s="2" t="str">
        <f>'1. melléklet'!H2</f>
        <v>az  /2022. (   ) önkormányzati rendelethez</v>
      </c>
    </row>
    <row r="3" spans="1:10" s="11" customFormat="1" ht="15" customHeight="1" x14ac:dyDescent="0.25">
      <c r="A3" s="14"/>
      <c r="B3" s="14"/>
      <c r="C3" s="14"/>
      <c r="D3" s="14"/>
      <c r="E3" s="14"/>
    </row>
    <row r="4" spans="1:10" s="11" customFormat="1" ht="15" customHeight="1" x14ac:dyDescent="0.25">
      <c r="A4" s="269" t="s">
        <v>536</v>
      </c>
      <c r="B4" s="269"/>
      <c r="C4" s="269"/>
      <c r="D4" s="269"/>
      <c r="E4" s="269"/>
      <c r="F4" s="269"/>
      <c r="G4" s="269"/>
    </row>
    <row r="5" spans="1:10" ht="15" customHeight="1" x14ac:dyDescent="0.25"/>
    <row r="6" spans="1:10" x14ac:dyDescent="0.25">
      <c r="A6" s="121"/>
      <c r="B6" s="121" t="s">
        <v>33</v>
      </c>
      <c r="C6" s="121" t="s">
        <v>34</v>
      </c>
      <c r="D6" s="121" t="s">
        <v>35</v>
      </c>
      <c r="E6" s="121" t="s">
        <v>36</v>
      </c>
      <c r="F6" s="121" t="s">
        <v>37</v>
      </c>
      <c r="G6" s="121" t="s">
        <v>38</v>
      </c>
      <c r="H6" s="28"/>
    </row>
    <row r="7" spans="1:10" ht="40.799999999999997" x14ac:dyDescent="0.25">
      <c r="A7" s="166">
        <v>1</v>
      </c>
      <c r="B7" s="166" t="s">
        <v>60</v>
      </c>
      <c r="C7" s="101" t="s">
        <v>349</v>
      </c>
      <c r="D7" s="101" t="s">
        <v>365</v>
      </c>
      <c r="E7" s="101" t="s">
        <v>366</v>
      </c>
      <c r="F7" s="101" t="s">
        <v>364</v>
      </c>
      <c r="G7" s="103" t="s">
        <v>367</v>
      </c>
      <c r="H7" s="28"/>
    </row>
    <row r="8" spans="1:10" ht="15" customHeight="1" x14ac:dyDescent="0.25">
      <c r="A8" s="121">
        <v>2</v>
      </c>
      <c r="B8" s="289" t="s">
        <v>467</v>
      </c>
      <c r="C8" s="290"/>
      <c r="D8" s="290"/>
      <c r="E8" s="290"/>
      <c r="F8" s="290"/>
      <c r="G8" s="291"/>
      <c r="H8" s="28"/>
    </row>
    <row r="9" spans="1:10" ht="15" customHeight="1" x14ac:dyDescent="0.25">
      <c r="A9" s="121">
        <v>3</v>
      </c>
      <c r="B9" s="177" t="s">
        <v>543</v>
      </c>
      <c r="C9" s="34">
        <v>16399643</v>
      </c>
      <c r="D9" s="34">
        <v>18500000</v>
      </c>
      <c r="E9" s="34">
        <v>17971777</v>
      </c>
      <c r="F9" s="34">
        <v>21053425</v>
      </c>
      <c r="G9" s="106">
        <f>F9/D9</f>
        <v>1.1380229729729729</v>
      </c>
      <c r="H9" s="11"/>
    </row>
    <row r="10" spans="1:10" ht="15" customHeight="1" x14ac:dyDescent="0.25">
      <c r="A10" s="191">
        <v>4</v>
      </c>
      <c r="B10" s="177" t="s">
        <v>544</v>
      </c>
      <c r="C10" s="34">
        <v>20390000</v>
      </c>
      <c r="D10" s="34">
        <v>19830344</v>
      </c>
      <c r="E10" s="34">
        <v>19830344</v>
      </c>
      <c r="F10" s="34">
        <v>23953063</v>
      </c>
      <c r="G10" s="106">
        <f t="shared" ref="G10:G22" si="0">F10/D10</f>
        <v>1.2078995200486689</v>
      </c>
      <c r="H10" s="11"/>
    </row>
    <row r="11" spans="1:10" ht="15" customHeight="1" x14ac:dyDescent="0.25">
      <c r="A11" s="191">
        <v>5</v>
      </c>
      <c r="B11" s="177" t="s">
        <v>275</v>
      </c>
      <c r="C11" s="34">
        <v>80000</v>
      </c>
      <c r="D11" s="34">
        <v>80000</v>
      </c>
      <c r="E11" s="34">
        <v>79895</v>
      </c>
      <c r="F11" s="34">
        <v>80000</v>
      </c>
      <c r="G11" s="106">
        <f t="shared" si="0"/>
        <v>1</v>
      </c>
      <c r="H11" s="11"/>
    </row>
    <row r="12" spans="1:10" ht="24" x14ac:dyDescent="0.25">
      <c r="A12" s="191">
        <v>6</v>
      </c>
      <c r="B12" s="97" t="s">
        <v>542</v>
      </c>
      <c r="C12" s="34">
        <v>1800000</v>
      </c>
      <c r="D12" s="34">
        <v>1800000</v>
      </c>
      <c r="E12" s="34">
        <v>1706214</v>
      </c>
      <c r="F12" s="34">
        <v>1800000</v>
      </c>
      <c r="G12" s="106">
        <f t="shared" si="0"/>
        <v>1</v>
      </c>
      <c r="H12" s="11"/>
    </row>
    <row r="13" spans="1:10" ht="15" customHeight="1" x14ac:dyDescent="0.25">
      <c r="A13" s="191">
        <v>7</v>
      </c>
      <c r="B13" s="97" t="s">
        <v>537</v>
      </c>
      <c r="C13" s="34">
        <v>700000</v>
      </c>
      <c r="D13" s="34">
        <v>800000</v>
      </c>
      <c r="E13" s="34">
        <v>808666</v>
      </c>
      <c r="F13" s="34">
        <v>780000</v>
      </c>
      <c r="G13" s="106">
        <f t="shared" si="0"/>
        <v>0.97499999999999998</v>
      </c>
      <c r="H13" s="11"/>
    </row>
    <row r="14" spans="1:10" ht="24" x14ac:dyDescent="0.25">
      <c r="A14" s="191">
        <v>8</v>
      </c>
      <c r="B14" s="97" t="s">
        <v>538</v>
      </c>
      <c r="C14" s="34">
        <v>250000</v>
      </c>
      <c r="D14" s="34">
        <v>250000</v>
      </c>
      <c r="E14" s="34">
        <v>190485</v>
      </c>
      <c r="F14" s="34">
        <v>200000</v>
      </c>
      <c r="G14" s="106">
        <f t="shared" si="0"/>
        <v>0.8</v>
      </c>
      <c r="H14" s="11"/>
    </row>
    <row r="15" spans="1:10" ht="24" x14ac:dyDescent="0.25">
      <c r="A15" s="191">
        <v>9</v>
      </c>
      <c r="B15" s="97" t="s">
        <v>541</v>
      </c>
      <c r="C15" s="34">
        <v>300000</v>
      </c>
      <c r="D15" s="34">
        <v>300000</v>
      </c>
      <c r="E15" s="34">
        <v>243020</v>
      </c>
      <c r="F15" s="34">
        <v>250000</v>
      </c>
      <c r="G15" s="106">
        <f t="shared" si="0"/>
        <v>0.83333333333333337</v>
      </c>
      <c r="H15" s="11"/>
      <c r="J15" s="37"/>
    </row>
    <row r="16" spans="1:10" ht="24" x14ac:dyDescent="0.25">
      <c r="A16" s="191">
        <v>10</v>
      </c>
      <c r="B16" s="97" t="s">
        <v>540</v>
      </c>
      <c r="C16" s="34">
        <v>200000</v>
      </c>
      <c r="D16" s="34">
        <v>200000</v>
      </c>
      <c r="E16" s="34">
        <v>160310</v>
      </c>
      <c r="F16" s="34">
        <v>200000</v>
      </c>
      <c r="G16" s="106">
        <f t="shared" si="0"/>
        <v>1</v>
      </c>
      <c r="H16" s="11"/>
    </row>
    <row r="17" spans="1:10" ht="24" x14ac:dyDescent="0.25">
      <c r="A17" s="191">
        <v>11</v>
      </c>
      <c r="B17" s="97" t="s">
        <v>539</v>
      </c>
      <c r="C17" s="34">
        <v>150000</v>
      </c>
      <c r="D17" s="34">
        <v>150000</v>
      </c>
      <c r="E17" s="34">
        <v>80000</v>
      </c>
      <c r="F17" s="34">
        <v>100000</v>
      </c>
      <c r="G17" s="106">
        <f t="shared" si="0"/>
        <v>0.66666666666666663</v>
      </c>
      <c r="H17" s="11"/>
      <c r="I17" s="37"/>
    </row>
    <row r="18" spans="1:10" ht="15" customHeight="1" x14ac:dyDescent="0.25">
      <c r="A18" s="191">
        <v>12</v>
      </c>
      <c r="B18" s="97" t="s">
        <v>545</v>
      </c>
      <c r="C18" s="34">
        <v>100000</v>
      </c>
      <c r="D18" s="34">
        <v>100000</v>
      </c>
      <c r="E18" s="34">
        <v>97660</v>
      </c>
      <c r="F18" s="34">
        <v>100000</v>
      </c>
      <c r="G18" s="106">
        <f t="shared" si="0"/>
        <v>1</v>
      </c>
      <c r="H18" s="11"/>
      <c r="I18" s="37"/>
    </row>
    <row r="19" spans="1:10" ht="24" x14ac:dyDescent="0.25">
      <c r="A19" s="191">
        <v>13</v>
      </c>
      <c r="B19" s="75" t="s">
        <v>548</v>
      </c>
      <c r="C19" s="34">
        <v>150000</v>
      </c>
      <c r="D19" s="34">
        <v>150000</v>
      </c>
      <c r="E19" s="34">
        <v>108000</v>
      </c>
      <c r="F19" s="34">
        <v>120000</v>
      </c>
      <c r="G19" s="106">
        <f t="shared" si="0"/>
        <v>0.8</v>
      </c>
      <c r="H19" s="11"/>
      <c r="I19" s="37"/>
      <c r="J19" s="37"/>
    </row>
    <row r="20" spans="1:10" ht="15" customHeight="1" x14ac:dyDescent="0.25">
      <c r="A20" s="191">
        <v>14</v>
      </c>
      <c r="B20" s="177" t="s">
        <v>546</v>
      </c>
      <c r="C20" s="34">
        <v>200000</v>
      </c>
      <c r="D20" s="34">
        <v>200000</v>
      </c>
      <c r="E20" s="34">
        <v>175000</v>
      </c>
      <c r="F20" s="34">
        <v>250000</v>
      </c>
      <c r="G20" s="106">
        <f t="shared" si="0"/>
        <v>1.25</v>
      </c>
      <c r="H20" s="11"/>
    </row>
    <row r="21" spans="1:10" ht="15" customHeight="1" x14ac:dyDescent="0.25">
      <c r="A21" s="191">
        <v>15</v>
      </c>
      <c r="B21" s="177" t="s">
        <v>549</v>
      </c>
      <c r="C21" s="34">
        <v>0</v>
      </c>
      <c r="D21" s="34">
        <v>204537</v>
      </c>
      <c r="E21" s="34">
        <v>204537</v>
      </c>
      <c r="F21" s="34">
        <v>950000</v>
      </c>
      <c r="G21" s="106">
        <f t="shared" si="0"/>
        <v>4.6446364227499179</v>
      </c>
      <c r="H21" s="11"/>
    </row>
    <row r="22" spans="1:10" ht="15" customHeight="1" x14ac:dyDescent="0.25">
      <c r="A22" s="178">
        <v>16</v>
      </c>
      <c r="B22" s="179" t="s">
        <v>98</v>
      </c>
      <c r="C22" s="180">
        <f>SUM(C9:C21)</f>
        <v>40719643</v>
      </c>
      <c r="D22" s="180">
        <f>SUM(D9:D21)</f>
        <v>42564881</v>
      </c>
      <c r="E22" s="180">
        <f>SUM(E9:E21)</f>
        <v>41655908</v>
      </c>
      <c r="F22" s="180">
        <f>SUM(F9:F21)</f>
        <v>49836488</v>
      </c>
      <c r="G22" s="221">
        <f t="shared" si="0"/>
        <v>1.1708358352981181</v>
      </c>
      <c r="H22" s="11"/>
    </row>
    <row r="23" spans="1:10" ht="15" customHeight="1" x14ac:dyDescent="0.25">
      <c r="A23" s="191">
        <v>17</v>
      </c>
      <c r="B23" s="289" t="s">
        <v>468</v>
      </c>
      <c r="C23" s="290"/>
      <c r="D23" s="290"/>
      <c r="E23" s="290"/>
      <c r="F23" s="290"/>
      <c r="G23" s="291"/>
      <c r="H23" s="11"/>
      <c r="I23" s="37"/>
    </row>
    <row r="24" spans="1:10" ht="15" customHeight="1" x14ac:dyDescent="0.25">
      <c r="A24" s="191">
        <v>18</v>
      </c>
      <c r="B24" s="177" t="s">
        <v>64</v>
      </c>
      <c r="C24" s="34">
        <v>100000</v>
      </c>
      <c r="D24" s="34">
        <v>100000</v>
      </c>
      <c r="E24" s="34">
        <v>100000</v>
      </c>
      <c r="F24" s="34">
        <v>100000</v>
      </c>
      <c r="G24" s="106">
        <f t="shared" ref="G24:G37" si="1">F24/D24</f>
        <v>1</v>
      </c>
      <c r="H24" s="11"/>
    </row>
    <row r="25" spans="1:10" ht="15" customHeight="1" x14ac:dyDescent="0.25">
      <c r="A25" s="191">
        <v>19</v>
      </c>
      <c r="B25" s="177" t="s">
        <v>547</v>
      </c>
      <c r="C25" s="34">
        <v>5000000</v>
      </c>
      <c r="D25" s="34">
        <v>0</v>
      </c>
      <c r="E25" s="34">
        <v>0</v>
      </c>
      <c r="F25" s="34">
        <v>2000000</v>
      </c>
      <c r="G25" s="222"/>
      <c r="H25" s="11"/>
    </row>
    <row r="26" spans="1:10" ht="15" customHeight="1" x14ac:dyDescent="0.25">
      <c r="A26" s="191">
        <v>20</v>
      </c>
      <c r="B26" s="177" t="s">
        <v>65</v>
      </c>
      <c r="C26" s="34">
        <v>290000</v>
      </c>
      <c r="D26" s="34">
        <v>290000</v>
      </c>
      <c r="E26" s="34">
        <v>0</v>
      </c>
      <c r="F26" s="34">
        <v>290000</v>
      </c>
      <c r="G26" s="106">
        <f t="shared" si="1"/>
        <v>1</v>
      </c>
      <c r="H26" s="11"/>
    </row>
    <row r="27" spans="1:10" ht="15" customHeight="1" x14ac:dyDescent="0.25">
      <c r="A27" s="191">
        <v>21</v>
      </c>
      <c r="B27" s="177" t="s">
        <v>66</v>
      </c>
      <c r="C27" s="34">
        <v>2200000</v>
      </c>
      <c r="D27" s="34">
        <v>2200000</v>
      </c>
      <c r="E27" s="34">
        <v>2200000</v>
      </c>
      <c r="F27" s="34">
        <v>2200000</v>
      </c>
      <c r="G27" s="106">
        <f t="shared" si="1"/>
        <v>1</v>
      </c>
      <c r="H27" s="11"/>
    </row>
    <row r="28" spans="1:10" ht="15" customHeight="1" x14ac:dyDescent="0.25">
      <c r="A28" s="191">
        <v>22</v>
      </c>
      <c r="B28" s="177" t="s">
        <v>335</v>
      </c>
      <c r="C28" s="34">
        <v>300000</v>
      </c>
      <c r="D28" s="34">
        <v>300000</v>
      </c>
      <c r="E28" s="34">
        <v>300000</v>
      </c>
      <c r="F28" s="34">
        <v>300000</v>
      </c>
      <c r="G28" s="106">
        <f t="shared" si="1"/>
        <v>1</v>
      </c>
      <c r="H28" s="11"/>
    </row>
    <row r="29" spans="1:10" ht="15" customHeight="1" x14ac:dyDescent="0.25">
      <c r="A29" s="191">
        <v>23</v>
      </c>
      <c r="B29" s="177" t="s">
        <v>67</v>
      </c>
      <c r="C29" s="34">
        <v>200000</v>
      </c>
      <c r="D29" s="34">
        <v>200000</v>
      </c>
      <c r="E29" s="34">
        <v>0</v>
      </c>
      <c r="F29" s="34">
        <v>200000</v>
      </c>
      <c r="G29" s="106">
        <f t="shared" si="1"/>
        <v>1</v>
      </c>
      <c r="H29" s="11"/>
    </row>
    <row r="30" spans="1:10" ht="15" customHeight="1" x14ac:dyDescent="0.25">
      <c r="A30" s="191">
        <v>24</v>
      </c>
      <c r="B30" s="177" t="s">
        <v>68</v>
      </c>
      <c r="C30" s="34">
        <v>100000</v>
      </c>
      <c r="D30" s="34">
        <v>100000</v>
      </c>
      <c r="E30" s="34">
        <v>0</v>
      </c>
      <c r="F30" s="34">
        <v>100000</v>
      </c>
      <c r="G30" s="106">
        <f t="shared" si="1"/>
        <v>1</v>
      </c>
      <c r="H30" s="11"/>
    </row>
    <row r="31" spans="1:10" ht="15" customHeight="1" x14ac:dyDescent="0.25">
      <c r="A31" s="191">
        <v>25</v>
      </c>
      <c r="B31" s="177" t="s">
        <v>69</v>
      </c>
      <c r="C31" s="34">
        <v>100000</v>
      </c>
      <c r="D31" s="34">
        <v>100000</v>
      </c>
      <c r="E31" s="34">
        <v>50000</v>
      </c>
      <c r="F31" s="34">
        <v>100000</v>
      </c>
      <c r="G31" s="106">
        <f t="shared" si="1"/>
        <v>1</v>
      </c>
      <c r="H31" s="11"/>
    </row>
    <row r="32" spans="1:10" ht="15" customHeight="1" x14ac:dyDescent="0.25">
      <c r="A32" s="191">
        <v>26</v>
      </c>
      <c r="B32" s="177" t="s">
        <v>308</v>
      </c>
      <c r="C32" s="34">
        <v>100000</v>
      </c>
      <c r="D32" s="34">
        <v>100000</v>
      </c>
      <c r="E32" s="34">
        <v>0</v>
      </c>
      <c r="F32" s="34">
        <v>100000</v>
      </c>
      <c r="G32" s="106">
        <f t="shared" si="1"/>
        <v>1</v>
      </c>
      <c r="H32" s="11"/>
    </row>
    <row r="33" spans="1:9" ht="15" customHeight="1" x14ac:dyDescent="0.25">
      <c r="A33" s="191">
        <v>27</v>
      </c>
      <c r="B33" s="177" t="s">
        <v>309</v>
      </c>
      <c r="C33" s="34">
        <v>100000</v>
      </c>
      <c r="D33" s="34">
        <v>100000</v>
      </c>
      <c r="E33" s="34">
        <v>0</v>
      </c>
      <c r="F33" s="34">
        <v>100000</v>
      </c>
      <c r="G33" s="106">
        <f t="shared" si="1"/>
        <v>1</v>
      </c>
      <c r="H33" s="11"/>
    </row>
    <row r="34" spans="1:9" ht="15" customHeight="1" x14ac:dyDescent="0.25">
      <c r="A34" s="191">
        <v>28</v>
      </c>
      <c r="B34" s="177" t="s">
        <v>310</v>
      </c>
      <c r="C34" s="34">
        <v>25000</v>
      </c>
      <c r="D34" s="34">
        <v>25000</v>
      </c>
      <c r="E34" s="34">
        <v>0</v>
      </c>
      <c r="F34" s="34">
        <v>25000</v>
      </c>
      <c r="G34" s="106">
        <f t="shared" si="1"/>
        <v>1</v>
      </c>
      <c r="H34" s="11"/>
    </row>
    <row r="35" spans="1:9" ht="15" customHeight="1" x14ac:dyDescent="0.25">
      <c r="A35" s="191">
        <v>29</v>
      </c>
      <c r="B35" s="177" t="s">
        <v>362</v>
      </c>
      <c r="C35" s="34">
        <v>255000</v>
      </c>
      <c r="D35" s="34">
        <v>255000</v>
      </c>
      <c r="E35" s="34">
        <v>259126</v>
      </c>
      <c r="F35" s="34">
        <v>260000</v>
      </c>
      <c r="G35" s="106">
        <f t="shared" si="1"/>
        <v>1.0196078431372548</v>
      </c>
      <c r="H35" s="11"/>
    </row>
    <row r="36" spans="1:9" ht="15" customHeight="1" x14ac:dyDescent="0.25">
      <c r="A36" s="191">
        <v>30</v>
      </c>
      <c r="B36" s="177" t="s">
        <v>303</v>
      </c>
      <c r="C36" s="34">
        <v>125000</v>
      </c>
      <c r="D36" s="34">
        <v>125000</v>
      </c>
      <c r="E36" s="34">
        <v>102850</v>
      </c>
      <c r="F36" s="34">
        <v>125000</v>
      </c>
      <c r="G36" s="106">
        <f t="shared" si="1"/>
        <v>1</v>
      </c>
      <c r="H36" s="11"/>
    </row>
    <row r="37" spans="1:9" ht="15" customHeight="1" x14ac:dyDescent="0.25">
      <c r="A37" s="178">
        <v>31</v>
      </c>
      <c r="B37" s="179" t="s">
        <v>98</v>
      </c>
      <c r="C37" s="180">
        <f t="shared" ref="C37:E37" si="2">SUM(C24:C36)</f>
        <v>8895000</v>
      </c>
      <c r="D37" s="180">
        <f t="shared" si="2"/>
        <v>3895000</v>
      </c>
      <c r="E37" s="180">
        <f t="shared" si="2"/>
        <v>3011976</v>
      </c>
      <c r="F37" s="180">
        <f>SUM(F24:F36)</f>
        <v>5900000</v>
      </c>
      <c r="G37" s="221">
        <f t="shared" si="1"/>
        <v>1.514762516046213</v>
      </c>
      <c r="H37" s="11"/>
    </row>
    <row r="38" spans="1:9" ht="15" customHeight="1" x14ac:dyDescent="0.25">
      <c r="A38" s="191">
        <v>32</v>
      </c>
      <c r="B38" s="292" t="s">
        <v>469</v>
      </c>
      <c r="C38" s="292"/>
      <c r="D38" s="292"/>
      <c r="E38" s="292"/>
      <c r="F38" s="292"/>
      <c r="G38" s="292"/>
      <c r="H38" s="11"/>
    </row>
    <row r="39" spans="1:9" x14ac:dyDescent="0.25">
      <c r="A39" s="191">
        <v>33</v>
      </c>
      <c r="B39" s="177" t="s">
        <v>70</v>
      </c>
      <c r="C39" s="34">
        <v>0</v>
      </c>
      <c r="D39" s="34">
        <v>8590100</v>
      </c>
      <c r="E39" s="34">
        <v>8590100</v>
      </c>
      <c r="F39" s="34">
        <v>0</v>
      </c>
      <c r="G39" s="106">
        <f t="shared" ref="G39" si="3">F39/D39</f>
        <v>0</v>
      </c>
      <c r="H39" s="11"/>
      <c r="I39" s="37"/>
    </row>
    <row r="40" spans="1:9" ht="15" customHeight="1" x14ac:dyDescent="0.25">
      <c r="A40" s="178">
        <v>34</v>
      </c>
      <c r="B40" s="179" t="s">
        <v>98</v>
      </c>
      <c r="C40" s="180">
        <f t="shared" ref="C40:E40" si="4">SUM(C39)</f>
        <v>0</v>
      </c>
      <c r="D40" s="180">
        <f t="shared" si="4"/>
        <v>8590100</v>
      </c>
      <c r="E40" s="180">
        <f t="shared" si="4"/>
        <v>8590100</v>
      </c>
      <c r="F40" s="180">
        <f t="shared" ref="F40" si="5">SUM(F39)</f>
        <v>0</v>
      </c>
      <c r="G40" s="221">
        <f>F40/D40</f>
        <v>0</v>
      </c>
      <c r="H40" s="11"/>
    </row>
    <row r="42" spans="1:9" ht="14.85" customHeight="1" x14ac:dyDescent="0.25">
      <c r="A42"/>
      <c r="B42"/>
      <c r="C42"/>
      <c r="D42"/>
      <c r="E42"/>
    </row>
    <row r="43" spans="1:9" ht="14.85" customHeight="1" x14ac:dyDescent="0.25">
      <c r="A43"/>
      <c r="B43"/>
      <c r="C43"/>
      <c r="D43"/>
      <c r="E43"/>
    </row>
    <row r="44" spans="1:9" ht="14.85" customHeight="1" x14ac:dyDescent="0.25">
      <c r="A44"/>
      <c r="B44"/>
      <c r="C44"/>
      <c r="D44"/>
      <c r="E44"/>
    </row>
    <row r="45" spans="1:9" ht="14.85" customHeight="1" x14ac:dyDescent="0.25">
      <c r="A45"/>
      <c r="B45"/>
      <c r="C45"/>
      <c r="D45"/>
      <c r="E45"/>
    </row>
  </sheetData>
  <sheetProtection selectLockedCells="1" selectUnlockedCells="1"/>
  <mergeCells count="4">
    <mergeCell ref="A4:G4"/>
    <mergeCell ref="B8:G8"/>
    <mergeCell ref="B23:G23"/>
    <mergeCell ref="B38:G38"/>
  </mergeCells>
  <phoneticPr fontId="1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zoomScaleNormal="100" workbookViewId="0"/>
  </sheetViews>
  <sheetFormatPr defaultRowHeight="13.2" x14ac:dyDescent="0.25"/>
  <cols>
    <col min="1" max="1" width="5.33203125" style="1" customWidth="1"/>
    <col min="2" max="2" width="24" style="1" customWidth="1"/>
    <col min="3" max="15" width="7.6640625" style="1" customWidth="1"/>
  </cols>
  <sheetData>
    <row r="1" spans="1:22" ht="15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18" t="s">
        <v>290</v>
      </c>
    </row>
    <row r="2" spans="1:22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 t="str">
        <f>'1. melléklet'!H2</f>
        <v>az  /2022. (   ) önkormányzati rendelethez</v>
      </c>
      <c r="Q2" s="27"/>
      <c r="R2" s="27"/>
      <c r="S2" s="27"/>
      <c r="T2" s="27"/>
      <c r="U2" s="27"/>
      <c r="V2" s="27"/>
    </row>
    <row r="3" spans="1:22" ht="15" customHeight="1" x14ac:dyDescent="0.25">
      <c r="A3" s="4"/>
    </row>
    <row r="4" spans="1:22" ht="15" customHeight="1" x14ac:dyDescent="0.25">
      <c r="A4" s="283" t="s">
        <v>576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9"/>
    </row>
    <row r="5" spans="1:22" ht="15" customHeight="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7"/>
    </row>
    <row r="6" spans="1:22" ht="15" customHeight="1" x14ac:dyDescent="0.25">
      <c r="A6" s="247"/>
      <c r="B6" s="244" t="s">
        <v>33</v>
      </c>
      <c r="C6" s="245" t="s">
        <v>34</v>
      </c>
      <c r="D6" s="245" t="s">
        <v>35</v>
      </c>
      <c r="E6" s="245" t="s">
        <v>36</v>
      </c>
      <c r="F6" s="245" t="s">
        <v>37</v>
      </c>
      <c r="G6" s="245" t="s">
        <v>38</v>
      </c>
      <c r="H6" s="245" t="s">
        <v>39</v>
      </c>
      <c r="I6" s="245" t="s">
        <v>40</v>
      </c>
      <c r="J6" s="245" t="s">
        <v>113</v>
      </c>
      <c r="K6" s="245" t="s">
        <v>41</v>
      </c>
      <c r="L6" s="245" t="s">
        <v>42</v>
      </c>
      <c r="M6" s="245" t="s">
        <v>114</v>
      </c>
      <c r="N6" s="245" t="s">
        <v>427</v>
      </c>
      <c r="O6" s="245" t="s">
        <v>426</v>
      </c>
      <c r="P6" s="7"/>
    </row>
    <row r="7" spans="1:22" s="11" customFormat="1" ht="15" customHeight="1" x14ac:dyDescent="0.25">
      <c r="A7" s="243">
        <v>1</v>
      </c>
      <c r="B7" s="243" t="s">
        <v>1</v>
      </c>
      <c r="C7" s="243" t="s">
        <v>74</v>
      </c>
      <c r="D7" s="243" t="s">
        <v>75</v>
      </c>
      <c r="E7" s="243" t="s">
        <v>76</v>
      </c>
      <c r="F7" s="243" t="s">
        <v>77</v>
      </c>
      <c r="G7" s="243" t="s">
        <v>78</v>
      </c>
      <c r="H7" s="243" t="s">
        <v>79</v>
      </c>
      <c r="I7" s="243" t="s">
        <v>80</v>
      </c>
      <c r="J7" s="243" t="s">
        <v>81</v>
      </c>
      <c r="K7" s="243" t="s">
        <v>82</v>
      </c>
      <c r="L7" s="243" t="s">
        <v>83</v>
      </c>
      <c r="M7" s="243" t="s">
        <v>84</v>
      </c>
      <c r="N7" s="243" t="s">
        <v>85</v>
      </c>
      <c r="O7" s="243" t="s">
        <v>98</v>
      </c>
      <c r="P7" s="248"/>
    </row>
    <row r="8" spans="1:22" s="11" customFormat="1" ht="15" customHeight="1" x14ac:dyDescent="0.25">
      <c r="A8" s="243">
        <v>2</v>
      </c>
      <c r="B8" s="292" t="s">
        <v>86</v>
      </c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10"/>
    </row>
    <row r="9" spans="1:22" s="11" customFormat="1" ht="15" customHeight="1" x14ac:dyDescent="0.25">
      <c r="A9" s="243">
        <v>3</v>
      </c>
      <c r="B9" s="64" t="s">
        <v>87</v>
      </c>
      <c r="C9" s="34">
        <v>2500</v>
      </c>
      <c r="D9" s="34">
        <v>4000</v>
      </c>
      <c r="E9" s="34">
        <v>21500</v>
      </c>
      <c r="F9" s="34">
        <v>19000</v>
      </c>
      <c r="G9" s="34">
        <v>17000</v>
      </c>
      <c r="H9" s="34">
        <v>20000</v>
      </c>
      <c r="I9" s="34">
        <v>26500</v>
      </c>
      <c r="J9" s="34">
        <v>26500</v>
      </c>
      <c r="K9" s="34">
        <v>15000</v>
      </c>
      <c r="L9" s="34">
        <v>18000</v>
      </c>
      <c r="M9" s="34">
        <v>11520</v>
      </c>
      <c r="N9" s="34">
        <v>9457</v>
      </c>
      <c r="O9" s="34">
        <f t="shared" ref="O9:O14" si="0">SUM(C9:N9)</f>
        <v>190977</v>
      </c>
      <c r="P9" s="10"/>
      <c r="Q9" s="31"/>
      <c r="R9" s="31"/>
      <c r="S9" s="31"/>
      <c r="T9" s="31"/>
      <c r="U9" s="31"/>
    </row>
    <row r="10" spans="1:22" s="11" customFormat="1" ht="15" customHeight="1" x14ac:dyDescent="0.25">
      <c r="A10" s="243">
        <v>4</v>
      </c>
      <c r="B10" s="64" t="s">
        <v>88</v>
      </c>
      <c r="C10" s="34">
        <v>11</v>
      </c>
      <c r="D10" s="34">
        <v>11</v>
      </c>
      <c r="E10" s="34">
        <v>11</v>
      </c>
      <c r="F10" s="34">
        <v>11</v>
      </c>
      <c r="G10" s="34">
        <v>11</v>
      </c>
      <c r="H10" s="34">
        <v>11</v>
      </c>
      <c r="I10" s="34">
        <v>11</v>
      </c>
      <c r="J10" s="34">
        <v>11</v>
      </c>
      <c r="K10" s="34">
        <v>11</v>
      </c>
      <c r="L10" s="34">
        <v>11</v>
      </c>
      <c r="M10" s="34">
        <v>11</v>
      </c>
      <c r="N10" s="34">
        <v>11</v>
      </c>
      <c r="O10" s="34">
        <f t="shared" si="0"/>
        <v>132</v>
      </c>
      <c r="P10" s="10"/>
      <c r="Q10" s="31"/>
      <c r="R10" s="31"/>
      <c r="S10" s="31"/>
      <c r="T10" s="31"/>
      <c r="U10" s="31"/>
    </row>
    <row r="11" spans="1:22" s="11" customFormat="1" ht="15" customHeight="1" x14ac:dyDescent="0.25">
      <c r="A11" s="243">
        <v>5</v>
      </c>
      <c r="B11" s="64" t="s">
        <v>89</v>
      </c>
      <c r="C11" s="34">
        <v>4579</v>
      </c>
      <c r="D11" s="34">
        <v>4579</v>
      </c>
      <c r="E11" s="34">
        <v>139360</v>
      </c>
      <c r="F11" s="34">
        <v>4579</v>
      </c>
      <c r="G11" s="34">
        <v>6272</v>
      </c>
      <c r="H11" s="34">
        <v>7979</v>
      </c>
      <c r="I11" s="34">
        <v>4579</v>
      </c>
      <c r="J11" s="34">
        <v>4579</v>
      </c>
      <c r="K11" s="34">
        <v>5987</v>
      </c>
      <c r="L11" s="34">
        <v>4579</v>
      </c>
      <c r="M11" s="34">
        <v>6579</v>
      </c>
      <c r="N11" s="34">
        <v>4579</v>
      </c>
      <c r="O11" s="34">
        <f t="shared" si="0"/>
        <v>198230</v>
      </c>
      <c r="P11" s="10"/>
      <c r="Q11" s="31"/>
      <c r="R11" s="31"/>
      <c r="S11" s="31"/>
      <c r="T11" s="31"/>
      <c r="U11" s="31"/>
    </row>
    <row r="12" spans="1:22" s="11" customFormat="1" ht="15" customHeight="1" x14ac:dyDescent="0.25">
      <c r="A12" s="243">
        <v>6</v>
      </c>
      <c r="B12" s="64" t="s">
        <v>90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>
        <f t="shared" si="0"/>
        <v>0</v>
      </c>
      <c r="P12" s="10"/>
      <c r="Q12" s="31"/>
      <c r="R12" s="31"/>
      <c r="S12" s="31"/>
      <c r="T12" s="31"/>
      <c r="U12" s="31"/>
    </row>
    <row r="13" spans="1:22" s="11" customFormat="1" ht="15" customHeight="1" x14ac:dyDescent="0.25">
      <c r="A13" s="243">
        <v>7</v>
      </c>
      <c r="B13" s="64" t="s">
        <v>304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>
        <f t="shared" si="0"/>
        <v>0</v>
      </c>
      <c r="P13" s="10"/>
      <c r="Q13" s="31"/>
      <c r="R13" s="31"/>
      <c r="S13" s="31"/>
      <c r="T13" s="31"/>
      <c r="U13" s="31"/>
    </row>
    <row r="14" spans="1:22" s="11" customFormat="1" ht="15" customHeight="1" x14ac:dyDescent="0.25">
      <c r="A14" s="243">
        <v>8</v>
      </c>
      <c r="B14" s="64" t="s">
        <v>91</v>
      </c>
      <c r="C14" s="34">
        <v>250424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>
        <f t="shared" si="0"/>
        <v>250424</v>
      </c>
      <c r="P14" s="10"/>
      <c r="Q14" s="31"/>
      <c r="R14" s="31"/>
      <c r="S14" s="31"/>
      <c r="T14" s="31"/>
      <c r="U14" s="31"/>
    </row>
    <row r="15" spans="1:22" s="11" customFormat="1" ht="15" customHeight="1" x14ac:dyDescent="0.25">
      <c r="A15" s="243">
        <v>9</v>
      </c>
      <c r="B15" s="114" t="s">
        <v>508</v>
      </c>
      <c r="C15" s="110">
        <f t="shared" ref="C15:N15" si="1">SUM(C9:C14)</f>
        <v>257514</v>
      </c>
      <c r="D15" s="110">
        <f t="shared" si="1"/>
        <v>8590</v>
      </c>
      <c r="E15" s="110">
        <f t="shared" si="1"/>
        <v>160871</v>
      </c>
      <c r="F15" s="110">
        <f t="shared" si="1"/>
        <v>23590</v>
      </c>
      <c r="G15" s="110">
        <f t="shared" si="1"/>
        <v>23283</v>
      </c>
      <c r="H15" s="110">
        <f t="shared" si="1"/>
        <v>27990</v>
      </c>
      <c r="I15" s="110">
        <f t="shared" si="1"/>
        <v>31090</v>
      </c>
      <c r="J15" s="110">
        <f t="shared" si="1"/>
        <v>31090</v>
      </c>
      <c r="K15" s="110">
        <f t="shared" si="1"/>
        <v>20998</v>
      </c>
      <c r="L15" s="110">
        <f t="shared" si="1"/>
        <v>22590</v>
      </c>
      <c r="M15" s="110">
        <f t="shared" si="1"/>
        <v>18110</v>
      </c>
      <c r="N15" s="110">
        <f t="shared" si="1"/>
        <v>14047</v>
      </c>
      <c r="O15" s="249">
        <f>SUM(O9:O14)</f>
        <v>639763</v>
      </c>
      <c r="P15" s="10"/>
      <c r="Q15" s="31"/>
      <c r="R15" s="31"/>
      <c r="S15" s="31"/>
      <c r="T15" s="31"/>
      <c r="U15" s="31"/>
    </row>
    <row r="16" spans="1:22" s="11" customFormat="1" ht="15" customHeight="1" x14ac:dyDescent="0.25">
      <c r="A16" s="243">
        <v>10</v>
      </c>
      <c r="B16" s="292" t="s">
        <v>92</v>
      </c>
      <c r="C16" s="292"/>
      <c r="D16" s="292"/>
      <c r="E16" s="292"/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10"/>
      <c r="Q16" s="31"/>
      <c r="R16" s="31"/>
      <c r="S16" s="31"/>
      <c r="T16" s="31"/>
      <c r="U16" s="31"/>
    </row>
    <row r="17" spans="1:21" s="11" customFormat="1" ht="15" customHeight="1" x14ac:dyDescent="0.25">
      <c r="A17" s="243">
        <v>11</v>
      </c>
      <c r="B17" s="64" t="s">
        <v>11</v>
      </c>
      <c r="C17" s="71">
        <v>14000</v>
      </c>
      <c r="D17" s="71">
        <v>14600</v>
      </c>
      <c r="E17" s="71">
        <v>14500</v>
      </c>
      <c r="F17" s="71">
        <v>15600</v>
      </c>
      <c r="G17" s="71">
        <v>17000</v>
      </c>
      <c r="H17" s="71">
        <v>19500</v>
      </c>
      <c r="I17" s="71">
        <v>23600</v>
      </c>
      <c r="J17" s="71">
        <v>24600</v>
      </c>
      <c r="K17" s="71">
        <v>22500</v>
      </c>
      <c r="L17" s="71">
        <v>15000</v>
      </c>
      <c r="M17" s="71">
        <v>14000</v>
      </c>
      <c r="N17" s="71">
        <v>14342</v>
      </c>
      <c r="O17" s="34">
        <f>SUM(C17:N17)</f>
        <v>209242</v>
      </c>
      <c r="P17" s="10"/>
      <c r="Q17" s="31"/>
      <c r="R17" s="31"/>
      <c r="S17" s="31"/>
      <c r="T17" s="31"/>
      <c r="U17" s="31"/>
    </row>
    <row r="18" spans="1:21" s="11" customFormat="1" ht="15" customHeight="1" x14ac:dyDescent="0.25">
      <c r="A18" s="243">
        <v>12</v>
      </c>
      <c r="B18" s="64" t="s">
        <v>97</v>
      </c>
      <c r="C18" s="34">
        <v>1766</v>
      </c>
      <c r="D18" s="34">
        <v>1766</v>
      </c>
      <c r="E18" s="34">
        <v>3066</v>
      </c>
      <c r="F18" s="34">
        <v>2706</v>
      </c>
      <c r="G18" s="34">
        <v>3266</v>
      </c>
      <c r="H18" s="34">
        <v>2216</v>
      </c>
      <c r="I18" s="34">
        <v>2316</v>
      </c>
      <c r="J18" s="34">
        <v>2285</v>
      </c>
      <c r="K18" s="34">
        <v>5216</v>
      </c>
      <c r="L18" s="34">
        <v>2706</v>
      </c>
      <c r="M18" s="34">
        <v>1766</v>
      </c>
      <c r="N18" s="34">
        <v>2708</v>
      </c>
      <c r="O18" s="34">
        <f t="shared" ref="O18:O24" si="2">SUM(C18:N18)</f>
        <v>31783</v>
      </c>
      <c r="P18" s="10"/>
      <c r="Q18" s="31"/>
      <c r="R18" s="31"/>
      <c r="S18" s="31"/>
      <c r="T18" s="31"/>
      <c r="U18" s="31"/>
    </row>
    <row r="19" spans="1:21" s="11" customFormat="1" ht="15" customHeight="1" x14ac:dyDescent="0.25">
      <c r="A19" s="243">
        <v>13</v>
      </c>
      <c r="B19" s="64" t="s">
        <v>94</v>
      </c>
      <c r="C19" s="34"/>
      <c r="D19" s="34">
        <v>19155</v>
      </c>
      <c r="E19" s="34">
        <v>19156</v>
      </c>
      <c r="F19" s="34"/>
      <c r="G19" s="34">
        <v>21069</v>
      </c>
      <c r="H19" s="34"/>
      <c r="I19" s="34"/>
      <c r="J19" s="34">
        <v>2540</v>
      </c>
      <c r="K19" s="34">
        <v>5000</v>
      </c>
      <c r="L19" s="34">
        <v>1905</v>
      </c>
      <c r="M19" s="34">
        <v>3810</v>
      </c>
      <c r="N19" s="34"/>
      <c r="O19" s="34">
        <f t="shared" si="2"/>
        <v>72635</v>
      </c>
      <c r="P19" s="10"/>
      <c r="Q19" s="31"/>
      <c r="R19" s="31"/>
      <c r="S19" s="31"/>
      <c r="T19" s="31"/>
      <c r="U19" s="31"/>
    </row>
    <row r="20" spans="1:21" s="11" customFormat="1" ht="15" customHeight="1" x14ac:dyDescent="0.25">
      <c r="A20" s="243">
        <v>14</v>
      </c>
      <c r="B20" s="64" t="s">
        <v>232</v>
      </c>
      <c r="C20" s="34">
        <v>825</v>
      </c>
      <c r="D20" s="34"/>
      <c r="E20" s="34">
        <v>17307</v>
      </c>
      <c r="F20" s="34">
        <v>30715</v>
      </c>
      <c r="G20" s="34">
        <v>30541</v>
      </c>
      <c r="H20" s="34">
        <v>3500</v>
      </c>
      <c r="I20" s="34">
        <v>3810</v>
      </c>
      <c r="J20" s="34"/>
      <c r="K20" s="34">
        <v>29271</v>
      </c>
      <c r="L20" s="34">
        <v>9790</v>
      </c>
      <c r="M20" s="34">
        <v>7621</v>
      </c>
      <c r="N20" s="34">
        <v>58542</v>
      </c>
      <c r="O20" s="34">
        <f t="shared" si="2"/>
        <v>191922</v>
      </c>
      <c r="P20" s="10"/>
      <c r="Q20" s="31"/>
      <c r="R20" s="31"/>
      <c r="S20" s="31"/>
      <c r="T20" s="31"/>
      <c r="U20" s="31"/>
    </row>
    <row r="21" spans="1:21" s="11" customFormat="1" ht="15" customHeight="1" x14ac:dyDescent="0.25">
      <c r="A21" s="243">
        <v>15</v>
      </c>
      <c r="B21" s="64" t="s">
        <v>15</v>
      </c>
      <c r="C21" s="34">
        <v>3899</v>
      </c>
      <c r="D21" s="34">
        <v>1996</v>
      </c>
      <c r="E21" s="34">
        <v>1996</v>
      </c>
      <c r="F21" s="34">
        <v>1996</v>
      </c>
      <c r="G21" s="34">
        <v>1996</v>
      </c>
      <c r="H21" s="34">
        <v>1996</v>
      </c>
      <c r="I21" s="34">
        <v>1996</v>
      </c>
      <c r="J21" s="34">
        <v>1996</v>
      </c>
      <c r="K21" s="34">
        <v>1996</v>
      </c>
      <c r="L21" s="34">
        <v>1996</v>
      </c>
      <c r="M21" s="34">
        <v>1996</v>
      </c>
      <c r="N21" s="34">
        <v>1997</v>
      </c>
      <c r="O21" s="34">
        <f>SUM(C21:N21)</f>
        <v>25856</v>
      </c>
      <c r="P21" s="10"/>
      <c r="Q21" s="31"/>
      <c r="R21" s="31"/>
      <c r="S21" s="31"/>
      <c r="T21" s="31"/>
      <c r="U21" s="31"/>
    </row>
    <row r="22" spans="1:21" s="11" customFormat="1" ht="15" customHeight="1" x14ac:dyDescent="0.25">
      <c r="A22" s="243">
        <v>16</v>
      </c>
      <c r="B22" s="64" t="s">
        <v>96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>
        <f t="shared" si="2"/>
        <v>0</v>
      </c>
      <c r="P22" s="10"/>
      <c r="Q22" s="31"/>
      <c r="R22" s="31"/>
      <c r="S22" s="31"/>
      <c r="T22" s="31"/>
      <c r="U22" s="31"/>
    </row>
    <row r="23" spans="1:21" s="11" customFormat="1" ht="15" customHeight="1" x14ac:dyDescent="0.25">
      <c r="A23" s="243">
        <v>17</v>
      </c>
      <c r="B23" s="114" t="s">
        <v>510</v>
      </c>
      <c r="C23" s="110">
        <f t="shared" ref="C23:N23" si="3">SUM(C17:C22)</f>
        <v>20490</v>
      </c>
      <c r="D23" s="110">
        <f t="shared" si="3"/>
        <v>37517</v>
      </c>
      <c r="E23" s="110">
        <f t="shared" si="3"/>
        <v>56025</v>
      </c>
      <c r="F23" s="110">
        <f t="shared" si="3"/>
        <v>51017</v>
      </c>
      <c r="G23" s="110">
        <f t="shared" si="3"/>
        <v>73872</v>
      </c>
      <c r="H23" s="110">
        <f t="shared" si="3"/>
        <v>27212</v>
      </c>
      <c r="I23" s="110">
        <f t="shared" si="3"/>
        <v>31722</v>
      </c>
      <c r="J23" s="110">
        <f t="shared" si="3"/>
        <v>31421</v>
      </c>
      <c r="K23" s="110">
        <f t="shared" si="3"/>
        <v>63983</v>
      </c>
      <c r="L23" s="110">
        <f t="shared" si="3"/>
        <v>31397</v>
      </c>
      <c r="M23" s="110">
        <f t="shared" si="3"/>
        <v>29193</v>
      </c>
      <c r="N23" s="110">
        <f t="shared" si="3"/>
        <v>77589</v>
      </c>
      <c r="O23" s="249">
        <f t="shared" si="2"/>
        <v>531438</v>
      </c>
      <c r="P23" s="10"/>
      <c r="Q23" s="31"/>
      <c r="R23" s="31"/>
      <c r="S23" s="31"/>
      <c r="T23" s="31"/>
      <c r="U23" s="31"/>
    </row>
    <row r="24" spans="1:21" s="11" customFormat="1" ht="15" customHeight="1" x14ac:dyDescent="0.25">
      <c r="A24" s="243">
        <v>18</v>
      </c>
      <c r="B24" s="64" t="s">
        <v>575</v>
      </c>
      <c r="C24" s="34">
        <f t="shared" ref="C24:N24" si="4">C15-C23</f>
        <v>237024</v>
      </c>
      <c r="D24" s="34">
        <f t="shared" si="4"/>
        <v>-28927</v>
      </c>
      <c r="E24" s="34">
        <f t="shared" si="4"/>
        <v>104846</v>
      </c>
      <c r="F24" s="34">
        <f t="shared" si="4"/>
        <v>-27427</v>
      </c>
      <c r="G24" s="34">
        <f t="shared" si="4"/>
        <v>-50589</v>
      </c>
      <c r="H24" s="34">
        <f t="shared" si="4"/>
        <v>778</v>
      </c>
      <c r="I24" s="34">
        <f t="shared" si="4"/>
        <v>-632</v>
      </c>
      <c r="J24" s="34">
        <f t="shared" si="4"/>
        <v>-331</v>
      </c>
      <c r="K24" s="34">
        <f t="shared" si="4"/>
        <v>-42985</v>
      </c>
      <c r="L24" s="34">
        <f t="shared" si="4"/>
        <v>-8807</v>
      </c>
      <c r="M24" s="34">
        <f t="shared" si="4"/>
        <v>-11083</v>
      </c>
      <c r="N24" s="34">
        <f t="shared" si="4"/>
        <v>-63542</v>
      </c>
      <c r="O24" s="34">
        <f t="shared" si="2"/>
        <v>108325</v>
      </c>
      <c r="P24" s="10"/>
      <c r="Q24" s="31"/>
      <c r="R24" s="31"/>
      <c r="S24" s="31"/>
      <c r="T24" s="31"/>
      <c r="U24" s="31"/>
    </row>
    <row r="26" spans="1:21" x14ac:dyDescent="0.25">
      <c r="N26" s="32"/>
    </row>
    <row r="27" spans="1:21" x14ac:dyDescent="0.2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8" spans="1:21" x14ac:dyDescent="0.25">
      <c r="D28" s="32"/>
      <c r="F28" s="32"/>
      <c r="I28" s="32"/>
      <c r="L28" s="32"/>
    </row>
    <row r="30" spans="1:21" x14ac:dyDescent="0.25"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</sheetData>
  <sheetProtection selectLockedCells="1" selectUnlockedCells="1"/>
  <mergeCells count="3">
    <mergeCell ref="A4:O4"/>
    <mergeCell ref="B8:O8"/>
    <mergeCell ref="B16:O16"/>
  </mergeCells>
  <phoneticPr fontId="16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Normal="100" workbookViewId="0">
      <selection activeCell="A7" sqref="A7:O7"/>
    </sheetView>
  </sheetViews>
  <sheetFormatPr defaultColWidth="9.109375" defaultRowHeight="13.2" x14ac:dyDescent="0.25"/>
  <cols>
    <col min="1" max="1" width="5.33203125" style="40" customWidth="1"/>
    <col min="2" max="2" width="24.6640625" style="40" customWidth="1"/>
    <col min="3" max="15" width="7.6640625" style="40" customWidth="1"/>
    <col min="16" max="16384" width="9.109375" style="39"/>
  </cols>
  <sheetData>
    <row r="1" spans="1:15" s="42" customFormat="1" ht="15" customHeight="1" x14ac:dyDescent="0.25">
      <c r="A1" s="293" t="s">
        <v>559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</row>
    <row r="2" spans="1:15" s="42" customFormat="1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38" t="str">
        <f>'1. melléklet'!H2</f>
        <v>az  /2022. (   ) önkormányzati rendelethez</v>
      </c>
    </row>
    <row r="3" spans="1:15" s="42" customFormat="1" ht="15" customHeight="1" x14ac:dyDescent="0.25">
      <c r="A3" s="41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s="42" customFormat="1" ht="15" customHeight="1" x14ac:dyDescent="0.25">
      <c r="A4" s="41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s="42" customFormat="1" ht="15" customHeight="1" x14ac:dyDescent="0.25">
      <c r="A5" s="287" t="s">
        <v>577</v>
      </c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</row>
    <row r="6" spans="1:15" s="42" customFormat="1" ht="15" customHeight="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s="42" customFormat="1" ht="15" customHeight="1" x14ac:dyDescent="0.25">
      <c r="A7" s="247"/>
      <c r="B7" s="244" t="s">
        <v>33</v>
      </c>
      <c r="C7" s="245" t="s">
        <v>34</v>
      </c>
      <c r="D7" s="245" t="s">
        <v>35</v>
      </c>
      <c r="E7" s="245" t="s">
        <v>36</v>
      </c>
      <c r="F7" s="245" t="s">
        <v>37</v>
      </c>
      <c r="G7" s="245" t="s">
        <v>38</v>
      </c>
      <c r="H7" s="245" t="s">
        <v>39</v>
      </c>
      <c r="I7" s="245" t="s">
        <v>40</v>
      </c>
      <c r="J7" s="245" t="s">
        <v>113</v>
      </c>
      <c r="K7" s="245" t="s">
        <v>41</v>
      </c>
      <c r="L7" s="245" t="s">
        <v>42</v>
      </c>
      <c r="M7" s="245" t="s">
        <v>114</v>
      </c>
      <c r="N7" s="245" t="s">
        <v>427</v>
      </c>
      <c r="O7" s="245" t="s">
        <v>426</v>
      </c>
    </row>
    <row r="8" spans="1:15" s="42" customFormat="1" ht="15" customHeight="1" x14ac:dyDescent="0.25">
      <c r="A8" s="245">
        <v>1</v>
      </c>
      <c r="B8" s="245" t="s">
        <v>1</v>
      </c>
      <c r="C8" s="245" t="s">
        <v>74</v>
      </c>
      <c r="D8" s="245" t="s">
        <v>75</v>
      </c>
      <c r="E8" s="245" t="s">
        <v>76</v>
      </c>
      <c r="F8" s="245" t="s">
        <v>77</v>
      </c>
      <c r="G8" s="245" t="s">
        <v>78</v>
      </c>
      <c r="H8" s="245" t="s">
        <v>79</v>
      </c>
      <c r="I8" s="245" t="s">
        <v>80</v>
      </c>
      <c r="J8" s="245" t="s">
        <v>81</v>
      </c>
      <c r="K8" s="245" t="s">
        <v>82</v>
      </c>
      <c r="L8" s="245" t="s">
        <v>83</v>
      </c>
      <c r="M8" s="245" t="s">
        <v>84</v>
      </c>
      <c r="N8" s="245" t="s">
        <v>85</v>
      </c>
      <c r="O8" s="245" t="s">
        <v>98</v>
      </c>
    </row>
    <row r="9" spans="1:15" s="42" customFormat="1" ht="15" customHeight="1" x14ac:dyDescent="0.25">
      <c r="A9" s="245">
        <v>2</v>
      </c>
      <c r="B9" s="294" t="s">
        <v>86</v>
      </c>
      <c r="C9" s="294"/>
      <c r="D9" s="294"/>
      <c r="E9" s="294"/>
      <c r="F9" s="294"/>
      <c r="G9" s="294"/>
      <c r="H9" s="294"/>
      <c r="I9" s="294"/>
      <c r="J9" s="294"/>
      <c r="K9" s="294"/>
      <c r="L9" s="294"/>
      <c r="M9" s="294"/>
      <c r="N9" s="294"/>
      <c r="O9" s="294"/>
    </row>
    <row r="10" spans="1:15" s="42" customFormat="1" ht="15" customHeight="1" x14ac:dyDescent="0.25">
      <c r="A10" s="245">
        <v>3</v>
      </c>
      <c r="B10" s="51" t="s">
        <v>87</v>
      </c>
      <c r="C10" s="52">
        <v>105</v>
      </c>
      <c r="D10" s="52">
        <v>105</v>
      </c>
      <c r="E10" s="52">
        <v>105</v>
      </c>
      <c r="F10" s="52">
        <v>105</v>
      </c>
      <c r="G10" s="52">
        <v>105</v>
      </c>
      <c r="H10" s="52">
        <v>105</v>
      </c>
      <c r="I10" s="52">
        <v>105</v>
      </c>
      <c r="J10" s="52">
        <v>105</v>
      </c>
      <c r="K10" s="52">
        <v>105</v>
      </c>
      <c r="L10" s="52">
        <v>105</v>
      </c>
      <c r="M10" s="52">
        <v>105</v>
      </c>
      <c r="N10" s="52">
        <v>105</v>
      </c>
      <c r="O10" s="52">
        <f>SUM(C10:N10)</f>
        <v>1260</v>
      </c>
    </row>
    <row r="11" spans="1:15" s="42" customFormat="1" ht="15" customHeight="1" x14ac:dyDescent="0.25">
      <c r="A11" s="245">
        <v>4</v>
      </c>
      <c r="B11" s="51" t="s">
        <v>88</v>
      </c>
      <c r="C11" s="52">
        <v>1996</v>
      </c>
      <c r="D11" s="52">
        <v>1996</v>
      </c>
      <c r="E11" s="52">
        <v>1996</v>
      </c>
      <c r="F11" s="52">
        <v>1996</v>
      </c>
      <c r="G11" s="52">
        <v>1996</v>
      </c>
      <c r="H11" s="52">
        <v>1996</v>
      </c>
      <c r="I11" s="52">
        <v>1996</v>
      </c>
      <c r="J11" s="52">
        <v>1996</v>
      </c>
      <c r="K11" s="52">
        <v>1996</v>
      </c>
      <c r="L11" s="52">
        <v>1996</v>
      </c>
      <c r="M11" s="52">
        <v>1996</v>
      </c>
      <c r="N11" s="52">
        <v>1997</v>
      </c>
      <c r="O11" s="52">
        <f>SUM(C11:N11)</f>
        <v>23953</v>
      </c>
    </row>
    <row r="12" spans="1:15" s="42" customFormat="1" ht="15" customHeight="1" x14ac:dyDescent="0.25">
      <c r="A12" s="245">
        <v>5</v>
      </c>
      <c r="B12" s="51" t="s">
        <v>89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</row>
    <row r="13" spans="1:15" s="42" customFormat="1" ht="15" customHeight="1" x14ac:dyDescent="0.25">
      <c r="A13" s="245">
        <v>6</v>
      </c>
      <c r="B13" s="51" t="s">
        <v>90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</row>
    <row r="14" spans="1:15" s="42" customFormat="1" ht="15" customHeight="1" x14ac:dyDescent="0.25">
      <c r="A14" s="245">
        <v>7</v>
      </c>
      <c r="B14" s="51" t="s">
        <v>91</v>
      </c>
      <c r="C14" s="52">
        <v>202</v>
      </c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>
        <f>SUM(C14:N14)</f>
        <v>202</v>
      </c>
    </row>
    <row r="15" spans="1:15" s="42" customFormat="1" ht="15" customHeight="1" x14ac:dyDescent="0.25">
      <c r="A15" s="245">
        <v>8</v>
      </c>
      <c r="B15" s="53" t="s">
        <v>508</v>
      </c>
      <c r="C15" s="54">
        <f>SUM(C10:C14)</f>
        <v>2303</v>
      </c>
      <c r="D15" s="54">
        <f t="shared" ref="D15:O15" si="0">SUM(D10:D14)</f>
        <v>2101</v>
      </c>
      <c r="E15" s="54">
        <f t="shared" si="0"/>
        <v>2101</v>
      </c>
      <c r="F15" s="54">
        <f t="shared" si="0"/>
        <v>2101</v>
      </c>
      <c r="G15" s="54">
        <f t="shared" si="0"/>
        <v>2101</v>
      </c>
      <c r="H15" s="54">
        <f t="shared" si="0"/>
        <v>2101</v>
      </c>
      <c r="I15" s="54">
        <f t="shared" si="0"/>
        <v>2101</v>
      </c>
      <c r="J15" s="54">
        <f t="shared" si="0"/>
        <v>2101</v>
      </c>
      <c r="K15" s="54">
        <f t="shared" si="0"/>
        <v>2101</v>
      </c>
      <c r="L15" s="54">
        <f t="shared" si="0"/>
        <v>2101</v>
      </c>
      <c r="M15" s="54">
        <f t="shared" si="0"/>
        <v>2101</v>
      </c>
      <c r="N15" s="54">
        <f t="shared" si="0"/>
        <v>2102</v>
      </c>
      <c r="O15" s="54">
        <f t="shared" si="0"/>
        <v>25415</v>
      </c>
    </row>
    <row r="16" spans="1:15" s="42" customFormat="1" ht="15" customHeight="1" x14ac:dyDescent="0.25">
      <c r="A16" s="245">
        <v>9</v>
      </c>
      <c r="B16" s="294" t="s">
        <v>92</v>
      </c>
      <c r="C16" s="294"/>
      <c r="D16" s="294"/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4"/>
    </row>
    <row r="17" spans="1:15" s="42" customFormat="1" ht="15" customHeight="1" x14ac:dyDescent="0.25">
      <c r="A17" s="245">
        <v>10</v>
      </c>
      <c r="B17" s="51" t="s">
        <v>11</v>
      </c>
      <c r="C17" s="52">
        <v>2118</v>
      </c>
      <c r="D17" s="52">
        <v>2118</v>
      </c>
      <c r="E17" s="52">
        <v>2118</v>
      </c>
      <c r="F17" s="52">
        <v>2118</v>
      </c>
      <c r="G17" s="52">
        <v>2118</v>
      </c>
      <c r="H17" s="52">
        <v>2118</v>
      </c>
      <c r="I17" s="52">
        <v>2118</v>
      </c>
      <c r="J17" s="52">
        <v>2118</v>
      </c>
      <c r="K17" s="52">
        <v>2118</v>
      </c>
      <c r="L17" s="52">
        <v>2118</v>
      </c>
      <c r="M17" s="52">
        <v>2118</v>
      </c>
      <c r="N17" s="52">
        <v>2117</v>
      </c>
      <c r="O17" s="52">
        <f>SUM(C17:N17)</f>
        <v>25415</v>
      </c>
    </row>
    <row r="18" spans="1:15" s="42" customFormat="1" ht="15" customHeight="1" x14ac:dyDescent="0.25">
      <c r="A18" s="245">
        <v>11</v>
      </c>
      <c r="B18" s="51" t="s">
        <v>93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</row>
    <row r="19" spans="1:15" s="42" customFormat="1" ht="15" customHeight="1" x14ac:dyDescent="0.25">
      <c r="A19" s="245">
        <v>12</v>
      </c>
      <c r="B19" s="51" t="s">
        <v>94</v>
      </c>
      <c r="C19" s="52"/>
      <c r="D19" s="52"/>
      <c r="E19" s="52"/>
      <c r="F19" s="52"/>
      <c r="G19" s="52"/>
      <c r="H19" s="55"/>
      <c r="I19" s="52"/>
      <c r="J19" s="52"/>
      <c r="K19" s="52"/>
      <c r="L19" s="52"/>
      <c r="M19" s="52"/>
      <c r="N19" s="52"/>
      <c r="O19" s="52"/>
    </row>
    <row r="20" spans="1:15" s="42" customFormat="1" ht="15" customHeight="1" x14ac:dyDescent="0.25">
      <c r="A20" s="245">
        <v>13</v>
      </c>
      <c r="B20" s="51" t="s">
        <v>95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</row>
    <row r="21" spans="1:15" s="42" customFormat="1" ht="15" customHeight="1" x14ac:dyDescent="0.25">
      <c r="A21" s="245">
        <v>14</v>
      </c>
      <c r="B21" s="51" t="s">
        <v>96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</row>
    <row r="22" spans="1:15" s="42" customFormat="1" ht="15" customHeight="1" x14ac:dyDescent="0.25">
      <c r="A22" s="245">
        <v>15</v>
      </c>
      <c r="B22" s="53" t="s">
        <v>510</v>
      </c>
      <c r="C22" s="54">
        <f>SUM(C17:C21)</f>
        <v>2118</v>
      </c>
      <c r="D22" s="54">
        <f t="shared" ref="D22:N22" si="1">SUM(D17:D21)</f>
        <v>2118</v>
      </c>
      <c r="E22" s="54">
        <f t="shared" si="1"/>
        <v>2118</v>
      </c>
      <c r="F22" s="54">
        <f t="shared" si="1"/>
        <v>2118</v>
      </c>
      <c r="G22" s="54">
        <f t="shared" si="1"/>
        <v>2118</v>
      </c>
      <c r="H22" s="54">
        <f t="shared" si="1"/>
        <v>2118</v>
      </c>
      <c r="I22" s="54">
        <f t="shared" si="1"/>
        <v>2118</v>
      </c>
      <c r="J22" s="54">
        <f t="shared" si="1"/>
        <v>2118</v>
      </c>
      <c r="K22" s="54">
        <f t="shared" si="1"/>
        <v>2118</v>
      </c>
      <c r="L22" s="54">
        <f t="shared" si="1"/>
        <v>2118</v>
      </c>
      <c r="M22" s="54">
        <f t="shared" si="1"/>
        <v>2118</v>
      </c>
      <c r="N22" s="54">
        <f t="shared" si="1"/>
        <v>2117</v>
      </c>
      <c r="O22" s="54">
        <f>SUM(C22:N22)</f>
        <v>25415</v>
      </c>
    </row>
    <row r="23" spans="1:15" s="42" customFormat="1" ht="15" customHeight="1" x14ac:dyDescent="0.25">
      <c r="A23" s="245">
        <v>16</v>
      </c>
      <c r="B23" s="51" t="s">
        <v>575</v>
      </c>
      <c r="C23" s="52">
        <f>C15-C22</f>
        <v>185</v>
      </c>
      <c r="D23" s="52">
        <f t="shared" ref="D23:N23" si="2">D15-D22</f>
        <v>-17</v>
      </c>
      <c r="E23" s="52">
        <f t="shared" si="2"/>
        <v>-17</v>
      </c>
      <c r="F23" s="52">
        <f t="shared" si="2"/>
        <v>-17</v>
      </c>
      <c r="G23" s="52">
        <f t="shared" si="2"/>
        <v>-17</v>
      </c>
      <c r="H23" s="52">
        <f t="shared" si="2"/>
        <v>-17</v>
      </c>
      <c r="I23" s="52">
        <f t="shared" si="2"/>
        <v>-17</v>
      </c>
      <c r="J23" s="52">
        <f t="shared" si="2"/>
        <v>-17</v>
      </c>
      <c r="K23" s="52">
        <f t="shared" si="2"/>
        <v>-17</v>
      </c>
      <c r="L23" s="52">
        <f t="shared" si="2"/>
        <v>-17</v>
      </c>
      <c r="M23" s="52">
        <f t="shared" si="2"/>
        <v>-17</v>
      </c>
      <c r="N23" s="52">
        <f t="shared" si="2"/>
        <v>-15</v>
      </c>
      <c r="O23" s="52">
        <f>SUM(C23:N23)</f>
        <v>0</v>
      </c>
    </row>
  </sheetData>
  <mergeCells count="4">
    <mergeCell ref="A1:O1"/>
    <mergeCell ref="A5:O5"/>
    <mergeCell ref="B9:O9"/>
    <mergeCell ref="B16:O16"/>
  </mergeCells>
  <phoneticPr fontId="16" type="noConversion"/>
  <pageMargins left="0.75" right="0.75" top="1" bottom="1" header="0.5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Normal="100" workbookViewId="0"/>
  </sheetViews>
  <sheetFormatPr defaultColWidth="9.109375" defaultRowHeight="13.2" x14ac:dyDescent="0.25"/>
  <cols>
    <col min="1" max="1" width="5.44140625" style="39" customWidth="1"/>
    <col min="2" max="2" width="37.88671875" style="39" customWidth="1"/>
    <col min="3" max="6" width="11.6640625" style="39" customWidth="1"/>
    <col min="7" max="16384" width="9.109375" style="39"/>
  </cols>
  <sheetData>
    <row r="1" spans="1:6" s="49" customFormat="1" ht="15" customHeight="1" x14ac:dyDescent="0.25">
      <c r="A1" s="44"/>
      <c r="B1" s="44"/>
      <c r="C1" s="44"/>
      <c r="D1" s="44"/>
      <c r="F1" s="86" t="s">
        <v>571</v>
      </c>
    </row>
    <row r="2" spans="1:6" s="49" customFormat="1" ht="15" customHeight="1" x14ac:dyDescent="0.25">
      <c r="A2" s="43"/>
      <c r="B2" s="43"/>
      <c r="C2" s="43"/>
      <c r="D2" s="43"/>
      <c r="F2" s="48" t="str">
        <f>'1. melléklet'!H2</f>
        <v>az  /2022. (   ) önkormányzati rendelethez</v>
      </c>
    </row>
    <row r="3" spans="1:6" s="49" customFormat="1" ht="15" customHeight="1" x14ac:dyDescent="0.25">
      <c r="A3" s="43"/>
      <c r="B3" s="43"/>
      <c r="C3" s="43"/>
      <c r="D3" s="43"/>
      <c r="E3" s="48"/>
      <c r="F3" s="43"/>
    </row>
    <row r="4" spans="1:6" s="49" customFormat="1" ht="15" customHeight="1" x14ac:dyDescent="0.25"/>
    <row r="5" spans="1:6" s="49" customFormat="1" ht="15" customHeight="1" x14ac:dyDescent="0.25">
      <c r="A5" s="287" t="s">
        <v>573</v>
      </c>
      <c r="B5" s="287"/>
      <c r="C5" s="287"/>
      <c r="D5" s="287"/>
      <c r="E5" s="287"/>
      <c r="F5" s="287"/>
    </row>
    <row r="6" spans="1:6" s="49" customFormat="1" ht="15" customHeight="1" x14ac:dyDescent="0.25">
      <c r="A6" s="287"/>
      <c r="B6" s="287"/>
      <c r="C6" s="287"/>
      <c r="D6" s="287"/>
      <c r="E6" s="287"/>
      <c r="F6" s="287"/>
    </row>
    <row r="7" spans="1:6" s="49" customFormat="1" ht="15" customHeight="1" x14ac:dyDescent="0.25"/>
    <row r="8" spans="1:6" s="49" customFormat="1" ht="15" customHeight="1" x14ac:dyDescent="0.25">
      <c r="A8" s="216"/>
      <c r="B8" s="216" t="s">
        <v>33</v>
      </c>
      <c r="C8" s="216" t="s">
        <v>34</v>
      </c>
      <c r="D8" s="216" t="s">
        <v>35</v>
      </c>
      <c r="E8" s="216" t="s">
        <v>36</v>
      </c>
      <c r="F8" s="216" t="s">
        <v>37</v>
      </c>
    </row>
    <row r="9" spans="1:6" s="49" customFormat="1" ht="36" x14ac:dyDescent="0.25">
      <c r="A9" s="239">
        <v>1</v>
      </c>
      <c r="B9" s="239" t="s">
        <v>313</v>
      </c>
      <c r="C9" s="240" t="s">
        <v>314</v>
      </c>
      <c r="D9" s="241" t="s">
        <v>315</v>
      </c>
      <c r="E9" s="240" t="s">
        <v>550</v>
      </c>
      <c r="F9" s="241" t="s">
        <v>551</v>
      </c>
    </row>
    <row r="10" spans="1:6" s="49" customFormat="1" ht="36" x14ac:dyDescent="0.25">
      <c r="A10" s="242">
        <v>2</v>
      </c>
      <c r="B10" s="97" t="s">
        <v>572</v>
      </c>
      <c r="C10" s="91"/>
      <c r="D10" s="91"/>
      <c r="E10" s="91">
        <v>3400000</v>
      </c>
      <c r="F10" s="91">
        <v>0</v>
      </c>
    </row>
    <row r="11" spans="1:6" s="49" customFormat="1" ht="36" x14ac:dyDescent="0.25">
      <c r="A11" s="239">
        <v>3</v>
      </c>
      <c r="B11" s="97" t="s">
        <v>554</v>
      </c>
      <c r="C11" s="91">
        <v>134781150</v>
      </c>
      <c r="D11" s="91">
        <v>134781150</v>
      </c>
      <c r="E11" s="91">
        <v>134781150</v>
      </c>
      <c r="F11" s="91">
        <v>134781150</v>
      </c>
    </row>
    <row r="12" spans="1:6" s="49" customFormat="1" ht="16.5" customHeight="1" x14ac:dyDescent="0.25">
      <c r="A12" s="242">
        <v>4</v>
      </c>
      <c r="B12" s="97" t="s">
        <v>555</v>
      </c>
      <c r="C12" s="91">
        <v>11011560</v>
      </c>
      <c r="D12" s="91">
        <v>11845148</v>
      </c>
      <c r="E12" s="91">
        <v>11011560</v>
      </c>
      <c r="F12" s="91">
        <v>11845148</v>
      </c>
    </row>
  </sheetData>
  <mergeCells count="2">
    <mergeCell ref="A5:F5"/>
    <mergeCell ref="A6:F6"/>
  </mergeCells>
  <phoneticPr fontId="16" type="noConversion"/>
  <pageMargins left="0.75" right="0.75" top="1" bottom="1" header="0.5" footer="0.5"/>
  <pageSetup paperSize="9" scale="9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Normal="100" workbookViewId="0"/>
  </sheetViews>
  <sheetFormatPr defaultColWidth="9.109375" defaultRowHeight="13.2" x14ac:dyDescent="0.25"/>
  <cols>
    <col min="1" max="4" width="9.109375" style="40"/>
    <col min="5" max="5" width="7.44140625" style="40" customWidth="1"/>
    <col min="6" max="6" width="11.44140625" style="40" customWidth="1"/>
    <col min="7" max="9" width="9.109375" style="40"/>
    <col min="10" max="16384" width="9.109375" style="39"/>
  </cols>
  <sheetData>
    <row r="1" spans="1:9" s="42" customFormat="1" ht="15" customHeight="1" x14ac:dyDescent="0.25">
      <c r="B1" s="44"/>
      <c r="C1" s="44"/>
      <c r="D1" s="44"/>
      <c r="E1" s="44"/>
      <c r="F1" s="44"/>
      <c r="G1" s="44"/>
      <c r="H1" s="44"/>
      <c r="I1" s="44" t="s">
        <v>578</v>
      </c>
    </row>
    <row r="2" spans="1:9" s="42" customFormat="1" ht="15" customHeight="1" x14ac:dyDescent="0.25">
      <c r="A2" s="44"/>
      <c r="B2" s="44"/>
      <c r="C2" s="44"/>
      <c r="D2" s="44"/>
      <c r="E2" s="44"/>
      <c r="F2" s="44"/>
      <c r="G2" s="44"/>
      <c r="H2" s="44"/>
      <c r="I2" s="38" t="str">
        <f>'1. melléklet'!H2</f>
        <v>az  /2022. (   ) önkormányzati rendelethez</v>
      </c>
    </row>
    <row r="3" spans="1:9" s="42" customFormat="1" ht="15" customHeight="1" x14ac:dyDescent="0.25">
      <c r="A3" s="43"/>
      <c r="B3" s="43"/>
      <c r="C3" s="43"/>
      <c r="D3" s="43"/>
      <c r="E3" s="43"/>
      <c r="F3" s="43"/>
      <c r="G3" s="43"/>
      <c r="H3" s="43"/>
      <c r="I3" s="43"/>
    </row>
    <row r="4" spans="1:9" s="42" customFormat="1" ht="15" customHeight="1" x14ac:dyDescent="0.25">
      <c r="A4" s="43"/>
      <c r="B4" s="43"/>
      <c r="C4" s="43"/>
      <c r="D4" s="43"/>
      <c r="E4" s="43"/>
      <c r="F4" s="43"/>
      <c r="G4" s="43"/>
      <c r="H4" s="43"/>
      <c r="I4" s="43"/>
    </row>
    <row r="5" spans="1:9" s="42" customFormat="1" ht="15" customHeight="1" x14ac:dyDescent="0.25">
      <c r="A5" s="295" t="s">
        <v>105</v>
      </c>
      <c r="B5" s="295"/>
      <c r="C5" s="295"/>
      <c r="D5" s="295"/>
      <c r="E5" s="295"/>
      <c r="F5" s="295"/>
      <c r="G5" s="295"/>
      <c r="H5" s="295"/>
      <c r="I5" s="295"/>
    </row>
    <row r="6" spans="1:9" s="42" customFormat="1" ht="15" customHeight="1" x14ac:dyDescent="0.25">
      <c r="A6" s="92"/>
      <c r="B6" s="92"/>
      <c r="C6" s="92"/>
      <c r="D6" s="92"/>
      <c r="E6" s="92"/>
      <c r="F6" s="92"/>
      <c r="G6" s="92"/>
      <c r="H6" s="92"/>
      <c r="I6" s="92"/>
    </row>
    <row r="7" spans="1:9" s="42" customFormat="1" ht="15" customHeight="1" x14ac:dyDescent="0.25">
      <c r="A7" s="92"/>
      <c r="B7" s="92"/>
      <c r="C7" s="92"/>
      <c r="D7" s="92"/>
      <c r="E7" s="92"/>
      <c r="F7" s="92"/>
      <c r="G7" s="92"/>
      <c r="H7" s="92"/>
      <c r="I7" s="92"/>
    </row>
    <row r="8" spans="1:9" s="42" customFormat="1" ht="15" customHeight="1" x14ac:dyDescent="0.25">
      <c r="A8" s="92" t="s">
        <v>337</v>
      </c>
      <c r="B8" s="92"/>
      <c r="C8" s="92"/>
      <c r="D8" s="92"/>
      <c r="E8" s="92"/>
      <c r="F8" s="92"/>
      <c r="G8" s="92"/>
      <c r="H8" s="92"/>
      <c r="I8" s="92"/>
    </row>
    <row r="9" spans="1:9" s="42" customFormat="1" ht="15" customHeight="1" x14ac:dyDescent="0.25">
      <c r="A9" s="92"/>
      <c r="B9" s="92"/>
      <c r="C9" s="92"/>
      <c r="D9" s="92"/>
      <c r="E9" s="92"/>
      <c r="F9" s="92"/>
      <c r="G9" s="92"/>
      <c r="H9" s="92"/>
      <c r="I9" s="92"/>
    </row>
    <row r="10" spans="1:9" s="42" customFormat="1" ht="15" customHeight="1" x14ac:dyDescent="0.25">
      <c r="A10" s="92"/>
      <c r="B10" s="92"/>
      <c r="C10" s="92"/>
      <c r="D10" s="92"/>
      <c r="E10" s="92"/>
      <c r="F10" s="92"/>
      <c r="G10" s="92"/>
      <c r="H10" s="92"/>
      <c r="I10" s="92"/>
    </row>
    <row r="11" spans="1:9" s="42" customFormat="1" ht="15" customHeight="1" x14ac:dyDescent="0.25">
      <c r="A11" s="92"/>
      <c r="B11" s="92"/>
      <c r="C11" s="92"/>
      <c r="D11" s="92"/>
      <c r="E11" s="92"/>
      <c r="F11" s="92"/>
      <c r="G11" s="92"/>
      <c r="H11" s="92"/>
      <c r="I11" s="92"/>
    </row>
    <row r="12" spans="1:9" s="42" customFormat="1" ht="15" customHeight="1" x14ac:dyDescent="0.25">
      <c r="A12" s="92" t="s">
        <v>106</v>
      </c>
      <c r="B12" s="92"/>
      <c r="C12" s="92"/>
      <c r="D12" s="92"/>
      <c r="E12" s="92"/>
      <c r="F12" s="98" t="s">
        <v>331</v>
      </c>
      <c r="G12" s="92"/>
      <c r="H12" s="92"/>
      <c r="I12" s="92"/>
    </row>
    <row r="13" spans="1:9" s="42" customFormat="1" ht="15" customHeight="1" x14ac:dyDescent="0.25">
      <c r="A13" s="92"/>
      <c r="B13" s="92"/>
      <c r="C13" s="92"/>
      <c r="D13" s="92"/>
      <c r="E13" s="92"/>
      <c r="F13" s="98"/>
      <c r="G13" s="92"/>
      <c r="H13" s="92"/>
      <c r="I13" s="92"/>
    </row>
    <row r="14" spans="1:9" s="42" customFormat="1" ht="15" customHeight="1" x14ac:dyDescent="0.25">
      <c r="A14" s="92" t="s">
        <v>107</v>
      </c>
      <c r="B14" s="92"/>
      <c r="C14" s="92"/>
      <c r="D14" s="92"/>
      <c r="E14" s="92"/>
      <c r="F14" s="98" t="s">
        <v>332</v>
      </c>
      <c r="G14" s="92"/>
      <c r="H14" s="92"/>
      <c r="I14" s="92"/>
    </row>
    <row r="15" spans="1:9" s="42" customFormat="1" ht="15" customHeight="1" x14ac:dyDescent="0.25">
      <c r="A15" s="92" t="s">
        <v>108</v>
      </c>
      <c r="B15" s="92"/>
      <c r="C15" s="92"/>
      <c r="D15" s="92"/>
      <c r="E15" s="92"/>
      <c r="F15" s="98"/>
      <c r="G15" s="92"/>
      <c r="H15" s="92"/>
      <c r="I15" s="92"/>
    </row>
    <row r="16" spans="1:9" s="42" customFormat="1" ht="15" customHeight="1" x14ac:dyDescent="0.25">
      <c r="A16" s="92" t="s">
        <v>109</v>
      </c>
      <c r="B16" s="92"/>
      <c r="C16" s="92"/>
      <c r="D16" s="92"/>
      <c r="E16" s="92"/>
      <c r="F16" s="98" t="s">
        <v>332</v>
      </c>
      <c r="G16" s="92"/>
      <c r="H16" s="92"/>
      <c r="I16" s="92"/>
    </row>
    <row r="17" spans="1:9" s="42" customFormat="1" ht="15" customHeight="1" x14ac:dyDescent="0.25">
      <c r="A17" s="92"/>
      <c r="B17" s="92"/>
      <c r="C17" s="92"/>
      <c r="D17" s="92"/>
      <c r="E17" s="92"/>
      <c r="F17" s="98"/>
      <c r="G17" s="92"/>
      <c r="H17" s="92"/>
      <c r="I17" s="92"/>
    </row>
    <row r="18" spans="1:9" s="42" customFormat="1" ht="15" customHeight="1" x14ac:dyDescent="0.25">
      <c r="A18" s="92" t="s">
        <v>110</v>
      </c>
      <c r="B18" s="92"/>
      <c r="C18" s="92"/>
      <c r="D18" s="92"/>
      <c r="E18" s="92"/>
      <c r="F18" s="98" t="s">
        <v>333</v>
      </c>
      <c r="G18" s="92"/>
      <c r="H18" s="92"/>
      <c r="I18" s="92"/>
    </row>
    <row r="19" spans="1:9" s="42" customFormat="1" ht="15" customHeight="1" x14ac:dyDescent="0.25">
      <c r="A19" s="92"/>
      <c r="B19" s="92"/>
      <c r="C19" s="92"/>
      <c r="D19" s="92"/>
      <c r="E19" s="92"/>
      <c r="F19" s="92"/>
      <c r="G19" s="92"/>
      <c r="H19" s="92"/>
      <c r="I19" s="92"/>
    </row>
    <row r="20" spans="1:9" s="42" customFormat="1" ht="15" customHeight="1" x14ac:dyDescent="0.25">
      <c r="A20" s="92"/>
      <c r="B20" s="92"/>
      <c r="C20" s="92"/>
      <c r="D20" s="92"/>
      <c r="E20" s="92"/>
      <c r="F20" s="92"/>
      <c r="G20" s="92"/>
      <c r="H20" s="92"/>
      <c r="I20" s="92"/>
    </row>
    <row r="21" spans="1:9" s="42" customFormat="1" ht="15" customHeight="1" x14ac:dyDescent="0.25">
      <c r="A21" s="92" t="s">
        <v>111</v>
      </c>
      <c r="B21" s="92"/>
      <c r="C21" s="92"/>
      <c r="D21" s="92"/>
      <c r="E21" s="92"/>
      <c r="F21" s="92"/>
      <c r="G21" s="92"/>
      <c r="H21" s="92"/>
      <c r="I21" s="92"/>
    </row>
  </sheetData>
  <mergeCells count="1">
    <mergeCell ref="A5:I5"/>
  </mergeCells>
  <phoneticPr fontId="16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workbookViewId="0"/>
  </sheetViews>
  <sheetFormatPr defaultColWidth="11.5546875" defaultRowHeight="13.2" x14ac:dyDescent="0.25"/>
  <cols>
    <col min="1" max="1" width="4.6640625" style="1" customWidth="1"/>
    <col min="2" max="2" width="30.33203125" style="1" bestFit="1" customWidth="1"/>
    <col min="3" max="6" width="10.44140625" style="1" customWidth="1"/>
    <col min="7" max="7" width="30.33203125" style="1" customWidth="1"/>
    <col min="8" max="9" width="10.44140625" style="1" customWidth="1"/>
    <col min="10" max="11" width="10.44140625" customWidth="1"/>
    <col min="12" max="12" width="9.109375" customWidth="1"/>
    <col min="13" max="13" width="10.6640625" style="224" customWidth="1"/>
    <col min="14" max="251" width="9.109375" customWidth="1"/>
  </cols>
  <sheetData>
    <row r="1" spans="1:13" s="11" customFormat="1" ht="15" customHeight="1" x14ac:dyDescent="0.25">
      <c r="B1" s="16"/>
      <c r="C1" s="16"/>
      <c r="D1" s="16"/>
      <c r="E1" s="16"/>
      <c r="F1" s="16"/>
      <c r="G1" s="16"/>
      <c r="K1" s="2" t="s">
        <v>283</v>
      </c>
      <c r="M1" s="223"/>
    </row>
    <row r="2" spans="1:13" s="11" customFormat="1" ht="15" customHeight="1" x14ac:dyDescent="0.25">
      <c r="A2" s="3"/>
      <c r="B2" s="3"/>
      <c r="C2" s="3"/>
      <c r="D2" s="3"/>
      <c r="E2" s="3"/>
      <c r="F2" s="3"/>
      <c r="G2" s="3"/>
      <c r="K2" s="2" t="str">
        <f>'1. melléklet'!H2</f>
        <v>az  /2022. (   ) önkormányzati rendelethez</v>
      </c>
      <c r="M2" s="223"/>
    </row>
    <row r="3" spans="1:13" s="11" customFormat="1" ht="6" customHeight="1" x14ac:dyDescent="0.25">
      <c r="A3" s="13"/>
      <c r="B3" s="14"/>
      <c r="C3" s="14"/>
      <c r="D3" s="14"/>
      <c r="E3" s="14"/>
      <c r="F3" s="14"/>
      <c r="G3" s="14"/>
      <c r="H3" s="14"/>
      <c r="I3" s="14"/>
      <c r="M3" s="223"/>
    </row>
    <row r="4" spans="1:13" s="11" customFormat="1" ht="15" customHeight="1" x14ac:dyDescent="0.25">
      <c r="A4" s="269" t="s">
        <v>489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M4" s="223"/>
    </row>
    <row r="5" spans="1:13" s="11" customFormat="1" ht="6" customHeight="1" x14ac:dyDescent="0.25">
      <c r="A5" s="13"/>
      <c r="B5" s="14"/>
      <c r="C5" s="14"/>
      <c r="D5" s="14"/>
      <c r="E5" s="14"/>
      <c r="F5" s="14"/>
      <c r="G5" s="13"/>
      <c r="H5" s="14"/>
      <c r="I5" s="14"/>
      <c r="M5" s="223"/>
    </row>
    <row r="6" spans="1:13" s="11" customFormat="1" x14ac:dyDescent="0.25">
      <c r="A6" s="102"/>
      <c r="B6" s="102" t="s">
        <v>33</v>
      </c>
      <c r="C6" s="101" t="s">
        <v>34</v>
      </c>
      <c r="D6" s="101" t="s">
        <v>35</v>
      </c>
      <c r="E6" s="101" t="s">
        <v>36</v>
      </c>
      <c r="F6" s="101" t="s">
        <v>37</v>
      </c>
      <c r="G6" s="101" t="s">
        <v>38</v>
      </c>
      <c r="H6" s="101" t="s">
        <v>39</v>
      </c>
      <c r="I6" s="101" t="s">
        <v>40</v>
      </c>
      <c r="J6" s="101" t="s">
        <v>113</v>
      </c>
      <c r="K6" s="101" t="s">
        <v>41</v>
      </c>
      <c r="M6" s="223"/>
    </row>
    <row r="7" spans="1:13" s="11" customFormat="1" ht="58.5" customHeight="1" x14ac:dyDescent="0.25">
      <c r="A7" s="101">
        <v>1</v>
      </c>
      <c r="B7" s="102" t="s">
        <v>1</v>
      </c>
      <c r="C7" s="101" t="s">
        <v>349</v>
      </c>
      <c r="D7" s="101" t="s">
        <v>365</v>
      </c>
      <c r="E7" s="101" t="s">
        <v>366</v>
      </c>
      <c r="F7" s="101" t="s">
        <v>364</v>
      </c>
      <c r="G7" s="102" t="s">
        <v>1</v>
      </c>
      <c r="H7" s="101" t="s">
        <v>349</v>
      </c>
      <c r="I7" s="101" t="s">
        <v>365</v>
      </c>
      <c r="J7" s="101" t="s">
        <v>366</v>
      </c>
      <c r="K7" s="101" t="s">
        <v>364</v>
      </c>
      <c r="M7" s="223"/>
    </row>
    <row r="8" spans="1:13" s="11" customFormat="1" ht="15" customHeight="1" x14ac:dyDescent="0.25">
      <c r="A8" s="102">
        <v>2</v>
      </c>
      <c r="B8" s="97" t="s">
        <v>189</v>
      </c>
      <c r="C8" s="34">
        <f>'3. melléklet'!E10</f>
        <v>47293338</v>
      </c>
      <c r="D8" s="34">
        <f>'3. melléklet'!F10</f>
        <v>63686920</v>
      </c>
      <c r="E8" s="34">
        <f>'3. melléklet'!G10</f>
        <v>63686920</v>
      </c>
      <c r="F8" s="34">
        <f>'3. melléklet'!H10</f>
        <v>54945543</v>
      </c>
      <c r="G8" s="64" t="s">
        <v>49</v>
      </c>
      <c r="H8" s="34">
        <f>'3. melléklet'!E51+'4. melléklet'!E20</f>
        <v>66544884</v>
      </c>
      <c r="I8" s="34">
        <f>'3. melléklet'!F51+'4. melléklet'!F20</f>
        <v>67330423</v>
      </c>
      <c r="J8" s="34">
        <f>'3. melléklet'!G51+'4. melléklet'!G20</f>
        <v>67330423</v>
      </c>
      <c r="K8" s="34">
        <f>'3. melléklet'!H51+'4. melléklet'!H20</f>
        <v>77038266</v>
      </c>
      <c r="M8" s="223"/>
    </row>
    <row r="9" spans="1:13" s="11" customFormat="1" ht="24" x14ac:dyDescent="0.25">
      <c r="A9" s="101">
        <v>3</v>
      </c>
      <c r="B9" s="97" t="s">
        <v>322</v>
      </c>
      <c r="C9" s="34">
        <f>'3. melléklet'!E17</f>
        <v>6081434</v>
      </c>
      <c r="D9" s="34">
        <f>'3. melléklet'!F17</f>
        <v>8618072</v>
      </c>
      <c r="E9" s="34">
        <f>'3. melléklet'!G17</f>
        <v>8618072</v>
      </c>
      <c r="F9" s="34">
        <f>'3. melléklet'!H17</f>
        <v>23451270</v>
      </c>
      <c r="G9" s="64" t="s">
        <v>16</v>
      </c>
      <c r="H9" s="34">
        <f>'3. melléklet'!E63+'4. melléklet'!E30</f>
        <v>10781914</v>
      </c>
      <c r="I9" s="34">
        <f>'3. melléklet'!F63+'4. melléklet'!F30</f>
        <v>9834619</v>
      </c>
      <c r="J9" s="34">
        <f>'3. melléklet'!G63+'4. melléklet'!G30</f>
        <v>9834619</v>
      </c>
      <c r="K9" s="34">
        <f>'3. melléklet'!H63+'4. melléklet'!H30</f>
        <v>10318852</v>
      </c>
      <c r="M9" s="223"/>
    </row>
    <row r="10" spans="1:13" s="11" customFormat="1" ht="15" customHeight="1" x14ac:dyDescent="0.25">
      <c r="A10" s="145">
        <v>4</v>
      </c>
      <c r="B10" s="64" t="s">
        <v>197</v>
      </c>
      <c r="C10" s="34">
        <f>'3. melléklet'!E19</f>
        <v>55000000</v>
      </c>
      <c r="D10" s="34">
        <f>'3. melléklet'!F19</f>
        <v>61528909</v>
      </c>
      <c r="E10" s="34">
        <f>'3. melléklet'!G19</f>
        <v>61528909</v>
      </c>
      <c r="F10" s="34">
        <f>'3. melléklet'!H19</f>
        <v>61000000</v>
      </c>
      <c r="G10" s="64" t="s">
        <v>55</v>
      </c>
      <c r="H10" s="34">
        <f>'3. melléklet'!E64+'4. melléklet'!E31</f>
        <v>123795323</v>
      </c>
      <c r="I10" s="34">
        <f>'3. melléklet'!F64+'4. melléklet'!F31</f>
        <v>142676223</v>
      </c>
      <c r="J10" s="34">
        <f>'3. melléklet'!G64+'4. melléklet'!G31</f>
        <v>116594729</v>
      </c>
      <c r="K10" s="34">
        <f>'3. melléklet'!H64+'4. melléklet'!H31</f>
        <v>142612115</v>
      </c>
      <c r="M10" s="223"/>
    </row>
    <row r="11" spans="1:13" s="11" customFormat="1" ht="15" customHeight="1" x14ac:dyDescent="0.25">
      <c r="A11" s="101">
        <v>5</v>
      </c>
      <c r="B11" s="64" t="s">
        <v>198</v>
      </c>
      <c r="C11" s="34">
        <f>'3. melléklet'!E20</f>
        <v>31000000</v>
      </c>
      <c r="D11" s="34">
        <f>'3. melléklet'!F20</f>
        <v>36337041</v>
      </c>
      <c r="E11" s="34">
        <f>'3. melléklet'!G20</f>
        <v>36337041</v>
      </c>
      <c r="F11" s="34">
        <f>'3. melléklet'!H20</f>
        <v>34500000</v>
      </c>
      <c r="G11" s="64" t="s">
        <v>154</v>
      </c>
      <c r="H11" s="34">
        <f>'3. melléklet'!E74</f>
        <v>3000000</v>
      </c>
      <c r="I11" s="34">
        <f>'3. melléklet'!F74</f>
        <v>3150000</v>
      </c>
      <c r="J11" s="34">
        <f>'3. melléklet'!G74</f>
        <v>3097153</v>
      </c>
      <c r="K11" s="34">
        <f>'3. melléklet'!H74</f>
        <v>3000000</v>
      </c>
      <c r="M11" s="223"/>
    </row>
    <row r="12" spans="1:13" s="11" customFormat="1" ht="15" customHeight="1" x14ac:dyDescent="0.25">
      <c r="A12" s="145">
        <v>6</v>
      </c>
      <c r="B12" s="64" t="s">
        <v>204</v>
      </c>
      <c r="C12" s="34">
        <f>'3. melléklet'!E23</f>
        <v>500000</v>
      </c>
      <c r="D12" s="34">
        <f>'3. melléklet'!F23</f>
        <v>607690</v>
      </c>
      <c r="E12" s="34">
        <f>'3. melléklet'!G23</f>
        <v>607690</v>
      </c>
      <c r="F12" s="34">
        <f>'3. melléklet'!H23</f>
        <v>500000</v>
      </c>
      <c r="G12" s="64" t="s">
        <v>274</v>
      </c>
      <c r="H12" s="34">
        <f>'3. melléklet'!E76</f>
        <v>2000000</v>
      </c>
      <c r="I12" s="34">
        <f>'3. melléklet'!F76</f>
        <v>1291862</v>
      </c>
      <c r="J12" s="34">
        <f>'3. melléklet'!G76</f>
        <v>1291862</v>
      </c>
      <c r="K12" s="34">
        <f>'3. melléklet'!H76</f>
        <v>1687780</v>
      </c>
      <c r="M12" s="223"/>
    </row>
    <row r="13" spans="1:13" s="11" customFormat="1" ht="24" x14ac:dyDescent="0.25">
      <c r="A13" s="101">
        <v>7</v>
      </c>
      <c r="B13" s="64" t="s">
        <v>3</v>
      </c>
      <c r="C13" s="34">
        <f>'3. melléklet'!E24+'4. melléklet'!E9</f>
        <v>95717477</v>
      </c>
      <c r="D13" s="34">
        <f>'3. melléklet'!F24+'4. melléklet'!F9</f>
        <v>130401140</v>
      </c>
      <c r="E13" s="34">
        <f>'3. melléklet'!G24+'4. melléklet'!G9</f>
        <v>137867333</v>
      </c>
      <c r="F13" s="34">
        <f>'3. melléklet'!H24+'4. melléklet'!H9</f>
        <v>96236689</v>
      </c>
      <c r="G13" s="97" t="s">
        <v>317</v>
      </c>
      <c r="H13" s="34">
        <f>'3. melléklet'!E77</f>
        <v>20329643</v>
      </c>
      <c r="I13" s="34">
        <f>'3. melléklet'!F77</f>
        <v>22430000</v>
      </c>
      <c r="J13" s="34">
        <f>'3. melléklet'!G77</f>
        <v>21521027</v>
      </c>
      <c r="K13" s="34">
        <f>'3. melléklet'!H77</f>
        <v>25883425</v>
      </c>
      <c r="M13" s="223"/>
    </row>
    <row r="14" spans="1:13" s="11" customFormat="1" ht="24" x14ac:dyDescent="0.25">
      <c r="A14" s="145">
        <v>8</v>
      </c>
      <c r="B14" s="97" t="s">
        <v>220</v>
      </c>
      <c r="C14" s="71">
        <f>'3. melléklet'!E33</f>
        <v>0</v>
      </c>
      <c r="D14" s="71">
        <f>'3. melléklet'!F33</f>
        <v>1812000</v>
      </c>
      <c r="E14" s="71">
        <f>'3. melléklet'!G33</f>
        <v>1842561</v>
      </c>
      <c r="F14" s="71">
        <f>'3. melléklet'!H33</f>
        <v>0</v>
      </c>
      <c r="G14" s="97" t="s">
        <v>318</v>
      </c>
      <c r="H14" s="34">
        <f>'3. melléklet'!E78</f>
        <v>8895000</v>
      </c>
      <c r="I14" s="34">
        <f>'3. melléklet'!F78</f>
        <v>12485100</v>
      </c>
      <c r="J14" s="34">
        <f>'3. melléklet'!G78</f>
        <v>11602076</v>
      </c>
      <c r="K14" s="34">
        <f>'3. melléklet'!H78</f>
        <v>5900000</v>
      </c>
      <c r="M14" s="223"/>
    </row>
    <row r="15" spans="1:13" s="11" customFormat="1" ht="15" customHeight="1" x14ac:dyDescent="0.25">
      <c r="A15" s="101">
        <v>9</v>
      </c>
      <c r="B15" s="64"/>
      <c r="C15" s="71"/>
      <c r="D15" s="71"/>
      <c r="E15" s="71"/>
      <c r="F15" s="71"/>
      <c r="G15" s="64" t="s">
        <v>13</v>
      </c>
      <c r="H15" s="34">
        <f>'3. melléklet'!E79</f>
        <v>53276950</v>
      </c>
      <c r="I15" s="34">
        <f>'3. melléklet'!F79</f>
        <v>150740133</v>
      </c>
      <c r="J15" s="34">
        <f>'3. melléklet'!G79</f>
        <v>0</v>
      </c>
      <c r="K15" s="34">
        <f>'3. melléklet'!H79</f>
        <v>108325172</v>
      </c>
      <c r="M15" s="94"/>
    </row>
    <row r="16" spans="1:13" s="11" customFormat="1" ht="15" customHeight="1" x14ac:dyDescent="0.25">
      <c r="A16" s="145">
        <v>10</v>
      </c>
      <c r="B16" s="64" t="s">
        <v>22</v>
      </c>
      <c r="C16" s="34">
        <f>SUM(C8:C15)</f>
        <v>235592249</v>
      </c>
      <c r="D16" s="34">
        <f>SUM(D8:D15)</f>
        <v>302991772</v>
      </c>
      <c r="E16" s="34">
        <f>SUM(E8:E15)</f>
        <v>310488526</v>
      </c>
      <c r="F16" s="34">
        <f>SUM(F8:F15)</f>
        <v>270633502</v>
      </c>
      <c r="G16" s="64"/>
      <c r="H16" s="34"/>
      <c r="I16" s="34"/>
      <c r="J16" s="34"/>
      <c r="K16" s="34"/>
      <c r="M16" s="223"/>
    </row>
    <row r="17" spans="1:13" s="11" customFormat="1" ht="15" customHeight="1" x14ac:dyDescent="0.25">
      <c r="A17" s="101">
        <v>11</v>
      </c>
      <c r="B17" s="64" t="s">
        <v>9</v>
      </c>
      <c r="C17" s="34">
        <f>H18-C16</f>
        <v>53031465</v>
      </c>
      <c r="D17" s="34">
        <v>53031465</v>
      </c>
      <c r="E17" s="34">
        <v>53031465</v>
      </c>
      <c r="F17" s="34">
        <v>104132108</v>
      </c>
      <c r="G17" s="64"/>
      <c r="H17" s="64"/>
      <c r="I17" s="64"/>
      <c r="J17" s="64"/>
      <c r="K17" s="64"/>
      <c r="M17" s="223"/>
    </row>
    <row r="18" spans="1:13" s="11" customFormat="1" ht="15" customHeight="1" x14ac:dyDescent="0.25">
      <c r="A18" s="145">
        <v>12</v>
      </c>
      <c r="B18" s="63" t="s">
        <v>24</v>
      </c>
      <c r="C18" s="36">
        <f>SUM(C16:C17)</f>
        <v>288623714</v>
      </c>
      <c r="D18" s="36">
        <f t="shared" ref="D18:E18" si="0">SUM(D16:D17)</f>
        <v>356023237</v>
      </c>
      <c r="E18" s="36">
        <f t="shared" si="0"/>
        <v>363519991</v>
      </c>
      <c r="F18" s="36">
        <f>SUM(F16:F17)</f>
        <v>374765610</v>
      </c>
      <c r="G18" s="63" t="s">
        <v>23</v>
      </c>
      <c r="H18" s="36">
        <f>SUM(H8:H17)</f>
        <v>288623714</v>
      </c>
      <c r="I18" s="36">
        <f>SUM(I8:I17)</f>
        <v>409938360</v>
      </c>
      <c r="J18" s="36">
        <f>SUM(J8:J17)</f>
        <v>231271889</v>
      </c>
      <c r="K18" s="36">
        <f>SUM(K8:K17)</f>
        <v>374765610</v>
      </c>
      <c r="M18" s="94"/>
    </row>
    <row r="19" spans="1:13" s="11" customFormat="1" ht="24" x14ac:dyDescent="0.25">
      <c r="A19" s="101">
        <v>13</v>
      </c>
      <c r="B19" s="97" t="s">
        <v>305</v>
      </c>
      <c r="C19" s="34">
        <f>'3. melléklet'!E37</f>
        <v>0</v>
      </c>
      <c r="D19" s="34">
        <f>'3. melléklet'!F37</f>
        <v>17220811</v>
      </c>
      <c r="E19" s="34">
        <f>'3. melléklet'!G37</f>
        <v>17220811</v>
      </c>
      <c r="F19" s="34">
        <f>'3. melléklet'!H37</f>
        <v>0</v>
      </c>
      <c r="G19" s="64" t="s">
        <v>100</v>
      </c>
      <c r="H19" s="34">
        <f>'3. melléklet'!E81</f>
        <v>89750000</v>
      </c>
      <c r="I19" s="34">
        <f>'3. melléklet'!F81</f>
        <v>95802909</v>
      </c>
      <c r="J19" s="34">
        <f>'3. melléklet'!G81</f>
        <v>78763577</v>
      </c>
      <c r="K19" s="34">
        <f>'3. melléklet'!H81</f>
        <v>191921318</v>
      </c>
      <c r="M19" s="94"/>
    </row>
    <row r="20" spans="1:13" s="11" customFormat="1" ht="24" x14ac:dyDescent="0.25">
      <c r="A20" s="145">
        <v>14</v>
      </c>
      <c r="B20" s="97" t="s">
        <v>319</v>
      </c>
      <c r="C20" s="34">
        <f>'3. melléklet'!E38</f>
        <v>33246570</v>
      </c>
      <c r="D20" s="34">
        <f>'3. melléklet'!F38</f>
        <v>50379919</v>
      </c>
      <c r="E20" s="34">
        <f>'3. melléklet'!G38</f>
        <v>50379919</v>
      </c>
      <c r="F20" s="34">
        <f>'3. melléklet'!H38</f>
        <v>119833600</v>
      </c>
      <c r="G20" s="64" t="s">
        <v>176</v>
      </c>
      <c r="H20" s="34">
        <f>'3. melléklet'!E87</f>
        <v>129760552</v>
      </c>
      <c r="I20" s="34">
        <f>'3. melléklet'!F87</f>
        <v>129760552</v>
      </c>
      <c r="J20" s="34">
        <f>'3. melléklet'!G87</f>
        <v>82376802</v>
      </c>
      <c r="K20" s="34">
        <f>'3. melléklet'!H87</f>
        <v>72635300</v>
      </c>
      <c r="M20" s="94"/>
    </row>
    <row r="21" spans="1:13" s="11" customFormat="1" ht="15" customHeight="1" x14ac:dyDescent="0.25">
      <c r="A21" s="101">
        <v>15</v>
      </c>
      <c r="B21" s="64" t="s">
        <v>270</v>
      </c>
      <c r="C21" s="34">
        <f>'3. melléklet'!E39</f>
        <v>24600000</v>
      </c>
      <c r="D21" s="34">
        <f>'3. melléklet'!F39</f>
        <v>48615700</v>
      </c>
      <c r="E21" s="34">
        <f>'3. melléklet'!G39</f>
        <v>48615748</v>
      </c>
      <c r="F21" s="34">
        <f>'3. melléklet'!H39</f>
        <v>0</v>
      </c>
      <c r="G21" s="64" t="s">
        <v>326</v>
      </c>
      <c r="H21" s="34">
        <f>'3. melléklet'!E90</f>
        <v>0</v>
      </c>
      <c r="I21" s="34">
        <f>'3. melléklet'!F90</f>
        <v>304537</v>
      </c>
      <c r="J21" s="34">
        <f>'3. melléklet'!G90</f>
        <v>304537</v>
      </c>
      <c r="K21" s="34">
        <f>'3. melléklet'!H90</f>
        <v>0</v>
      </c>
      <c r="M21" s="223"/>
    </row>
    <row r="22" spans="1:13" s="11" customFormat="1" ht="15" customHeight="1" x14ac:dyDescent="0.25">
      <c r="A22" s="145">
        <v>16</v>
      </c>
      <c r="B22" s="64" t="s">
        <v>233</v>
      </c>
      <c r="C22" s="34">
        <f>'3. melléklet'!E42</f>
        <v>131700</v>
      </c>
      <c r="D22" s="34">
        <f>'3. melléklet'!F42</f>
        <v>131700</v>
      </c>
      <c r="E22" s="34">
        <f>'3. melléklet'!G42</f>
        <v>171480</v>
      </c>
      <c r="F22" s="34">
        <f>'3. melléklet'!H42</f>
        <v>131700</v>
      </c>
      <c r="G22" s="64"/>
      <c r="H22" s="34"/>
      <c r="I22" s="34"/>
      <c r="J22" s="34"/>
      <c r="K22" s="34"/>
      <c r="M22" s="223"/>
    </row>
    <row r="23" spans="1:13" s="11" customFormat="1" ht="15" customHeight="1" x14ac:dyDescent="0.25">
      <c r="A23" s="101">
        <v>17</v>
      </c>
      <c r="B23" s="64" t="s">
        <v>25</v>
      </c>
      <c r="C23" s="34">
        <f>SUM(C19:C22)</f>
        <v>57978270</v>
      </c>
      <c r="D23" s="34">
        <f t="shared" ref="D23:E23" si="1">SUM(D19:D22)</f>
        <v>116348130</v>
      </c>
      <c r="E23" s="34">
        <f t="shared" si="1"/>
        <v>116387958</v>
      </c>
      <c r="F23" s="34">
        <f>SUM(F19:F22)</f>
        <v>119965300</v>
      </c>
      <c r="G23" s="64"/>
      <c r="H23" s="64"/>
      <c r="I23" s="64"/>
      <c r="J23" s="64"/>
      <c r="K23" s="64"/>
      <c r="M23" s="223"/>
    </row>
    <row r="24" spans="1:13" s="11" customFormat="1" ht="15" customHeight="1" x14ac:dyDescent="0.25">
      <c r="A24" s="145">
        <v>18</v>
      </c>
      <c r="B24" s="64" t="s">
        <v>9</v>
      </c>
      <c r="C24" s="34">
        <v>161532282</v>
      </c>
      <c r="D24" s="34">
        <v>161532282</v>
      </c>
      <c r="E24" s="34">
        <v>161532282</v>
      </c>
      <c r="F24" s="34">
        <v>144591318</v>
      </c>
      <c r="G24" s="64"/>
      <c r="H24" s="64"/>
      <c r="I24" s="64"/>
      <c r="J24" s="64"/>
      <c r="K24" s="64"/>
      <c r="M24" s="223"/>
    </row>
    <row r="25" spans="1:13" s="11" customFormat="1" ht="15" customHeight="1" x14ac:dyDescent="0.25">
      <c r="A25" s="101">
        <v>19</v>
      </c>
      <c r="B25" s="63" t="s">
        <v>26</v>
      </c>
      <c r="C25" s="36">
        <f>SUM(C23:C24)</f>
        <v>219510552</v>
      </c>
      <c r="D25" s="36">
        <f>SUM(D23:D24)</f>
        <v>277880412</v>
      </c>
      <c r="E25" s="36">
        <f>SUM(E23:E24)</f>
        <v>277920240</v>
      </c>
      <c r="F25" s="36">
        <f>SUM(F23:F24)</f>
        <v>264556618</v>
      </c>
      <c r="G25" s="63" t="s">
        <v>27</v>
      </c>
      <c r="H25" s="36">
        <f>SUM(H19:H23)</f>
        <v>219510552</v>
      </c>
      <c r="I25" s="36">
        <f>SUM(I19:I23)</f>
        <v>225867998</v>
      </c>
      <c r="J25" s="36">
        <f>SUM(J19:J23)</f>
        <v>161444916</v>
      </c>
      <c r="K25" s="36">
        <f>SUM(K19:K23)</f>
        <v>264556618</v>
      </c>
      <c r="M25" s="223"/>
    </row>
    <row r="26" spans="1:13" s="11" customFormat="1" ht="15" customHeight="1" x14ac:dyDescent="0.25">
      <c r="A26" s="145">
        <v>20</v>
      </c>
      <c r="B26" s="64" t="s">
        <v>297</v>
      </c>
      <c r="C26" s="71">
        <f>'3. melléklet'!E47</f>
        <v>0</v>
      </c>
      <c r="D26" s="71">
        <f>'3. melléklet'!F47</f>
        <v>2486559</v>
      </c>
      <c r="E26" s="71">
        <f>'3. melléklet'!G47</f>
        <v>2486559</v>
      </c>
      <c r="F26" s="71">
        <f>'3. melléklet'!H47</f>
        <v>0</v>
      </c>
      <c r="G26" s="64" t="s">
        <v>15</v>
      </c>
      <c r="H26" s="71">
        <f>'3. melléklet'!E94</f>
        <v>1891734</v>
      </c>
      <c r="I26" s="71">
        <f>'3. melléklet'!F94</f>
        <v>2475584</v>
      </c>
      <c r="J26" s="71">
        <f>'3. melléklet'!G94</f>
        <v>2475584</v>
      </c>
      <c r="K26" s="71">
        <f>'3. melléklet'!H94</f>
        <v>1902709</v>
      </c>
      <c r="M26" s="223"/>
    </row>
    <row r="27" spans="1:13" s="11" customFormat="1" ht="15" customHeight="1" x14ac:dyDescent="0.25">
      <c r="A27" s="101">
        <v>21</v>
      </c>
      <c r="B27" s="64" t="s">
        <v>9</v>
      </c>
      <c r="C27" s="71">
        <v>1891734</v>
      </c>
      <c r="D27" s="71">
        <v>1891734</v>
      </c>
      <c r="E27" s="71">
        <v>1891734</v>
      </c>
      <c r="F27" s="71">
        <v>1902709</v>
      </c>
      <c r="G27" s="64"/>
      <c r="H27" s="64"/>
      <c r="I27" s="34"/>
      <c r="J27" s="34"/>
      <c r="K27" s="34"/>
      <c r="M27" s="223"/>
    </row>
    <row r="28" spans="1:13" s="11" customFormat="1" ht="15" customHeight="1" x14ac:dyDescent="0.25">
      <c r="A28" s="145">
        <v>22</v>
      </c>
      <c r="B28" s="63" t="s">
        <v>298</v>
      </c>
      <c r="C28" s="36">
        <f>SUM(C26:C27)</f>
        <v>1891734</v>
      </c>
      <c r="D28" s="36">
        <f t="shared" ref="D28:F28" si="2">SUM(D26:D27)</f>
        <v>4378293</v>
      </c>
      <c r="E28" s="36">
        <f t="shared" si="2"/>
        <v>4378293</v>
      </c>
      <c r="F28" s="36">
        <f t="shared" si="2"/>
        <v>1902709</v>
      </c>
      <c r="G28" s="63" t="s">
        <v>299</v>
      </c>
      <c r="H28" s="36">
        <f>SUM(H26:H27)</f>
        <v>1891734</v>
      </c>
      <c r="I28" s="36">
        <f>SUM(I26:I27)</f>
        <v>2475584</v>
      </c>
      <c r="J28" s="36">
        <f>SUM(J26:J27)</f>
        <v>2475584</v>
      </c>
      <c r="K28" s="36">
        <f>SUM(K26:K27)</f>
        <v>1902709</v>
      </c>
      <c r="M28" s="223"/>
    </row>
    <row r="29" spans="1:13" x14ac:dyDescent="0.25">
      <c r="A29" s="193">
        <v>23</v>
      </c>
      <c r="B29" s="114" t="s">
        <v>45</v>
      </c>
      <c r="C29" s="110">
        <f>C18+C25+C28</f>
        <v>510026000</v>
      </c>
      <c r="D29" s="110">
        <f>D18+D25+D28</f>
        <v>638281942</v>
      </c>
      <c r="E29" s="110">
        <f>E18+E25+E28</f>
        <v>645818524</v>
      </c>
      <c r="F29" s="110">
        <f>F18+F25+F28</f>
        <v>641224937</v>
      </c>
      <c r="G29" s="114" t="s">
        <v>45</v>
      </c>
      <c r="H29" s="113">
        <f>H18+H25+H28</f>
        <v>510026000</v>
      </c>
      <c r="I29" s="113">
        <f>I18+I25+I28</f>
        <v>638281942</v>
      </c>
      <c r="J29" s="113">
        <f>J18+J25+J28</f>
        <v>395192389</v>
      </c>
      <c r="K29" s="113">
        <f>K18+K25+K28</f>
        <v>641224937</v>
      </c>
    </row>
    <row r="30" spans="1:13" x14ac:dyDescent="0.25">
      <c r="G30"/>
      <c r="H30"/>
      <c r="I30"/>
    </row>
    <row r="31" spans="1:13" x14ac:dyDescent="0.25">
      <c r="G31"/>
      <c r="H31"/>
      <c r="I31"/>
    </row>
    <row r="32" spans="1:13" x14ac:dyDescent="0.25">
      <c r="G32"/>
      <c r="H32"/>
      <c r="I32"/>
    </row>
    <row r="33" spans="7:9" x14ac:dyDescent="0.25">
      <c r="G33"/>
      <c r="H33"/>
      <c r="I33"/>
    </row>
    <row r="34" spans="7:9" x14ac:dyDescent="0.25">
      <c r="G34"/>
      <c r="H34"/>
      <c r="I34"/>
    </row>
    <row r="35" spans="7:9" x14ac:dyDescent="0.25">
      <c r="G35"/>
      <c r="H35"/>
      <c r="I35"/>
    </row>
    <row r="36" spans="7:9" x14ac:dyDescent="0.25">
      <c r="G36"/>
      <c r="H36"/>
      <c r="I36"/>
    </row>
    <row r="37" spans="7:9" x14ac:dyDescent="0.25">
      <c r="G37"/>
      <c r="H37"/>
      <c r="I37"/>
    </row>
  </sheetData>
  <sheetProtection selectLockedCells="1" selectUnlockedCells="1"/>
  <mergeCells count="1">
    <mergeCell ref="A4:K4"/>
  </mergeCells>
  <phoneticPr fontId="16" type="noConversion"/>
  <pageMargins left="0.25" right="0.25" top="0.75" bottom="0.75" header="0.3" footer="0.3"/>
  <pageSetup paperSize="9" scale="98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zoomScaleNormal="100" workbookViewId="0"/>
  </sheetViews>
  <sheetFormatPr defaultRowHeight="15" customHeight="1" x14ac:dyDescent="0.25"/>
  <cols>
    <col min="1" max="1" width="5.33203125" style="1" customWidth="1"/>
    <col min="2" max="2" width="5.6640625" style="1" customWidth="1"/>
    <col min="3" max="3" width="36.33203125" style="1" customWidth="1"/>
    <col min="4" max="4" width="5.6640625" style="1" customWidth="1"/>
    <col min="5" max="7" width="10.44140625" style="1" customWidth="1"/>
    <col min="8" max="8" width="10.44140625" style="77" customWidth="1"/>
    <col min="9" max="9" width="8.6640625" customWidth="1"/>
    <col min="10" max="10" width="9.109375" customWidth="1"/>
    <col min="11" max="11" width="9.5546875" style="88" bestFit="1" customWidth="1"/>
    <col min="12" max="12" width="11.109375" bestFit="1" customWidth="1"/>
  </cols>
  <sheetData>
    <row r="1" spans="1:12" ht="15" customHeight="1" x14ac:dyDescent="0.25">
      <c r="C1" s="3"/>
      <c r="D1" s="3"/>
      <c r="E1" s="3"/>
      <c r="F1" s="3"/>
      <c r="G1" s="3"/>
      <c r="H1" s="76"/>
      <c r="I1" s="2" t="s">
        <v>428</v>
      </c>
    </row>
    <row r="2" spans="1:12" ht="15" customHeight="1" x14ac:dyDescent="0.25">
      <c r="A2" s="3"/>
      <c r="B2" s="3"/>
      <c r="C2" s="3"/>
      <c r="D2" s="3"/>
      <c r="E2" s="3"/>
      <c r="F2" s="3"/>
      <c r="G2" s="3"/>
      <c r="I2" s="2" t="str">
        <f>'1. melléklet'!H2</f>
        <v>az  /2022. (   ) önkormányzati rendelethez</v>
      </c>
    </row>
    <row r="3" spans="1:12" ht="6.75" customHeight="1" x14ac:dyDescent="0.25">
      <c r="A3" s="3"/>
      <c r="B3" s="3"/>
      <c r="C3" s="3"/>
      <c r="D3" s="3"/>
      <c r="E3" s="3"/>
      <c r="F3" s="3"/>
      <c r="G3" s="3"/>
      <c r="I3" s="118"/>
    </row>
    <row r="4" spans="1:12" ht="15" customHeight="1" x14ac:dyDescent="0.25">
      <c r="A4" s="276" t="s">
        <v>490</v>
      </c>
      <c r="B4" s="276"/>
      <c r="C4" s="276"/>
      <c r="D4" s="276"/>
      <c r="E4" s="276"/>
      <c r="F4" s="276"/>
      <c r="G4" s="276"/>
      <c r="H4" s="276"/>
      <c r="I4" s="276"/>
    </row>
    <row r="5" spans="1:12" ht="12.75" customHeight="1" x14ac:dyDescent="0.25">
      <c r="A5" s="115"/>
      <c r="B5" s="13"/>
      <c r="C5" s="18"/>
      <c r="D5" s="18"/>
      <c r="E5" s="12"/>
      <c r="F5" s="12"/>
      <c r="G5" s="12"/>
      <c r="H5" s="78"/>
      <c r="I5" s="6"/>
    </row>
    <row r="6" spans="1:12" ht="15" customHeight="1" x14ac:dyDescent="0.25">
      <c r="A6" s="101"/>
      <c r="B6" s="116" t="s">
        <v>33</v>
      </c>
      <c r="C6" s="116" t="s">
        <v>379</v>
      </c>
      <c r="D6" s="116" t="s">
        <v>35</v>
      </c>
      <c r="E6" s="116" t="s">
        <v>36</v>
      </c>
      <c r="F6" s="116" t="s">
        <v>37</v>
      </c>
      <c r="G6" s="116" t="s">
        <v>38</v>
      </c>
      <c r="H6" s="116" t="s">
        <v>39</v>
      </c>
      <c r="I6" s="101" t="s">
        <v>40</v>
      </c>
    </row>
    <row r="7" spans="1:12" ht="40.799999999999997" x14ac:dyDescent="0.25">
      <c r="A7" s="116">
        <v>1</v>
      </c>
      <c r="B7" s="101" t="s">
        <v>0</v>
      </c>
      <c r="C7" s="116" t="s">
        <v>1</v>
      </c>
      <c r="D7" s="101" t="s">
        <v>123</v>
      </c>
      <c r="E7" s="101" t="s">
        <v>349</v>
      </c>
      <c r="F7" s="101" t="s">
        <v>365</v>
      </c>
      <c r="G7" s="101" t="s">
        <v>366</v>
      </c>
      <c r="H7" s="101" t="s">
        <v>364</v>
      </c>
      <c r="I7" s="103" t="s">
        <v>367</v>
      </c>
    </row>
    <row r="8" spans="1:12" ht="15" customHeight="1" x14ac:dyDescent="0.25">
      <c r="A8" s="116">
        <v>2</v>
      </c>
      <c r="B8" s="275" t="s">
        <v>2</v>
      </c>
      <c r="C8" s="275"/>
      <c r="D8" s="275"/>
      <c r="E8" s="275"/>
      <c r="F8" s="275"/>
      <c r="G8" s="275"/>
      <c r="H8" s="275"/>
      <c r="I8" s="275"/>
      <c r="K8"/>
    </row>
    <row r="9" spans="1:12" ht="15" customHeight="1" x14ac:dyDescent="0.25">
      <c r="A9" s="116">
        <v>3</v>
      </c>
      <c r="B9" s="119" t="s">
        <v>186</v>
      </c>
      <c r="C9" s="104" t="s">
        <v>187</v>
      </c>
      <c r="D9" s="104" t="s">
        <v>188</v>
      </c>
      <c r="E9" s="100">
        <f>E10+E17</f>
        <v>53374772</v>
      </c>
      <c r="F9" s="100">
        <f t="shared" ref="F9:H9" si="0">F10+F17</f>
        <v>72304992</v>
      </c>
      <c r="G9" s="100">
        <f t="shared" si="0"/>
        <v>72304992</v>
      </c>
      <c r="H9" s="100">
        <f t="shared" si="0"/>
        <v>78396813</v>
      </c>
      <c r="I9" s="105">
        <f t="shared" ref="I9:I49" si="1">H9/E9</f>
        <v>1.4687990236286161</v>
      </c>
      <c r="L9" s="37"/>
    </row>
    <row r="10" spans="1:12" ht="15" customHeight="1" x14ac:dyDescent="0.25">
      <c r="A10" s="116">
        <v>4</v>
      </c>
      <c r="B10" s="124" t="s">
        <v>50</v>
      </c>
      <c r="C10" s="64" t="s">
        <v>189</v>
      </c>
      <c r="D10" s="64" t="s">
        <v>190</v>
      </c>
      <c r="E10" s="34">
        <f>SUM(E11:E16)</f>
        <v>47293338</v>
      </c>
      <c r="F10" s="34">
        <f t="shared" ref="F10:H10" si="2">SUM(F11:F16)</f>
        <v>63686920</v>
      </c>
      <c r="G10" s="34">
        <f t="shared" si="2"/>
        <v>63686920</v>
      </c>
      <c r="H10" s="34">
        <f t="shared" si="2"/>
        <v>54945543</v>
      </c>
      <c r="I10" s="106">
        <f t="shared" si="1"/>
        <v>1.1618030218125013</v>
      </c>
      <c r="L10" s="37"/>
    </row>
    <row r="11" spans="1:12" ht="24" x14ac:dyDescent="0.25">
      <c r="A11" s="116">
        <v>5</v>
      </c>
      <c r="B11" s="133" t="s">
        <v>382</v>
      </c>
      <c r="C11" s="120" t="s">
        <v>416</v>
      </c>
      <c r="D11" s="143" t="s">
        <v>420</v>
      </c>
      <c r="E11" s="35">
        <v>24047988</v>
      </c>
      <c r="F11" s="35">
        <v>24187580</v>
      </c>
      <c r="G11" s="35">
        <v>24187580</v>
      </c>
      <c r="H11" s="35">
        <v>25686930</v>
      </c>
      <c r="I11" s="108">
        <f t="shared" si="1"/>
        <v>1.0681529781202486</v>
      </c>
      <c r="L11" s="37"/>
    </row>
    <row r="12" spans="1:12" ht="24" x14ac:dyDescent="0.25">
      <c r="A12" s="116">
        <v>6</v>
      </c>
      <c r="B12" s="133" t="s">
        <v>383</v>
      </c>
      <c r="C12" s="120" t="s">
        <v>417</v>
      </c>
      <c r="D12" s="143" t="s">
        <v>421</v>
      </c>
      <c r="E12" s="35">
        <v>15410750</v>
      </c>
      <c r="F12" s="35">
        <v>15809750</v>
      </c>
      <c r="G12" s="35">
        <v>15809750</v>
      </c>
      <c r="H12" s="35">
        <v>17867780</v>
      </c>
      <c r="I12" s="108">
        <f t="shared" si="1"/>
        <v>1.1594361079116851</v>
      </c>
      <c r="L12" s="37"/>
    </row>
    <row r="13" spans="1:12" ht="36" x14ac:dyDescent="0.25">
      <c r="A13" s="116">
        <v>7</v>
      </c>
      <c r="B13" s="133" t="s">
        <v>384</v>
      </c>
      <c r="C13" s="120" t="s">
        <v>418</v>
      </c>
      <c r="D13" s="143" t="s">
        <v>422</v>
      </c>
      <c r="E13" s="35">
        <v>5564600</v>
      </c>
      <c r="F13" s="35">
        <v>5597000</v>
      </c>
      <c r="G13" s="35">
        <v>5597000</v>
      </c>
      <c r="H13" s="35">
        <v>5205180</v>
      </c>
      <c r="I13" s="108">
        <f t="shared" si="1"/>
        <v>0.93540955324731334</v>
      </c>
      <c r="L13" s="37"/>
    </row>
    <row r="14" spans="1:12" ht="24" x14ac:dyDescent="0.25">
      <c r="A14" s="116">
        <v>8</v>
      </c>
      <c r="B14" s="133" t="s">
        <v>385</v>
      </c>
      <c r="C14" s="120" t="s">
        <v>419</v>
      </c>
      <c r="D14" s="143" t="s">
        <v>423</v>
      </c>
      <c r="E14" s="35">
        <v>2270000</v>
      </c>
      <c r="F14" s="35">
        <v>2270000</v>
      </c>
      <c r="G14" s="35">
        <v>2270000</v>
      </c>
      <c r="H14" s="35">
        <v>2270000</v>
      </c>
      <c r="I14" s="108">
        <f t="shared" si="1"/>
        <v>1</v>
      </c>
      <c r="L14" s="37"/>
    </row>
    <row r="15" spans="1:12" ht="24" x14ac:dyDescent="0.25">
      <c r="A15" s="116">
        <v>9</v>
      </c>
      <c r="B15" s="133" t="s">
        <v>386</v>
      </c>
      <c r="C15" s="120" t="s">
        <v>372</v>
      </c>
      <c r="D15" s="143" t="s">
        <v>424</v>
      </c>
      <c r="E15" s="35">
        <v>0</v>
      </c>
      <c r="F15" s="35">
        <v>14750991</v>
      </c>
      <c r="G15" s="35">
        <v>14750991</v>
      </c>
      <c r="H15" s="35">
        <v>3915653</v>
      </c>
      <c r="I15" s="192"/>
      <c r="L15" s="37"/>
    </row>
    <row r="16" spans="1:12" ht="15" customHeight="1" x14ac:dyDescent="0.25">
      <c r="A16" s="116">
        <v>10</v>
      </c>
      <c r="B16" s="133" t="s">
        <v>387</v>
      </c>
      <c r="C16" s="120" t="s">
        <v>401</v>
      </c>
      <c r="D16" s="142" t="s">
        <v>425</v>
      </c>
      <c r="E16" s="35">
        <v>0</v>
      </c>
      <c r="F16" s="35">
        <v>1071599</v>
      </c>
      <c r="G16" s="35">
        <v>1071599</v>
      </c>
      <c r="H16" s="35">
        <v>0</v>
      </c>
      <c r="I16" s="192"/>
      <c r="L16" s="37"/>
    </row>
    <row r="17" spans="1:11" s="62" customFormat="1" ht="15" customHeight="1" x14ac:dyDescent="0.25">
      <c r="A17" s="116">
        <v>11</v>
      </c>
      <c r="B17" s="124" t="s">
        <v>51</v>
      </c>
      <c r="C17" s="64" t="s">
        <v>192</v>
      </c>
      <c r="D17" s="64" t="s">
        <v>191</v>
      </c>
      <c r="E17" s="34">
        <v>6081434</v>
      </c>
      <c r="F17" s="74">
        <v>8618072</v>
      </c>
      <c r="G17" s="74">
        <v>8618072</v>
      </c>
      <c r="H17" s="34">
        <v>23451270</v>
      </c>
      <c r="I17" s="106">
        <f t="shared" si="1"/>
        <v>3.8562072695354419</v>
      </c>
      <c r="K17" s="88"/>
    </row>
    <row r="18" spans="1:11" ht="15" customHeight="1" x14ac:dyDescent="0.25">
      <c r="A18" s="116">
        <v>12</v>
      </c>
      <c r="B18" s="119" t="s">
        <v>5</v>
      </c>
      <c r="C18" s="104" t="s">
        <v>6</v>
      </c>
      <c r="D18" s="104" t="s">
        <v>199</v>
      </c>
      <c r="E18" s="100">
        <f>E19+E20+E23</f>
        <v>86500000</v>
      </c>
      <c r="F18" s="100">
        <f>F19+F20+F23</f>
        <v>98473640</v>
      </c>
      <c r="G18" s="100">
        <f>G19+G20+G23</f>
        <v>98473640</v>
      </c>
      <c r="H18" s="100">
        <f>H19+H20+H23</f>
        <v>96000000</v>
      </c>
      <c r="I18" s="105">
        <f t="shared" si="1"/>
        <v>1.1098265895953756</v>
      </c>
    </row>
    <row r="19" spans="1:11" ht="15" customHeight="1" x14ac:dyDescent="0.25">
      <c r="A19" s="116">
        <v>13</v>
      </c>
      <c r="B19" s="124" t="s">
        <v>7</v>
      </c>
      <c r="C19" s="64" t="s">
        <v>197</v>
      </c>
      <c r="D19" s="64" t="s">
        <v>200</v>
      </c>
      <c r="E19" s="34">
        <v>55000000</v>
      </c>
      <c r="F19" s="74">
        <v>61528909</v>
      </c>
      <c r="G19" s="74">
        <v>61528909</v>
      </c>
      <c r="H19" s="34">
        <v>61000000</v>
      </c>
      <c r="I19" s="106">
        <f t="shared" si="1"/>
        <v>1.1090909090909091</v>
      </c>
    </row>
    <row r="20" spans="1:11" ht="15" customHeight="1" x14ac:dyDescent="0.25">
      <c r="A20" s="116">
        <v>14</v>
      </c>
      <c r="B20" s="124" t="s">
        <v>8</v>
      </c>
      <c r="C20" s="64" t="s">
        <v>198</v>
      </c>
      <c r="D20" s="64" t="s">
        <v>201</v>
      </c>
      <c r="E20" s="34">
        <f>SUM(E21:E22)</f>
        <v>31000000</v>
      </c>
      <c r="F20" s="34">
        <f>SUM(F21:F22)</f>
        <v>36337041</v>
      </c>
      <c r="G20" s="34">
        <f>SUM(G21:G22)</f>
        <v>36337041</v>
      </c>
      <c r="H20" s="34">
        <f>SUM(H21:H22)</f>
        <v>34500000</v>
      </c>
      <c r="I20" s="106">
        <f t="shared" si="1"/>
        <v>1.1129032258064515</v>
      </c>
    </row>
    <row r="21" spans="1:11" s="58" customFormat="1" ht="15" customHeight="1" x14ac:dyDescent="0.25">
      <c r="A21" s="116">
        <v>15</v>
      </c>
      <c r="B21" s="128" t="s">
        <v>414</v>
      </c>
      <c r="C21" s="61" t="s">
        <v>410</v>
      </c>
      <c r="D21" s="61" t="s">
        <v>202</v>
      </c>
      <c r="E21" s="35">
        <v>11000000</v>
      </c>
      <c r="F21" s="35">
        <v>20751741</v>
      </c>
      <c r="G21" s="35">
        <v>20751741</v>
      </c>
      <c r="H21" s="35">
        <v>19500000</v>
      </c>
      <c r="I21" s="108">
        <f t="shared" si="1"/>
        <v>1.7727272727272727</v>
      </c>
      <c r="K21" s="88"/>
    </row>
    <row r="22" spans="1:11" s="58" customFormat="1" ht="15" customHeight="1" x14ac:dyDescent="0.25">
      <c r="A22" s="116">
        <v>16</v>
      </c>
      <c r="B22" s="128" t="s">
        <v>415</v>
      </c>
      <c r="C22" s="61" t="s">
        <v>411</v>
      </c>
      <c r="D22" s="61" t="s">
        <v>203</v>
      </c>
      <c r="E22" s="35">
        <v>20000000</v>
      </c>
      <c r="F22" s="35">
        <v>15585300</v>
      </c>
      <c r="G22" s="35">
        <v>15585300</v>
      </c>
      <c r="H22" s="35">
        <v>15000000</v>
      </c>
      <c r="I22" s="108">
        <f t="shared" si="1"/>
        <v>0.75</v>
      </c>
      <c r="K22" s="88"/>
    </row>
    <row r="23" spans="1:11" s="58" customFormat="1" ht="15" customHeight="1" x14ac:dyDescent="0.25">
      <c r="A23" s="116">
        <v>17</v>
      </c>
      <c r="B23" s="124" t="s">
        <v>374</v>
      </c>
      <c r="C23" s="64" t="s">
        <v>204</v>
      </c>
      <c r="D23" s="64" t="s">
        <v>205</v>
      </c>
      <c r="E23" s="34">
        <v>500000</v>
      </c>
      <c r="F23" s="34">
        <v>607690</v>
      </c>
      <c r="G23" s="34">
        <v>607690</v>
      </c>
      <c r="H23" s="34">
        <v>500000</v>
      </c>
      <c r="I23" s="106">
        <f t="shared" si="1"/>
        <v>1</v>
      </c>
      <c r="K23" s="88"/>
    </row>
    <row r="24" spans="1:11" s="58" customFormat="1" ht="15" customHeight="1" x14ac:dyDescent="0.25">
      <c r="A24" s="116">
        <v>18</v>
      </c>
      <c r="B24" s="119" t="s">
        <v>17</v>
      </c>
      <c r="C24" s="104" t="s">
        <v>3</v>
      </c>
      <c r="D24" s="104" t="s">
        <v>207</v>
      </c>
      <c r="E24" s="100">
        <f>SUM(E25:E32)</f>
        <v>94457405</v>
      </c>
      <c r="F24" s="100">
        <f>SUM(F25:F32)</f>
        <v>129207126</v>
      </c>
      <c r="G24" s="100">
        <f>SUM(G25:G32)</f>
        <v>136673319</v>
      </c>
      <c r="H24" s="100">
        <f>SUM(H25:H32)</f>
        <v>94976689</v>
      </c>
      <c r="I24" s="105">
        <f t="shared" si="1"/>
        <v>1.0054975467513638</v>
      </c>
      <c r="K24" s="88"/>
    </row>
    <row r="25" spans="1:11" s="58" customFormat="1" ht="15" customHeight="1" x14ac:dyDescent="0.25">
      <c r="A25" s="116">
        <v>19</v>
      </c>
      <c r="B25" s="124" t="s">
        <v>54</v>
      </c>
      <c r="C25" s="64" t="s">
        <v>206</v>
      </c>
      <c r="D25" s="64" t="s">
        <v>208</v>
      </c>
      <c r="E25" s="71">
        <v>65000</v>
      </c>
      <c r="F25" s="74">
        <v>65000</v>
      </c>
      <c r="G25" s="74">
        <v>120100</v>
      </c>
      <c r="H25" s="71">
        <v>97500</v>
      </c>
      <c r="I25" s="106">
        <f t="shared" si="1"/>
        <v>1.5</v>
      </c>
      <c r="K25" s="88"/>
    </row>
    <row r="26" spans="1:11" s="58" customFormat="1" ht="15" customHeight="1" x14ac:dyDescent="0.25">
      <c r="A26" s="116">
        <v>20</v>
      </c>
      <c r="B26" s="124" t="s">
        <v>56</v>
      </c>
      <c r="C26" s="64" t="s">
        <v>209</v>
      </c>
      <c r="D26" s="64" t="s">
        <v>210</v>
      </c>
      <c r="E26" s="71">
        <v>44700000</v>
      </c>
      <c r="F26" s="74">
        <v>60530000</v>
      </c>
      <c r="G26" s="74">
        <v>65896545</v>
      </c>
      <c r="H26" s="71">
        <v>53650000</v>
      </c>
      <c r="I26" s="106">
        <f t="shared" si="1"/>
        <v>1.2002237136465324</v>
      </c>
      <c r="K26" s="88"/>
    </row>
    <row r="27" spans="1:11" s="58" customFormat="1" ht="15" customHeight="1" x14ac:dyDescent="0.25">
      <c r="A27" s="116">
        <v>21</v>
      </c>
      <c r="B27" s="124" t="s">
        <v>137</v>
      </c>
      <c r="C27" s="64" t="s">
        <v>212</v>
      </c>
      <c r="D27" s="64" t="s">
        <v>211</v>
      </c>
      <c r="E27" s="71">
        <v>6200000</v>
      </c>
      <c r="F27" s="74">
        <v>5600000</v>
      </c>
      <c r="G27" s="74">
        <v>6279595</v>
      </c>
      <c r="H27" s="71">
        <v>8950000</v>
      </c>
      <c r="I27" s="106">
        <f t="shared" si="1"/>
        <v>1.4435483870967742</v>
      </c>
      <c r="K27" s="88"/>
    </row>
    <row r="28" spans="1:11" s="58" customFormat="1" ht="15" customHeight="1" x14ac:dyDescent="0.25">
      <c r="A28" s="116">
        <v>22</v>
      </c>
      <c r="B28" s="124" t="s">
        <v>139</v>
      </c>
      <c r="C28" s="64" t="s">
        <v>213</v>
      </c>
      <c r="D28" s="64" t="s">
        <v>219</v>
      </c>
      <c r="E28" s="71">
        <v>8505000</v>
      </c>
      <c r="F28" s="74">
        <v>7545000</v>
      </c>
      <c r="G28" s="74">
        <v>7546655</v>
      </c>
      <c r="H28" s="71">
        <v>8005000</v>
      </c>
      <c r="I28" s="106">
        <f t="shared" si="1"/>
        <v>0.9412110523221634</v>
      </c>
      <c r="K28" s="88"/>
    </row>
    <row r="29" spans="1:11" s="58" customFormat="1" ht="15" customHeight="1" x14ac:dyDescent="0.25">
      <c r="A29" s="116">
        <v>23</v>
      </c>
      <c r="B29" s="124" t="s">
        <v>145</v>
      </c>
      <c r="C29" s="64" t="s">
        <v>214</v>
      </c>
      <c r="D29" s="64" t="s">
        <v>218</v>
      </c>
      <c r="E29" s="71">
        <v>15879000</v>
      </c>
      <c r="F29" s="74">
        <v>26411024</v>
      </c>
      <c r="G29" s="74">
        <v>27743495</v>
      </c>
      <c r="H29" s="71">
        <v>19081000</v>
      </c>
      <c r="I29" s="106">
        <f t="shared" si="1"/>
        <v>1.2016499779583096</v>
      </c>
      <c r="K29" s="88"/>
    </row>
    <row r="30" spans="1:11" ht="15" customHeight="1" x14ac:dyDescent="0.25">
      <c r="A30" s="116">
        <v>24</v>
      </c>
      <c r="B30" s="124" t="s">
        <v>375</v>
      </c>
      <c r="C30" s="75" t="s">
        <v>306</v>
      </c>
      <c r="D30" s="64" t="s">
        <v>307</v>
      </c>
      <c r="E30" s="34">
        <v>19108000</v>
      </c>
      <c r="F30" s="74">
        <v>24242976</v>
      </c>
      <c r="G30" s="74">
        <v>24242976</v>
      </c>
      <c r="H30" s="34">
        <v>5193000</v>
      </c>
      <c r="I30" s="106">
        <f t="shared" si="1"/>
        <v>0.27177098597446098</v>
      </c>
    </row>
    <row r="31" spans="1:11" ht="15" customHeight="1" x14ac:dyDescent="0.25">
      <c r="A31" s="116">
        <v>25</v>
      </c>
      <c r="B31" s="124" t="s">
        <v>376</v>
      </c>
      <c r="C31" s="64" t="s">
        <v>215</v>
      </c>
      <c r="D31" s="64" t="s">
        <v>217</v>
      </c>
      <c r="E31" s="34">
        <v>0</v>
      </c>
      <c r="F31" s="74">
        <v>0</v>
      </c>
      <c r="G31" s="74">
        <v>1750</v>
      </c>
      <c r="H31" s="34">
        <v>0</v>
      </c>
      <c r="I31" s="192"/>
    </row>
    <row r="32" spans="1:11" s="59" customFormat="1" ht="15" customHeight="1" x14ac:dyDescent="0.25">
      <c r="A32" s="116">
        <v>26</v>
      </c>
      <c r="B32" s="124" t="s">
        <v>377</v>
      </c>
      <c r="C32" s="64" t="s">
        <v>216</v>
      </c>
      <c r="D32" s="64" t="s">
        <v>300</v>
      </c>
      <c r="E32" s="34">
        <v>405</v>
      </c>
      <c r="F32" s="74">
        <v>4813126</v>
      </c>
      <c r="G32" s="74">
        <v>4842203</v>
      </c>
      <c r="H32" s="34">
        <v>189</v>
      </c>
      <c r="I32" s="106">
        <f t="shared" si="1"/>
        <v>0.46666666666666667</v>
      </c>
      <c r="K32" s="89"/>
    </row>
    <row r="33" spans="1:12" ht="15" customHeight="1" x14ac:dyDescent="0.25">
      <c r="A33" s="116">
        <v>27</v>
      </c>
      <c r="B33" s="119" t="s">
        <v>18</v>
      </c>
      <c r="C33" s="107" t="s">
        <v>220</v>
      </c>
      <c r="D33" s="107" t="s">
        <v>221</v>
      </c>
      <c r="E33" s="100">
        <f>SUM(E34:E34)</f>
        <v>0</v>
      </c>
      <c r="F33" s="100">
        <f>SUM(F34:F34)</f>
        <v>1812000</v>
      </c>
      <c r="G33" s="100">
        <f>SUM(G34:G34)</f>
        <v>1842561</v>
      </c>
      <c r="H33" s="100">
        <f>SUM(H34:H34)</f>
        <v>0</v>
      </c>
      <c r="I33" s="192"/>
      <c r="L33" s="37"/>
    </row>
    <row r="34" spans="1:12" ht="15" customHeight="1" x14ac:dyDescent="0.25">
      <c r="A34" s="116">
        <v>28</v>
      </c>
      <c r="B34" s="124" t="s">
        <v>119</v>
      </c>
      <c r="C34" s="97" t="s">
        <v>222</v>
      </c>
      <c r="D34" s="97" t="s">
        <v>223</v>
      </c>
      <c r="E34" s="34">
        <v>0</v>
      </c>
      <c r="F34" s="74">
        <v>1812000</v>
      </c>
      <c r="G34" s="74">
        <v>1842561</v>
      </c>
      <c r="H34" s="34">
        <v>0</v>
      </c>
      <c r="I34" s="192"/>
    </row>
    <row r="35" spans="1:12" ht="15.75" customHeight="1" x14ac:dyDescent="0.25">
      <c r="A35" s="116">
        <v>29</v>
      </c>
      <c r="B35" s="127" t="s">
        <v>33</v>
      </c>
      <c r="C35" s="270" t="s">
        <v>3</v>
      </c>
      <c r="D35" s="271"/>
      <c r="E35" s="36">
        <f>E9+E18+E24+E33</f>
        <v>234332177</v>
      </c>
      <c r="F35" s="36">
        <f>F9+F18+F24+F33</f>
        <v>301797758</v>
      </c>
      <c r="G35" s="36">
        <f>G9+G18+G24+G33</f>
        <v>309294512</v>
      </c>
      <c r="H35" s="36">
        <f>H9+H18+H24+H33</f>
        <v>269373502</v>
      </c>
      <c r="I35" s="105">
        <f>H35/E35</f>
        <v>1.1495369754534392</v>
      </c>
      <c r="J35" s="7"/>
      <c r="K35"/>
    </row>
    <row r="36" spans="1:12" ht="15" customHeight="1" x14ac:dyDescent="0.25">
      <c r="A36" s="116">
        <v>30</v>
      </c>
      <c r="B36" s="119" t="s">
        <v>19</v>
      </c>
      <c r="C36" s="104" t="s">
        <v>193</v>
      </c>
      <c r="D36" s="104" t="s">
        <v>194</v>
      </c>
      <c r="E36" s="100">
        <f>SUM(E37:E38)</f>
        <v>33246570</v>
      </c>
      <c r="F36" s="100">
        <f t="shared" ref="F36:H36" si="3">SUM(F37:F38)</f>
        <v>67600730</v>
      </c>
      <c r="G36" s="100">
        <f t="shared" si="3"/>
        <v>67600730</v>
      </c>
      <c r="H36" s="100">
        <f t="shared" si="3"/>
        <v>119833600</v>
      </c>
      <c r="I36" s="105">
        <f>H36/E36</f>
        <v>3.604389866383209</v>
      </c>
    </row>
    <row r="37" spans="1:12" ht="15" customHeight="1" x14ac:dyDescent="0.25">
      <c r="A37" s="116">
        <v>31</v>
      </c>
      <c r="B37" s="124" t="s">
        <v>120</v>
      </c>
      <c r="C37" s="64" t="s">
        <v>305</v>
      </c>
      <c r="D37" s="64" t="s">
        <v>196</v>
      </c>
      <c r="E37" s="34">
        <v>0</v>
      </c>
      <c r="F37" s="74">
        <v>17220811</v>
      </c>
      <c r="G37" s="74">
        <v>17220811</v>
      </c>
      <c r="H37" s="34">
        <v>0</v>
      </c>
      <c r="I37" s="192"/>
    </row>
    <row r="38" spans="1:12" ht="15" customHeight="1" x14ac:dyDescent="0.25">
      <c r="A38" s="116">
        <v>32</v>
      </c>
      <c r="B38" s="124" t="s">
        <v>121</v>
      </c>
      <c r="C38" s="64" t="s">
        <v>195</v>
      </c>
      <c r="D38" s="64" t="s">
        <v>196</v>
      </c>
      <c r="E38" s="34">
        <v>33246570</v>
      </c>
      <c r="F38" s="74">
        <v>50379919</v>
      </c>
      <c r="G38" s="74">
        <v>50379919</v>
      </c>
      <c r="H38" s="34">
        <v>119833600</v>
      </c>
      <c r="I38" s="105">
        <f t="shared" ref="I38:I40" si="4">H38/E38</f>
        <v>3.604389866383209</v>
      </c>
    </row>
    <row r="39" spans="1:12" ht="15" customHeight="1" x14ac:dyDescent="0.25">
      <c r="A39" s="116">
        <v>33</v>
      </c>
      <c r="B39" s="119" t="s">
        <v>20</v>
      </c>
      <c r="C39" s="104" t="s">
        <v>270</v>
      </c>
      <c r="D39" s="104" t="s">
        <v>271</v>
      </c>
      <c r="E39" s="100">
        <f>SUM(E40:E41)</f>
        <v>24600000</v>
      </c>
      <c r="F39" s="100">
        <f t="shared" ref="F39:H39" si="5">SUM(F40:F41)</f>
        <v>48615700</v>
      </c>
      <c r="G39" s="100">
        <f t="shared" si="5"/>
        <v>48615748</v>
      </c>
      <c r="H39" s="100">
        <f t="shared" si="5"/>
        <v>0</v>
      </c>
      <c r="I39" s="105">
        <f t="shared" si="4"/>
        <v>0</v>
      </c>
    </row>
    <row r="40" spans="1:12" ht="15" customHeight="1" x14ac:dyDescent="0.25">
      <c r="A40" s="116">
        <v>34</v>
      </c>
      <c r="B40" s="124" t="s">
        <v>164</v>
      </c>
      <c r="C40" s="64" t="s">
        <v>272</v>
      </c>
      <c r="D40" s="64" t="s">
        <v>273</v>
      </c>
      <c r="E40" s="34">
        <v>24600000</v>
      </c>
      <c r="F40" s="74">
        <v>48615700</v>
      </c>
      <c r="G40" s="74">
        <v>48615748</v>
      </c>
      <c r="H40" s="34">
        <v>0</v>
      </c>
      <c r="I40" s="106">
        <f t="shared" si="4"/>
        <v>0</v>
      </c>
      <c r="L40" s="37"/>
    </row>
    <row r="41" spans="1:12" ht="15" customHeight="1" x14ac:dyDescent="0.25">
      <c r="A41" s="116">
        <v>35</v>
      </c>
      <c r="B41" s="124" t="s">
        <v>165</v>
      </c>
      <c r="C41" s="64" t="s">
        <v>353</v>
      </c>
      <c r="D41" s="64" t="s">
        <v>273</v>
      </c>
      <c r="E41" s="34">
        <v>0</v>
      </c>
      <c r="F41" s="74">
        <v>0</v>
      </c>
      <c r="G41" s="74">
        <v>0</v>
      </c>
      <c r="H41" s="34">
        <v>0</v>
      </c>
      <c r="I41" s="192"/>
      <c r="L41" s="37"/>
    </row>
    <row r="42" spans="1:12" ht="15" customHeight="1" x14ac:dyDescent="0.25">
      <c r="A42" s="116">
        <v>36</v>
      </c>
      <c r="B42" s="119" t="s">
        <v>21</v>
      </c>
      <c r="C42" s="107" t="s">
        <v>224</v>
      </c>
      <c r="D42" s="107" t="s">
        <v>226</v>
      </c>
      <c r="E42" s="100">
        <f>SUM(E43:E43)</f>
        <v>131700</v>
      </c>
      <c r="F42" s="100">
        <f>SUM(F43:F43)</f>
        <v>131700</v>
      </c>
      <c r="G42" s="100">
        <f>SUM(G43:G43)</f>
        <v>171480</v>
      </c>
      <c r="H42" s="100">
        <f>SUM(H43:H43)</f>
        <v>131700</v>
      </c>
      <c r="I42" s="105">
        <f t="shared" si="1"/>
        <v>1</v>
      </c>
    </row>
    <row r="43" spans="1:12" ht="15" customHeight="1" x14ac:dyDescent="0.25">
      <c r="A43" s="145">
        <v>37</v>
      </c>
      <c r="B43" s="124" t="s">
        <v>178</v>
      </c>
      <c r="C43" s="97" t="s">
        <v>225</v>
      </c>
      <c r="D43" s="97" t="s">
        <v>227</v>
      </c>
      <c r="E43" s="34">
        <v>131700</v>
      </c>
      <c r="F43" s="74">
        <v>131700</v>
      </c>
      <c r="G43" s="74">
        <v>171480</v>
      </c>
      <c r="H43" s="34">
        <v>131700</v>
      </c>
      <c r="I43" s="106">
        <f t="shared" si="1"/>
        <v>1</v>
      </c>
      <c r="K43" s="90"/>
      <c r="L43" s="90"/>
    </row>
    <row r="44" spans="1:12" ht="15.75" customHeight="1" x14ac:dyDescent="0.25">
      <c r="A44" s="145">
        <v>38</v>
      </c>
      <c r="B44" s="127" t="s">
        <v>379</v>
      </c>
      <c r="C44" s="270" t="s">
        <v>270</v>
      </c>
      <c r="D44" s="271"/>
      <c r="E44" s="36">
        <f>E36+E39+E42</f>
        <v>57978270</v>
      </c>
      <c r="F44" s="36">
        <f>F36+F39+F42</f>
        <v>116348130</v>
      </c>
      <c r="G44" s="36">
        <f>G36+G39+G42</f>
        <v>116387958</v>
      </c>
      <c r="H44" s="36">
        <f>H36+H39+H42</f>
        <v>119965300</v>
      </c>
      <c r="I44" s="106">
        <f t="shared" si="1"/>
        <v>2.0691424563030254</v>
      </c>
      <c r="K44"/>
    </row>
    <row r="45" spans="1:12" ht="15" customHeight="1" x14ac:dyDescent="0.25">
      <c r="A45" s="145">
        <v>39</v>
      </c>
      <c r="B45" s="119" t="s">
        <v>28</v>
      </c>
      <c r="C45" s="107" t="s">
        <v>276</v>
      </c>
      <c r="D45" s="107" t="s">
        <v>277</v>
      </c>
      <c r="E45" s="100">
        <f>SUM(E46:E47)</f>
        <v>215917553</v>
      </c>
      <c r="F45" s="100">
        <f>SUM(F46:F47)</f>
        <v>218404112</v>
      </c>
      <c r="G45" s="100">
        <f>SUM(G46:G47)</f>
        <v>218404112</v>
      </c>
      <c r="H45" s="100">
        <f>SUM(H46:H47)</f>
        <v>250424198</v>
      </c>
      <c r="I45" s="105">
        <f t="shared" si="1"/>
        <v>1.1598139869619586</v>
      </c>
    </row>
    <row r="46" spans="1:12" ht="15" customHeight="1" x14ac:dyDescent="0.25">
      <c r="A46" s="145">
        <v>40</v>
      </c>
      <c r="B46" s="124" t="s">
        <v>185</v>
      </c>
      <c r="C46" s="97" t="s">
        <v>278</v>
      </c>
      <c r="D46" s="97" t="s">
        <v>231</v>
      </c>
      <c r="E46" s="34">
        <v>215917553</v>
      </c>
      <c r="F46" s="74">
        <v>215917553</v>
      </c>
      <c r="G46" s="74">
        <v>215917553</v>
      </c>
      <c r="H46" s="34">
        <v>250424198</v>
      </c>
      <c r="I46" s="106">
        <f t="shared" si="1"/>
        <v>1.1598139869619586</v>
      </c>
    </row>
    <row r="47" spans="1:12" ht="15" customHeight="1" x14ac:dyDescent="0.25">
      <c r="A47" s="145">
        <v>41</v>
      </c>
      <c r="B47" s="124" t="s">
        <v>269</v>
      </c>
      <c r="C47" s="97" t="s">
        <v>279</v>
      </c>
      <c r="D47" s="97" t="s">
        <v>280</v>
      </c>
      <c r="E47" s="34">
        <v>0</v>
      </c>
      <c r="F47" s="74">
        <v>2486559</v>
      </c>
      <c r="G47" s="74">
        <v>2486559</v>
      </c>
      <c r="H47" s="34">
        <v>0</v>
      </c>
      <c r="I47" s="192"/>
    </row>
    <row r="48" spans="1:12" ht="15" customHeight="1" x14ac:dyDescent="0.25">
      <c r="A48" s="145">
        <v>42</v>
      </c>
      <c r="B48" s="132" t="s">
        <v>35</v>
      </c>
      <c r="C48" s="270" t="s">
        <v>368</v>
      </c>
      <c r="D48" s="271"/>
      <c r="E48" s="36">
        <f>SUM(E46:E47)</f>
        <v>215917553</v>
      </c>
      <c r="F48" s="36">
        <f>SUM(F46:F47)</f>
        <v>218404112</v>
      </c>
      <c r="G48" s="36">
        <f>SUM(G46:G47)</f>
        <v>218404112</v>
      </c>
      <c r="H48" s="36">
        <f>SUM(H46:H47)</f>
        <v>250424198</v>
      </c>
      <c r="I48" s="106">
        <f t="shared" si="1"/>
        <v>1.1598139869619586</v>
      </c>
      <c r="K48"/>
    </row>
    <row r="49" spans="1:11" ht="15" customHeight="1" x14ac:dyDescent="0.25">
      <c r="A49" s="145">
        <v>43</v>
      </c>
      <c r="B49" s="274" t="s">
        <v>59</v>
      </c>
      <c r="C49" s="274"/>
      <c r="D49" s="135"/>
      <c r="E49" s="110">
        <f>E9+E36+E18+E24+E33+E42+E45+E39</f>
        <v>508228000</v>
      </c>
      <c r="F49" s="110">
        <f>F9+F36+F18+F24+F33+F42+F45+F39</f>
        <v>636550000</v>
      </c>
      <c r="G49" s="110">
        <f>G9+G36+G18+G24+G33+G42+G45+G39</f>
        <v>644086582</v>
      </c>
      <c r="H49" s="110">
        <f>H9+H36+H18+H24+H33+H42+H45+H39</f>
        <v>639763000</v>
      </c>
      <c r="I49" s="111">
        <f t="shared" si="1"/>
        <v>1.2588110060838835</v>
      </c>
    </row>
    <row r="50" spans="1:11" ht="15" customHeight="1" x14ac:dyDescent="0.25">
      <c r="A50" s="145">
        <v>44</v>
      </c>
      <c r="B50" s="275" t="s">
        <v>10</v>
      </c>
      <c r="C50" s="275"/>
      <c r="D50" s="275"/>
      <c r="E50" s="275"/>
      <c r="F50" s="275"/>
      <c r="G50" s="275"/>
      <c r="H50" s="275"/>
      <c r="I50" s="275"/>
      <c r="K50"/>
    </row>
    <row r="51" spans="1:11" ht="15" customHeight="1" x14ac:dyDescent="0.25">
      <c r="A51" s="145">
        <v>45</v>
      </c>
      <c r="B51" s="119" t="s">
        <v>4</v>
      </c>
      <c r="C51" s="104" t="s">
        <v>49</v>
      </c>
      <c r="D51" s="104" t="s">
        <v>124</v>
      </c>
      <c r="E51" s="100">
        <f>E52+E59</f>
        <v>52028860</v>
      </c>
      <c r="F51" s="100">
        <f>F52+F59</f>
        <v>52874332</v>
      </c>
      <c r="G51" s="100">
        <f>G52+G59</f>
        <v>52874332</v>
      </c>
      <c r="H51" s="100">
        <f>H52+H59</f>
        <v>59137884</v>
      </c>
      <c r="I51" s="105">
        <f>H51/E51</f>
        <v>1.1366361669273553</v>
      </c>
    </row>
    <row r="52" spans="1:11" ht="15" customHeight="1" x14ac:dyDescent="0.25">
      <c r="A52" s="145">
        <v>46</v>
      </c>
      <c r="B52" s="124" t="s">
        <v>50</v>
      </c>
      <c r="C52" s="64" t="s">
        <v>125</v>
      </c>
      <c r="D52" s="64" t="s">
        <v>126</v>
      </c>
      <c r="E52" s="34">
        <f>SUM(E53:E58)</f>
        <v>39800229</v>
      </c>
      <c r="F52" s="34">
        <f>SUM(F53:F58)</f>
        <v>39436597</v>
      </c>
      <c r="G52" s="34">
        <f>SUM(G53:G58)</f>
        <v>39436597</v>
      </c>
      <c r="H52" s="34">
        <f>SUM(H53:H58)</f>
        <v>45047108</v>
      </c>
      <c r="I52" s="106">
        <f t="shared" ref="I52:I72" si="6">H52/E52</f>
        <v>1.1318303721317784</v>
      </c>
    </row>
    <row r="53" spans="1:11" ht="15" customHeight="1" x14ac:dyDescent="0.25">
      <c r="A53" s="145">
        <v>47</v>
      </c>
      <c r="B53" s="133" t="s">
        <v>382</v>
      </c>
      <c r="C53" s="9" t="s">
        <v>391</v>
      </c>
      <c r="D53" s="61" t="s">
        <v>127</v>
      </c>
      <c r="E53" s="84">
        <v>36344450</v>
      </c>
      <c r="F53" s="72">
        <v>32981171</v>
      </c>
      <c r="G53" s="72">
        <v>32981171</v>
      </c>
      <c r="H53" s="84">
        <v>41792900</v>
      </c>
      <c r="I53" s="108">
        <f t="shared" si="6"/>
        <v>1.1499114720404353</v>
      </c>
    </row>
    <row r="54" spans="1:11" ht="15" customHeight="1" x14ac:dyDescent="0.25">
      <c r="A54" s="145">
        <v>48</v>
      </c>
      <c r="B54" s="133" t="s">
        <v>383</v>
      </c>
      <c r="C54" s="9" t="s">
        <v>392</v>
      </c>
      <c r="D54" s="61" t="s">
        <v>352</v>
      </c>
      <c r="E54" s="35">
        <v>0</v>
      </c>
      <c r="F54" s="72">
        <v>2352700</v>
      </c>
      <c r="G54" s="72">
        <v>2352700</v>
      </c>
      <c r="H54" s="35">
        <v>0</v>
      </c>
      <c r="I54" s="192"/>
    </row>
    <row r="55" spans="1:11" ht="15" customHeight="1" x14ac:dyDescent="0.25">
      <c r="A55" s="145">
        <v>49</v>
      </c>
      <c r="B55" s="133" t="s">
        <v>384</v>
      </c>
      <c r="C55" s="9" t="s">
        <v>495</v>
      </c>
      <c r="D55" s="61" t="s">
        <v>496</v>
      </c>
      <c r="E55" s="35">
        <v>65000</v>
      </c>
      <c r="F55" s="72">
        <v>0</v>
      </c>
      <c r="G55" s="72">
        <v>0</v>
      </c>
      <c r="H55" s="35">
        <v>0</v>
      </c>
      <c r="I55" s="108">
        <f t="shared" si="6"/>
        <v>0</v>
      </c>
    </row>
    <row r="56" spans="1:11" ht="15" customHeight="1" x14ac:dyDescent="0.25">
      <c r="A56" s="145">
        <v>50</v>
      </c>
      <c r="B56" s="133" t="s">
        <v>385</v>
      </c>
      <c r="C56" s="9" t="s">
        <v>393</v>
      </c>
      <c r="D56" s="61" t="s">
        <v>128</v>
      </c>
      <c r="E56" s="84">
        <v>2626181</v>
      </c>
      <c r="F56" s="72">
        <v>2507131</v>
      </c>
      <c r="G56" s="72">
        <v>2507131</v>
      </c>
      <c r="H56" s="84">
        <v>2325041</v>
      </c>
      <c r="I56" s="108">
        <f t="shared" si="6"/>
        <v>0.88533158986376037</v>
      </c>
    </row>
    <row r="57" spans="1:11" ht="15" customHeight="1" x14ac:dyDescent="0.25">
      <c r="A57" s="145">
        <v>51</v>
      </c>
      <c r="B57" s="133" t="s">
        <v>386</v>
      </c>
      <c r="C57" s="9" t="s">
        <v>394</v>
      </c>
      <c r="D57" s="61" t="s">
        <v>262</v>
      </c>
      <c r="E57" s="84">
        <v>160000</v>
      </c>
      <c r="F57" s="72">
        <v>157980</v>
      </c>
      <c r="G57" s="72">
        <v>157980</v>
      </c>
      <c r="H57" s="84">
        <v>241540</v>
      </c>
      <c r="I57" s="108">
        <f t="shared" si="6"/>
        <v>1.509625</v>
      </c>
    </row>
    <row r="58" spans="1:11" ht="15" customHeight="1" x14ac:dyDescent="0.25">
      <c r="A58" s="145">
        <v>52</v>
      </c>
      <c r="B58" s="133" t="s">
        <v>387</v>
      </c>
      <c r="C58" s="9" t="s">
        <v>395</v>
      </c>
      <c r="D58" s="61" t="s">
        <v>265</v>
      </c>
      <c r="E58" s="84">
        <v>604598</v>
      </c>
      <c r="F58" s="72">
        <v>1437615</v>
      </c>
      <c r="G58" s="72">
        <v>1437615</v>
      </c>
      <c r="H58" s="84">
        <v>687627</v>
      </c>
      <c r="I58" s="108">
        <f t="shared" si="6"/>
        <v>1.137329266719374</v>
      </c>
    </row>
    <row r="59" spans="1:11" ht="15" customHeight="1" x14ac:dyDescent="0.25">
      <c r="A59" s="145">
        <v>53</v>
      </c>
      <c r="B59" s="124" t="s">
        <v>51</v>
      </c>
      <c r="C59" s="64" t="s">
        <v>53</v>
      </c>
      <c r="D59" s="64" t="s">
        <v>129</v>
      </c>
      <c r="E59" s="34">
        <f>SUM(E60:E62)</f>
        <v>12228631</v>
      </c>
      <c r="F59" s="34">
        <f>SUM(F60:F62)</f>
        <v>13437735</v>
      </c>
      <c r="G59" s="34">
        <f>SUM(G60:G62)</f>
        <v>13437735</v>
      </c>
      <c r="H59" s="34">
        <f>SUM(H60:H62)</f>
        <v>14090776</v>
      </c>
      <c r="I59" s="106">
        <f t="shared" si="6"/>
        <v>1.1522774707978349</v>
      </c>
    </row>
    <row r="60" spans="1:11" ht="15" customHeight="1" x14ac:dyDescent="0.25">
      <c r="A60" s="145">
        <v>54</v>
      </c>
      <c r="B60" s="133" t="s">
        <v>388</v>
      </c>
      <c r="C60" s="9" t="s">
        <v>149</v>
      </c>
      <c r="D60" s="61" t="s">
        <v>130</v>
      </c>
      <c r="E60" s="84">
        <v>9427852</v>
      </c>
      <c r="F60" s="84">
        <v>10345252</v>
      </c>
      <c r="G60" s="84">
        <v>10345252</v>
      </c>
      <c r="H60" s="84">
        <v>11853772</v>
      </c>
      <c r="I60" s="108">
        <f t="shared" si="6"/>
        <v>1.2573141793061664</v>
      </c>
    </row>
    <row r="61" spans="1:11" ht="15" customHeight="1" x14ac:dyDescent="0.25">
      <c r="A61" s="145">
        <v>55</v>
      </c>
      <c r="B61" s="133" t="s">
        <v>389</v>
      </c>
      <c r="C61" s="9" t="s">
        <v>150</v>
      </c>
      <c r="D61" s="61" t="s">
        <v>131</v>
      </c>
      <c r="E61" s="84">
        <v>1924504</v>
      </c>
      <c r="F61" s="72">
        <v>2289420</v>
      </c>
      <c r="G61" s="72">
        <v>2289420</v>
      </c>
      <c r="H61" s="84">
        <v>1486004</v>
      </c>
      <c r="I61" s="105">
        <f t="shared" si="6"/>
        <v>0.77214908360803614</v>
      </c>
    </row>
    <row r="62" spans="1:11" ht="15" customHeight="1" x14ac:dyDescent="0.25">
      <c r="A62" s="145">
        <v>56</v>
      </c>
      <c r="B62" s="133" t="s">
        <v>390</v>
      </c>
      <c r="C62" s="9" t="s">
        <v>151</v>
      </c>
      <c r="D62" s="61" t="s">
        <v>132</v>
      </c>
      <c r="E62" s="84">
        <v>876275</v>
      </c>
      <c r="F62" s="72">
        <v>803063</v>
      </c>
      <c r="G62" s="72">
        <v>803063</v>
      </c>
      <c r="H62" s="84">
        <v>751000</v>
      </c>
      <c r="I62" s="105">
        <f t="shared" si="6"/>
        <v>0.85703688910444775</v>
      </c>
    </row>
    <row r="63" spans="1:11" ht="15" customHeight="1" x14ac:dyDescent="0.25">
      <c r="A63" s="145">
        <v>57</v>
      </c>
      <c r="B63" s="119" t="s">
        <v>5</v>
      </c>
      <c r="C63" s="104" t="s">
        <v>99</v>
      </c>
      <c r="D63" s="104" t="s">
        <v>133</v>
      </c>
      <c r="E63" s="33">
        <v>8582916</v>
      </c>
      <c r="F63" s="141">
        <v>7645502</v>
      </c>
      <c r="G63" s="141">
        <v>7645502</v>
      </c>
      <c r="H63" s="33">
        <v>7922639</v>
      </c>
      <c r="I63" s="105">
        <f>H63/E63</f>
        <v>0.92307078386879238</v>
      </c>
    </row>
    <row r="64" spans="1:11" ht="15" customHeight="1" x14ac:dyDescent="0.25">
      <c r="A64" s="145">
        <v>58</v>
      </c>
      <c r="B64" s="119" t="s">
        <v>17</v>
      </c>
      <c r="C64" s="104" t="s">
        <v>55</v>
      </c>
      <c r="D64" s="104" t="s">
        <v>134</v>
      </c>
      <c r="E64" s="100">
        <f>SUM(E65:E69)</f>
        <v>118322345</v>
      </c>
      <c r="F64" s="100">
        <f>SUM(F65:F69)</f>
        <v>137759145</v>
      </c>
      <c r="G64" s="100">
        <f>SUM(G65:G69)</f>
        <v>111879588</v>
      </c>
      <c r="H64" s="100">
        <f>SUM(H65:H69)</f>
        <v>137493710</v>
      </c>
      <c r="I64" s="105">
        <f t="shared" si="6"/>
        <v>1.1620265808626427</v>
      </c>
    </row>
    <row r="65" spans="1:11" ht="15" customHeight="1" x14ac:dyDescent="0.25">
      <c r="A65" s="145">
        <v>59</v>
      </c>
      <c r="B65" s="124" t="s">
        <v>54</v>
      </c>
      <c r="C65" s="64" t="s">
        <v>135</v>
      </c>
      <c r="D65" s="64" t="s">
        <v>141</v>
      </c>
      <c r="E65" s="71">
        <v>14158700</v>
      </c>
      <c r="F65" s="71">
        <v>14158700</v>
      </c>
      <c r="G65" s="74">
        <v>10647693</v>
      </c>
      <c r="H65" s="71">
        <v>13269500</v>
      </c>
      <c r="I65" s="106">
        <f t="shared" si="6"/>
        <v>0.93719762407565665</v>
      </c>
    </row>
    <row r="66" spans="1:11" ht="15" customHeight="1" x14ac:dyDescent="0.25">
      <c r="A66" s="145">
        <v>60</v>
      </c>
      <c r="B66" s="124" t="s">
        <v>56</v>
      </c>
      <c r="C66" s="64" t="s">
        <v>136</v>
      </c>
      <c r="D66" s="64" t="s">
        <v>142</v>
      </c>
      <c r="E66" s="71">
        <v>3139000</v>
      </c>
      <c r="F66" s="71">
        <v>3139000</v>
      </c>
      <c r="G66" s="74">
        <v>2963324</v>
      </c>
      <c r="H66" s="71">
        <v>4529000</v>
      </c>
      <c r="I66" s="106">
        <f t="shared" si="6"/>
        <v>1.4428161834979292</v>
      </c>
    </row>
    <row r="67" spans="1:11" ht="15" customHeight="1" x14ac:dyDescent="0.25">
      <c r="A67" s="145">
        <v>61</v>
      </c>
      <c r="B67" s="124" t="s">
        <v>137</v>
      </c>
      <c r="C67" s="64" t="s">
        <v>138</v>
      </c>
      <c r="D67" s="64" t="s">
        <v>143</v>
      </c>
      <c r="E67" s="71">
        <v>77299145</v>
      </c>
      <c r="F67" s="74">
        <v>83812945</v>
      </c>
      <c r="G67" s="74">
        <v>67392678</v>
      </c>
      <c r="H67" s="71">
        <v>94683030</v>
      </c>
      <c r="I67" s="106">
        <f t="shared" si="6"/>
        <v>1.2248910385748768</v>
      </c>
    </row>
    <row r="68" spans="1:11" ht="15" customHeight="1" x14ac:dyDescent="0.25">
      <c r="A68" s="145">
        <v>62</v>
      </c>
      <c r="B68" s="124" t="s">
        <v>139</v>
      </c>
      <c r="C68" s="64" t="s">
        <v>140</v>
      </c>
      <c r="D68" s="64" t="s">
        <v>144</v>
      </c>
      <c r="E68" s="71">
        <v>240000</v>
      </c>
      <c r="F68" s="74">
        <v>240000</v>
      </c>
      <c r="G68" s="74">
        <v>142602</v>
      </c>
      <c r="H68" s="71">
        <v>240000</v>
      </c>
      <c r="I68" s="106">
        <f t="shared" si="6"/>
        <v>1</v>
      </c>
    </row>
    <row r="69" spans="1:11" ht="15" customHeight="1" x14ac:dyDescent="0.25">
      <c r="A69" s="145">
        <v>63</v>
      </c>
      <c r="B69" s="124" t="s">
        <v>145</v>
      </c>
      <c r="C69" s="64" t="s">
        <v>146</v>
      </c>
      <c r="D69" s="64" t="s">
        <v>147</v>
      </c>
      <c r="E69" s="34">
        <f>SUM(E70:E73)</f>
        <v>23485500</v>
      </c>
      <c r="F69" s="34">
        <f>SUM(F70:F73)</f>
        <v>36408500</v>
      </c>
      <c r="G69" s="34">
        <f>SUM(G70:G73)</f>
        <v>30733291</v>
      </c>
      <c r="H69" s="34">
        <f>SUM(H70:H73)</f>
        <v>24772180</v>
      </c>
      <c r="I69" s="106">
        <f t="shared" si="6"/>
        <v>1.0547861446424389</v>
      </c>
    </row>
    <row r="70" spans="1:11" ht="15" customHeight="1" x14ac:dyDescent="0.25">
      <c r="A70" s="145">
        <v>64</v>
      </c>
      <c r="B70" s="128" t="s">
        <v>402</v>
      </c>
      <c r="C70" s="61" t="s">
        <v>406</v>
      </c>
      <c r="D70" s="61" t="s">
        <v>148</v>
      </c>
      <c r="E70" s="84">
        <v>18645500</v>
      </c>
      <c r="F70" s="72">
        <v>20133500</v>
      </c>
      <c r="G70" s="72">
        <v>14707136</v>
      </c>
      <c r="H70" s="84">
        <v>18897180</v>
      </c>
      <c r="I70" s="108">
        <f t="shared" si="6"/>
        <v>1.0134981630956532</v>
      </c>
    </row>
    <row r="71" spans="1:11" ht="15" customHeight="1" x14ac:dyDescent="0.25">
      <c r="A71" s="145">
        <v>65</v>
      </c>
      <c r="B71" s="128" t="s">
        <v>403</v>
      </c>
      <c r="C71" s="139" t="s">
        <v>407</v>
      </c>
      <c r="D71" s="61" t="s">
        <v>152</v>
      </c>
      <c r="E71" s="84">
        <v>4000000</v>
      </c>
      <c r="F71" s="72">
        <v>15135000</v>
      </c>
      <c r="G71" s="72">
        <v>15096976</v>
      </c>
      <c r="H71" s="84">
        <v>5000000</v>
      </c>
      <c r="I71" s="108">
        <f t="shared" si="6"/>
        <v>1.25</v>
      </c>
    </row>
    <row r="72" spans="1:11" ht="15" customHeight="1" x14ac:dyDescent="0.25">
      <c r="A72" s="145">
        <v>66</v>
      </c>
      <c r="B72" s="128" t="s">
        <v>404</v>
      </c>
      <c r="C72" s="139" t="s">
        <v>408</v>
      </c>
      <c r="D72" s="61" t="s">
        <v>296</v>
      </c>
      <c r="E72" s="84">
        <v>40000</v>
      </c>
      <c r="F72" s="72">
        <v>40000</v>
      </c>
      <c r="G72" s="72">
        <v>11670</v>
      </c>
      <c r="H72" s="84">
        <v>25000</v>
      </c>
      <c r="I72" s="108">
        <f t="shared" si="6"/>
        <v>0.625</v>
      </c>
    </row>
    <row r="73" spans="1:11" ht="15" customHeight="1" x14ac:dyDescent="0.25">
      <c r="A73" s="145">
        <v>67</v>
      </c>
      <c r="B73" s="128" t="s">
        <v>405</v>
      </c>
      <c r="C73" s="139" t="s">
        <v>409</v>
      </c>
      <c r="D73" s="61" t="s">
        <v>153</v>
      </c>
      <c r="E73" s="84">
        <v>800000</v>
      </c>
      <c r="F73" s="72">
        <v>1100000</v>
      </c>
      <c r="G73" s="72">
        <v>917509</v>
      </c>
      <c r="H73" s="84">
        <v>850000</v>
      </c>
      <c r="I73" s="108">
        <f t="shared" ref="I73:I81" si="7">H73/E73</f>
        <v>1.0625</v>
      </c>
    </row>
    <row r="74" spans="1:11" s="58" customFormat="1" ht="15" customHeight="1" x14ac:dyDescent="0.25">
      <c r="A74" s="145">
        <v>68</v>
      </c>
      <c r="B74" s="119" t="s">
        <v>18</v>
      </c>
      <c r="C74" s="104" t="s">
        <v>154</v>
      </c>
      <c r="D74" s="104" t="s">
        <v>155</v>
      </c>
      <c r="E74" s="100">
        <v>3000000</v>
      </c>
      <c r="F74" s="141">
        <v>3150000</v>
      </c>
      <c r="G74" s="141">
        <v>3097153</v>
      </c>
      <c r="H74" s="100">
        <v>3000000</v>
      </c>
      <c r="I74" s="105">
        <f t="shared" si="7"/>
        <v>1</v>
      </c>
      <c r="K74" s="88"/>
    </row>
    <row r="75" spans="1:11" s="58" customFormat="1" ht="15" customHeight="1" x14ac:dyDescent="0.25">
      <c r="A75" s="145">
        <v>69</v>
      </c>
      <c r="B75" s="119" t="s">
        <v>19</v>
      </c>
      <c r="C75" s="104" t="s">
        <v>156</v>
      </c>
      <c r="D75" s="104" t="s">
        <v>157</v>
      </c>
      <c r="E75" s="100">
        <f>SUM(E76:E79)</f>
        <v>84501593</v>
      </c>
      <c r="F75" s="100">
        <f>SUM(F76:F79)</f>
        <v>186947095</v>
      </c>
      <c r="G75" s="100">
        <f>SUM(G76:G79)</f>
        <v>34414965</v>
      </c>
      <c r="H75" s="100">
        <f>SUM(H76:H79)</f>
        <v>141796377</v>
      </c>
      <c r="I75" s="105">
        <f t="shared" si="7"/>
        <v>1.6780319987577039</v>
      </c>
      <c r="K75" s="88"/>
    </row>
    <row r="76" spans="1:11" s="58" customFormat="1" ht="15" customHeight="1" x14ac:dyDescent="0.25">
      <c r="A76" s="145">
        <v>70</v>
      </c>
      <c r="B76" s="124" t="s">
        <v>120</v>
      </c>
      <c r="C76" s="64" t="s">
        <v>266</v>
      </c>
      <c r="D76" s="64" t="s">
        <v>267</v>
      </c>
      <c r="E76" s="71">
        <v>2000000</v>
      </c>
      <c r="F76" s="74">
        <v>1291862</v>
      </c>
      <c r="G76" s="74">
        <v>1291862</v>
      </c>
      <c r="H76" s="71">
        <v>1687780</v>
      </c>
      <c r="I76" s="109">
        <f t="shared" si="7"/>
        <v>0.84389000000000003</v>
      </c>
      <c r="K76" s="88"/>
    </row>
    <row r="77" spans="1:11" s="58" customFormat="1" ht="15" customHeight="1" x14ac:dyDescent="0.25">
      <c r="A77" s="145">
        <v>71</v>
      </c>
      <c r="B77" s="124" t="s">
        <v>121</v>
      </c>
      <c r="C77" s="64" t="s">
        <v>158</v>
      </c>
      <c r="D77" s="64" t="s">
        <v>160</v>
      </c>
      <c r="E77" s="71">
        <v>20329643</v>
      </c>
      <c r="F77" s="74">
        <v>22430000</v>
      </c>
      <c r="G77" s="74">
        <v>21521027</v>
      </c>
      <c r="H77" s="71">
        <v>25883425</v>
      </c>
      <c r="I77" s="106">
        <f t="shared" si="7"/>
        <v>1.2731864007646372</v>
      </c>
      <c r="K77" s="88"/>
    </row>
    <row r="78" spans="1:11" s="58" customFormat="1" ht="15" customHeight="1" x14ac:dyDescent="0.25">
      <c r="A78" s="145">
        <v>72</v>
      </c>
      <c r="B78" s="124" t="s">
        <v>162</v>
      </c>
      <c r="C78" s="64" t="s">
        <v>159</v>
      </c>
      <c r="D78" s="64" t="s">
        <v>161</v>
      </c>
      <c r="E78" s="71">
        <v>8895000</v>
      </c>
      <c r="F78" s="74">
        <v>12485100</v>
      </c>
      <c r="G78" s="74">
        <v>11602076</v>
      </c>
      <c r="H78" s="71">
        <v>5900000</v>
      </c>
      <c r="I78" s="106">
        <f t="shared" si="7"/>
        <v>0.6632939853850478</v>
      </c>
      <c r="K78" s="88"/>
    </row>
    <row r="79" spans="1:11" s="58" customFormat="1" ht="15" customHeight="1" x14ac:dyDescent="0.25">
      <c r="A79" s="145">
        <v>73</v>
      </c>
      <c r="B79" s="124" t="s">
        <v>268</v>
      </c>
      <c r="C79" s="64" t="s">
        <v>13</v>
      </c>
      <c r="D79" s="64" t="s">
        <v>282</v>
      </c>
      <c r="E79" s="71">
        <v>53276950</v>
      </c>
      <c r="F79" s="74">
        <v>150740133</v>
      </c>
      <c r="G79" s="74">
        <v>0</v>
      </c>
      <c r="H79" s="71">
        <v>108325172</v>
      </c>
      <c r="I79" s="106">
        <f t="shared" si="7"/>
        <v>2.0332464977818736</v>
      </c>
      <c r="K79" s="88"/>
    </row>
    <row r="80" spans="1:11" ht="15" customHeight="1" x14ac:dyDescent="0.25">
      <c r="A80" s="145">
        <v>74</v>
      </c>
      <c r="B80" s="129" t="s">
        <v>33</v>
      </c>
      <c r="C80" s="262" t="s">
        <v>11</v>
      </c>
      <c r="D80" s="263"/>
      <c r="E80" s="85">
        <f>E51+E63+E64+E74+E75</f>
        <v>266435714</v>
      </c>
      <c r="F80" s="85">
        <f t="shared" ref="F80:H80" si="8">F51+F63+F64+F74+F75</f>
        <v>388376074</v>
      </c>
      <c r="G80" s="85">
        <f t="shared" si="8"/>
        <v>209911540</v>
      </c>
      <c r="H80" s="85">
        <f t="shared" si="8"/>
        <v>349350610</v>
      </c>
      <c r="I80" s="109">
        <f t="shared" si="7"/>
        <v>1.3112003820929201</v>
      </c>
      <c r="J80" s="37"/>
      <c r="K80"/>
    </row>
    <row r="81" spans="1:11" s="58" customFormat="1" ht="15" customHeight="1" x14ac:dyDescent="0.25">
      <c r="A81" s="145">
        <v>75</v>
      </c>
      <c r="B81" s="119" t="s">
        <v>20</v>
      </c>
      <c r="C81" s="104" t="s">
        <v>100</v>
      </c>
      <c r="D81" s="104" t="s">
        <v>163</v>
      </c>
      <c r="E81" s="100">
        <f>SUM(E82:E86)</f>
        <v>89750000</v>
      </c>
      <c r="F81" s="100">
        <f t="shared" ref="F81:H81" si="9">SUM(F82:F86)</f>
        <v>95802909</v>
      </c>
      <c r="G81" s="100">
        <f t="shared" si="9"/>
        <v>78763577</v>
      </c>
      <c r="H81" s="100">
        <f t="shared" si="9"/>
        <v>191921318</v>
      </c>
      <c r="I81" s="105">
        <f t="shared" si="7"/>
        <v>2.138399086350975</v>
      </c>
      <c r="K81" s="88"/>
    </row>
    <row r="82" spans="1:11" s="58" customFormat="1" ht="15" customHeight="1" x14ac:dyDescent="0.25">
      <c r="A82" s="145">
        <v>76</v>
      </c>
      <c r="B82" s="124" t="s">
        <v>164</v>
      </c>
      <c r="C82" s="64" t="s">
        <v>499</v>
      </c>
      <c r="D82" s="64" t="s">
        <v>500</v>
      </c>
      <c r="E82" s="34">
        <v>0</v>
      </c>
      <c r="F82" s="34">
        <v>81500</v>
      </c>
      <c r="G82" s="34">
        <v>81500</v>
      </c>
      <c r="H82" s="34">
        <v>0</v>
      </c>
      <c r="I82" s="192"/>
      <c r="K82" s="88"/>
    </row>
    <row r="83" spans="1:11" s="59" customFormat="1" ht="15" customHeight="1" x14ac:dyDescent="0.25">
      <c r="A83" s="145">
        <v>77</v>
      </c>
      <c r="B83" s="124" t="s">
        <v>165</v>
      </c>
      <c r="C83" s="64" t="s">
        <v>166</v>
      </c>
      <c r="D83" s="64" t="s">
        <v>167</v>
      </c>
      <c r="E83" s="71">
        <v>54726000</v>
      </c>
      <c r="F83" s="74">
        <v>54726000</v>
      </c>
      <c r="G83" s="74">
        <v>43754890</v>
      </c>
      <c r="H83" s="71">
        <v>128278479</v>
      </c>
      <c r="I83" s="106">
        <f t="shared" ref="I83:I89" si="10">H83/E83</f>
        <v>2.3440134305448965</v>
      </c>
      <c r="K83" s="89"/>
    </row>
    <row r="84" spans="1:11" s="58" customFormat="1" ht="15" customHeight="1" x14ac:dyDescent="0.25">
      <c r="A84" s="145">
        <v>78</v>
      </c>
      <c r="B84" s="124" t="s">
        <v>168</v>
      </c>
      <c r="C84" s="64" t="s">
        <v>169</v>
      </c>
      <c r="D84" s="64" t="s">
        <v>170</v>
      </c>
      <c r="E84" s="71">
        <v>100000</v>
      </c>
      <c r="F84" s="74">
        <v>6167030</v>
      </c>
      <c r="G84" s="74">
        <v>6146542</v>
      </c>
      <c r="H84" s="71">
        <v>578732</v>
      </c>
      <c r="I84" s="106">
        <f t="shared" si="10"/>
        <v>5.7873200000000002</v>
      </c>
      <c r="K84" s="88"/>
    </row>
    <row r="85" spans="1:11" s="58" customFormat="1" ht="15" customHeight="1" x14ac:dyDescent="0.25">
      <c r="A85" s="145">
        <v>79</v>
      </c>
      <c r="B85" s="124" t="s">
        <v>171</v>
      </c>
      <c r="C85" s="64" t="s">
        <v>172</v>
      </c>
      <c r="D85" s="64" t="s">
        <v>173</v>
      </c>
      <c r="E85" s="71">
        <v>16300000</v>
      </c>
      <c r="F85" s="74">
        <v>14917540</v>
      </c>
      <c r="G85" s="74">
        <v>12427875</v>
      </c>
      <c r="H85" s="71">
        <v>22945743</v>
      </c>
      <c r="I85" s="106">
        <f t="shared" si="10"/>
        <v>1.4077142944785277</v>
      </c>
      <c r="K85" s="88"/>
    </row>
    <row r="86" spans="1:11" s="58" customFormat="1" ht="15" customHeight="1" x14ac:dyDescent="0.25">
      <c r="A86" s="145">
        <v>80</v>
      </c>
      <c r="B86" s="124" t="s">
        <v>501</v>
      </c>
      <c r="C86" s="64" t="s">
        <v>174</v>
      </c>
      <c r="D86" s="64" t="s">
        <v>175</v>
      </c>
      <c r="E86" s="71">
        <v>18624000</v>
      </c>
      <c r="F86" s="74">
        <v>19910839</v>
      </c>
      <c r="G86" s="74">
        <v>16352770</v>
      </c>
      <c r="H86" s="71">
        <v>40118364</v>
      </c>
      <c r="I86" s="106">
        <f t="shared" si="10"/>
        <v>2.1541217783505155</v>
      </c>
      <c r="K86" s="88"/>
    </row>
    <row r="87" spans="1:11" s="58" customFormat="1" ht="15" customHeight="1" x14ac:dyDescent="0.25">
      <c r="A87" s="145">
        <v>81</v>
      </c>
      <c r="B87" s="131" t="s">
        <v>21</v>
      </c>
      <c r="C87" s="104" t="s">
        <v>176</v>
      </c>
      <c r="D87" s="104" t="s">
        <v>177</v>
      </c>
      <c r="E87" s="100">
        <f>SUM(E88:E89)</f>
        <v>129760552</v>
      </c>
      <c r="F87" s="100">
        <f>SUM(F88:F89)</f>
        <v>129760552</v>
      </c>
      <c r="G87" s="100">
        <f>SUM(G88:G89)</f>
        <v>82376802</v>
      </c>
      <c r="H87" s="100">
        <f>SUM(H88:H89)</f>
        <v>72635300</v>
      </c>
      <c r="I87" s="105">
        <f t="shared" si="10"/>
        <v>0.55976411074453503</v>
      </c>
      <c r="K87" s="88"/>
    </row>
    <row r="88" spans="1:11" s="58" customFormat="1" ht="15" customHeight="1" x14ac:dyDescent="0.25">
      <c r="A88" s="145">
        <v>82</v>
      </c>
      <c r="B88" s="124" t="s">
        <v>178</v>
      </c>
      <c r="C88" s="64" t="s">
        <v>179</v>
      </c>
      <c r="D88" s="64" t="s">
        <v>180</v>
      </c>
      <c r="E88" s="71">
        <v>102349435</v>
      </c>
      <c r="F88" s="71">
        <v>102349435</v>
      </c>
      <c r="G88" s="74">
        <v>64863623</v>
      </c>
      <c r="H88" s="71">
        <v>57193200</v>
      </c>
      <c r="I88" s="106">
        <f t="shared" si="10"/>
        <v>0.55880328015489289</v>
      </c>
      <c r="K88" s="88"/>
    </row>
    <row r="89" spans="1:11" s="58" customFormat="1" ht="15" customHeight="1" x14ac:dyDescent="0.25">
      <c r="A89" s="145">
        <v>83</v>
      </c>
      <c r="B89" s="124" t="s">
        <v>181</v>
      </c>
      <c r="C89" s="64" t="s">
        <v>182</v>
      </c>
      <c r="D89" s="64" t="s">
        <v>183</v>
      </c>
      <c r="E89" s="71">
        <v>27411117</v>
      </c>
      <c r="F89" s="71">
        <v>27411117</v>
      </c>
      <c r="G89" s="74">
        <v>17513179</v>
      </c>
      <c r="H89" s="71">
        <v>15442100</v>
      </c>
      <c r="I89" s="106">
        <f t="shared" si="10"/>
        <v>0.56335172331722194</v>
      </c>
      <c r="K89" s="88"/>
    </row>
    <row r="90" spans="1:11" s="58" customFormat="1" ht="15" customHeight="1" x14ac:dyDescent="0.25">
      <c r="A90" s="145">
        <v>84</v>
      </c>
      <c r="B90" s="119" t="s">
        <v>28</v>
      </c>
      <c r="C90" s="104" t="s">
        <v>61</v>
      </c>
      <c r="D90" s="104" t="s">
        <v>184</v>
      </c>
      <c r="E90" s="100">
        <f>SUM(E91:E91)</f>
        <v>0</v>
      </c>
      <c r="F90" s="100">
        <f>SUM(F91:F91)</f>
        <v>304537</v>
      </c>
      <c r="G90" s="100">
        <f>SUM(G91:G91)</f>
        <v>304537</v>
      </c>
      <c r="H90" s="100">
        <f>SUM(H91:H91)</f>
        <v>0</v>
      </c>
      <c r="I90" s="192"/>
      <c r="K90" s="88"/>
    </row>
    <row r="91" spans="1:11" s="58" customFormat="1" ht="15" customHeight="1" x14ac:dyDescent="0.25">
      <c r="A91" s="145">
        <v>85</v>
      </c>
      <c r="B91" s="124" t="s">
        <v>185</v>
      </c>
      <c r="C91" s="64" t="s">
        <v>328</v>
      </c>
      <c r="D91" s="64" t="s">
        <v>329</v>
      </c>
      <c r="E91" s="34">
        <v>0</v>
      </c>
      <c r="F91" s="34">
        <v>304537</v>
      </c>
      <c r="G91" s="34">
        <v>304537</v>
      </c>
      <c r="H91" s="34">
        <v>0</v>
      </c>
      <c r="I91" s="192"/>
      <c r="K91" s="88"/>
    </row>
    <row r="92" spans="1:11" ht="15" customHeight="1" x14ac:dyDescent="0.25">
      <c r="A92" s="145">
        <v>86</v>
      </c>
      <c r="B92" s="132" t="s">
        <v>34</v>
      </c>
      <c r="C92" s="262" t="s">
        <v>12</v>
      </c>
      <c r="D92" s="263"/>
      <c r="E92" s="36">
        <f>E81+E87+E90</f>
        <v>219510552</v>
      </c>
      <c r="F92" s="36">
        <f t="shared" ref="F92:H92" si="11">F81+F87+F90</f>
        <v>225867998</v>
      </c>
      <c r="G92" s="36">
        <f t="shared" si="11"/>
        <v>161444916</v>
      </c>
      <c r="H92" s="36">
        <f t="shared" si="11"/>
        <v>264556618</v>
      </c>
      <c r="I92" s="109">
        <f t="shared" ref="I92:I97" si="12">H92/E92</f>
        <v>1.2052113922978973</v>
      </c>
      <c r="K92"/>
    </row>
    <row r="93" spans="1:11" s="58" customFormat="1" ht="15" customHeight="1" x14ac:dyDescent="0.25">
      <c r="A93" s="145">
        <v>87</v>
      </c>
      <c r="B93" s="132" t="s">
        <v>43</v>
      </c>
      <c r="C93" s="63" t="s">
        <v>15</v>
      </c>
      <c r="D93" s="63" t="s">
        <v>295</v>
      </c>
      <c r="E93" s="36">
        <f>SUM(E94:E95)</f>
        <v>22281734</v>
      </c>
      <c r="F93" s="36">
        <f>SUM(F94:F95)</f>
        <v>22305928</v>
      </c>
      <c r="G93" s="36">
        <f>SUM(G94:G95)</f>
        <v>22305928</v>
      </c>
      <c r="H93" s="36">
        <f>SUM(H94:H95)</f>
        <v>25855772</v>
      </c>
      <c r="I93" s="109">
        <f t="shared" si="12"/>
        <v>1.1604021482349622</v>
      </c>
      <c r="K93" s="88"/>
    </row>
    <row r="94" spans="1:11" ht="15" customHeight="1" x14ac:dyDescent="0.25">
      <c r="A94" s="145">
        <v>88</v>
      </c>
      <c r="B94" s="124" t="s">
        <v>291</v>
      </c>
      <c r="C94" s="64" t="s">
        <v>292</v>
      </c>
      <c r="D94" s="64" t="s">
        <v>294</v>
      </c>
      <c r="E94" s="34">
        <v>1891734</v>
      </c>
      <c r="F94" s="34">
        <v>2475584</v>
      </c>
      <c r="G94" s="34">
        <v>2475584</v>
      </c>
      <c r="H94" s="34">
        <v>1902709</v>
      </c>
      <c r="I94" s="106">
        <f t="shared" si="12"/>
        <v>1.0058015556098268</v>
      </c>
      <c r="K94" s="90"/>
    </row>
    <row r="95" spans="1:11" ht="15" customHeight="1" x14ac:dyDescent="0.25">
      <c r="A95" s="145">
        <v>89</v>
      </c>
      <c r="B95" s="124" t="s">
        <v>293</v>
      </c>
      <c r="C95" s="64" t="s">
        <v>263</v>
      </c>
      <c r="D95" s="64" t="s">
        <v>264</v>
      </c>
      <c r="E95" s="34">
        <v>20390000</v>
      </c>
      <c r="F95" s="74">
        <v>19830344</v>
      </c>
      <c r="G95" s="74">
        <v>19830344</v>
      </c>
      <c r="H95" s="34">
        <v>23953063</v>
      </c>
      <c r="I95" s="106">
        <f t="shared" si="12"/>
        <v>1.1747456105934282</v>
      </c>
    </row>
    <row r="96" spans="1:11" ht="15" customHeight="1" x14ac:dyDescent="0.25">
      <c r="A96" s="145">
        <v>90</v>
      </c>
      <c r="B96" s="132" t="s">
        <v>35</v>
      </c>
      <c r="C96" s="262" t="s">
        <v>15</v>
      </c>
      <c r="D96" s="263"/>
      <c r="E96" s="112">
        <f>E93</f>
        <v>22281734</v>
      </c>
      <c r="F96" s="112">
        <f t="shared" ref="F96:H96" si="13">F93</f>
        <v>22305928</v>
      </c>
      <c r="G96" s="112">
        <f t="shared" si="13"/>
        <v>22305928</v>
      </c>
      <c r="H96" s="112">
        <f t="shared" si="13"/>
        <v>25855772</v>
      </c>
      <c r="I96" s="109">
        <f t="shared" si="12"/>
        <v>1.1604021482349622</v>
      </c>
      <c r="K96"/>
    </row>
    <row r="97" spans="1:9" ht="15" customHeight="1" x14ac:dyDescent="0.25">
      <c r="A97" s="145">
        <v>91</v>
      </c>
      <c r="B97" s="274" t="s">
        <v>57</v>
      </c>
      <c r="C97" s="274"/>
      <c r="D97" s="135"/>
      <c r="E97" s="110">
        <f>E51+E63+E64+E74+E75+E81+E87+E90+E93</f>
        <v>508228000</v>
      </c>
      <c r="F97" s="110">
        <f>F51+F63+F64+F74+F75+F81+F87+F90+F93</f>
        <v>636550000</v>
      </c>
      <c r="G97" s="110">
        <f>G51+G63+G64+G74+G75+G81+G87+G90+G93</f>
        <v>393662384</v>
      </c>
      <c r="H97" s="110">
        <f>H51+H63+H64+H74+H75+H81+H87+H90+H93</f>
        <v>639763000</v>
      </c>
      <c r="I97" s="111">
        <f t="shared" si="12"/>
        <v>1.2588110060838835</v>
      </c>
    </row>
  </sheetData>
  <sheetProtection selectLockedCells="1" selectUnlockedCells="1"/>
  <mergeCells count="11">
    <mergeCell ref="A4:I4"/>
    <mergeCell ref="B50:I50"/>
    <mergeCell ref="C35:D35"/>
    <mergeCell ref="C44:D44"/>
    <mergeCell ref="C48:D48"/>
    <mergeCell ref="B49:C49"/>
    <mergeCell ref="B97:C97"/>
    <mergeCell ref="B8:I8"/>
    <mergeCell ref="C80:D80"/>
    <mergeCell ref="C92:D92"/>
    <mergeCell ref="C96:D96"/>
  </mergeCells>
  <phoneticPr fontId="16" type="noConversion"/>
  <pageMargins left="0.74791666666666667" right="0.74791666666666667" top="0.98402777777777772" bottom="0.98402777777777772" header="0.51180555555555551" footer="0.51180555555555551"/>
  <pageSetup paperSize="9" scale="85" firstPageNumber="0" orientation="portrait" r:id="rId1"/>
  <headerFooter alignWithMargins="0"/>
  <rowBreaks count="1" manualBreakCount="1">
    <brk id="4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zoomScaleNormal="100" workbookViewId="0"/>
  </sheetViews>
  <sheetFormatPr defaultRowHeight="13.2" x14ac:dyDescent="0.25"/>
  <cols>
    <col min="1" max="2" width="5.6640625" customWidth="1"/>
    <col min="3" max="3" width="35.6640625" customWidth="1"/>
    <col min="4" max="4" width="5.6640625" customWidth="1"/>
    <col min="5" max="7" width="9.6640625" customWidth="1"/>
    <col min="8" max="8" width="9.6640625" style="58" customWidth="1"/>
    <col min="9" max="9" width="8.33203125" customWidth="1"/>
  </cols>
  <sheetData>
    <row r="1" spans="1:11" s="20" customFormat="1" ht="15" customHeight="1" x14ac:dyDescent="0.25">
      <c r="A1" s="3"/>
      <c r="B1" s="3"/>
      <c r="C1" s="3"/>
      <c r="D1" s="3"/>
      <c r="E1" s="3"/>
      <c r="F1" s="3"/>
      <c r="G1" s="3"/>
      <c r="H1" s="29"/>
      <c r="I1" s="2" t="s">
        <v>284</v>
      </c>
    </row>
    <row r="2" spans="1:11" s="20" customFormat="1" ht="15" customHeight="1" x14ac:dyDescent="0.25">
      <c r="A2" s="3"/>
      <c r="B2" s="3"/>
      <c r="C2" s="3"/>
      <c r="D2" s="3"/>
      <c r="E2" s="3"/>
      <c r="F2" s="3"/>
      <c r="G2" s="3"/>
      <c r="H2" s="29"/>
      <c r="I2" s="2" t="str">
        <f>'1. melléklet'!H2</f>
        <v>az  /2022. (   ) önkormányzati rendelethez</v>
      </c>
    </row>
    <row r="3" spans="1:11" s="11" customFormat="1" ht="15" customHeight="1" x14ac:dyDescent="0.25">
      <c r="A3" s="115"/>
      <c r="B3" s="13"/>
      <c r="C3" s="14"/>
      <c r="D3" s="14"/>
      <c r="E3" s="14"/>
      <c r="F3" s="14"/>
      <c r="G3" s="14"/>
      <c r="H3" s="14"/>
    </row>
    <row r="4" spans="1:11" s="11" customFormat="1" ht="15" customHeight="1" x14ac:dyDescent="0.25">
      <c r="B4" s="276" t="s">
        <v>494</v>
      </c>
      <c r="C4" s="276"/>
      <c r="D4" s="276"/>
      <c r="E4" s="276"/>
      <c r="F4" s="276"/>
      <c r="G4" s="276"/>
      <c r="H4" s="276"/>
      <c r="I4" s="276"/>
    </row>
    <row r="5" spans="1:11" ht="15" customHeight="1" x14ac:dyDescent="0.25">
      <c r="A5" s="21"/>
      <c r="B5" s="21"/>
      <c r="C5" s="22"/>
      <c r="D5" s="22"/>
      <c r="I5" s="6"/>
    </row>
    <row r="6" spans="1:11" ht="15" customHeight="1" x14ac:dyDescent="0.25">
      <c r="A6" s="101"/>
      <c r="B6" s="116" t="s">
        <v>33</v>
      </c>
      <c r="C6" s="116" t="s">
        <v>379</v>
      </c>
      <c r="D6" s="116" t="s">
        <v>35</v>
      </c>
      <c r="E6" s="116" t="s">
        <v>36</v>
      </c>
      <c r="F6" s="116" t="s">
        <v>37</v>
      </c>
      <c r="G6" s="116" t="s">
        <v>38</v>
      </c>
      <c r="H6" s="116" t="s">
        <v>39</v>
      </c>
      <c r="I6" s="101" t="s">
        <v>40</v>
      </c>
      <c r="K6" s="88"/>
    </row>
    <row r="7" spans="1:11" ht="40.799999999999997" x14ac:dyDescent="0.25">
      <c r="A7" s="116">
        <v>1</v>
      </c>
      <c r="B7" s="101" t="s">
        <v>0</v>
      </c>
      <c r="C7" s="116" t="s">
        <v>1</v>
      </c>
      <c r="D7" s="101" t="s">
        <v>123</v>
      </c>
      <c r="E7" s="101" t="s">
        <v>349</v>
      </c>
      <c r="F7" s="101" t="s">
        <v>365</v>
      </c>
      <c r="G7" s="101" t="s">
        <v>366</v>
      </c>
      <c r="H7" s="101" t="s">
        <v>364</v>
      </c>
      <c r="I7" s="103" t="s">
        <v>367</v>
      </c>
    </row>
    <row r="8" spans="1:11" ht="15" customHeight="1" x14ac:dyDescent="0.25">
      <c r="A8" s="116">
        <v>2</v>
      </c>
      <c r="B8" s="275" t="s">
        <v>2</v>
      </c>
      <c r="C8" s="275"/>
      <c r="D8" s="275"/>
      <c r="E8" s="275"/>
      <c r="F8" s="275"/>
      <c r="G8" s="275"/>
      <c r="H8" s="275"/>
      <c r="I8" s="275"/>
    </row>
    <row r="9" spans="1:11" s="60" customFormat="1" ht="15" customHeight="1" x14ac:dyDescent="0.25">
      <c r="A9" s="116">
        <v>3</v>
      </c>
      <c r="B9" s="119" t="s">
        <v>4</v>
      </c>
      <c r="C9" s="104" t="s">
        <v>3</v>
      </c>
      <c r="D9" s="104" t="s">
        <v>207</v>
      </c>
      <c r="E9" s="100">
        <f>SUM(E10:E12)</f>
        <v>1260072</v>
      </c>
      <c r="F9" s="100">
        <f>SUM(F10:F12)</f>
        <v>1194014</v>
      </c>
      <c r="G9" s="100">
        <f>SUM(G10:G12)</f>
        <v>1194014</v>
      </c>
      <c r="H9" s="100">
        <f>SUM(H10:H12)</f>
        <v>1260000</v>
      </c>
      <c r="I9" s="105">
        <f t="shared" ref="I9:I12" si="0">H9/E9</f>
        <v>0.99994286040797664</v>
      </c>
      <c r="J9" s="24"/>
    </row>
    <row r="10" spans="1:11" s="60" customFormat="1" ht="15" customHeight="1" x14ac:dyDescent="0.25">
      <c r="A10" s="116">
        <v>4</v>
      </c>
      <c r="B10" s="124" t="s">
        <v>50</v>
      </c>
      <c r="C10" s="64" t="s">
        <v>212</v>
      </c>
      <c r="D10" s="64" t="s">
        <v>211</v>
      </c>
      <c r="E10" s="34">
        <v>1200000</v>
      </c>
      <c r="F10" s="74">
        <v>1140012</v>
      </c>
      <c r="G10" s="74">
        <v>1140012</v>
      </c>
      <c r="H10" s="34">
        <v>1200000</v>
      </c>
      <c r="I10" s="106">
        <f t="shared" si="0"/>
        <v>1</v>
      </c>
      <c r="J10" s="24"/>
    </row>
    <row r="11" spans="1:11" s="60" customFormat="1" ht="15" customHeight="1" x14ac:dyDescent="0.25">
      <c r="A11" s="116">
        <v>5</v>
      </c>
      <c r="B11" s="124" t="s">
        <v>51</v>
      </c>
      <c r="C11" s="64" t="s">
        <v>338</v>
      </c>
      <c r="D11" s="64" t="s">
        <v>339</v>
      </c>
      <c r="E11" s="34">
        <v>60000</v>
      </c>
      <c r="F11" s="74">
        <v>54000</v>
      </c>
      <c r="G11" s="74">
        <v>54000</v>
      </c>
      <c r="H11" s="34">
        <v>60000</v>
      </c>
      <c r="I11" s="106">
        <f t="shared" si="0"/>
        <v>1</v>
      </c>
      <c r="J11" s="24"/>
    </row>
    <row r="12" spans="1:11" s="11" customFormat="1" ht="15" customHeight="1" x14ac:dyDescent="0.25">
      <c r="A12" s="116">
        <v>6</v>
      </c>
      <c r="B12" s="124" t="s">
        <v>52</v>
      </c>
      <c r="C12" s="64" t="s">
        <v>216</v>
      </c>
      <c r="D12" s="64" t="s">
        <v>300</v>
      </c>
      <c r="E12" s="34">
        <v>72</v>
      </c>
      <c r="F12" s="74">
        <v>2</v>
      </c>
      <c r="G12" s="74">
        <v>2</v>
      </c>
      <c r="H12" s="34">
        <v>0</v>
      </c>
      <c r="I12" s="106">
        <f t="shared" si="0"/>
        <v>0</v>
      </c>
      <c r="J12" s="24"/>
    </row>
    <row r="13" spans="1:11" ht="15.75" customHeight="1" x14ac:dyDescent="0.25">
      <c r="A13" s="116">
        <v>7</v>
      </c>
      <c r="B13" s="127" t="s">
        <v>33</v>
      </c>
      <c r="C13" s="270" t="s">
        <v>3</v>
      </c>
      <c r="D13" s="271"/>
      <c r="E13" s="36">
        <f>E9</f>
        <v>1260072</v>
      </c>
      <c r="F13" s="36">
        <f t="shared" ref="F13:H13" si="1">F9</f>
        <v>1194014</v>
      </c>
      <c r="G13" s="36">
        <f t="shared" si="1"/>
        <v>1194014</v>
      </c>
      <c r="H13" s="36">
        <f t="shared" si="1"/>
        <v>1260000</v>
      </c>
      <c r="I13" s="105">
        <f>H13/E13</f>
        <v>0.99994286040797664</v>
      </c>
      <c r="J13" s="7"/>
    </row>
    <row r="14" spans="1:11" ht="15.75" customHeight="1" x14ac:dyDescent="0.25">
      <c r="A14" s="116">
        <v>8</v>
      </c>
      <c r="B14" s="127" t="s">
        <v>379</v>
      </c>
      <c r="C14" s="270" t="s">
        <v>270</v>
      </c>
      <c r="D14" s="271"/>
      <c r="E14" s="36">
        <v>0</v>
      </c>
      <c r="F14" s="36">
        <v>0</v>
      </c>
      <c r="G14" s="36">
        <v>0</v>
      </c>
      <c r="H14" s="36">
        <v>0</v>
      </c>
      <c r="I14" s="190"/>
    </row>
    <row r="15" spans="1:11" ht="15" customHeight="1" x14ac:dyDescent="0.25">
      <c r="A15" s="116">
        <v>9</v>
      </c>
      <c r="B15" s="119" t="s">
        <v>5</v>
      </c>
      <c r="C15" s="107" t="s">
        <v>58</v>
      </c>
      <c r="D15" s="107" t="s">
        <v>231</v>
      </c>
      <c r="E15" s="100">
        <v>537928</v>
      </c>
      <c r="F15" s="100">
        <v>537928</v>
      </c>
      <c r="G15" s="100">
        <v>537928</v>
      </c>
      <c r="H15" s="100">
        <v>201937</v>
      </c>
      <c r="I15" s="105">
        <f>H15/E15</f>
        <v>0.37539782275694888</v>
      </c>
    </row>
    <row r="16" spans="1:11" ht="15" customHeight="1" x14ac:dyDescent="0.25">
      <c r="A16" s="116">
        <v>10</v>
      </c>
      <c r="B16" s="119" t="s">
        <v>17</v>
      </c>
      <c r="C16" s="104" t="s">
        <v>229</v>
      </c>
      <c r="D16" s="104" t="s">
        <v>230</v>
      </c>
      <c r="E16" s="100">
        <v>20390000</v>
      </c>
      <c r="F16" s="141">
        <v>19830344</v>
      </c>
      <c r="G16" s="141">
        <v>19830344</v>
      </c>
      <c r="H16" s="100">
        <v>23953063</v>
      </c>
      <c r="I16" s="105">
        <f t="shared" ref="I16:I18" si="2">H16/E16</f>
        <v>1.1747456105934282</v>
      </c>
    </row>
    <row r="17" spans="1:11" ht="15" customHeight="1" x14ac:dyDescent="0.25">
      <c r="A17" s="116">
        <v>11</v>
      </c>
      <c r="B17" s="132" t="s">
        <v>35</v>
      </c>
      <c r="C17" s="270" t="s">
        <v>368</v>
      </c>
      <c r="D17" s="271"/>
      <c r="E17" s="36">
        <f>SUM(E15:E16)</f>
        <v>20927928</v>
      </c>
      <c r="F17" s="36">
        <f>SUM(F15:F16)</f>
        <v>20368272</v>
      </c>
      <c r="G17" s="36">
        <f>SUM(G15:G16)</f>
        <v>20368272</v>
      </c>
      <c r="H17" s="36">
        <f>SUM(H15:H16)</f>
        <v>24155000</v>
      </c>
      <c r="I17" s="106">
        <f t="shared" si="2"/>
        <v>1.1541993072606136</v>
      </c>
    </row>
    <row r="18" spans="1:11" ht="15" customHeight="1" x14ac:dyDescent="0.25">
      <c r="A18" s="178">
        <v>12</v>
      </c>
      <c r="B18" s="277" t="s">
        <v>101</v>
      </c>
      <c r="C18" s="278"/>
      <c r="D18" s="279"/>
      <c r="E18" s="110">
        <f>E13+E14+E17</f>
        <v>22188000</v>
      </c>
      <c r="F18" s="110">
        <f t="shared" ref="F18:H18" si="3">F13+F14+F17</f>
        <v>21562286</v>
      </c>
      <c r="G18" s="110">
        <f t="shared" si="3"/>
        <v>21562286</v>
      </c>
      <c r="H18" s="110">
        <f t="shared" si="3"/>
        <v>25415000</v>
      </c>
      <c r="I18" s="111">
        <f t="shared" si="2"/>
        <v>1.1454389760230754</v>
      </c>
    </row>
    <row r="19" spans="1:11" ht="15" customHeight="1" x14ac:dyDescent="0.25">
      <c r="A19" s="116">
        <v>13</v>
      </c>
      <c r="B19" s="266" t="s">
        <v>10</v>
      </c>
      <c r="C19" s="267"/>
      <c r="D19" s="267"/>
      <c r="E19" s="267"/>
      <c r="F19" s="267"/>
      <c r="G19" s="267"/>
      <c r="H19" s="267"/>
      <c r="I19" s="268"/>
    </row>
    <row r="20" spans="1:11" s="11" customFormat="1" ht="15" customHeight="1" x14ac:dyDescent="0.25">
      <c r="A20" s="116">
        <v>14</v>
      </c>
      <c r="B20" s="134" t="s">
        <v>4</v>
      </c>
      <c r="C20" s="63" t="s">
        <v>49</v>
      </c>
      <c r="D20" s="63" t="s">
        <v>124</v>
      </c>
      <c r="E20" s="36">
        <f>E21+E27</f>
        <v>14516024</v>
      </c>
      <c r="F20" s="36">
        <f t="shared" ref="F20:H20" si="4">F21+F27</f>
        <v>14456091</v>
      </c>
      <c r="G20" s="36">
        <f t="shared" si="4"/>
        <v>14456091</v>
      </c>
      <c r="H20" s="36">
        <f t="shared" si="4"/>
        <v>17900382</v>
      </c>
      <c r="I20" s="109">
        <f>H20/E20</f>
        <v>1.2331463491655841</v>
      </c>
    </row>
    <row r="21" spans="1:11" s="11" customFormat="1" ht="15" customHeight="1" x14ac:dyDescent="0.25">
      <c r="A21" s="116">
        <v>15</v>
      </c>
      <c r="B21" s="124" t="s">
        <v>50</v>
      </c>
      <c r="C21" s="64" t="s">
        <v>125</v>
      </c>
      <c r="D21" s="64" t="s">
        <v>126</v>
      </c>
      <c r="E21" s="34">
        <f>SUM(E22:E26)</f>
        <v>13997364</v>
      </c>
      <c r="F21" s="34">
        <f>SUM(F22:F26)</f>
        <v>14438275</v>
      </c>
      <c r="G21" s="34">
        <f>SUM(G22:G26)</f>
        <v>14438275</v>
      </c>
      <c r="H21" s="34">
        <f>SUM(H22:H26)</f>
        <v>17293982</v>
      </c>
      <c r="I21" s="106">
        <f t="shared" ref="I21:I42" si="5">H21/E21</f>
        <v>1.2355170587833537</v>
      </c>
    </row>
    <row r="22" spans="1:11" s="11" customFormat="1" ht="15" customHeight="1" x14ac:dyDescent="0.25">
      <c r="A22" s="116">
        <v>16</v>
      </c>
      <c r="B22" s="133" t="s">
        <v>382</v>
      </c>
      <c r="C22" s="9" t="s">
        <v>391</v>
      </c>
      <c r="D22" s="61" t="s">
        <v>127</v>
      </c>
      <c r="E22" s="35">
        <v>13032408</v>
      </c>
      <c r="F22" s="72">
        <v>13032108</v>
      </c>
      <c r="G22" s="72">
        <v>13032108</v>
      </c>
      <c r="H22" s="35">
        <v>14517791</v>
      </c>
      <c r="I22" s="108">
        <f t="shared" si="5"/>
        <v>1.1139760971264865</v>
      </c>
    </row>
    <row r="23" spans="1:11" s="11" customFormat="1" ht="15" customHeight="1" x14ac:dyDescent="0.25">
      <c r="A23" s="116">
        <v>17</v>
      </c>
      <c r="B23" s="133" t="s">
        <v>383</v>
      </c>
      <c r="C23" s="9" t="s">
        <v>392</v>
      </c>
      <c r="D23" s="61" t="s">
        <v>352</v>
      </c>
      <c r="E23" s="35">
        <v>0</v>
      </c>
      <c r="F23" s="72">
        <v>480000</v>
      </c>
      <c r="G23" s="72">
        <v>480000</v>
      </c>
      <c r="H23" s="35">
        <v>0</v>
      </c>
      <c r="I23" s="190"/>
    </row>
    <row r="24" spans="1:11" s="11" customFormat="1" ht="15" customHeight="1" x14ac:dyDescent="0.25">
      <c r="A24" s="116">
        <v>18</v>
      </c>
      <c r="B24" s="133" t="s">
        <v>384</v>
      </c>
      <c r="C24" s="9" t="s">
        <v>396</v>
      </c>
      <c r="D24" s="61" t="s">
        <v>330</v>
      </c>
      <c r="E24" s="35">
        <v>0</v>
      </c>
      <c r="F24" s="72">
        <v>0</v>
      </c>
      <c r="G24" s="72">
        <v>0</v>
      </c>
      <c r="H24" s="35">
        <v>1872675</v>
      </c>
      <c r="I24" s="190"/>
    </row>
    <row r="25" spans="1:11" s="11" customFormat="1" ht="15" customHeight="1" x14ac:dyDescent="0.25">
      <c r="A25" s="116">
        <v>19</v>
      </c>
      <c r="B25" s="133" t="s">
        <v>385</v>
      </c>
      <c r="C25" s="9" t="s">
        <v>393</v>
      </c>
      <c r="D25" s="61" t="s">
        <v>128</v>
      </c>
      <c r="E25" s="35">
        <v>604956</v>
      </c>
      <c r="F25" s="72">
        <v>604956</v>
      </c>
      <c r="G25" s="72">
        <v>604956</v>
      </c>
      <c r="H25" s="35">
        <v>543516</v>
      </c>
      <c r="I25" s="108">
        <f t="shared" si="5"/>
        <v>0.89843889472953409</v>
      </c>
    </row>
    <row r="26" spans="1:11" s="11" customFormat="1" ht="15" customHeight="1" x14ac:dyDescent="0.25">
      <c r="A26" s="116">
        <v>20</v>
      </c>
      <c r="B26" s="133" t="s">
        <v>386</v>
      </c>
      <c r="C26" s="9" t="s">
        <v>394</v>
      </c>
      <c r="D26" s="61" t="s">
        <v>262</v>
      </c>
      <c r="E26" s="35">
        <v>360000</v>
      </c>
      <c r="F26" s="72">
        <v>321211</v>
      </c>
      <c r="G26" s="72">
        <v>321211</v>
      </c>
      <c r="H26" s="35">
        <v>360000</v>
      </c>
      <c r="I26" s="108">
        <f t="shared" si="5"/>
        <v>1</v>
      </c>
    </row>
    <row r="27" spans="1:11" ht="15" customHeight="1" x14ac:dyDescent="0.25">
      <c r="A27" s="116">
        <v>21</v>
      </c>
      <c r="B27" s="124" t="s">
        <v>51</v>
      </c>
      <c r="C27" s="64" t="s">
        <v>53</v>
      </c>
      <c r="D27" s="64" t="s">
        <v>129</v>
      </c>
      <c r="E27" s="34">
        <f>SUM(E28:E29)</f>
        <v>518660</v>
      </c>
      <c r="F27" s="34">
        <f t="shared" ref="F27:H27" si="6">SUM(F28:F29)</f>
        <v>17816</v>
      </c>
      <c r="G27" s="34">
        <f t="shared" si="6"/>
        <v>17816</v>
      </c>
      <c r="H27" s="34">
        <f t="shared" si="6"/>
        <v>606400</v>
      </c>
      <c r="I27" s="106">
        <f t="shared" si="5"/>
        <v>1.1691666988007559</v>
      </c>
      <c r="K27" s="88"/>
    </row>
    <row r="28" spans="1:11" s="11" customFormat="1" ht="24" x14ac:dyDescent="0.25">
      <c r="A28" s="116">
        <v>22</v>
      </c>
      <c r="B28" s="128" t="s">
        <v>388</v>
      </c>
      <c r="C28" s="140" t="s">
        <v>412</v>
      </c>
      <c r="D28" s="61" t="s">
        <v>131</v>
      </c>
      <c r="E28" s="35">
        <v>468660</v>
      </c>
      <c r="F28" s="72">
        <v>0</v>
      </c>
      <c r="G28" s="72">
        <v>0</v>
      </c>
      <c r="H28" s="35">
        <v>556400</v>
      </c>
      <c r="I28" s="108">
        <f t="shared" si="5"/>
        <v>1.1872146118721461</v>
      </c>
    </row>
    <row r="29" spans="1:11" s="11" customFormat="1" ht="15" customHeight="1" x14ac:dyDescent="0.25">
      <c r="A29" s="116">
        <v>23</v>
      </c>
      <c r="B29" s="128" t="s">
        <v>389</v>
      </c>
      <c r="C29" s="61" t="s">
        <v>413</v>
      </c>
      <c r="D29" s="61" t="s">
        <v>132</v>
      </c>
      <c r="E29" s="35">
        <v>50000</v>
      </c>
      <c r="F29" s="72">
        <v>17816</v>
      </c>
      <c r="G29" s="72">
        <v>17816</v>
      </c>
      <c r="H29" s="35">
        <v>50000</v>
      </c>
      <c r="I29" s="108">
        <f t="shared" si="5"/>
        <v>1</v>
      </c>
    </row>
    <row r="30" spans="1:11" s="11" customFormat="1" ht="15" customHeight="1" x14ac:dyDescent="0.25">
      <c r="A30" s="116">
        <v>24</v>
      </c>
      <c r="B30" s="134" t="s">
        <v>5</v>
      </c>
      <c r="C30" s="63" t="s">
        <v>99</v>
      </c>
      <c r="D30" s="63" t="s">
        <v>133</v>
      </c>
      <c r="E30" s="36">
        <v>2198998</v>
      </c>
      <c r="F30" s="73">
        <v>2189117</v>
      </c>
      <c r="G30" s="73">
        <v>2189117</v>
      </c>
      <c r="H30" s="36">
        <v>2396213</v>
      </c>
      <c r="I30" s="109">
        <f t="shared" si="5"/>
        <v>1.0896840288167611</v>
      </c>
    </row>
    <row r="31" spans="1:11" s="11" customFormat="1" ht="15" customHeight="1" x14ac:dyDescent="0.25">
      <c r="A31" s="116">
        <v>25</v>
      </c>
      <c r="B31" s="134" t="s">
        <v>17</v>
      </c>
      <c r="C31" s="63" t="s">
        <v>55</v>
      </c>
      <c r="D31" s="63" t="s">
        <v>134</v>
      </c>
      <c r="E31" s="36">
        <f>SUM(E32:E36)</f>
        <v>5472978</v>
      </c>
      <c r="F31" s="36">
        <f>SUM(F32:F36)</f>
        <v>4917078</v>
      </c>
      <c r="G31" s="36">
        <f>SUM(G32:G36)</f>
        <v>4715141</v>
      </c>
      <c r="H31" s="36">
        <f>SUM(H32:H36)</f>
        <v>5118405</v>
      </c>
      <c r="I31" s="109">
        <f t="shared" si="5"/>
        <v>0.93521388172947162</v>
      </c>
    </row>
    <row r="32" spans="1:11" s="11" customFormat="1" ht="15" customHeight="1" x14ac:dyDescent="0.25">
      <c r="A32" s="116">
        <v>26</v>
      </c>
      <c r="B32" s="124" t="s">
        <v>54</v>
      </c>
      <c r="C32" s="64" t="s">
        <v>135</v>
      </c>
      <c r="D32" s="64" t="s">
        <v>141</v>
      </c>
      <c r="E32" s="34">
        <v>500000</v>
      </c>
      <c r="F32" s="74">
        <v>500000</v>
      </c>
      <c r="G32" s="74">
        <v>382747</v>
      </c>
      <c r="H32" s="34">
        <v>500000</v>
      </c>
      <c r="I32" s="106">
        <f t="shared" si="5"/>
        <v>1</v>
      </c>
    </row>
    <row r="33" spans="1:10" s="11" customFormat="1" ht="15" customHeight="1" x14ac:dyDescent="0.25">
      <c r="A33" s="116">
        <v>27</v>
      </c>
      <c r="B33" s="124" t="s">
        <v>56</v>
      </c>
      <c r="C33" s="64" t="s">
        <v>136</v>
      </c>
      <c r="D33" s="64" t="s">
        <v>142</v>
      </c>
      <c r="E33" s="34">
        <v>100000</v>
      </c>
      <c r="F33" s="74">
        <v>100000</v>
      </c>
      <c r="G33" s="74">
        <v>71861</v>
      </c>
      <c r="H33" s="34">
        <v>110000</v>
      </c>
      <c r="I33" s="106">
        <f t="shared" si="5"/>
        <v>1.1000000000000001</v>
      </c>
    </row>
    <row r="34" spans="1:10" s="11" customFormat="1" ht="15" customHeight="1" x14ac:dyDescent="0.25">
      <c r="A34" s="116">
        <v>28</v>
      </c>
      <c r="B34" s="124" t="s">
        <v>137</v>
      </c>
      <c r="C34" s="64" t="s">
        <v>138</v>
      </c>
      <c r="D34" s="64" t="s">
        <v>143</v>
      </c>
      <c r="E34" s="34">
        <v>4083000</v>
      </c>
      <c r="F34" s="74">
        <v>3707496</v>
      </c>
      <c r="G34" s="74">
        <v>3651306</v>
      </c>
      <c r="H34" s="34">
        <v>3770000</v>
      </c>
      <c r="I34" s="106">
        <f t="shared" si="5"/>
        <v>0.9233406808719079</v>
      </c>
    </row>
    <row r="35" spans="1:10" s="14" customFormat="1" ht="15" customHeight="1" x14ac:dyDescent="0.25">
      <c r="A35" s="116">
        <v>29</v>
      </c>
      <c r="B35" s="124" t="s">
        <v>139</v>
      </c>
      <c r="C35" s="64" t="s">
        <v>140</v>
      </c>
      <c r="D35" s="64" t="s">
        <v>144</v>
      </c>
      <c r="E35" s="34">
        <v>60000</v>
      </c>
      <c r="F35" s="74">
        <v>0</v>
      </c>
      <c r="G35" s="74">
        <v>0</v>
      </c>
      <c r="H35" s="34">
        <v>60000</v>
      </c>
      <c r="I35" s="106">
        <f t="shared" si="5"/>
        <v>1</v>
      </c>
    </row>
    <row r="36" spans="1:10" s="11" customFormat="1" ht="15" customHeight="1" x14ac:dyDescent="0.25">
      <c r="A36" s="116">
        <v>30</v>
      </c>
      <c r="B36" s="124" t="s">
        <v>145</v>
      </c>
      <c r="C36" s="64" t="s">
        <v>146</v>
      </c>
      <c r="D36" s="64" t="s">
        <v>147</v>
      </c>
      <c r="E36" s="34">
        <f t="shared" ref="E36" si="7">SUM(E37:E38)</f>
        <v>729978</v>
      </c>
      <c r="F36" s="34">
        <f t="shared" ref="F36:H36" si="8">SUM(F37:F38)</f>
        <v>609582</v>
      </c>
      <c r="G36" s="34">
        <f t="shared" si="8"/>
        <v>609227</v>
      </c>
      <c r="H36" s="34">
        <f t="shared" si="8"/>
        <v>678405</v>
      </c>
      <c r="I36" s="106">
        <f t="shared" si="5"/>
        <v>0.9293499256141966</v>
      </c>
    </row>
    <row r="37" spans="1:10" s="11" customFormat="1" ht="15" customHeight="1" x14ac:dyDescent="0.25">
      <c r="A37" s="116">
        <v>31</v>
      </c>
      <c r="B37" s="128" t="s">
        <v>402</v>
      </c>
      <c r="C37" s="61" t="s">
        <v>406</v>
      </c>
      <c r="D37" s="61" t="s">
        <v>148</v>
      </c>
      <c r="E37" s="35">
        <v>729500</v>
      </c>
      <c r="F37" s="72">
        <v>609500</v>
      </c>
      <c r="G37" s="72">
        <v>609213</v>
      </c>
      <c r="H37" s="35">
        <v>678000</v>
      </c>
      <c r="I37" s="108">
        <f t="shared" si="5"/>
        <v>0.92940370116518167</v>
      </c>
    </row>
    <row r="38" spans="1:10" ht="15" customHeight="1" x14ac:dyDescent="0.25">
      <c r="A38" s="116">
        <v>32</v>
      </c>
      <c r="B38" s="128" t="s">
        <v>403</v>
      </c>
      <c r="C38" s="61" t="s">
        <v>409</v>
      </c>
      <c r="D38" s="61" t="s">
        <v>153</v>
      </c>
      <c r="E38" s="35">
        <v>478</v>
      </c>
      <c r="F38" s="72">
        <v>82</v>
      </c>
      <c r="G38" s="72">
        <v>14</v>
      </c>
      <c r="H38" s="35">
        <v>405</v>
      </c>
      <c r="I38" s="108"/>
      <c r="J38" s="23"/>
    </row>
    <row r="39" spans="1:10" ht="15" customHeight="1" x14ac:dyDescent="0.25">
      <c r="A39" s="116">
        <v>33</v>
      </c>
      <c r="B39" s="129" t="s">
        <v>33</v>
      </c>
      <c r="C39" s="262" t="s">
        <v>11</v>
      </c>
      <c r="D39" s="263"/>
      <c r="E39" s="85">
        <f>E20+E30+E31</f>
        <v>22188000</v>
      </c>
      <c r="F39" s="85">
        <f t="shared" ref="F39:G39" si="9">F20+F30+F31</f>
        <v>21562286</v>
      </c>
      <c r="G39" s="85">
        <f t="shared" si="9"/>
        <v>21360349</v>
      </c>
      <c r="H39" s="85">
        <f>H20+H30+H31</f>
        <v>25415000</v>
      </c>
      <c r="I39" s="109">
        <f t="shared" ref="I39" si="10">H39/E39</f>
        <v>1.1454389760230754</v>
      </c>
      <c r="J39" s="37"/>
    </row>
    <row r="40" spans="1:10" ht="15" customHeight="1" x14ac:dyDescent="0.25">
      <c r="A40" s="116">
        <v>34</v>
      </c>
      <c r="B40" s="132" t="s">
        <v>34</v>
      </c>
      <c r="C40" s="262" t="s">
        <v>12</v>
      </c>
      <c r="D40" s="263"/>
      <c r="E40" s="36">
        <v>0</v>
      </c>
      <c r="F40" s="36">
        <v>0</v>
      </c>
      <c r="G40" s="36">
        <v>0</v>
      </c>
      <c r="H40" s="36">
        <v>0</v>
      </c>
      <c r="I40" s="190"/>
    </row>
    <row r="41" spans="1:10" ht="15" customHeight="1" x14ac:dyDescent="0.25">
      <c r="A41" s="116">
        <v>35</v>
      </c>
      <c r="B41" s="132" t="s">
        <v>35</v>
      </c>
      <c r="C41" s="262" t="s">
        <v>15</v>
      </c>
      <c r="D41" s="263"/>
      <c r="E41" s="112">
        <v>0</v>
      </c>
      <c r="F41" s="112">
        <v>0</v>
      </c>
      <c r="G41" s="112">
        <v>0</v>
      </c>
      <c r="H41" s="112">
        <v>0</v>
      </c>
      <c r="I41" s="190"/>
    </row>
    <row r="42" spans="1:10" s="11" customFormat="1" ht="15" customHeight="1" x14ac:dyDescent="0.25">
      <c r="A42" s="178">
        <v>36</v>
      </c>
      <c r="B42" s="277" t="s">
        <v>57</v>
      </c>
      <c r="C42" s="278"/>
      <c r="D42" s="279"/>
      <c r="E42" s="110">
        <f>E20+E30+E31</f>
        <v>22188000</v>
      </c>
      <c r="F42" s="110">
        <f>F20+F30+F31</f>
        <v>21562286</v>
      </c>
      <c r="G42" s="110">
        <f>G20+G30+G31</f>
        <v>21360349</v>
      </c>
      <c r="H42" s="110">
        <f>H20+H30+H31</f>
        <v>25415000</v>
      </c>
      <c r="I42" s="111">
        <f t="shared" si="5"/>
        <v>1.1454389760230754</v>
      </c>
    </row>
    <row r="43" spans="1:10" s="11" customFormat="1" ht="15" customHeight="1" x14ac:dyDescent="0.25">
      <c r="A43" s="1"/>
      <c r="B43" s="1"/>
      <c r="C43" s="1"/>
      <c r="D43" s="1"/>
      <c r="E43" s="23"/>
      <c r="F43" s="23"/>
      <c r="G43" s="23"/>
      <c r="H43" s="23"/>
    </row>
    <row r="44" spans="1:10" s="11" customFormat="1" ht="15" customHeight="1" x14ac:dyDescent="0.25">
      <c r="A44" s="1"/>
      <c r="B44" s="1"/>
      <c r="C44" s="1"/>
      <c r="D44" s="1"/>
      <c r="E44" s="23"/>
      <c r="F44" s="23"/>
      <c r="G44" s="23"/>
      <c r="H44" s="23"/>
      <c r="I44" s="24"/>
    </row>
    <row r="45" spans="1:10" x14ac:dyDescent="0.25">
      <c r="H45" s="25"/>
    </row>
    <row r="46" spans="1:10" x14ac:dyDescent="0.25">
      <c r="H46" s="26"/>
    </row>
  </sheetData>
  <sheetProtection selectLockedCells="1" selectUnlockedCells="1"/>
  <mergeCells count="11">
    <mergeCell ref="C39:D39"/>
    <mergeCell ref="C40:D40"/>
    <mergeCell ref="C41:D41"/>
    <mergeCell ref="B18:D18"/>
    <mergeCell ref="B42:D42"/>
    <mergeCell ref="B4:I4"/>
    <mergeCell ref="B8:I8"/>
    <mergeCell ref="B19:I19"/>
    <mergeCell ref="C17:D17"/>
    <mergeCell ref="C13:D13"/>
    <mergeCell ref="C14:D14"/>
  </mergeCells>
  <phoneticPr fontId="16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zoomScaleNormal="100" workbookViewId="0"/>
  </sheetViews>
  <sheetFormatPr defaultRowHeight="13.2" x14ac:dyDescent="0.25"/>
  <cols>
    <col min="1" max="1" width="6.33203125" style="1" customWidth="1"/>
    <col min="2" max="2" width="57.44140625" style="1" customWidth="1"/>
    <col min="3" max="3" width="12.5546875" style="1" customWidth="1"/>
    <col min="4" max="4" width="6.6640625" style="1" customWidth="1"/>
    <col min="5" max="5" width="10.6640625" style="1" customWidth="1"/>
    <col min="6" max="6" width="10.6640625" customWidth="1"/>
  </cols>
  <sheetData>
    <row r="1" spans="1:6" ht="13.5" customHeight="1" x14ac:dyDescent="0.25">
      <c r="A1" s="3"/>
      <c r="B1" s="3"/>
      <c r="C1" s="2" t="s">
        <v>285</v>
      </c>
      <c r="D1"/>
      <c r="E1"/>
    </row>
    <row r="2" spans="1:6" ht="13.5" customHeight="1" x14ac:dyDescent="0.25">
      <c r="A2" s="3"/>
      <c r="B2" s="3"/>
      <c r="C2" s="2" t="str">
        <f>'1. melléklet'!H2</f>
        <v>az  /2022. (   ) önkormányzati rendelethez</v>
      </c>
      <c r="D2"/>
      <c r="E2"/>
    </row>
    <row r="3" spans="1:6" ht="9.75" customHeight="1" x14ac:dyDescent="0.25"/>
    <row r="4" spans="1:6" ht="13.5" customHeight="1" x14ac:dyDescent="0.25">
      <c r="A4" s="280" t="s">
        <v>514</v>
      </c>
      <c r="B4" s="280"/>
      <c r="C4" s="280"/>
      <c r="D4" s="165"/>
      <c r="E4" s="69"/>
      <c r="F4" s="69"/>
    </row>
    <row r="5" spans="1:6" ht="9.75" customHeight="1" x14ac:dyDescent="0.25">
      <c r="A5" s="68"/>
      <c r="B5" s="68"/>
      <c r="C5" s="68"/>
      <c r="D5" s="68"/>
      <c r="E5" s="69"/>
      <c r="F5" s="69"/>
    </row>
    <row r="6" spans="1:6" s="11" customFormat="1" ht="14.25" customHeight="1" x14ac:dyDescent="0.25">
      <c r="A6" s="166"/>
      <c r="B6" s="166" t="s">
        <v>33</v>
      </c>
      <c r="C6" s="167" t="s">
        <v>34</v>
      </c>
    </row>
    <row r="7" spans="1:6" s="11" customFormat="1" ht="24" x14ac:dyDescent="0.25">
      <c r="A7" s="166">
        <v>1</v>
      </c>
      <c r="B7" s="166" t="s">
        <v>60</v>
      </c>
      <c r="C7" s="101" t="s">
        <v>364</v>
      </c>
    </row>
    <row r="8" spans="1:6" s="11" customFormat="1" ht="14.25" customHeight="1" x14ac:dyDescent="0.25">
      <c r="A8" s="168">
        <v>2</v>
      </c>
      <c r="B8" s="169" t="s">
        <v>29</v>
      </c>
      <c r="C8" s="170">
        <f>SUM(C9:C15)</f>
        <v>72635300</v>
      </c>
    </row>
    <row r="9" spans="1:6" s="11" customFormat="1" ht="13.5" customHeight="1" x14ac:dyDescent="0.25">
      <c r="A9" s="191">
        <v>3</v>
      </c>
      <c r="B9" s="64" t="s">
        <v>343</v>
      </c>
      <c r="C9" s="71">
        <v>2540000</v>
      </c>
    </row>
    <row r="10" spans="1:6" s="11" customFormat="1" ht="13.5" customHeight="1" x14ac:dyDescent="0.25">
      <c r="A10" s="191">
        <v>4</v>
      </c>
      <c r="B10" s="64" t="s">
        <v>355</v>
      </c>
      <c r="C10" s="71">
        <v>11601700</v>
      </c>
    </row>
    <row r="11" spans="1:6" s="11" customFormat="1" ht="13.5" customHeight="1" x14ac:dyDescent="0.25">
      <c r="A11" s="191">
        <v>5</v>
      </c>
      <c r="B11" s="64" t="s">
        <v>356</v>
      </c>
      <c r="C11" s="71">
        <v>26709300</v>
      </c>
    </row>
    <row r="12" spans="1:6" s="11" customFormat="1" ht="13.5" customHeight="1" x14ac:dyDescent="0.25">
      <c r="A12" s="191">
        <v>6</v>
      </c>
      <c r="B12" s="64" t="s">
        <v>344</v>
      </c>
      <c r="C12" s="71">
        <v>5000000</v>
      </c>
    </row>
    <row r="13" spans="1:6" s="11" customFormat="1" ht="13.5" customHeight="1" x14ac:dyDescent="0.25">
      <c r="A13" s="191">
        <v>7</v>
      </c>
      <c r="B13" s="95" t="s">
        <v>345</v>
      </c>
      <c r="C13" s="71">
        <v>3810000</v>
      </c>
    </row>
    <row r="14" spans="1:6" s="11" customFormat="1" ht="13.5" customHeight="1" x14ac:dyDescent="0.25">
      <c r="A14" s="191">
        <v>8</v>
      </c>
      <c r="B14" s="64" t="s">
        <v>354</v>
      </c>
      <c r="C14" s="71">
        <v>1905000</v>
      </c>
    </row>
    <row r="15" spans="1:6" s="11" customFormat="1" ht="13.5" customHeight="1" x14ac:dyDescent="0.25">
      <c r="A15" s="191">
        <v>9</v>
      </c>
      <c r="B15" s="64" t="s">
        <v>515</v>
      </c>
      <c r="C15" s="71">
        <v>21069300</v>
      </c>
    </row>
    <row r="16" spans="1:6" s="11" customFormat="1" ht="14.25" customHeight="1" x14ac:dyDescent="0.25">
      <c r="A16" s="168">
        <v>10</v>
      </c>
      <c r="B16" s="169" t="s">
        <v>30</v>
      </c>
      <c r="C16" s="170">
        <f>SUM(C17:C47)</f>
        <v>191921318</v>
      </c>
    </row>
    <row r="17" spans="1:4" s="11" customFormat="1" ht="13.5" customHeight="1" x14ac:dyDescent="0.25">
      <c r="A17" s="191">
        <v>11</v>
      </c>
      <c r="B17" s="64" t="s">
        <v>357</v>
      </c>
      <c r="C17" s="71">
        <v>127000</v>
      </c>
    </row>
    <row r="18" spans="1:4" s="11" customFormat="1" ht="13.5" customHeight="1" x14ac:dyDescent="0.25">
      <c r="A18" s="191">
        <v>12</v>
      </c>
      <c r="B18" s="64" t="s">
        <v>516</v>
      </c>
      <c r="C18" s="71">
        <v>3500000</v>
      </c>
      <c r="D18" s="31"/>
    </row>
    <row r="19" spans="1:4" s="11" customFormat="1" ht="13.5" customHeight="1" x14ac:dyDescent="0.25">
      <c r="A19" s="191">
        <v>13</v>
      </c>
      <c r="B19" s="64" t="s">
        <v>358</v>
      </c>
      <c r="C19" s="71">
        <v>3810000</v>
      </c>
      <c r="D19" s="31"/>
    </row>
    <row r="20" spans="1:4" s="11" customFormat="1" ht="13.5" customHeight="1" x14ac:dyDescent="0.25">
      <c r="A20" s="191">
        <v>14</v>
      </c>
      <c r="B20" s="64" t="s">
        <v>363</v>
      </c>
      <c r="C20" s="71">
        <v>400000</v>
      </c>
      <c r="D20" s="31"/>
    </row>
    <row r="21" spans="1:4" s="11" customFormat="1" ht="13.5" customHeight="1" x14ac:dyDescent="0.25">
      <c r="A21" s="191">
        <v>15</v>
      </c>
      <c r="B21" s="64" t="s">
        <v>517</v>
      </c>
      <c r="C21" s="71">
        <v>520000</v>
      </c>
      <c r="D21" s="31"/>
    </row>
    <row r="22" spans="1:4" s="11" customFormat="1" ht="24" x14ac:dyDescent="0.25">
      <c r="A22" s="191">
        <v>16</v>
      </c>
      <c r="B22" s="97" t="s">
        <v>518</v>
      </c>
      <c r="C22" s="71">
        <v>607990</v>
      </c>
    </row>
    <row r="23" spans="1:4" s="11" customFormat="1" ht="13.5" customHeight="1" x14ac:dyDescent="0.25">
      <c r="A23" s="191">
        <v>17</v>
      </c>
      <c r="B23" s="97" t="s">
        <v>519</v>
      </c>
      <c r="C23" s="71">
        <v>3839400</v>
      </c>
      <c r="D23" s="31"/>
    </row>
    <row r="24" spans="1:4" s="24" customFormat="1" ht="13.5" customHeight="1" x14ac:dyDescent="0.25">
      <c r="A24" s="191">
        <v>18</v>
      </c>
      <c r="B24" s="64" t="s">
        <v>520</v>
      </c>
      <c r="C24" s="71">
        <v>600000</v>
      </c>
      <c r="D24" s="82"/>
    </row>
    <row r="25" spans="1:4" s="24" customFormat="1" ht="13.5" customHeight="1" x14ac:dyDescent="0.25">
      <c r="A25" s="191">
        <v>19</v>
      </c>
      <c r="B25" s="64" t="s">
        <v>521</v>
      </c>
      <c r="C25" s="71">
        <v>1980118</v>
      </c>
    </row>
    <row r="26" spans="1:4" s="11" customFormat="1" ht="13.5" customHeight="1" x14ac:dyDescent="0.25">
      <c r="A26" s="191">
        <v>20</v>
      </c>
      <c r="B26" s="64" t="s">
        <v>522</v>
      </c>
      <c r="C26" s="71">
        <v>952500</v>
      </c>
    </row>
    <row r="27" spans="1:4" s="11" customFormat="1" ht="13.5" customHeight="1" x14ac:dyDescent="0.25">
      <c r="A27" s="191">
        <v>21</v>
      </c>
      <c r="B27" s="64" t="s">
        <v>523</v>
      </c>
      <c r="C27" s="71">
        <v>2078392</v>
      </c>
    </row>
    <row r="28" spans="1:4" s="11" customFormat="1" ht="13.5" customHeight="1" x14ac:dyDescent="0.25">
      <c r="A28" s="191">
        <v>22</v>
      </c>
      <c r="B28" s="64" t="s">
        <v>524</v>
      </c>
      <c r="C28" s="71">
        <v>101600</v>
      </c>
    </row>
    <row r="29" spans="1:4" s="11" customFormat="1" ht="36" x14ac:dyDescent="0.25">
      <c r="A29" s="191">
        <v>23</v>
      </c>
      <c r="B29" s="97" t="s">
        <v>525</v>
      </c>
      <c r="C29" s="71">
        <v>107530600</v>
      </c>
      <c r="D29" s="31"/>
    </row>
    <row r="30" spans="1:4" s="11" customFormat="1" ht="13.5" customHeight="1" x14ac:dyDescent="0.25">
      <c r="A30" s="191">
        <v>24</v>
      </c>
      <c r="B30" s="95" t="s">
        <v>526</v>
      </c>
      <c r="C30" s="71">
        <v>824400</v>
      </c>
    </row>
    <row r="31" spans="1:4" s="11" customFormat="1" ht="13.5" customHeight="1" x14ac:dyDescent="0.25">
      <c r="A31" s="191">
        <v>25</v>
      </c>
      <c r="B31" s="97" t="s">
        <v>527</v>
      </c>
      <c r="C31" s="71">
        <v>27378000</v>
      </c>
      <c r="D31" s="31"/>
    </row>
    <row r="32" spans="1:4" s="11" customFormat="1" ht="13.5" customHeight="1" x14ac:dyDescent="0.25">
      <c r="A32" s="191">
        <v>26</v>
      </c>
      <c r="B32" s="97" t="s">
        <v>528</v>
      </c>
      <c r="C32" s="71">
        <v>11845148</v>
      </c>
    </row>
    <row r="33" spans="1:5" s="11" customFormat="1" ht="13.5" customHeight="1" x14ac:dyDescent="0.25">
      <c r="A33" s="191">
        <v>27</v>
      </c>
      <c r="B33" s="64" t="s">
        <v>359</v>
      </c>
      <c r="C33" s="71">
        <v>13716000</v>
      </c>
    </row>
    <row r="34" spans="1:5" s="11" customFormat="1" ht="13.5" customHeight="1" x14ac:dyDescent="0.25">
      <c r="A34" s="191">
        <v>28</v>
      </c>
      <c r="B34" s="64" t="s">
        <v>336</v>
      </c>
      <c r="C34" s="71">
        <v>300000</v>
      </c>
      <c r="D34" s="31"/>
      <c r="E34" s="31"/>
    </row>
    <row r="35" spans="1:5" s="11" customFormat="1" ht="13.5" customHeight="1" x14ac:dyDescent="0.25">
      <c r="A35" s="191">
        <v>29</v>
      </c>
      <c r="B35" s="64" t="s">
        <v>529</v>
      </c>
      <c r="C35" s="71">
        <v>260000</v>
      </c>
    </row>
    <row r="36" spans="1:5" s="11" customFormat="1" ht="13.5" customHeight="1" x14ac:dyDescent="0.25">
      <c r="A36" s="191">
        <v>30</v>
      </c>
      <c r="B36" s="64" t="s">
        <v>530</v>
      </c>
      <c r="C36" s="71">
        <v>150000</v>
      </c>
    </row>
    <row r="37" spans="1:5" s="11" customFormat="1" ht="13.5" customHeight="1" x14ac:dyDescent="0.25">
      <c r="A37" s="191">
        <v>31</v>
      </c>
      <c r="B37" s="64" t="s">
        <v>347</v>
      </c>
      <c r="C37" s="71">
        <v>240000</v>
      </c>
    </row>
    <row r="38" spans="1:5" s="11" customFormat="1" ht="13.5" customHeight="1" x14ac:dyDescent="0.25">
      <c r="A38" s="191">
        <v>32</v>
      </c>
      <c r="B38" s="64" t="s">
        <v>346</v>
      </c>
      <c r="C38" s="71">
        <v>150000</v>
      </c>
      <c r="D38" s="31"/>
    </row>
    <row r="39" spans="1:5" s="11" customFormat="1" ht="13.5" customHeight="1" x14ac:dyDescent="0.25">
      <c r="A39" s="191">
        <v>33</v>
      </c>
      <c r="B39" s="97" t="s">
        <v>360</v>
      </c>
      <c r="C39" s="71">
        <v>320000</v>
      </c>
    </row>
    <row r="40" spans="1:5" s="11" customFormat="1" ht="13.5" customHeight="1" x14ac:dyDescent="0.25">
      <c r="A40" s="191">
        <v>34</v>
      </c>
      <c r="B40" s="64" t="s">
        <v>531</v>
      </c>
      <c r="C40" s="71">
        <v>400000</v>
      </c>
    </row>
    <row r="41" spans="1:5" s="11" customFormat="1" ht="13.5" customHeight="1" x14ac:dyDescent="0.25">
      <c r="A41" s="191">
        <v>35</v>
      </c>
      <c r="B41" s="97" t="s">
        <v>361</v>
      </c>
      <c r="C41" s="71">
        <v>217170</v>
      </c>
    </row>
    <row r="42" spans="1:5" s="11" customFormat="1" ht="13.5" customHeight="1" x14ac:dyDescent="0.25">
      <c r="A42" s="191">
        <v>36</v>
      </c>
      <c r="B42" s="64" t="s">
        <v>532</v>
      </c>
      <c r="C42" s="71">
        <v>360000</v>
      </c>
    </row>
    <row r="43" spans="1:5" s="11" customFormat="1" ht="13.5" customHeight="1" x14ac:dyDescent="0.25">
      <c r="A43" s="191">
        <v>37</v>
      </c>
      <c r="B43" s="64" t="s">
        <v>533</v>
      </c>
      <c r="C43" s="71">
        <v>1200000</v>
      </c>
    </row>
    <row r="44" spans="1:5" s="11" customFormat="1" ht="13.5" customHeight="1" x14ac:dyDescent="0.25">
      <c r="A44" s="191">
        <v>38</v>
      </c>
      <c r="B44" s="64" t="s">
        <v>534</v>
      </c>
      <c r="C44" s="71">
        <v>480000</v>
      </c>
      <c r="D44" s="31"/>
    </row>
    <row r="45" spans="1:5" s="11" customFormat="1" ht="13.5" customHeight="1" x14ac:dyDescent="0.25">
      <c r="A45" s="191">
        <v>39</v>
      </c>
      <c r="B45" s="64" t="s">
        <v>316</v>
      </c>
      <c r="C45" s="71">
        <v>340000</v>
      </c>
    </row>
    <row r="46" spans="1:5" s="11" customFormat="1" ht="13.5" customHeight="1" x14ac:dyDescent="0.25">
      <c r="A46" s="191">
        <v>40</v>
      </c>
      <c r="B46" s="96" t="s">
        <v>535</v>
      </c>
      <c r="C46" s="71">
        <v>73000</v>
      </c>
    </row>
    <row r="47" spans="1:5" s="11" customFormat="1" ht="13.5" customHeight="1" x14ac:dyDescent="0.25">
      <c r="A47" s="191">
        <v>41</v>
      </c>
      <c r="B47" s="64" t="s">
        <v>348</v>
      </c>
      <c r="C47" s="71">
        <v>7620000</v>
      </c>
    </row>
    <row r="48" spans="1:5" s="11" customFormat="1" ht="14.25" customHeight="1" x14ac:dyDescent="0.25">
      <c r="A48" s="219">
        <v>42</v>
      </c>
      <c r="B48" s="169" t="s">
        <v>62</v>
      </c>
      <c r="C48" s="170">
        <v>0</v>
      </c>
    </row>
    <row r="49" spans="1:3" s="11" customFormat="1" ht="14.25" customHeight="1" x14ac:dyDescent="0.25">
      <c r="A49" s="220">
        <v>43</v>
      </c>
      <c r="B49" s="171" t="s">
        <v>63</v>
      </c>
      <c r="C49" s="172">
        <f>C8+C16+C48</f>
        <v>264556618</v>
      </c>
    </row>
    <row r="50" spans="1:3" s="11" customFormat="1" ht="14.25" customHeight="1" x14ac:dyDescent="0.25">
      <c r="A50" s="1"/>
      <c r="B50" s="1"/>
      <c r="C50" s="1"/>
    </row>
  </sheetData>
  <sheetProtection selectLockedCells="1" selectUnlockedCells="1"/>
  <mergeCells count="1">
    <mergeCell ref="A4:C4"/>
  </mergeCells>
  <phoneticPr fontId="1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Normal="100" workbookViewId="0"/>
  </sheetViews>
  <sheetFormatPr defaultColWidth="9.109375" defaultRowHeight="13.2" x14ac:dyDescent="0.25"/>
  <cols>
    <col min="1" max="1" width="5.6640625" style="40" customWidth="1"/>
    <col min="2" max="2" width="37.6640625" style="40" customWidth="1"/>
    <col min="3" max="5" width="9.6640625" style="40" customWidth="1"/>
    <col min="6" max="6" width="9.6640625" style="39" customWidth="1"/>
    <col min="7" max="16384" width="9.109375" style="39"/>
  </cols>
  <sheetData>
    <row r="1" spans="1:6" ht="15" customHeight="1" x14ac:dyDescent="0.25">
      <c r="B1" s="44"/>
      <c r="C1" s="44"/>
      <c r="D1" s="44"/>
      <c r="E1" s="44"/>
      <c r="F1" s="217" t="s">
        <v>491</v>
      </c>
    </row>
    <row r="2" spans="1:6" ht="15" customHeight="1" x14ac:dyDescent="0.25">
      <c r="B2" s="44"/>
      <c r="C2" s="44"/>
      <c r="D2" s="44"/>
      <c r="E2" s="44"/>
      <c r="F2" s="38" t="str">
        <f>'1. melléklet'!H2</f>
        <v>az  /2022. (   ) önkormányzati rendelethez</v>
      </c>
    </row>
    <row r="3" spans="1:6" ht="15" customHeight="1" x14ac:dyDescent="0.25">
      <c r="A3" s="45"/>
    </row>
    <row r="4" spans="1:6" ht="15" customHeight="1" x14ac:dyDescent="0.25">
      <c r="A4" s="281" t="s">
        <v>556</v>
      </c>
      <c r="B4" s="281"/>
      <c r="C4" s="281"/>
      <c r="D4" s="281"/>
      <c r="E4" s="281"/>
      <c r="F4" s="281"/>
    </row>
    <row r="5" spans="1:6" ht="15" customHeight="1" x14ac:dyDescent="0.25">
      <c r="A5" s="46"/>
      <c r="B5" s="46"/>
      <c r="C5" s="46"/>
      <c r="D5" s="46"/>
      <c r="E5" s="46"/>
      <c r="F5" s="47"/>
    </row>
    <row r="6" spans="1:6" ht="15" customHeight="1" x14ac:dyDescent="0.25">
      <c r="A6" s="160"/>
      <c r="B6" s="160" t="s">
        <v>442</v>
      </c>
      <c r="C6" s="161" t="s">
        <v>379</v>
      </c>
      <c r="D6" s="101" t="s">
        <v>439</v>
      </c>
      <c r="E6" s="101" t="s">
        <v>440</v>
      </c>
      <c r="F6" s="101" t="s">
        <v>441</v>
      </c>
    </row>
    <row r="7" spans="1:6" ht="30.6" x14ac:dyDescent="0.25">
      <c r="A7" s="161">
        <v>1</v>
      </c>
      <c r="B7" s="161" t="s">
        <v>48</v>
      </c>
      <c r="C7" s="101" t="s">
        <v>349</v>
      </c>
      <c r="D7" s="101" t="s">
        <v>365</v>
      </c>
      <c r="E7" s="101" t="s">
        <v>364</v>
      </c>
      <c r="F7" s="103" t="s">
        <v>367</v>
      </c>
    </row>
    <row r="8" spans="1:6" ht="18" customHeight="1" x14ac:dyDescent="0.25">
      <c r="A8" s="212">
        <v>2</v>
      </c>
      <c r="B8" s="213" t="s">
        <v>14</v>
      </c>
      <c r="C8" s="214">
        <f>SUM(C9:C10)</f>
        <v>53276950</v>
      </c>
      <c r="D8" s="214">
        <f t="shared" ref="D8:E8" si="0">SUM(D9:D10)</f>
        <v>150740133</v>
      </c>
      <c r="E8" s="214">
        <f t="shared" si="0"/>
        <v>108325172</v>
      </c>
      <c r="F8" s="215">
        <f>E8/D8</f>
        <v>0.71862197441473663</v>
      </c>
    </row>
    <row r="9" spans="1:6" ht="18" customHeight="1" x14ac:dyDescent="0.25">
      <c r="A9" s="161">
        <v>3</v>
      </c>
      <c r="B9" s="162" t="s">
        <v>429</v>
      </c>
      <c r="C9" s="163">
        <v>0</v>
      </c>
      <c r="D9" s="163">
        <v>0</v>
      </c>
      <c r="E9" s="163">
        <v>4193064</v>
      </c>
      <c r="F9" s="226"/>
    </row>
    <row r="10" spans="1:6" ht="18" customHeight="1" x14ac:dyDescent="0.25">
      <c r="A10" s="161">
        <v>4</v>
      </c>
      <c r="B10" s="162" t="s">
        <v>373</v>
      </c>
      <c r="C10" s="163">
        <f>'3. melléklet'!E79</f>
        <v>53276950</v>
      </c>
      <c r="D10" s="163">
        <f>'3. melléklet'!F79</f>
        <v>150740133</v>
      </c>
      <c r="E10" s="163">
        <v>104132108</v>
      </c>
      <c r="F10" s="164">
        <f t="shared" ref="F10:F14" si="1">E10/D10</f>
        <v>0.69080546718105917</v>
      </c>
    </row>
    <row r="11" spans="1:6" ht="18" customHeight="1" x14ac:dyDescent="0.25">
      <c r="A11" s="212">
        <v>5</v>
      </c>
      <c r="B11" s="213" t="s">
        <v>513</v>
      </c>
      <c r="C11" s="214">
        <v>0</v>
      </c>
      <c r="D11" s="214">
        <v>0</v>
      </c>
      <c r="E11" s="214">
        <v>0</v>
      </c>
      <c r="F11" s="225"/>
    </row>
    <row r="12" spans="1:6" ht="18" customHeight="1" x14ac:dyDescent="0.25">
      <c r="A12" s="161">
        <v>6</v>
      </c>
      <c r="B12" s="162" t="s">
        <v>429</v>
      </c>
      <c r="C12" s="163">
        <v>0</v>
      </c>
      <c r="D12" s="163">
        <v>0</v>
      </c>
      <c r="E12" s="163">
        <v>0</v>
      </c>
      <c r="F12" s="226"/>
    </row>
    <row r="13" spans="1:6" ht="18" customHeight="1" x14ac:dyDescent="0.25">
      <c r="A13" s="161">
        <v>7</v>
      </c>
      <c r="B13" s="162" t="s">
        <v>373</v>
      </c>
      <c r="C13" s="163">
        <v>0</v>
      </c>
      <c r="D13" s="163">
        <v>0</v>
      </c>
      <c r="E13" s="163">
        <v>0</v>
      </c>
      <c r="F13" s="226"/>
    </row>
    <row r="14" spans="1:6" ht="18" customHeight="1" x14ac:dyDescent="0.25">
      <c r="A14" s="208">
        <v>8</v>
      </c>
      <c r="B14" s="209" t="s">
        <v>430</v>
      </c>
      <c r="C14" s="210">
        <f>C8+C11</f>
        <v>53276950</v>
      </c>
      <c r="D14" s="210">
        <f t="shared" ref="D14:E14" si="2">D8+D11</f>
        <v>150740133</v>
      </c>
      <c r="E14" s="210">
        <f t="shared" si="2"/>
        <v>108325172</v>
      </c>
      <c r="F14" s="211">
        <f t="shared" si="1"/>
        <v>0.71862197441473663</v>
      </c>
    </row>
  </sheetData>
  <mergeCells count="1">
    <mergeCell ref="A4:F4"/>
  </mergeCells>
  <phoneticPr fontId="16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/>
  </sheetViews>
  <sheetFormatPr defaultRowHeight="13.2" x14ac:dyDescent="0.25"/>
  <cols>
    <col min="1" max="1" width="6" style="186" customWidth="1"/>
    <col min="2" max="2" width="40.88671875" style="1" customWidth="1"/>
    <col min="3" max="4" width="10.109375" style="1" customWidth="1"/>
    <col min="5" max="6" width="10.109375" customWidth="1"/>
  </cols>
  <sheetData>
    <row r="1" spans="1:6" s="11" customFormat="1" ht="15" customHeight="1" x14ac:dyDescent="0.25">
      <c r="A1" s="184"/>
      <c r="F1" s="87" t="s">
        <v>286</v>
      </c>
    </row>
    <row r="2" spans="1:6" s="11" customFormat="1" ht="15" customHeight="1" x14ac:dyDescent="0.25">
      <c r="A2" s="184"/>
      <c r="B2" s="3"/>
      <c r="C2" s="3"/>
      <c r="D2" s="3"/>
      <c r="E2" s="3"/>
      <c r="F2" s="2" t="str">
        <f>'1. melléklet'!H2</f>
        <v>az  /2022. (   ) önkormányzati rendelethez</v>
      </c>
    </row>
    <row r="3" spans="1:6" s="11" customFormat="1" ht="15" customHeight="1" x14ac:dyDescent="0.25">
      <c r="A3" s="184"/>
      <c r="B3" s="14"/>
      <c r="C3" s="14"/>
      <c r="D3" s="14"/>
    </row>
    <row r="4" spans="1:6" s="11" customFormat="1" ht="18" customHeight="1" x14ac:dyDescent="0.25">
      <c r="A4" s="282" t="s">
        <v>488</v>
      </c>
      <c r="B4" s="282"/>
      <c r="C4" s="282"/>
      <c r="D4" s="282"/>
      <c r="E4" s="282"/>
      <c r="F4" s="282"/>
    </row>
    <row r="5" spans="1:6" s="11" customFormat="1" ht="15" customHeight="1" x14ac:dyDescent="0.25">
      <c r="A5" s="185"/>
      <c r="B5" s="14"/>
      <c r="C5" s="14"/>
      <c r="D5" s="122"/>
      <c r="E5" s="16"/>
    </row>
    <row r="6" spans="1:6" ht="15" customHeight="1" x14ac:dyDescent="0.25">
      <c r="A6" s="95"/>
      <c r="B6" s="121" t="s">
        <v>442</v>
      </c>
      <c r="C6" s="121" t="s">
        <v>379</v>
      </c>
      <c r="D6" s="121" t="s">
        <v>35</v>
      </c>
      <c r="E6" s="121" t="s">
        <v>36</v>
      </c>
      <c r="F6" s="121" t="s">
        <v>37</v>
      </c>
    </row>
    <row r="7" spans="1:6" s="11" customFormat="1" ht="24" x14ac:dyDescent="0.25">
      <c r="A7" s="166">
        <v>1</v>
      </c>
      <c r="B7" s="101" t="s">
        <v>1</v>
      </c>
      <c r="C7" s="101" t="s">
        <v>470</v>
      </c>
      <c r="D7" s="101" t="s">
        <v>483</v>
      </c>
      <c r="E7" s="101" t="s">
        <v>484</v>
      </c>
      <c r="F7" s="101" t="s">
        <v>485</v>
      </c>
    </row>
    <row r="8" spans="1:6" s="11" customFormat="1" ht="15" customHeight="1" x14ac:dyDescent="0.25">
      <c r="A8" s="166">
        <v>2</v>
      </c>
      <c r="B8" s="75" t="s">
        <v>471</v>
      </c>
      <c r="C8" s="101">
        <v>0</v>
      </c>
      <c r="D8" s="101">
        <v>0</v>
      </c>
      <c r="E8" s="101">
        <v>0</v>
      </c>
      <c r="F8" s="101">
        <v>0</v>
      </c>
    </row>
    <row r="9" spans="1:6" s="11" customFormat="1" ht="15" customHeight="1" x14ac:dyDescent="0.25">
      <c r="A9" s="166">
        <v>3</v>
      </c>
      <c r="B9" s="75" t="s">
        <v>472</v>
      </c>
      <c r="C9" s="101">
        <v>0</v>
      </c>
      <c r="D9" s="101">
        <v>0</v>
      </c>
      <c r="E9" s="101">
        <v>0</v>
      </c>
      <c r="F9" s="101">
        <v>0</v>
      </c>
    </row>
    <row r="10" spans="1:6" s="11" customFormat="1" ht="15" customHeight="1" x14ac:dyDescent="0.25">
      <c r="A10" s="166">
        <v>4</v>
      </c>
      <c r="B10" s="75" t="s">
        <v>473</v>
      </c>
      <c r="C10" s="101">
        <v>0</v>
      </c>
      <c r="D10" s="101">
        <v>0</v>
      </c>
      <c r="E10" s="101">
        <v>0</v>
      </c>
      <c r="F10" s="101">
        <v>0</v>
      </c>
    </row>
    <row r="11" spans="1:6" s="11" customFormat="1" ht="15" customHeight="1" x14ac:dyDescent="0.25">
      <c r="A11" s="166">
        <v>5</v>
      </c>
      <c r="B11" s="75" t="s">
        <v>474</v>
      </c>
      <c r="C11" s="101">
        <v>0</v>
      </c>
      <c r="D11" s="101">
        <v>0</v>
      </c>
      <c r="E11" s="101">
        <v>0</v>
      </c>
      <c r="F11" s="101">
        <v>0</v>
      </c>
    </row>
    <row r="12" spans="1:6" s="11" customFormat="1" ht="24" x14ac:dyDescent="0.25">
      <c r="A12" s="166">
        <v>6</v>
      </c>
      <c r="B12" s="75" t="s">
        <v>475</v>
      </c>
      <c r="C12" s="101">
        <v>0</v>
      </c>
      <c r="D12" s="101">
        <v>0</v>
      </c>
      <c r="E12" s="101">
        <v>0</v>
      </c>
      <c r="F12" s="101">
        <v>0</v>
      </c>
    </row>
    <row r="13" spans="1:6" s="11" customFormat="1" ht="24" x14ac:dyDescent="0.25">
      <c r="A13" s="166">
        <v>7</v>
      </c>
      <c r="B13" s="75" t="s">
        <v>476</v>
      </c>
      <c r="C13" s="101">
        <v>0</v>
      </c>
      <c r="D13" s="101">
        <v>0</v>
      </c>
      <c r="E13" s="101">
        <v>0</v>
      </c>
      <c r="F13" s="101">
        <v>0</v>
      </c>
    </row>
    <row r="14" spans="1:6" s="11" customFormat="1" ht="15" customHeight="1" x14ac:dyDescent="0.25">
      <c r="A14" s="187">
        <v>8</v>
      </c>
      <c r="B14" s="188" t="s">
        <v>486</v>
      </c>
      <c r="C14" s="189">
        <f>SUM(C8:C13)</f>
        <v>0</v>
      </c>
      <c r="D14" s="189">
        <f t="shared" ref="D14:F14" si="0">SUM(D8:D13)</f>
        <v>0</v>
      </c>
      <c r="E14" s="189">
        <f t="shared" si="0"/>
        <v>0</v>
      </c>
      <c r="F14" s="189">
        <f t="shared" si="0"/>
        <v>0</v>
      </c>
    </row>
    <row r="15" spans="1:6" s="11" customFormat="1" ht="15" customHeight="1" x14ac:dyDescent="0.25">
      <c r="A15" s="166">
        <v>9</v>
      </c>
      <c r="B15" s="158" t="s">
        <v>477</v>
      </c>
      <c r="C15" s="182">
        <f>'3. melléklet'!H19+'3. melléklet'!H20</f>
        <v>95500000</v>
      </c>
      <c r="D15" s="182">
        <v>95500000</v>
      </c>
      <c r="E15" s="182">
        <v>96500000</v>
      </c>
      <c r="F15" s="182">
        <v>97500000</v>
      </c>
    </row>
    <row r="16" spans="1:6" s="11" customFormat="1" ht="36" x14ac:dyDescent="0.25">
      <c r="A16" s="166">
        <v>10</v>
      </c>
      <c r="B16" s="158" t="s">
        <v>478</v>
      </c>
      <c r="C16" s="182">
        <f>'3. melléklet'!H40</f>
        <v>0</v>
      </c>
      <c r="D16" s="182">
        <v>0</v>
      </c>
      <c r="E16" s="182">
        <v>0</v>
      </c>
      <c r="F16" s="182">
        <v>0</v>
      </c>
    </row>
    <row r="17" spans="1:6" s="11" customFormat="1" ht="15" customHeight="1" x14ac:dyDescent="0.25">
      <c r="A17" s="166">
        <v>11</v>
      </c>
      <c r="B17" s="158" t="s">
        <v>479</v>
      </c>
      <c r="C17" s="182">
        <v>0</v>
      </c>
      <c r="D17" s="182">
        <v>0</v>
      </c>
      <c r="E17" s="182">
        <v>0</v>
      </c>
      <c r="F17" s="182">
        <v>0</v>
      </c>
    </row>
    <row r="18" spans="1:6" s="11" customFormat="1" ht="36" x14ac:dyDescent="0.25">
      <c r="A18" s="166">
        <v>12</v>
      </c>
      <c r="B18" s="158" t="s">
        <v>480</v>
      </c>
      <c r="C18" s="182">
        <v>0</v>
      </c>
      <c r="D18" s="182">
        <v>3500000</v>
      </c>
      <c r="E18" s="182">
        <v>3500000</v>
      </c>
      <c r="F18" s="182">
        <v>3500000</v>
      </c>
    </row>
    <row r="19" spans="1:6" s="11" customFormat="1" ht="15" customHeight="1" x14ac:dyDescent="0.25">
      <c r="A19" s="166">
        <v>13</v>
      </c>
      <c r="B19" s="158" t="s">
        <v>481</v>
      </c>
      <c r="C19" s="182">
        <f>'3. melléklet'!H23</f>
        <v>500000</v>
      </c>
      <c r="D19" s="182">
        <v>500000</v>
      </c>
      <c r="E19" s="182">
        <v>500000</v>
      </c>
      <c r="F19" s="182">
        <v>500000</v>
      </c>
    </row>
    <row r="20" spans="1:6" s="11" customFormat="1" ht="24" x14ac:dyDescent="0.25">
      <c r="A20" s="166">
        <v>14</v>
      </c>
      <c r="B20" s="158" t="s">
        <v>482</v>
      </c>
      <c r="C20" s="182">
        <v>0</v>
      </c>
      <c r="D20" s="182">
        <v>0</v>
      </c>
      <c r="E20" s="182">
        <v>0</v>
      </c>
      <c r="F20" s="182">
        <v>0</v>
      </c>
    </row>
    <row r="21" spans="1:6" s="11" customFormat="1" ht="15" customHeight="1" x14ac:dyDescent="0.25">
      <c r="A21" s="187">
        <v>15</v>
      </c>
      <c r="B21" s="181" t="s">
        <v>487</v>
      </c>
      <c r="C21" s="183">
        <f>SUM(C15:C19)</f>
        <v>96000000</v>
      </c>
      <c r="D21" s="183">
        <f>SUM(D15:D20)</f>
        <v>99500000</v>
      </c>
      <c r="E21" s="183">
        <f t="shared" ref="E21:F21" si="1">SUM(E15:E19)</f>
        <v>100500000</v>
      </c>
      <c r="F21" s="183">
        <f t="shared" si="1"/>
        <v>101500000</v>
      </c>
    </row>
    <row r="22" spans="1:6" s="11" customFormat="1" ht="15" customHeight="1" x14ac:dyDescent="0.25">
      <c r="A22" s="166">
        <v>16</v>
      </c>
      <c r="B22" s="158" t="s">
        <v>71</v>
      </c>
      <c r="C22" s="182">
        <f>C21*0.5</f>
        <v>48000000</v>
      </c>
      <c r="D22" s="182">
        <f t="shared" ref="D22:F22" si="2">D21*0.5</f>
        <v>49750000</v>
      </c>
      <c r="E22" s="182">
        <f t="shared" si="2"/>
        <v>50250000</v>
      </c>
      <c r="F22" s="182">
        <f t="shared" si="2"/>
        <v>50750000</v>
      </c>
    </row>
    <row r="23" spans="1:6" s="11" customFormat="1" ht="24" x14ac:dyDescent="0.25">
      <c r="A23" s="166">
        <v>17</v>
      </c>
      <c r="B23" s="158" t="s">
        <v>72</v>
      </c>
      <c r="C23" s="182">
        <v>0</v>
      </c>
      <c r="D23" s="182">
        <v>0</v>
      </c>
      <c r="E23" s="182">
        <v>0</v>
      </c>
      <c r="F23" s="182">
        <v>0</v>
      </c>
    </row>
    <row r="24" spans="1:6" s="11" customFormat="1" ht="24" x14ac:dyDescent="0.25">
      <c r="A24" s="166">
        <v>18</v>
      </c>
      <c r="B24" s="158" t="s">
        <v>73</v>
      </c>
      <c r="C24" s="182">
        <f>SUM(C22:C23)</f>
        <v>48000000</v>
      </c>
      <c r="D24" s="182">
        <f t="shared" ref="D24:F24" si="3">SUM(D22:D23)</f>
        <v>49750000</v>
      </c>
      <c r="E24" s="182">
        <f t="shared" si="3"/>
        <v>50250000</v>
      </c>
      <c r="F24" s="182">
        <f t="shared" si="3"/>
        <v>50750000</v>
      </c>
    </row>
  </sheetData>
  <sheetProtection selectLockedCells="1" selectUnlockedCells="1"/>
  <mergeCells count="1">
    <mergeCell ref="A4:F4"/>
  </mergeCells>
  <phoneticPr fontId="1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zoomScaleNormal="100" zoomScaleSheetLayoutView="75" workbookViewId="0"/>
  </sheetViews>
  <sheetFormatPr defaultRowHeight="13.2" x14ac:dyDescent="0.25"/>
  <cols>
    <col min="1" max="1" width="4.33203125" customWidth="1"/>
    <col min="2" max="2" width="34.44140625" customWidth="1"/>
    <col min="3" max="4" width="10" customWidth="1"/>
    <col min="5" max="5" width="10" style="58" customWidth="1"/>
    <col min="6" max="6" width="8.6640625" customWidth="1"/>
    <col min="7" max="8" width="10" customWidth="1"/>
    <col min="9" max="9" width="10" style="58" customWidth="1"/>
    <col min="10" max="10" width="8.6640625" customWidth="1"/>
    <col min="11" max="13" width="6.88671875" customWidth="1"/>
  </cols>
  <sheetData>
    <row r="1" spans="1:13" s="14" customFormat="1" ht="12" x14ac:dyDescent="0.25">
      <c r="B1" s="16"/>
      <c r="C1" s="16"/>
      <c r="D1" s="16"/>
      <c r="E1" s="79"/>
      <c r="F1" s="16"/>
      <c r="G1" s="16"/>
      <c r="H1" s="16"/>
      <c r="M1" s="12" t="s">
        <v>492</v>
      </c>
    </row>
    <row r="2" spans="1:13" s="14" customFormat="1" ht="12" x14ac:dyDescent="0.25">
      <c r="A2" s="3"/>
      <c r="B2" s="3"/>
      <c r="C2" s="3"/>
      <c r="D2" s="3"/>
      <c r="E2" s="3"/>
      <c r="F2" s="3"/>
      <c r="G2" s="3"/>
      <c r="H2" s="3"/>
      <c r="M2" s="2" t="str">
        <f>'1. melléklet'!H2</f>
        <v>az  /2022. (   ) önkormányzati rendelethez</v>
      </c>
    </row>
    <row r="3" spans="1:13" s="14" customFormat="1" ht="6.75" customHeight="1" x14ac:dyDescent="0.25">
      <c r="A3" s="13"/>
    </row>
    <row r="4" spans="1:13" s="14" customFormat="1" ht="12" x14ac:dyDescent="0.25">
      <c r="A4" s="276" t="s">
        <v>512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</row>
    <row r="5" spans="1:13" s="14" customFormat="1" ht="12" x14ac:dyDescent="0.2">
      <c r="L5" s="6"/>
      <c r="M5" s="6"/>
    </row>
    <row r="6" spans="1:13" s="14" customFormat="1" ht="12" x14ac:dyDescent="0.25">
      <c r="A6" s="103"/>
      <c r="B6" s="103" t="s">
        <v>33</v>
      </c>
      <c r="C6" s="103" t="s">
        <v>34</v>
      </c>
      <c r="D6" s="103" t="s">
        <v>35</v>
      </c>
      <c r="E6" s="103" t="s">
        <v>36</v>
      </c>
      <c r="F6" s="103" t="s">
        <v>37</v>
      </c>
      <c r="G6" s="103" t="s">
        <v>38</v>
      </c>
      <c r="H6" s="103" t="s">
        <v>39</v>
      </c>
      <c r="I6" s="103" t="s">
        <v>40</v>
      </c>
      <c r="J6" s="103" t="s">
        <v>113</v>
      </c>
      <c r="K6" s="103" t="s">
        <v>41</v>
      </c>
      <c r="L6" s="146" t="s">
        <v>432</v>
      </c>
      <c r="M6" s="146" t="s">
        <v>114</v>
      </c>
    </row>
    <row r="7" spans="1:13" s="14" customFormat="1" ht="40.799999999999997" x14ac:dyDescent="0.25">
      <c r="A7" s="103">
        <v>1</v>
      </c>
      <c r="B7" s="103" t="s">
        <v>32</v>
      </c>
      <c r="C7" s="103" t="s">
        <v>433</v>
      </c>
      <c r="D7" s="103" t="s">
        <v>434</v>
      </c>
      <c r="E7" s="103" t="s">
        <v>435</v>
      </c>
      <c r="F7" s="103" t="s">
        <v>367</v>
      </c>
      <c r="G7" s="103" t="s">
        <v>436</v>
      </c>
      <c r="H7" s="103" t="s">
        <v>437</v>
      </c>
      <c r="I7" s="103" t="s">
        <v>438</v>
      </c>
      <c r="J7" s="103" t="s">
        <v>367</v>
      </c>
      <c r="K7" s="103" t="s">
        <v>102</v>
      </c>
      <c r="L7" s="103" t="s">
        <v>103</v>
      </c>
      <c r="M7" s="103" t="s">
        <v>557</v>
      </c>
    </row>
    <row r="8" spans="1:13" s="14" customFormat="1" ht="20.399999999999999" x14ac:dyDescent="0.25">
      <c r="A8" s="101">
        <v>2</v>
      </c>
      <c r="B8" s="147" t="s">
        <v>242</v>
      </c>
      <c r="C8" s="194">
        <v>3407105</v>
      </c>
      <c r="D8" s="74">
        <v>14729814</v>
      </c>
      <c r="E8" s="74">
        <v>8486889</v>
      </c>
      <c r="F8" s="148">
        <f>E8/D8</f>
        <v>0.57617081926492764</v>
      </c>
      <c r="G8" s="198">
        <v>39009930</v>
      </c>
      <c r="H8" s="74">
        <v>49000110</v>
      </c>
      <c r="I8" s="74">
        <v>43787208</v>
      </c>
      <c r="J8" s="148">
        <f>I8/H8</f>
        <v>0.89361448372258756</v>
      </c>
      <c r="K8" s="121" t="s">
        <v>104</v>
      </c>
      <c r="L8" s="121"/>
      <c r="M8" s="121"/>
    </row>
    <row r="9" spans="1:13" s="14" customFormat="1" ht="12" x14ac:dyDescent="0.25">
      <c r="A9" s="101">
        <v>3</v>
      </c>
      <c r="B9" s="149" t="s">
        <v>261</v>
      </c>
      <c r="C9" s="19">
        <v>127000</v>
      </c>
      <c r="D9" s="74">
        <v>127000</v>
      </c>
      <c r="E9" s="74">
        <v>127000</v>
      </c>
      <c r="F9" s="148">
        <f t="shared" ref="F9:F12" si="0">E9/D9</f>
        <v>1</v>
      </c>
      <c r="G9" s="19">
        <v>1443640</v>
      </c>
      <c r="H9" s="74">
        <v>1540314</v>
      </c>
      <c r="I9" s="74">
        <v>5130624</v>
      </c>
      <c r="J9" s="148">
        <f t="shared" ref="J9:J16" si="1">I9/H9</f>
        <v>3.3308948694876501</v>
      </c>
      <c r="K9" s="121" t="s">
        <v>104</v>
      </c>
      <c r="L9" s="121"/>
      <c r="M9" s="121"/>
    </row>
    <row r="10" spans="1:13" s="14" customFormat="1" ht="20.399999999999999" x14ac:dyDescent="0.25">
      <c r="A10" s="103">
        <v>4</v>
      </c>
      <c r="B10" s="147" t="s">
        <v>240</v>
      </c>
      <c r="C10" s="19">
        <v>27140000</v>
      </c>
      <c r="D10" s="74">
        <v>59798700</v>
      </c>
      <c r="E10" s="74">
        <v>5200000</v>
      </c>
      <c r="F10" s="148">
        <f t="shared" si="0"/>
        <v>8.6958412139394328E-2</v>
      </c>
      <c r="G10" s="19">
        <v>18121000</v>
      </c>
      <c r="H10" s="74">
        <v>18397958</v>
      </c>
      <c r="I10" s="74">
        <v>10780000</v>
      </c>
      <c r="J10" s="148">
        <f t="shared" si="1"/>
        <v>0.58593459121930813</v>
      </c>
      <c r="K10" s="121" t="s">
        <v>104</v>
      </c>
      <c r="L10" s="121"/>
      <c r="M10" s="121"/>
    </row>
    <row r="11" spans="1:13" s="14" customFormat="1" ht="12" x14ac:dyDescent="0.25">
      <c r="A11" s="101">
        <v>5</v>
      </c>
      <c r="B11" s="147" t="s">
        <v>243</v>
      </c>
      <c r="C11" s="19">
        <v>2540000</v>
      </c>
      <c r="D11" s="74">
        <v>3431650</v>
      </c>
      <c r="E11" s="74">
        <v>3598480</v>
      </c>
      <c r="F11" s="148">
        <f t="shared" si="0"/>
        <v>1.0486150976935293</v>
      </c>
      <c r="G11" s="19">
        <v>12255016</v>
      </c>
      <c r="H11" s="74">
        <v>12255016</v>
      </c>
      <c r="I11" s="74">
        <v>12775543</v>
      </c>
      <c r="J11" s="148">
        <f t="shared" si="1"/>
        <v>1.0424746079482883</v>
      </c>
      <c r="K11" s="121" t="s">
        <v>104</v>
      </c>
      <c r="L11" s="121"/>
      <c r="M11" s="121"/>
    </row>
    <row r="12" spans="1:13" s="14" customFormat="1" ht="20.399999999999999" x14ac:dyDescent="0.25">
      <c r="A12" s="101">
        <v>6</v>
      </c>
      <c r="B12" s="150" t="s">
        <v>245</v>
      </c>
      <c r="C12" s="19">
        <v>47293338</v>
      </c>
      <c r="D12" s="74">
        <v>83394290</v>
      </c>
      <c r="E12" s="74">
        <v>54945543</v>
      </c>
      <c r="F12" s="148">
        <f t="shared" si="0"/>
        <v>0.65886456974452323</v>
      </c>
      <c r="G12" s="19">
        <v>3931734</v>
      </c>
      <c r="H12" s="74">
        <v>3807446</v>
      </c>
      <c r="I12" s="74">
        <v>3615489</v>
      </c>
      <c r="J12" s="148">
        <f t="shared" si="1"/>
        <v>0.94958378923824527</v>
      </c>
      <c r="K12" s="121" t="s">
        <v>104</v>
      </c>
      <c r="L12" s="121"/>
      <c r="M12" s="121"/>
    </row>
    <row r="13" spans="1:13" s="14" customFormat="1" ht="12" x14ac:dyDescent="0.25">
      <c r="A13" s="103">
        <v>7</v>
      </c>
      <c r="B13" s="150" t="s">
        <v>246</v>
      </c>
      <c r="C13" s="195"/>
      <c r="D13" s="151"/>
      <c r="E13" s="151"/>
      <c r="F13" s="152"/>
      <c r="G13" s="19">
        <v>20329643</v>
      </c>
      <c r="H13" s="74">
        <v>22530000</v>
      </c>
      <c r="I13" s="74">
        <v>24933425</v>
      </c>
      <c r="J13" s="148">
        <f t="shared" si="1"/>
        <v>1.1066766533510874</v>
      </c>
      <c r="K13" s="121" t="s">
        <v>104</v>
      </c>
      <c r="L13" s="121"/>
      <c r="M13" s="121"/>
    </row>
    <row r="14" spans="1:13" s="14" customFormat="1" ht="12.75" customHeight="1" x14ac:dyDescent="0.25">
      <c r="A14" s="101">
        <v>8</v>
      </c>
      <c r="B14" s="150" t="s">
        <v>248</v>
      </c>
      <c r="C14" s="195"/>
      <c r="D14" s="151"/>
      <c r="E14" s="151"/>
      <c r="F14" s="152"/>
      <c r="G14" s="19">
        <v>207000</v>
      </c>
      <c r="H14" s="74">
        <v>207000</v>
      </c>
      <c r="I14" s="74">
        <v>210000</v>
      </c>
      <c r="J14" s="148">
        <f t="shared" si="1"/>
        <v>1.0144927536231885</v>
      </c>
      <c r="K14" s="121" t="s">
        <v>104</v>
      </c>
      <c r="L14" s="121"/>
      <c r="M14" s="121"/>
    </row>
    <row r="15" spans="1:13" s="14" customFormat="1" ht="12.75" customHeight="1" x14ac:dyDescent="0.25">
      <c r="A15" s="103">
        <v>9</v>
      </c>
      <c r="B15" s="150" t="s">
        <v>249</v>
      </c>
      <c r="C15" s="195"/>
      <c r="D15" s="151"/>
      <c r="E15" s="151"/>
      <c r="F15" s="152"/>
      <c r="G15" s="19">
        <v>508000</v>
      </c>
      <c r="H15" s="74">
        <v>508000</v>
      </c>
      <c r="I15" s="74">
        <v>508000</v>
      </c>
      <c r="J15" s="148">
        <f t="shared" si="1"/>
        <v>1</v>
      </c>
      <c r="K15" s="121" t="s">
        <v>104</v>
      </c>
      <c r="L15" s="121"/>
      <c r="M15" s="121"/>
    </row>
    <row r="16" spans="1:13" s="14" customFormat="1" ht="12.75" customHeight="1" x14ac:dyDescent="0.25">
      <c r="A16" s="101">
        <v>10</v>
      </c>
      <c r="B16" s="150" t="s">
        <v>311</v>
      </c>
      <c r="C16" s="19">
        <v>3400000</v>
      </c>
      <c r="D16" s="74">
        <v>3400000</v>
      </c>
      <c r="E16" s="74">
        <v>138181150</v>
      </c>
      <c r="F16" s="148">
        <f t="shared" ref="F16:F17" si="2">E16/D16</f>
        <v>40.641514705882351</v>
      </c>
      <c r="G16" s="19">
        <v>75088533</v>
      </c>
      <c r="H16" s="74">
        <v>75088527</v>
      </c>
      <c r="I16" s="74">
        <v>133820723</v>
      </c>
      <c r="J16" s="148">
        <f t="shared" si="1"/>
        <v>1.7821727012969637</v>
      </c>
      <c r="K16" s="121"/>
      <c r="L16" s="121" t="s">
        <v>104</v>
      </c>
      <c r="M16" s="121"/>
    </row>
    <row r="17" spans="1:13" s="14" customFormat="1" ht="12" x14ac:dyDescent="0.25">
      <c r="A17" s="103">
        <v>11</v>
      </c>
      <c r="B17" s="149" t="s">
        <v>341</v>
      </c>
      <c r="C17" s="19">
        <v>9790673</v>
      </c>
      <c r="D17" s="74">
        <v>10617013</v>
      </c>
      <c r="E17" s="74">
        <v>0</v>
      </c>
      <c r="F17" s="227">
        <f t="shared" si="2"/>
        <v>0</v>
      </c>
      <c r="G17" s="19">
        <v>0</v>
      </c>
      <c r="H17" s="74">
        <v>0</v>
      </c>
      <c r="I17" s="74">
        <v>0</v>
      </c>
      <c r="J17" s="152"/>
      <c r="K17" s="121"/>
      <c r="L17" s="121" t="s">
        <v>104</v>
      </c>
      <c r="M17" s="121"/>
    </row>
    <row r="18" spans="1:13" s="14" customFormat="1" ht="20.399999999999999" x14ac:dyDescent="0.25">
      <c r="A18" s="101">
        <v>12</v>
      </c>
      <c r="B18" s="147" t="s">
        <v>236</v>
      </c>
      <c r="C18" s="19">
        <v>0</v>
      </c>
      <c r="D18" s="74">
        <v>0</v>
      </c>
      <c r="E18" s="74">
        <v>0</v>
      </c>
      <c r="F18" s="152"/>
      <c r="G18" s="19">
        <v>35624700</v>
      </c>
      <c r="H18" s="74">
        <v>35624700</v>
      </c>
      <c r="I18" s="74">
        <v>45561000</v>
      </c>
      <c r="J18" s="148">
        <f t="shared" ref="J18:J33" si="3">I18/H18</f>
        <v>1.2789160329771199</v>
      </c>
      <c r="K18" s="121" t="s">
        <v>104</v>
      </c>
      <c r="L18" s="121"/>
      <c r="M18" s="121"/>
    </row>
    <row r="19" spans="1:13" s="14" customFormat="1" ht="20.399999999999999" x14ac:dyDescent="0.25">
      <c r="A19" s="103">
        <v>13</v>
      </c>
      <c r="B19" s="147" t="s">
        <v>312</v>
      </c>
      <c r="C19" s="19">
        <v>19173437</v>
      </c>
      <c r="D19" s="74">
        <v>19173437</v>
      </c>
      <c r="E19" s="74">
        <v>0</v>
      </c>
      <c r="F19" s="227">
        <f>E19/D19</f>
        <v>0</v>
      </c>
      <c r="G19" s="19">
        <v>38728897</v>
      </c>
      <c r="H19" s="74">
        <v>38728897</v>
      </c>
      <c r="I19" s="74">
        <v>0</v>
      </c>
      <c r="J19" s="148">
        <f t="shared" si="3"/>
        <v>0</v>
      </c>
      <c r="K19" s="121"/>
      <c r="L19" s="121" t="s">
        <v>104</v>
      </c>
      <c r="M19" s="121"/>
    </row>
    <row r="20" spans="1:13" s="14" customFormat="1" ht="20.399999999999999" x14ac:dyDescent="0.25">
      <c r="A20" s="101">
        <v>14</v>
      </c>
      <c r="B20" s="147" t="s">
        <v>235</v>
      </c>
      <c r="C20" s="195"/>
      <c r="D20" s="151"/>
      <c r="E20" s="151"/>
      <c r="F20" s="151"/>
      <c r="G20" s="19">
        <v>1270000</v>
      </c>
      <c r="H20" s="74">
        <v>1270000</v>
      </c>
      <c r="I20" s="74">
        <v>1714500</v>
      </c>
      <c r="J20" s="148">
        <f t="shared" si="3"/>
        <v>1.35</v>
      </c>
      <c r="K20" s="121" t="s">
        <v>104</v>
      </c>
      <c r="L20" s="121"/>
      <c r="M20" s="121"/>
    </row>
    <row r="21" spans="1:13" s="14" customFormat="1" ht="12.75" customHeight="1" x14ac:dyDescent="0.25">
      <c r="A21" s="103">
        <v>15</v>
      </c>
      <c r="B21" s="147" t="s">
        <v>234</v>
      </c>
      <c r="C21" s="196">
        <v>10795000</v>
      </c>
      <c r="D21" s="153">
        <v>10147000</v>
      </c>
      <c r="E21" s="153">
        <v>10160000</v>
      </c>
      <c r="F21" s="148">
        <f t="shared" ref="F21:F22" si="4">E21/D21</f>
        <v>1.001281166847344</v>
      </c>
      <c r="G21" s="19">
        <v>13841900</v>
      </c>
      <c r="H21" s="74">
        <v>22432000</v>
      </c>
      <c r="I21" s="74">
        <v>32012400</v>
      </c>
      <c r="J21" s="148">
        <f t="shared" si="3"/>
        <v>1.4270863052781739</v>
      </c>
      <c r="K21" s="121" t="s">
        <v>104</v>
      </c>
      <c r="L21" s="121"/>
      <c r="M21" s="121"/>
    </row>
    <row r="22" spans="1:13" s="14" customFormat="1" ht="12" x14ac:dyDescent="0.25">
      <c r="A22" s="101">
        <v>16</v>
      </c>
      <c r="B22" s="147" t="s">
        <v>340</v>
      </c>
      <c r="C22" s="196">
        <v>882460</v>
      </c>
      <c r="D22" s="153">
        <v>17189469</v>
      </c>
      <c r="E22" s="153">
        <v>0</v>
      </c>
      <c r="F22" s="148">
        <f t="shared" si="4"/>
        <v>0</v>
      </c>
      <c r="G22" s="19">
        <v>0</v>
      </c>
      <c r="H22" s="74">
        <v>6362850</v>
      </c>
      <c r="I22" s="74">
        <v>12071608</v>
      </c>
      <c r="J22" s="148">
        <f t="shared" si="3"/>
        <v>1.8972014113172557</v>
      </c>
      <c r="K22" s="121"/>
      <c r="L22" s="121" t="s">
        <v>104</v>
      </c>
      <c r="M22" s="121"/>
    </row>
    <row r="23" spans="1:13" s="14" customFormat="1" ht="12.75" customHeight="1" x14ac:dyDescent="0.25">
      <c r="A23" s="103">
        <v>17</v>
      </c>
      <c r="B23" s="150" t="s">
        <v>244</v>
      </c>
      <c r="C23" s="195"/>
      <c r="D23" s="151"/>
      <c r="E23" s="151"/>
      <c r="F23" s="152"/>
      <c r="G23" s="19">
        <v>20178000</v>
      </c>
      <c r="H23" s="74">
        <v>20178000</v>
      </c>
      <c r="I23" s="74">
        <v>19616000</v>
      </c>
      <c r="J23" s="148">
        <f t="shared" si="3"/>
        <v>0.97214788383387851</v>
      </c>
      <c r="K23" s="121" t="s">
        <v>104</v>
      </c>
      <c r="L23" s="121"/>
      <c r="M23" s="121"/>
    </row>
    <row r="24" spans="1:13" s="14" customFormat="1" ht="12.75" customHeight="1" x14ac:dyDescent="0.25">
      <c r="A24" s="101">
        <v>18</v>
      </c>
      <c r="B24" s="147" t="s">
        <v>241</v>
      </c>
      <c r="C24" s="195"/>
      <c r="D24" s="151"/>
      <c r="E24" s="151"/>
      <c r="F24" s="152"/>
      <c r="G24" s="19">
        <v>33942338</v>
      </c>
      <c r="H24" s="74">
        <v>33945641</v>
      </c>
      <c r="I24" s="74">
        <v>34679308</v>
      </c>
      <c r="J24" s="148">
        <f t="shared" si="3"/>
        <v>1.0216129959071918</v>
      </c>
      <c r="K24" s="121" t="s">
        <v>104</v>
      </c>
      <c r="L24" s="121"/>
      <c r="M24" s="121"/>
    </row>
    <row r="25" spans="1:13" s="14" customFormat="1" ht="12.75" customHeight="1" x14ac:dyDescent="0.25">
      <c r="A25" s="103">
        <v>19</v>
      </c>
      <c r="B25" s="147" t="s">
        <v>301</v>
      </c>
      <c r="C25" s="206"/>
      <c r="D25" s="151"/>
      <c r="E25" s="151"/>
      <c r="F25" s="152"/>
      <c r="G25" s="19">
        <v>9834163</v>
      </c>
      <c r="H25" s="74">
        <v>10056385</v>
      </c>
      <c r="I25" s="74">
        <v>8064722</v>
      </c>
      <c r="J25" s="148">
        <f t="shared" si="3"/>
        <v>0.80195040265463191</v>
      </c>
      <c r="K25" s="121" t="s">
        <v>104</v>
      </c>
      <c r="L25" s="121"/>
      <c r="M25" s="121"/>
    </row>
    <row r="26" spans="1:13" s="14" customFormat="1" ht="12.75" customHeight="1" x14ac:dyDescent="0.25">
      <c r="A26" s="101">
        <v>20</v>
      </c>
      <c r="B26" s="150" t="s">
        <v>252</v>
      </c>
      <c r="C26" s="151"/>
      <c r="D26" s="151"/>
      <c r="E26" s="151"/>
      <c r="F26" s="152"/>
      <c r="G26" s="19">
        <v>657000</v>
      </c>
      <c r="H26" s="74">
        <v>707000</v>
      </c>
      <c r="I26" s="74">
        <v>800000</v>
      </c>
      <c r="J26" s="148">
        <f t="shared" si="3"/>
        <v>1.1315417256011315</v>
      </c>
      <c r="K26" s="121" t="s">
        <v>104</v>
      </c>
      <c r="L26" s="121"/>
      <c r="M26" s="121"/>
    </row>
    <row r="27" spans="1:13" s="14" customFormat="1" ht="12" x14ac:dyDescent="0.25">
      <c r="A27" s="103">
        <v>21</v>
      </c>
      <c r="B27" s="150" t="s">
        <v>254</v>
      </c>
      <c r="C27" s="207"/>
      <c r="D27" s="151"/>
      <c r="E27" s="151"/>
      <c r="F27" s="152"/>
      <c r="G27" s="194">
        <v>805000</v>
      </c>
      <c r="H27" s="74">
        <v>855000</v>
      </c>
      <c r="I27" s="74">
        <v>1375000</v>
      </c>
      <c r="J27" s="148">
        <f t="shared" si="3"/>
        <v>1.6081871345029239</v>
      </c>
      <c r="K27" s="121" t="s">
        <v>104</v>
      </c>
      <c r="L27" s="121"/>
      <c r="M27" s="121"/>
    </row>
    <row r="28" spans="1:13" s="14" customFormat="1" ht="12.75" customHeight="1" x14ac:dyDescent="0.25">
      <c r="A28" s="101">
        <v>22</v>
      </c>
      <c r="B28" s="150" t="s">
        <v>255</v>
      </c>
      <c r="C28" s="19">
        <v>3621000</v>
      </c>
      <c r="D28" s="74">
        <v>3621000</v>
      </c>
      <c r="E28" s="74">
        <v>1410240</v>
      </c>
      <c r="F28" s="148">
        <f>E28/D28</f>
        <v>0.38946147473073739</v>
      </c>
      <c r="G28" s="19">
        <v>3069145</v>
      </c>
      <c r="H28" s="74">
        <v>3069145</v>
      </c>
      <c r="I28" s="74">
        <v>3488030</v>
      </c>
      <c r="J28" s="148">
        <f t="shared" si="3"/>
        <v>1.1364826360435887</v>
      </c>
      <c r="K28" s="121" t="s">
        <v>104</v>
      </c>
      <c r="L28" s="121"/>
      <c r="M28" s="121"/>
    </row>
    <row r="29" spans="1:13" s="14" customFormat="1" ht="12.75" customHeight="1" x14ac:dyDescent="0.25">
      <c r="A29" s="103">
        <v>23</v>
      </c>
      <c r="B29" s="150" t="s">
        <v>253</v>
      </c>
      <c r="C29" s="195"/>
      <c r="D29" s="151"/>
      <c r="E29" s="151"/>
      <c r="F29" s="152"/>
      <c r="G29" s="19">
        <v>150000</v>
      </c>
      <c r="H29" s="74">
        <v>150000</v>
      </c>
      <c r="I29" s="74">
        <v>150000</v>
      </c>
      <c r="J29" s="148">
        <f t="shared" si="3"/>
        <v>1</v>
      </c>
      <c r="K29" s="121" t="s">
        <v>104</v>
      </c>
      <c r="L29" s="121"/>
      <c r="M29" s="121"/>
    </row>
    <row r="30" spans="1:13" s="14" customFormat="1" ht="12.75" customHeight="1" x14ac:dyDescent="0.25">
      <c r="A30" s="101">
        <v>24</v>
      </c>
      <c r="B30" s="149" t="s">
        <v>259</v>
      </c>
      <c r="C30" s="195"/>
      <c r="D30" s="151"/>
      <c r="E30" s="151"/>
      <c r="F30" s="152"/>
      <c r="G30" s="19">
        <v>741044</v>
      </c>
      <c r="H30" s="74">
        <v>568192</v>
      </c>
      <c r="I30" s="74">
        <v>736533</v>
      </c>
      <c r="J30" s="148">
        <f t="shared" si="3"/>
        <v>1.2962748507546744</v>
      </c>
      <c r="K30" s="121" t="s">
        <v>104</v>
      </c>
      <c r="L30" s="121"/>
      <c r="M30" s="121"/>
    </row>
    <row r="31" spans="1:13" s="14" customFormat="1" ht="12" x14ac:dyDescent="0.25">
      <c r="A31" s="103">
        <v>25</v>
      </c>
      <c r="B31" s="149" t="s">
        <v>260</v>
      </c>
      <c r="C31" s="197">
        <v>75451000</v>
      </c>
      <c r="D31" s="74">
        <v>94786000</v>
      </c>
      <c r="E31" s="74">
        <v>70340500</v>
      </c>
      <c r="F31" s="148">
        <f t="shared" ref="F31:F32" si="5">E31/D31</f>
        <v>0.74209798915451652</v>
      </c>
      <c r="G31" s="197">
        <v>68470858</v>
      </c>
      <c r="H31" s="74">
        <v>80623586</v>
      </c>
      <c r="I31" s="74">
        <v>75477370</v>
      </c>
      <c r="J31" s="148">
        <f t="shared" si="3"/>
        <v>0.9361698448888145</v>
      </c>
      <c r="K31" s="121"/>
      <c r="L31" s="121" t="s">
        <v>104</v>
      </c>
      <c r="M31" s="121"/>
    </row>
    <row r="32" spans="1:13" s="14" customFormat="1" ht="12" x14ac:dyDescent="0.25">
      <c r="A32" s="101">
        <v>26</v>
      </c>
      <c r="B32" s="147" t="s">
        <v>237</v>
      </c>
      <c r="C32" s="194">
        <v>840000</v>
      </c>
      <c r="D32" s="74">
        <v>1156000</v>
      </c>
      <c r="E32" s="74">
        <v>0</v>
      </c>
      <c r="F32" s="148">
        <f t="shared" si="5"/>
        <v>0</v>
      </c>
      <c r="G32" s="194">
        <v>710000</v>
      </c>
      <c r="H32" s="74">
        <v>710000</v>
      </c>
      <c r="I32" s="74">
        <v>0</v>
      </c>
      <c r="J32" s="148">
        <f t="shared" si="3"/>
        <v>0</v>
      </c>
      <c r="K32" s="121"/>
      <c r="L32" s="121" t="s">
        <v>104</v>
      </c>
      <c r="M32" s="121"/>
    </row>
    <row r="33" spans="1:15" s="14" customFormat="1" ht="12.75" customHeight="1" x14ac:dyDescent="0.25">
      <c r="A33" s="103">
        <v>27</v>
      </c>
      <c r="B33" s="149" t="s">
        <v>258</v>
      </c>
      <c r="C33" s="199"/>
      <c r="D33" s="151"/>
      <c r="E33" s="151"/>
      <c r="F33" s="152"/>
      <c r="G33" s="197">
        <v>1074847</v>
      </c>
      <c r="H33" s="74">
        <v>1074847</v>
      </c>
      <c r="I33" s="74">
        <v>1133135</v>
      </c>
      <c r="J33" s="148">
        <f t="shared" si="3"/>
        <v>1.0542291135389501</v>
      </c>
      <c r="K33" s="121" t="s">
        <v>104</v>
      </c>
      <c r="L33" s="121"/>
      <c r="M33" s="121"/>
    </row>
    <row r="34" spans="1:15" s="14" customFormat="1" ht="20.399999999999999" x14ac:dyDescent="0.25">
      <c r="A34" s="101">
        <v>28</v>
      </c>
      <c r="B34" s="149" t="s">
        <v>511</v>
      </c>
      <c r="C34" s="204">
        <v>0</v>
      </c>
      <c r="D34" s="74">
        <v>0</v>
      </c>
      <c r="E34" s="74">
        <v>0</v>
      </c>
      <c r="F34" s="152"/>
      <c r="G34" s="204">
        <v>0</v>
      </c>
      <c r="H34" s="74">
        <v>0</v>
      </c>
      <c r="I34" s="74">
        <v>1003000</v>
      </c>
      <c r="J34" s="152"/>
      <c r="K34" s="145"/>
      <c r="L34" s="145"/>
      <c r="M34" s="145"/>
    </row>
    <row r="35" spans="1:15" s="14" customFormat="1" ht="20.399999999999999" x14ac:dyDescent="0.25">
      <c r="A35" s="103">
        <v>29</v>
      </c>
      <c r="B35" s="149" t="s">
        <v>342</v>
      </c>
      <c r="C35" s="200">
        <v>460434</v>
      </c>
      <c r="D35" s="74">
        <v>460434</v>
      </c>
      <c r="E35" s="74">
        <v>0</v>
      </c>
      <c r="F35" s="148">
        <f t="shared" ref="F35:F36" si="6">E35/D35</f>
        <v>0</v>
      </c>
      <c r="G35" s="200">
        <v>850000</v>
      </c>
      <c r="H35" s="74">
        <v>850000</v>
      </c>
      <c r="I35" s="74">
        <v>0</v>
      </c>
      <c r="J35" s="152"/>
      <c r="K35" s="121" t="s">
        <v>104</v>
      </c>
      <c r="L35" s="121"/>
      <c r="M35" s="121"/>
    </row>
    <row r="36" spans="1:15" s="14" customFormat="1" ht="20.399999999999999" x14ac:dyDescent="0.25">
      <c r="A36" s="101">
        <v>30</v>
      </c>
      <c r="B36" s="149" t="s">
        <v>327</v>
      </c>
      <c r="C36" s="194">
        <v>127000</v>
      </c>
      <c r="D36" s="74">
        <v>127000</v>
      </c>
      <c r="E36" s="74">
        <v>127000</v>
      </c>
      <c r="F36" s="148">
        <f t="shared" si="6"/>
        <v>1</v>
      </c>
      <c r="G36" s="194">
        <v>18847243</v>
      </c>
      <c r="H36" s="74">
        <v>16179490</v>
      </c>
      <c r="I36" s="74">
        <v>22236147</v>
      </c>
      <c r="J36" s="148">
        <f t="shared" ref="J36:J39" si="7">I36/H36</f>
        <v>1.3743416510656392</v>
      </c>
      <c r="K36" s="121" t="s">
        <v>104</v>
      </c>
      <c r="L36" s="121"/>
      <c r="M36" s="121"/>
    </row>
    <row r="37" spans="1:15" s="14" customFormat="1" ht="12.75" customHeight="1" x14ac:dyDescent="0.25">
      <c r="A37" s="103">
        <v>31</v>
      </c>
      <c r="B37" s="150" t="s">
        <v>239</v>
      </c>
      <c r="C37" s="194">
        <v>762000</v>
      </c>
      <c r="D37" s="74">
        <v>0</v>
      </c>
      <c r="E37" s="74">
        <v>762000</v>
      </c>
      <c r="F37" s="152"/>
      <c r="G37" s="194">
        <v>1270000</v>
      </c>
      <c r="H37" s="74">
        <v>508000</v>
      </c>
      <c r="I37" s="74">
        <v>1270000</v>
      </c>
      <c r="J37" s="148">
        <f t="shared" si="7"/>
        <v>2.5</v>
      </c>
      <c r="K37" s="121"/>
      <c r="L37" s="121" t="s">
        <v>104</v>
      </c>
      <c r="M37" s="121"/>
    </row>
    <row r="38" spans="1:15" s="14" customFormat="1" ht="12.75" customHeight="1" x14ac:dyDescent="0.25">
      <c r="A38" s="101">
        <v>32</v>
      </c>
      <c r="B38" s="149" t="s">
        <v>257</v>
      </c>
      <c r="C38" s="19">
        <v>0</v>
      </c>
      <c r="D38" s="71">
        <v>0</v>
      </c>
      <c r="E38" s="74">
        <v>0</v>
      </c>
      <c r="F38" s="152"/>
      <c r="G38" s="19">
        <v>8795000</v>
      </c>
      <c r="H38" s="74">
        <v>3795000</v>
      </c>
      <c r="I38" s="74">
        <v>5800000</v>
      </c>
      <c r="J38" s="148">
        <f t="shared" si="7"/>
        <v>1.5283267457180501</v>
      </c>
      <c r="K38" s="121"/>
      <c r="L38" s="121" t="s">
        <v>104</v>
      </c>
      <c r="M38" s="121"/>
    </row>
    <row r="39" spans="1:15" s="14" customFormat="1" ht="12.75" customHeight="1" x14ac:dyDescent="0.25">
      <c r="A39" s="103">
        <v>33</v>
      </c>
      <c r="B39" s="150" t="s">
        <v>334</v>
      </c>
      <c r="C39" s="19">
        <v>0</v>
      </c>
      <c r="D39" s="74">
        <v>0</v>
      </c>
      <c r="E39" s="74">
        <v>0</v>
      </c>
      <c r="F39" s="152"/>
      <c r="G39" s="19">
        <v>1009419</v>
      </c>
      <c r="H39" s="74">
        <v>1009419</v>
      </c>
      <c r="I39" s="74">
        <v>950000</v>
      </c>
      <c r="J39" s="148">
        <f t="shared" si="7"/>
        <v>0.94113544524127246</v>
      </c>
      <c r="K39" s="121"/>
      <c r="L39" s="121" t="s">
        <v>104</v>
      </c>
      <c r="M39" s="121"/>
    </row>
    <row r="40" spans="1:15" s="14" customFormat="1" ht="12.75" customHeight="1" x14ac:dyDescent="0.25">
      <c r="A40" s="101">
        <v>34</v>
      </c>
      <c r="B40" s="150" t="s">
        <v>247</v>
      </c>
      <c r="C40" s="19">
        <v>0</v>
      </c>
      <c r="D40" s="74">
        <v>0</v>
      </c>
      <c r="E40" s="74">
        <v>0</v>
      </c>
      <c r="F40" s="152"/>
      <c r="G40" s="19">
        <v>0</v>
      </c>
      <c r="H40" s="74">
        <v>0</v>
      </c>
      <c r="I40" s="74">
        <v>0</v>
      </c>
      <c r="J40" s="152"/>
      <c r="K40" s="121"/>
      <c r="L40" s="121" t="s">
        <v>104</v>
      </c>
      <c r="M40" s="121"/>
    </row>
    <row r="41" spans="1:15" s="14" customFormat="1" ht="12.75" customHeight="1" x14ac:dyDescent="0.25">
      <c r="A41" s="103">
        <v>35</v>
      </c>
      <c r="B41" s="150" t="s">
        <v>250</v>
      </c>
      <c r="C41" s="195"/>
      <c r="D41" s="151"/>
      <c r="E41" s="151"/>
      <c r="F41" s="152"/>
      <c r="G41" s="19">
        <v>16728522</v>
      </c>
      <c r="H41" s="74">
        <v>16658708</v>
      </c>
      <c r="I41" s="74">
        <v>20310095</v>
      </c>
      <c r="J41" s="148">
        <f t="shared" ref="J41:J44" si="8">I41/H41</f>
        <v>1.2191878865996091</v>
      </c>
      <c r="K41" s="121" t="s">
        <v>104</v>
      </c>
      <c r="L41" s="121"/>
      <c r="M41" s="121"/>
    </row>
    <row r="42" spans="1:15" s="14" customFormat="1" ht="12" x14ac:dyDescent="0.25">
      <c r="A42" s="101">
        <v>36</v>
      </c>
      <c r="B42" s="147" t="s">
        <v>251</v>
      </c>
      <c r="C42" s="19">
        <v>1200072</v>
      </c>
      <c r="D42" s="74">
        <v>1140014</v>
      </c>
      <c r="E42" s="74">
        <v>1200000</v>
      </c>
      <c r="F42" s="148">
        <f>E42/D42</f>
        <v>1.0526186520516414</v>
      </c>
      <c r="G42" s="19">
        <v>4051478</v>
      </c>
      <c r="H42" s="74">
        <v>3694778</v>
      </c>
      <c r="I42" s="74">
        <v>3784905</v>
      </c>
      <c r="J42" s="148">
        <f t="shared" si="8"/>
        <v>1.0243930758492121</v>
      </c>
      <c r="K42" s="121" t="s">
        <v>104</v>
      </c>
      <c r="L42" s="121"/>
      <c r="M42" s="121"/>
    </row>
    <row r="43" spans="1:15" s="14" customFormat="1" ht="12.75" customHeight="1" x14ac:dyDescent="0.25">
      <c r="A43" s="103">
        <v>37</v>
      </c>
      <c r="B43" s="150" t="s">
        <v>238</v>
      </c>
      <c r="C43" s="201">
        <v>60000</v>
      </c>
      <c r="D43" s="71">
        <v>54000</v>
      </c>
      <c r="E43" s="71">
        <v>60000</v>
      </c>
      <c r="F43" s="148">
        <f>E43/D43</f>
        <v>1.1111111111111112</v>
      </c>
      <c r="G43" s="19">
        <v>1408000</v>
      </c>
      <c r="H43" s="74">
        <v>1208800</v>
      </c>
      <c r="I43" s="74">
        <v>1320000</v>
      </c>
      <c r="J43" s="148">
        <f t="shared" si="8"/>
        <v>1.0919920582395763</v>
      </c>
      <c r="K43" s="121" t="s">
        <v>104</v>
      </c>
      <c r="L43" s="121"/>
      <c r="M43" s="121"/>
      <c r="N43" s="80"/>
    </row>
    <row r="44" spans="1:15" s="14" customFormat="1" ht="20.399999999999999" x14ac:dyDescent="0.25">
      <c r="A44" s="101">
        <v>38</v>
      </c>
      <c r="B44" s="147" t="s">
        <v>256</v>
      </c>
      <c r="C44" s="202"/>
      <c r="D44" s="154"/>
      <c r="E44" s="154"/>
      <c r="F44" s="152"/>
      <c r="G44" s="197">
        <v>3797000</v>
      </c>
      <c r="H44" s="74">
        <v>3947000</v>
      </c>
      <c r="I44" s="74">
        <v>3785000</v>
      </c>
      <c r="J44" s="148">
        <f t="shared" si="8"/>
        <v>0.95895616924246263</v>
      </c>
      <c r="K44" s="121" t="s">
        <v>104</v>
      </c>
      <c r="L44" s="121"/>
      <c r="M44" s="121"/>
      <c r="O44" s="80"/>
    </row>
    <row r="45" spans="1:15" s="14" customFormat="1" ht="20.399999999999999" x14ac:dyDescent="0.25">
      <c r="A45" s="103">
        <v>39</v>
      </c>
      <c r="B45" s="150" t="s">
        <v>302</v>
      </c>
      <c r="C45" s="201">
        <v>86500000</v>
      </c>
      <c r="D45" s="71">
        <v>98473640</v>
      </c>
      <c r="E45" s="71">
        <v>96000000</v>
      </c>
      <c r="F45" s="148">
        <f t="shared" ref="F45:F48" si="9">E45/D45</f>
        <v>0.97488018113273767</v>
      </c>
      <c r="G45" s="203"/>
      <c r="H45" s="151"/>
      <c r="I45" s="151"/>
      <c r="J45" s="152"/>
      <c r="K45" s="121" t="s">
        <v>104</v>
      </c>
      <c r="L45" s="121"/>
      <c r="M45" s="121"/>
    </row>
    <row r="46" spans="1:15" s="14" customFormat="1" ht="12.75" customHeight="1" x14ac:dyDescent="0.25">
      <c r="A46" s="101">
        <v>40</v>
      </c>
      <c r="B46" s="107" t="s">
        <v>45</v>
      </c>
      <c r="C46" s="141">
        <f>SUM(C8:C45)</f>
        <v>293570519</v>
      </c>
      <c r="D46" s="141">
        <f>SUM(D8:D45)</f>
        <v>421826461</v>
      </c>
      <c r="E46" s="141">
        <f>SUM(E8:E45)</f>
        <v>390598802</v>
      </c>
      <c r="F46" s="155">
        <f t="shared" si="9"/>
        <v>0.92597036486053919</v>
      </c>
      <c r="G46" s="141">
        <f>SUM(G8:G45)</f>
        <v>456749050</v>
      </c>
      <c r="H46" s="141">
        <f>SUM(H8:H45)</f>
        <v>487541809</v>
      </c>
      <c r="I46" s="141">
        <f>SUM(I8:I45)</f>
        <v>532899765</v>
      </c>
      <c r="J46" s="148">
        <f t="shared" ref="J46:J48" si="10">I46/H46</f>
        <v>1.0930339822404851</v>
      </c>
      <c r="K46" s="121"/>
      <c r="L46" s="121"/>
      <c r="M46" s="121"/>
    </row>
    <row r="47" spans="1:15" s="14" customFormat="1" ht="12.75" customHeight="1" x14ac:dyDescent="0.25">
      <c r="A47" s="103">
        <v>41</v>
      </c>
      <c r="B47" s="97" t="s">
        <v>46</v>
      </c>
      <c r="C47" s="74">
        <f>'3. melléklet'!E46+'4. melléklet'!E15</f>
        <v>216455481</v>
      </c>
      <c r="D47" s="74">
        <f>'3. melléklet'!F46+'4. melléklet'!F15</f>
        <v>216455481</v>
      </c>
      <c r="E47" s="74">
        <f>'3. melléklet'!H46+'4. melléklet'!H15</f>
        <v>250626135</v>
      </c>
      <c r="F47" s="148">
        <f t="shared" si="9"/>
        <v>1.1578645818629096</v>
      </c>
      <c r="G47" s="74">
        <f>'3. melléklet'!E79</f>
        <v>53276950</v>
      </c>
      <c r="H47" s="74">
        <f>'3. melléklet'!F79</f>
        <v>150740133</v>
      </c>
      <c r="I47" s="74">
        <f>'3. melléklet'!H79</f>
        <v>108325172</v>
      </c>
      <c r="J47" s="148">
        <f t="shared" si="10"/>
        <v>0.71862197441473663</v>
      </c>
      <c r="K47" s="121"/>
      <c r="L47" s="121"/>
      <c r="M47" s="121"/>
    </row>
    <row r="48" spans="1:15" s="14" customFormat="1" ht="12.75" customHeight="1" x14ac:dyDescent="0.25">
      <c r="A48" s="101">
        <v>42</v>
      </c>
      <c r="B48" s="159" t="s">
        <v>47</v>
      </c>
      <c r="C48" s="156">
        <f>SUM(C46:C47)</f>
        <v>510026000</v>
      </c>
      <c r="D48" s="156">
        <f>SUM(D46:D47)</f>
        <v>638281942</v>
      </c>
      <c r="E48" s="156">
        <f>SUM(E46:E47)</f>
        <v>641224937</v>
      </c>
      <c r="F48" s="157">
        <f t="shared" si="9"/>
        <v>1.004610807241042</v>
      </c>
      <c r="G48" s="156">
        <f>SUM(G46:G47)</f>
        <v>510026000</v>
      </c>
      <c r="H48" s="156">
        <f>SUM(H46:H47)</f>
        <v>638281942</v>
      </c>
      <c r="I48" s="156">
        <f>SUM(I46:I47)</f>
        <v>641224937</v>
      </c>
      <c r="J48" s="229">
        <f t="shared" si="10"/>
        <v>1.004610807241042</v>
      </c>
      <c r="K48" s="121"/>
      <c r="L48" s="121"/>
      <c r="M48" s="121"/>
    </row>
    <row r="49" spans="5:9" s="11" customFormat="1" x14ac:dyDescent="0.25">
      <c r="E49" s="83"/>
      <c r="I49" s="83"/>
    </row>
    <row r="50" spans="5:9" s="11" customFormat="1" x14ac:dyDescent="0.25">
      <c r="E50" s="83"/>
      <c r="I50" s="228"/>
    </row>
    <row r="51" spans="5:9" s="11" customFormat="1" x14ac:dyDescent="0.25">
      <c r="E51" s="83"/>
      <c r="I51" s="83"/>
    </row>
    <row r="52" spans="5:9" s="11" customFormat="1" x14ac:dyDescent="0.25">
      <c r="E52" s="83"/>
      <c r="I52" s="83"/>
    </row>
    <row r="53" spans="5:9" s="11" customFormat="1" x14ac:dyDescent="0.25">
      <c r="E53" s="83"/>
      <c r="I53" s="83"/>
    </row>
    <row r="54" spans="5:9" s="11" customFormat="1" x14ac:dyDescent="0.25">
      <c r="E54" s="83"/>
      <c r="I54" s="83"/>
    </row>
    <row r="55" spans="5:9" s="11" customFormat="1" x14ac:dyDescent="0.25">
      <c r="E55" s="83"/>
      <c r="I55" s="83"/>
    </row>
    <row r="56" spans="5:9" s="11" customFormat="1" x14ac:dyDescent="0.25">
      <c r="E56" s="83"/>
      <c r="I56" s="83"/>
    </row>
    <row r="57" spans="5:9" s="11" customFormat="1" x14ac:dyDescent="0.25">
      <c r="E57" s="83"/>
      <c r="I57" s="83"/>
    </row>
    <row r="58" spans="5:9" s="11" customFormat="1" x14ac:dyDescent="0.25">
      <c r="E58" s="83"/>
      <c r="I58" s="83"/>
    </row>
    <row r="59" spans="5:9" s="11" customFormat="1" x14ac:dyDescent="0.25">
      <c r="E59" s="83"/>
      <c r="I59" s="83"/>
    </row>
    <row r="60" spans="5:9" s="11" customFormat="1" x14ac:dyDescent="0.25">
      <c r="E60" s="83"/>
      <c r="I60" s="83"/>
    </row>
    <row r="61" spans="5:9" s="11" customFormat="1" x14ac:dyDescent="0.25">
      <c r="E61" s="83"/>
      <c r="I61" s="83"/>
    </row>
    <row r="62" spans="5:9" s="11" customFormat="1" x14ac:dyDescent="0.25">
      <c r="E62" s="83"/>
      <c r="I62" s="83"/>
    </row>
    <row r="63" spans="5:9" s="11" customFormat="1" x14ac:dyDescent="0.25">
      <c r="E63" s="83"/>
      <c r="I63" s="83"/>
    </row>
    <row r="64" spans="5:9" s="11" customFormat="1" x14ac:dyDescent="0.25">
      <c r="E64" s="83"/>
      <c r="I64" s="83"/>
    </row>
    <row r="65" spans="5:9" s="11" customFormat="1" x14ac:dyDescent="0.25">
      <c r="E65" s="83"/>
      <c r="I65" s="83"/>
    </row>
    <row r="66" spans="5:9" s="11" customFormat="1" x14ac:dyDescent="0.25">
      <c r="E66" s="83"/>
      <c r="I66" s="83"/>
    </row>
    <row r="67" spans="5:9" s="11" customFormat="1" x14ac:dyDescent="0.25">
      <c r="E67" s="83"/>
      <c r="I67" s="83"/>
    </row>
    <row r="68" spans="5:9" s="11" customFormat="1" x14ac:dyDescent="0.25">
      <c r="E68" s="83"/>
      <c r="I68" s="83"/>
    </row>
    <row r="69" spans="5:9" s="11" customFormat="1" x14ac:dyDescent="0.25">
      <c r="E69" s="83"/>
      <c r="I69" s="83"/>
    </row>
    <row r="70" spans="5:9" s="11" customFormat="1" x14ac:dyDescent="0.25">
      <c r="E70" s="83"/>
      <c r="I70" s="83"/>
    </row>
    <row r="71" spans="5:9" s="11" customFormat="1" x14ac:dyDescent="0.25">
      <c r="E71" s="83"/>
      <c r="I71" s="83"/>
    </row>
    <row r="72" spans="5:9" s="11" customFormat="1" x14ac:dyDescent="0.25">
      <c r="E72" s="83"/>
      <c r="I72" s="83"/>
    </row>
    <row r="73" spans="5:9" s="11" customFormat="1" x14ac:dyDescent="0.25">
      <c r="E73" s="83"/>
      <c r="I73" s="83"/>
    </row>
    <row r="74" spans="5:9" s="11" customFormat="1" x14ac:dyDescent="0.25">
      <c r="E74" s="83"/>
      <c r="I74" s="83"/>
    </row>
    <row r="75" spans="5:9" s="11" customFormat="1" x14ac:dyDescent="0.25">
      <c r="E75" s="83"/>
      <c r="I75" s="83"/>
    </row>
    <row r="76" spans="5:9" s="11" customFormat="1" x14ac:dyDescent="0.25">
      <c r="E76" s="83"/>
      <c r="I76" s="83"/>
    </row>
    <row r="77" spans="5:9" s="11" customFormat="1" x14ac:dyDescent="0.25">
      <c r="E77" s="83"/>
      <c r="I77" s="83"/>
    </row>
    <row r="78" spans="5:9" s="11" customFormat="1" x14ac:dyDescent="0.25">
      <c r="E78" s="83"/>
      <c r="I78" s="83"/>
    </row>
    <row r="79" spans="5:9" s="11" customFormat="1" x14ac:dyDescent="0.25">
      <c r="E79" s="83"/>
      <c r="I79" s="83"/>
    </row>
    <row r="80" spans="5:9" s="11" customFormat="1" x14ac:dyDescent="0.25">
      <c r="E80" s="83"/>
      <c r="I80" s="83"/>
    </row>
    <row r="81" spans="5:9" s="11" customFormat="1" x14ac:dyDescent="0.25">
      <c r="E81" s="83"/>
      <c r="I81" s="83"/>
    </row>
    <row r="82" spans="5:9" s="11" customFormat="1" x14ac:dyDescent="0.25">
      <c r="E82" s="83"/>
      <c r="I82" s="83"/>
    </row>
    <row r="83" spans="5:9" s="11" customFormat="1" x14ac:dyDescent="0.25">
      <c r="E83" s="83"/>
      <c r="I83" s="83"/>
    </row>
    <row r="84" spans="5:9" s="11" customFormat="1" x14ac:dyDescent="0.25">
      <c r="E84" s="83"/>
      <c r="I84" s="83"/>
    </row>
    <row r="85" spans="5:9" s="11" customFormat="1" x14ac:dyDescent="0.25">
      <c r="E85" s="83"/>
      <c r="I85" s="83"/>
    </row>
    <row r="86" spans="5:9" s="11" customFormat="1" x14ac:dyDescent="0.25">
      <c r="E86" s="83"/>
      <c r="I86" s="83"/>
    </row>
    <row r="87" spans="5:9" s="11" customFormat="1" x14ac:dyDescent="0.25">
      <c r="E87" s="83"/>
      <c r="I87" s="83"/>
    </row>
    <row r="88" spans="5:9" s="11" customFormat="1" x14ac:dyDescent="0.25">
      <c r="E88" s="83"/>
      <c r="I88" s="83"/>
    </row>
    <row r="89" spans="5:9" s="11" customFormat="1" x14ac:dyDescent="0.25">
      <c r="E89" s="83"/>
      <c r="I89" s="83"/>
    </row>
    <row r="90" spans="5:9" s="11" customFormat="1" x14ac:dyDescent="0.25">
      <c r="E90" s="83"/>
      <c r="I90" s="83"/>
    </row>
    <row r="91" spans="5:9" s="11" customFormat="1" x14ac:dyDescent="0.25">
      <c r="E91" s="83"/>
      <c r="I91" s="83"/>
    </row>
    <row r="92" spans="5:9" s="11" customFormat="1" x14ac:dyDescent="0.25">
      <c r="E92" s="83"/>
      <c r="I92" s="83"/>
    </row>
    <row r="93" spans="5:9" s="11" customFormat="1" x14ac:dyDescent="0.25">
      <c r="E93" s="83"/>
      <c r="I93" s="83"/>
    </row>
    <row r="94" spans="5:9" s="11" customFormat="1" x14ac:dyDescent="0.25">
      <c r="E94" s="83"/>
      <c r="I94" s="83"/>
    </row>
    <row r="95" spans="5:9" s="11" customFormat="1" x14ac:dyDescent="0.25">
      <c r="E95" s="83"/>
      <c r="I95" s="83"/>
    </row>
    <row r="96" spans="5:9" s="11" customFormat="1" x14ac:dyDescent="0.25">
      <c r="E96" s="83"/>
      <c r="I96" s="83"/>
    </row>
    <row r="97" spans="5:9" s="11" customFormat="1" x14ac:dyDescent="0.25">
      <c r="E97" s="83"/>
      <c r="I97" s="83"/>
    </row>
    <row r="98" spans="5:9" s="11" customFormat="1" x14ac:dyDescent="0.25">
      <c r="E98" s="83"/>
      <c r="I98" s="83"/>
    </row>
  </sheetData>
  <sheetProtection selectLockedCells="1" selectUnlockedCells="1"/>
  <mergeCells count="1">
    <mergeCell ref="A4:M4"/>
  </mergeCells>
  <phoneticPr fontId="16" type="noConversion"/>
  <pageMargins left="0.74791666666666667" right="0.74791666666666667" top="0.98402777777777772" bottom="0.98402777777777772" header="0.51180555555555551" footer="0.51180555555555551"/>
  <pageSetup paperSize="9" scale="97" firstPageNumber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3.2" x14ac:dyDescent="0.25"/>
  <cols>
    <col min="1" max="1" width="3.6640625" style="1" customWidth="1"/>
    <col min="2" max="2" width="24.33203125" style="1" customWidth="1"/>
    <col min="3" max="8" width="9.88671875" style="1" customWidth="1"/>
    <col min="9" max="10" width="9.6640625" style="1" customWidth="1"/>
  </cols>
  <sheetData>
    <row r="1" spans="1:10" ht="15" customHeight="1" x14ac:dyDescent="0.25">
      <c r="B1" s="3"/>
      <c r="C1" s="3"/>
      <c r="D1" s="3"/>
      <c r="E1" s="3"/>
      <c r="F1" s="3"/>
      <c r="G1" s="3"/>
      <c r="H1" s="70" t="s">
        <v>493</v>
      </c>
      <c r="I1" s="3"/>
    </row>
    <row r="2" spans="1:10" ht="15" customHeight="1" x14ac:dyDescent="0.25">
      <c r="A2" s="3"/>
      <c r="B2" s="3"/>
      <c r="C2" s="3"/>
      <c r="D2" s="3"/>
      <c r="E2" s="3"/>
      <c r="F2" s="3"/>
      <c r="G2" s="3"/>
      <c r="H2" s="2" t="str">
        <f>'1. melléklet'!H2</f>
        <v>az  /2022. (   ) önkormányzati rendelethez</v>
      </c>
      <c r="J2" s="27"/>
    </row>
    <row r="3" spans="1:10" ht="15" customHeight="1" x14ac:dyDescent="0.25">
      <c r="A3" s="17"/>
    </row>
    <row r="4" spans="1:10" ht="15" customHeight="1" x14ac:dyDescent="0.25">
      <c r="A4" s="283" t="s">
        <v>503</v>
      </c>
      <c r="B4" s="283"/>
      <c r="C4" s="283"/>
      <c r="D4" s="283"/>
      <c r="E4" s="283"/>
      <c r="F4" s="283"/>
      <c r="G4" s="283"/>
      <c r="H4" s="283"/>
      <c r="I4" s="3"/>
      <c r="J4" s="3"/>
    </row>
    <row r="5" spans="1:10" ht="15" customHeight="1" x14ac:dyDescent="0.25"/>
    <row r="6" spans="1:10" ht="15" customHeight="1" x14ac:dyDescent="0.25">
      <c r="A6" s="160"/>
      <c r="B6" s="160" t="s">
        <v>442</v>
      </c>
      <c r="C6" s="161" t="s">
        <v>379</v>
      </c>
      <c r="D6" s="101" t="s">
        <v>439</v>
      </c>
      <c r="E6" s="101" t="s">
        <v>440</v>
      </c>
      <c r="F6" s="101" t="s">
        <v>441</v>
      </c>
      <c r="G6" s="101" t="s">
        <v>38</v>
      </c>
      <c r="H6" s="101" t="s">
        <v>39</v>
      </c>
    </row>
    <row r="7" spans="1:10" s="11" customFormat="1" ht="36" x14ac:dyDescent="0.25">
      <c r="A7" s="167">
        <v>1</v>
      </c>
      <c r="B7" s="101" t="s">
        <v>1</v>
      </c>
      <c r="C7" s="101" t="s">
        <v>350</v>
      </c>
      <c r="D7" s="101" t="s">
        <v>504</v>
      </c>
      <c r="E7" s="101" t="s">
        <v>505</v>
      </c>
      <c r="F7" s="101" t="s">
        <v>506</v>
      </c>
      <c r="G7" s="101" t="s">
        <v>351</v>
      </c>
      <c r="H7" s="101" t="s">
        <v>507</v>
      </c>
      <c r="I7" s="14"/>
      <c r="J7" s="14"/>
    </row>
    <row r="8" spans="1:10" s="11" customFormat="1" ht="15" customHeight="1" x14ac:dyDescent="0.25">
      <c r="A8" s="145">
        <v>2</v>
      </c>
      <c r="B8" s="284" t="s">
        <v>2</v>
      </c>
      <c r="C8" s="285"/>
      <c r="D8" s="285"/>
      <c r="E8" s="285"/>
      <c r="F8" s="285"/>
      <c r="G8" s="285"/>
      <c r="H8" s="286"/>
      <c r="I8" s="14"/>
      <c r="J8" s="14"/>
    </row>
    <row r="9" spans="1:10" s="11" customFormat="1" ht="24" x14ac:dyDescent="0.25">
      <c r="A9" s="167">
        <v>3</v>
      </c>
      <c r="B9" s="75" t="s">
        <v>228</v>
      </c>
      <c r="C9" s="74">
        <f>'3. melléklet'!E10</f>
        <v>47293338</v>
      </c>
      <c r="D9" s="74">
        <f>'3. melléklet'!F10</f>
        <v>63686920</v>
      </c>
      <c r="E9" s="74">
        <f>'3. melléklet'!H10</f>
        <v>54945543</v>
      </c>
      <c r="F9" s="74">
        <v>60000000</v>
      </c>
      <c r="G9" s="74">
        <v>60000000</v>
      </c>
      <c r="H9" s="74">
        <v>60000000</v>
      </c>
      <c r="I9" s="14"/>
      <c r="J9" s="14"/>
    </row>
    <row r="10" spans="1:10" s="11" customFormat="1" ht="24" x14ac:dyDescent="0.25">
      <c r="A10" s="145">
        <v>4</v>
      </c>
      <c r="B10" s="75" t="s">
        <v>320</v>
      </c>
      <c r="C10" s="74">
        <f>'3. melléklet'!E17</f>
        <v>6081434</v>
      </c>
      <c r="D10" s="74">
        <f>'3. melléklet'!F17</f>
        <v>8618072</v>
      </c>
      <c r="E10" s="74">
        <f>'3. melléklet'!H17</f>
        <v>23451270</v>
      </c>
      <c r="F10" s="74">
        <v>2500000</v>
      </c>
      <c r="G10" s="74">
        <v>2500000</v>
      </c>
      <c r="H10" s="74">
        <v>2500000</v>
      </c>
      <c r="I10" s="14"/>
      <c r="J10" s="14"/>
    </row>
    <row r="11" spans="1:10" s="11" customFormat="1" ht="15" customHeight="1" x14ac:dyDescent="0.25">
      <c r="A11" s="167">
        <v>5</v>
      </c>
      <c r="B11" s="75" t="s">
        <v>6</v>
      </c>
      <c r="C11" s="74">
        <f>'3. melléklet'!E18</f>
        <v>86500000</v>
      </c>
      <c r="D11" s="74">
        <f>'3. melléklet'!F18</f>
        <v>98473640</v>
      </c>
      <c r="E11" s="74">
        <f>'3. melléklet'!H18</f>
        <v>96000000</v>
      </c>
      <c r="F11" s="74">
        <v>96000000</v>
      </c>
      <c r="G11" s="74">
        <v>97000000</v>
      </c>
      <c r="H11" s="74">
        <v>98000000</v>
      </c>
      <c r="I11" s="14"/>
      <c r="J11" s="14"/>
    </row>
    <row r="12" spans="1:10" s="11" customFormat="1" ht="15" customHeight="1" x14ac:dyDescent="0.25">
      <c r="A12" s="145">
        <v>6</v>
      </c>
      <c r="B12" s="75" t="s">
        <v>3</v>
      </c>
      <c r="C12" s="74">
        <f>'3. melléklet'!E24+'4. melléklet'!E9</f>
        <v>95717477</v>
      </c>
      <c r="D12" s="74">
        <f>'3. melléklet'!F24+'4. melléklet'!F9</f>
        <v>130401140</v>
      </c>
      <c r="E12" s="74">
        <f>'3. melléklet'!H24+'4. melléklet'!H9</f>
        <v>96236689</v>
      </c>
      <c r="F12" s="74">
        <v>85000000</v>
      </c>
      <c r="G12" s="74">
        <v>87500000</v>
      </c>
      <c r="H12" s="74">
        <v>93000000</v>
      </c>
      <c r="I12" s="14"/>
      <c r="J12" s="80"/>
    </row>
    <row r="13" spans="1:10" s="11" customFormat="1" x14ac:dyDescent="0.25">
      <c r="A13" s="167">
        <v>7</v>
      </c>
      <c r="B13" s="75" t="s">
        <v>220</v>
      </c>
      <c r="C13" s="74">
        <f>'3. melléklet'!E33</f>
        <v>0</v>
      </c>
      <c r="D13" s="74">
        <f>'3. melléklet'!F33</f>
        <v>1812000</v>
      </c>
      <c r="E13" s="74">
        <f>'3. melléklet'!H33</f>
        <v>0</v>
      </c>
      <c r="F13" s="74">
        <v>0</v>
      </c>
      <c r="G13" s="74">
        <v>0</v>
      </c>
      <c r="H13" s="74">
        <v>0</v>
      </c>
      <c r="I13" s="14"/>
      <c r="J13" s="14"/>
    </row>
    <row r="14" spans="1:10" s="11" customFormat="1" ht="24" x14ac:dyDescent="0.25">
      <c r="A14" s="145">
        <v>8</v>
      </c>
      <c r="B14" s="75" t="s">
        <v>321</v>
      </c>
      <c r="C14" s="74">
        <f>'3. melléklet'!E36</f>
        <v>33246570</v>
      </c>
      <c r="D14" s="74">
        <f>'3. melléklet'!F36</f>
        <v>67600730</v>
      </c>
      <c r="E14" s="74">
        <f>'3. melléklet'!H36</f>
        <v>119833600</v>
      </c>
      <c r="F14" s="74">
        <v>0</v>
      </c>
      <c r="G14" s="74">
        <v>0</v>
      </c>
      <c r="H14" s="74">
        <v>0</v>
      </c>
      <c r="I14" s="14"/>
      <c r="J14" s="14"/>
    </row>
    <row r="15" spans="1:10" s="11" customFormat="1" ht="15" customHeight="1" x14ac:dyDescent="0.25">
      <c r="A15" s="167">
        <v>9</v>
      </c>
      <c r="B15" s="75" t="s">
        <v>270</v>
      </c>
      <c r="C15" s="74">
        <f>'3. melléklet'!E39</f>
        <v>24600000</v>
      </c>
      <c r="D15" s="74">
        <f>'3. melléklet'!F39</f>
        <v>48615700</v>
      </c>
      <c r="E15" s="74">
        <f>'3. melléklet'!H39</f>
        <v>0</v>
      </c>
      <c r="F15" s="74">
        <v>3500000</v>
      </c>
      <c r="G15" s="74">
        <v>3500000</v>
      </c>
      <c r="H15" s="74">
        <v>3500000</v>
      </c>
      <c r="I15" s="14"/>
      <c r="J15" s="14"/>
    </row>
    <row r="16" spans="1:10" s="11" customFormat="1" ht="24" customHeight="1" x14ac:dyDescent="0.25">
      <c r="A16" s="145">
        <v>10</v>
      </c>
      <c r="B16" s="75" t="s">
        <v>224</v>
      </c>
      <c r="C16" s="74">
        <f>'3. melléklet'!E42</f>
        <v>131700</v>
      </c>
      <c r="D16" s="74">
        <f>'3. melléklet'!F42</f>
        <v>131700</v>
      </c>
      <c r="E16" s="74">
        <f>'3. melléklet'!H42</f>
        <v>131700</v>
      </c>
      <c r="F16" s="74">
        <v>0</v>
      </c>
      <c r="G16" s="74">
        <v>0</v>
      </c>
      <c r="H16" s="74">
        <v>0</v>
      </c>
      <c r="I16" s="14"/>
      <c r="J16" s="14"/>
    </row>
    <row r="17" spans="1:10" s="11" customFormat="1" ht="24" x14ac:dyDescent="0.25">
      <c r="A17" s="167">
        <v>11</v>
      </c>
      <c r="B17" s="75" t="s">
        <v>281</v>
      </c>
      <c r="C17" s="74">
        <f>'3. melléklet'!E47</f>
        <v>0</v>
      </c>
      <c r="D17" s="74">
        <f>'3. melléklet'!F47</f>
        <v>2486559</v>
      </c>
      <c r="E17" s="74">
        <f>'3. melléklet'!H47</f>
        <v>0</v>
      </c>
      <c r="F17" s="74">
        <v>0</v>
      </c>
      <c r="G17" s="74">
        <v>0</v>
      </c>
      <c r="H17" s="74">
        <v>0</v>
      </c>
      <c r="I17" s="14"/>
      <c r="J17" s="14"/>
    </row>
    <row r="18" spans="1:10" s="11" customFormat="1" ht="24" x14ac:dyDescent="0.25">
      <c r="A18" s="145">
        <v>12</v>
      </c>
      <c r="B18" s="75" t="s">
        <v>58</v>
      </c>
      <c r="C18" s="74">
        <f>'3. melléklet'!E46+'4. melléklet'!E15</f>
        <v>216455481</v>
      </c>
      <c r="D18" s="74">
        <f>'3. melléklet'!F46+'4. melléklet'!F15</f>
        <v>216455481</v>
      </c>
      <c r="E18" s="74">
        <f>'3. melléklet'!H46+'4. melléklet'!H15</f>
        <v>250626135</v>
      </c>
      <c r="F18" s="74">
        <v>90000000</v>
      </c>
      <c r="G18" s="74">
        <v>90000000</v>
      </c>
      <c r="H18" s="74">
        <v>90000000</v>
      </c>
      <c r="I18" s="14"/>
      <c r="J18" s="14"/>
    </row>
    <row r="19" spans="1:10" s="11" customFormat="1" ht="15" customHeight="1" x14ac:dyDescent="0.25">
      <c r="A19" s="205">
        <v>13</v>
      </c>
      <c r="B19" s="144" t="s">
        <v>508</v>
      </c>
      <c r="C19" s="156">
        <f t="shared" ref="C19:H19" si="0">SUM(C9:C18)</f>
        <v>510026000</v>
      </c>
      <c r="D19" s="156">
        <f t="shared" si="0"/>
        <v>638281942</v>
      </c>
      <c r="E19" s="156">
        <f t="shared" si="0"/>
        <v>641224937</v>
      </c>
      <c r="F19" s="156">
        <f t="shared" si="0"/>
        <v>337000000</v>
      </c>
      <c r="G19" s="156">
        <f t="shared" si="0"/>
        <v>340500000</v>
      </c>
      <c r="H19" s="156">
        <f t="shared" si="0"/>
        <v>347000000</v>
      </c>
      <c r="I19" s="14"/>
      <c r="J19" s="14"/>
    </row>
    <row r="20" spans="1:10" s="11" customFormat="1" ht="15" customHeight="1" x14ac:dyDescent="0.25">
      <c r="A20" s="145">
        <v>14</v>
      </c>
      <c r="B20" s="284" t="s">
        <v>10</v>
      </c>
      <c r="C20" s="285"/>
      <c r="D20" s="285"/>
      <c r="E20" s="285"/>
      <c r="F20" s="285"/>
      <c r="G20" s="285"/>
      <c r="H20" s="286"/>
      <c r="I20" s="14"/>
      <c r="J20" s="14"/>
    </row>
    <row r="21" spans="1:10" s="11" customFormat="1" ht="15" customHeight="1" x14ac:dyDescent="0.25">
      <c r="A21" s="167">
        <v>15</v>
      </c>
      <c r="B21" s="97" t="s">
        <v>49</v>
      </c>
      <c r="C21" s="74">
        <f>'2. melléklet'!H8</f>
        <v>66544884</v>
      </c>
      <c r="D21" s="74">
        <f>'2. melléklet'!I8</f>
        <v>67330423</v>
      </c>
      <c r="E21" s="74">
        <f>'2. melléklet'!K8</f>
        <v>77038266</v>
      </c>
      <c r="F21" s="74">
        <v>80500000</v>
      </c>
      <c r="G21" s="74">
        <v>82500000</v>
      </c>
      <c r="H21" s="74">
        <v>85000000</v>
      </c>
      <c r="I21" s="14"/>
      <c r="J21" s="14"/>
    </row>
    <row r="22" spans="1:10" s="11" customFormat="1" ht="24" x14ac:dyDescent="0.25">
      <c r="A22" s="145">
        <v>16</v>
      </c>
      <c r="B22" s="97" t="s">
        <v>509</v>
      </c>
      <c r="C22" s="74">
        <f>'2. melléklet'!H9</f>
        <v>10781914</v>
      </c>
      <c r="D22" s="74">
        <f>'2. melléklet'!I9</f>
        <v>9834619</v>
      </c>
      <c r="E22" s="74">
        <f>'2. melléklet'!K9</f>
        <v>10318852</v>
      </c>
      <c r="F22" s="74">
        <v>10800000</v>
      </c>
      <c r="G22" s="74">
        <v>10750000</v>
      </c>
      <c r="H22" s="74">
        <v>11000000</v>
      </c>
      <c r="I22" s="14"/>
      <c r="J22" s="14"/>
    </row>
    <row r="23" spans="1:10" s="11" customFormat="1" ht="15" customHeight="1" x14ac:dyDescent="0.25">
      <c r="A23" s="167">
        <v>17</v>
      </c>
      <c r="B23" s="97" t="s">
        <v>55</v>
      </c>
      <c r="C23" s="74">
        <f>'2. melléklet'!H10</f>
        <v>123795323</v>
      </c>
      <c r="D23" s="74">
        <f>'2. melléklet'!I10</f>
        <v>142676223</v>
      </c>
      <c r="E23" s="74">
        <f>'2. melléklet'!K10</f>
        <v>142612115</v>
      </c>
      <c r="F23" s="74">
        <v>114200000</v>
      </c>
      <c r="G23" s="74">
        <v>114750000</v>
      </c>
      <c r="H23" s="74">
        <v>116500000</v>
      </c>
      <c r="I23" s="14"/>
      <c r="J23" s="14"/>
    </row>
    <row r="24" spans="1:10" ht="15" customHeight="1" x14ac:dyDescent="0.25">
      <c r="A24" s="145">
        <v>18</v>
      </c>
      <c r="B24" s="97" t="s">
        <v>154</v>
      </c>
      <c r="C24" s="74">
        <f>'2. melléklet'!H11</f>
        <v>3000000</v>
      </c>
      <c r="D24" s="74">
        <f>'2. melléklet'!I11</f>
        <v>3150000</v>
      </c>
      <c r="E24" s="74">
        <f>'2. melléklet'!K11</f>
        <v>3000000</v>
      </c>
      <c r="F24" s="74">
        <v>3000000</v>
      </c>
      <c r="G24" s="74">
        <v>3000000</v>
      </c>
      <c r="H24" s="74">
        <v>3000000</v>
      </c>
    </row>
    <row r="25" spans="1:10" s="11" customFormat="1" ht="15" customHeight="1" x14ac:dyDescent="0.25">
      <c r="A25" s="167">
        <v>19</v>
      </c>
      <c r="B25" s="97" t="s">
        <v>156</v>
      </c>
      <c r="C25" s="74">
        <f>'2. melléklet'!H12+'2. melléklet'!H13+'2. melléklet'!H14</f>
        <v>31224643</v>
      </c>
      <c r="D25" s="74">
        <f>'2. melléklet'!I12+'2. melléklet'!I13+'2. melléklet'!I14</f>
        <v>36206962</v>
      </c>
      <c r="E25" s="74">
        <f>'2. melléklet'!K12+'2. melléklet'!K13+'2. melléklet'!K14</f>
        <v>33471205</v>
      </c>
      <c r="F25" s="74">
        <v>35000000</v>
      </c>
      <c r="G25" s="74">
        <v>36000000</v>
      </c>
      <c r="H25" s="74">
        <v>38000000</v>
      </c>
      <c r="I25" s="14"/>
      <c r="J25" s="80"/>
    </row>
    <row r="26" spans="1:10" s="11" customFormat="1" ht="15" customHeight="1" x14ac:dyDescent="0.25">
      <c r="A26" s="145">
        <v>20</v>
      </c>
      <c r="B26" s="97" t="s">
        <v>100</v>
      </c>
      <c r="C26" s="74">
        <f>'2. melléklet'!H19</f>
        <v>89750000</v>
      </c>
      <c r="D26" s="74">
        <f>'2. melléklet'!I19</f>
        <v>95802909</v>
      </c>
      <c r="E26" s="74">
        <f>'2. melléklet'!K19</f>
        <v>191921318</v>
      </c>
      <c r="F26" s="74">
        <v>25000000</v>
      </c>
      <c r="G26" s="74">
        <v>25000000</v>
      </c>
      <c r="H26" s="74">
        <v>25000000</v>
      </c>
      <c r="I26" s="14"/>
      <c r="J26" s="14"/>
    </row>
    <row r="27" spans="1:10" s="11" customFormat="1" ht="15" customHeight="1" x14ac:dyDescent="0.25">
      <c r="A27" s="167">
        <v>21</v>
      </c>
      <c r="B27" s="97" t="s">
        <v>176</v>
      </c>
      <c r="C27" s="74">
        <f>'2. melléklet'!H20</f>
        <v>129760552</v>
      </c>
      <c r="D27" s="74">
        <f>'2. melléklet'!I20</f>
        <v>129760552</v>
      </c>
      <c r="E27" s="74">
        <f>'2. melléklet'!K20</f>
        <v>72635300</v>
      </c>
      <c r="F27" s="74">
        <v>40000000</v>
      </c>
      <c r="G27" s="74">
        <v>40000000</v>
      </c>
      <c r="H27" s="74">
        <v>40000000</v>
      </c>
      <c r="I27" s="14"/>
      <c r="J27" s="14"/>
    </row>
    <row r="28" spans="1:10" s="11" customFormat="1" ht="15" customHeight="1" x14ac:dyDescent="0.25">
      <c r="A28" s="145">
        <v>22</v>
      </c>
      <c r="B28" s="185" t="s">
        <v>61</v>
      </c>
      <c r="C28" s="74">
        <f>'2. melléklet'!H21</f>
        <v>0</v>
      </c>
      <c r="D28" s="74">
        <f>'2. melléklet'!I21</f>
        <v>304537</v>
      </c>
      <c r="E28" s="74">
        <f>'2. melléklet'!K21</f>
        <v>0</v>
      </c>
      <c r="F28" s="74">
        <v>0</v>
      </c>
      <c r="G28" s="74">
        <v>0</v>
      </c>
      <c r="H28" s="74"/>
      <c r="I28" s="14"/>
      <c r="J28" s="14"/>
    </row>
    <row r="29" spans="1:10" s="11" customFormat="1" ht="15" customHeight="1" x14ac:dyDescent="0.25">
      <c r="A29" s="167">
        <v>23</v>
      </c>
      <c r="B29" s="75" t="s">
        <v>15</v>
      </c>
      <c r="C29" s="74">
        <f>'2. melléklet'!H26</f>
        <v>1891734</v>
      </c>
      <c r="D29" s="74">
        <f>'3. melléklet'!G94</f>
        <v>2475584</v>
      </c>
      <c r="E29" s="74">
        <f>'2. melléklet'!K26</f>
        <v>1902709</v>
      </c>
      <c r="F29" s="74">
        <v>0</v>
      </c>
      <c r="G29" s="74">
        <v>0</v>
      </c>
      <c r="H29" s="74">
        <v>0</v>
      </c>
      <c r="I29" s="14"/>
      <c r="J29" s="14"/>
    </row>
    <row r="30" spans="1:10" ht="15" customHeight="1" x14ac:dyDescent="0.25">
      <c r="A30" s="145">
        <v>24</v>
      </c>
      <c r="B30" s="75" t="s">
        <v>13</v>
      </c>
      <c r="C30" s="74">
        <f>'2. melléklet'!H15</f>
        <v>53276950</v>
      </c>
      <c r="D30" s="74">
        <f>'2. melléklet'!I15</f>
        <v>150740133</v>
      </c>
      <c r="E30" s="74">
        <f>'3. melléklet'!H79</f>
        <v>108325172</v>
      </c>
      <c r="F30" s="74">
        <v>28500000</v>
      </c>
      <c r="G30" s="74">
        <v>28500000</v>
      </c>
      <c r="H30" s="74">
        <v>28500000</v>
      </c>
    </row>
    <row r="31" spans="1:10" ht="15" customHeight="1" x14ac:dyDescent="0.25">
      <c r="A31" s="167">
        <v>25</v>
      </c>
      <c r="B31" s="144" t="s">
        <v>510</v>
      </c>
      <c r="C31" s="156">
        <f>SUM(C21:C30)</f>
        <v>510026000</v>
      </c>
      <c r="D31" s="156">
        <f t="shared" ref="D31:E31" si="1">SUM(D21:D30)</f>
        <v>638281942</v>
      </c>
      <c r="E31" s="156">
        <f t="shared" si="1"/>
        <v>641224937</v>
      </c>
      <c r="F31" s="156">
        <f t="shared" ref="F31" si="2">SUM(F21:F30)</f>
        <v>337000000</v>
      </c>
      <c r="G31" s="156">
        <f t="shared" ref="G31" si="3">SUM(G21:G30)</f>
        <v>340500000</v>
      </c>
      <c r="H31" s="156">
        <f t="shared" ref="H31" si="4">SUM(H21:H30)</f>
        <v>347000000</v>
      </c>
    </row>
  </sheetData>
  <sheetProtection selectLockedCells="1" selectUnlockedCells="1"/>
  <mergeCells count="3">
    <mergeCell ref="A4:H4"/>
    <mergeCell ref="B8:H8"/>
    <mergeCell ref="B20:H20"/>
  </mergeCells>
  <phoneticPr fontId="1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16</vt:i4>
      </vt:variant>
      <vt:variant>
        <vt:lpstr>Névvel ellátott tartományok</vt:lpstr>
      </vt:variant>
      <vt:variant>
        <vt:i4>4</vt:i4>
      </vt:variant>
    </vt:vector>
  </HeadingPairs>
  <TitlesOfParts>
    <vt:vector size="20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</vt:lpstr>
      <vt:lpstr>8. melléklet 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16. melléklet</vt:lpstr>
      <vt:lpstr>'1. melléklet'!Nyomtatási_terület</vt:lpstr>
      <vt:lpstr>'11. melléklet'!Nyomtatási_terület</vt:lpstr>
      <vt:lpstr>'12. melléklet'!Nyomtatási_terület</vt:lpstr>
      <vt:lpstr>'13.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2022-02-10T10:21:54Z</cp:lastPrinted>
  <dcterms:created xsi:type="dcterms:W3CDTF">2014-02-03T15:00:44Z</dcterms:created>
  <dcterms:modified xsi:type="dcterms:W3CDTF">2022-02-14T14:00:50Z</dcterms:modified>
</cp:coreProperties>
</file>