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firstSheet="11" activeTab="15"/>
  </bookViews>
  <sheets>
    <sheet name="1.sz. melléke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" sheetId="6" r:id="rId6"/>
    <sheet name="7.sz. melléklet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. melléklet" sheetId="12" r:id="rId12"/>
    <sheet name="13.sz melléklet" sheetId="13" r:id="rId13"/>
    <sheet name="14.sz. melléklet" sheetId="14" r:id="rId14"/>
    <sheet name="15.sz. melléklet" sheetId="15" r:id="rId15"/>
    <sheet name="16.sz. melléklet" sheetId="16" r:id="rId16"/>
  </sheets>
  <definedNames>
    <definedName name="_xlnm.Print_Area" localSheetId="0">'1.sz. mellékelet'!$A$1:$H$47</definedName>
    <definedName name="_xlnm.Print_Area" localSheetId="13">'14.sz. melléklet'!$A$1:$S$24</definedName>
    <definedName name="_xlnm.Print_Area" localSheetId="14">'15.sz. melléklet'!$A$1:$G$169</definedName>
  </definedNames>
  <calcPr fullCalcOnLoad="1"/>
</workbook>
</file>

<file path=xl/sharedStrings.xml><?xml version="1.0" encoding="utf-8"?>
<sst xmlns="http://schemas.openxmlformats.org/spreadsheetml/2006/main" count="1166" uniqueCount="584">
  <si>
    <t>1. számú melléklet</t>
  </si>
  <si>
    <t>Balatonakali Önkormányzat 2013. évi költségvetési összevont főösszesítő</t>
  </si>
  <si>
    <t>ezer Ft-ban</t>
  </si>
  <si>
    <t>Sor-   sz</t>
  </si>
  <si>
    <t>Megnevezés</t>
  </si>
  <si>
    <t>2013. évi előirányzat</t>
  </si>
  <si>
    <t>2013. évi mód. előir. 1.</t>
  </si>
  <si>
    <t>2013. évi mód. előir. 2.</t>
  </si>
  <si>
    <t>2013. évi mód. előir. 3.</t>
  </si>
  <si>
    <t>2013. évi mód.előir. 4.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</si>
  <si>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</si>
  <si>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</si>
  <si>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</si>
  <si>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</si>
  <si>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</si>
  <si>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</si>
  <si>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</si>
  <si>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</si>
  <si>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H.</t>
  </si>
  <si>
    <t>BEVÉTELEK</t>
  </si>
  <si>
    <t>I.</t>
  </si>
  <si>
    <t>Működési bevételek</t>
  </si>
  <si>
    <t>1.</t>
  </si>
  <si>
    <t>Intézményi működési bevételek</t>
  </si>
  <si>
    <t>2.</t>
  </si>
  <si>
    <t>Közhatalmi bevételek</t>
  </si>
  <si>
    <t>2.1</t>
  </si>
  <si>
    <t>Illetékek</t>
  </si>
  <si>
    <t>2.2</t>
  </si>
  <si>
    <t>Helyi adók</t>
  </si>
  <si>
    <t>2.3</t>
  </si>
  <si>
    <t>Átengedett központi adók</t>
  </si>
  <si>
    <t>2.4</t>
  </si>
  <si>
    <t>Bírság, egyéb bevétel</t>
  </si>
  <si>
    <t>II.</t>
  </si>
  <si>
    <t>Támogatások</t>
  </si>
  <si>
    <t>Költségvetési támogatás működési</t>
  </si>
  <si>
    <t>Költségvetési támogatás felhalmozási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</si>
  <si>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</si>
  <si>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</si>
  <si>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</si>
  <si>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</si>
  <si>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</si>
  <si>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</si>
  <si>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</si>
  <si>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</si>
  <si>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</si>
  <si>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</si>
  <si>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</si>
  <si>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</si>
  <si>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Támogatási kölcsönök visszatérülése</t>
  </si>
  <si>
    <t>Költségvetési bevételek</t>
  </si>
  <si>
    <t>VII.</t>
  </si>
  <si>
    <t>Költségvetési hiány belső finanszírozása</t>
  </si>
  <si>
    <t xml:space="preserve">  -  előző évi  pénzmaradvány</t>
  </si>
  <si>
    <t> VIII.</t>
  </si>
  <si>
    <t>Költségvet. külső hiány finanszírozása</t>
  </si>
  <si>
    <t xml:space="preserve"> -  Értékpapírok értékesítési bevétele</t>
  </si>
  <si>
    <t>IX.</t>
  </si>
  <si>
    <t>-   Kötvénykibocsátás</t>
  </si>
  <si>
    <t>X.</t>
  </si>
  <si>
    <t>-  Hitel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</si>
  <si>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</si>
  <si>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</si>
  <si>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</si>
  <si>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</si>
  <si>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</si>
  <si>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Nyújtott kölcsönök</t>
  </si>
  <si>
    <t>Tartalékok</t>
  </si>
  <si>
    <t>Általános tartalék</t>
  </si>
  <si>
    <t>Céltartalék</t>
  </si>
  <si>
    <t>Költségvetési kiadások</t>
  </si>
  <si>
    <t> V</t>
  </si>
  <si>
    <t>Finanszírozási kiadások</t>
  </si>
  <si>
    <t>- hitelek törlesztése felhalmozási</t>
  </si>
  <si>
    <t xml:space="preserve">KIADÁSOK mindösszesen </t>
  </si>
  <si>
    <t>2. számú melléklet</t>
  </si>
  <si>
    <t>Balatonakali Önkormányzat működési és felhalmozási egyensúlyát bemutató mérleg</t>
  </si>
  <si>
    <t>Személyi jellegű kiadások</t>
  </si>
  <si>
    <t>Munkaadót terhelő járulékok</t>
  </si>
  <si>
    <t>3.</t>
  </si>
  <si>
    <t>Dologi jellegű kiadások</t>
  </si>
  <si>
    <t>4.</t>
  </si>
  <si>
    <t>Működési célú pénzeszköz átadások</t>
  </si>
  <si>
    <t>5.</t>
  </si>
  <si>
    <t>Kapott kamatok</t>
  </si>
  <si>
    <t>Támogatások, támogatás értékű kiadások</t>
  </si>
  <si>
    <t>6.</t>
  </si>
  <si>
    <t>Önkormányzatok költségvetési támogatása</t>
  </si>
  <si>
    <t>Önkormányzatok által folyósított ellátások</t>
  </si>
  <si>
    <t>7.</t>
  </si>
  <si>
    <t>Támogatások, támogatás értékű bevételek</t>
  </si>
  <si>
    <t xml:space="preserve">  7.1.Általános tartalék</t>
  </si>
  <si>
    <t xml:space="preserve">  7.2.Céltartalék</t>
  </si>
  <si>
    <t>Összes költségvetési működési bevétel</t>
  </si>
  <si>
    <t>Összes működési kiadás</t>
  </si>
  <si>
    <t>Összes működési bevétel</t>
  </si>
  <si>
    <t xml:space="preserve"> Céltartalék</t>
  </si>
  <si>
    <t>Felhalm.célú pe.átvétel háztartásoktól</t>
  </si>
  <si>
    <t xml:space="preserve">4. </t>
  </si>
  <si>
    <t>Felhalm.c.tám.értékű átvett pe.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</si>
  <si>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</si>
  <si>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</si>
  <si>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</si>
  <si>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</si>
  <si>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</si>
  <si>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3. számú melléklet</t>
  </si>
  <si>
    <t>Balatonakali Önkormányzat 2013. évi működési bevételek</t>
  </si>
  <si>
    <t>Sor    sz.</t>
  </si>
  <si>
    <t> I.</t>
  </si>
  <si>
    <t>1.Intézményi működési bevételek</t>
  </si>
  <si>
    <t>2. Közhatalmi bevételek</t>
  </si>
  <si>
    <t>2.1 Illetékek</t>
  </si>
  <si>
    <t>2.2 Helyi adók</t>
  </si>
  <si>
    <t>2.3 Átengedett központi adók</t>
  </si>
  <si>
    <t>2.4 Bíróságok, pótlékok és egyéb sajátos bevételek</t>
  </si>
  <si>
    <t> II.</t>
  </si>
  <si>
    <t>3. Önkormányzatok költségvetési támogatása</t>
  </si>
  <si>
    <t>3.1Önkormányzati hivatal működési támogatása</t>
  </si>
  <si>
    <t xml:space="preserve">3.2 Településüzemeltetéshez támogatás </t>
  </si>
  <si>
    <t>3.3 Egyéb kötelező feladat ellátása</t>
  </si>
  <si>
    <t>3.4 Egyes jövedelem pótló támogatások kiegészítése</t>
  </si>
  <si>
    <t>3.5 Hozzájárulás a pénzbeli szociális ellátáshoz</t>
  </si>
  <si>
    <t>3.6 Egyes szociális és gyermekjóléti feladatok</t>
  </si>
  <si>
    <t>3.7 Önkorm.egyes köznevelési és gyermekétkeztetési feladatainak támogatása</t>
  </si>
  <si>
    <t>3.8 Óvodaműködtetési támogatás</t>
  </si>
  <si>
    <t>3.9 Ingyenes és kedvezményes óvodai étkeztetés</t>
  </si>
  <si>
    <t>3.10 Könyvtári,közművelődési feladatok támogatása</t>
  </si>
  <si>
    <t>3.11 Üdülőhelyi feladatok</t>
  </si>
  <si>
    <t>3.12 Lakott külterülettel kapcsolatos feladatok támogatása</t>
  </si>
  <si>
    <t>3.13 Szerkezetátalakítási tartalékból kapott támogatás</t>
  </si>
  <si>
    <t>3.14 Egyéb működési célú központi támogatás</t>
  </si>
  <si>
    <t> III.</t>
  </si>
  <si>
    <t>Működési célú pénzeszköz átvétel</t>
  </si>
  <si>
    <t xml:space="preserve">     - ebből OEP-től átvett pénzeszköz</t>
  </si>
  <si>
    <t> IV.</t>
  </si>
  <si>
    <t>Véglegesen átvett pénzeszköz</t>
  </si>
  <si>
    <t>V. </t>
  </si>
  <si>
    <t>Támogatási kölcsön visszatérülése</t>
  </si>
  <si>
    <t>Költségvetési bevétel</t>
  </si>
  <si>
    <t>VI</t>
  </si>
  <si>
    <t>Pénzforgalom nélküli bevétel</t>
  </si>
  <si>
    <t>-ebből belső hiányt finansz. pénzmaradvány</t>
  </si>
  <si>
    <t>VII</t>
  </si>
  <si>
    <t>Értékpapír értékesítése</t>
  </si>
  <si>
    <t xml:space="preserve">Bevételek mindösszesen </t>
  </si>
  <si>
    <t>4. számú melléklet</t>
  </si>
  <si>
    <t>Balatonakali Önkormányzat 2013. évi működési kiadásai,</t>
  </si>
  <si>
    <t>összevont létszámkeret</t>
  </si>
  <si>
    <t>Sor-   sz.</t>
  </si>
  <si>
    <t>Ellátottak juttatásai (szoc.)</t>
  </si>
  <si>
    <t>Támogatásértékű műk.kiadások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</si>
  <si>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</si>
  <si>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</si>
  <si>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</si>
  <si>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</si>
  <si>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</si>
  <si>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</si>
  <si>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5. számú melléklet</t>
  </si>
  <si>
    <t>Balatonakali Önkormányzat</t>
  </si>
  <si>
    <t>Felhalmozási kiadások részletezése</t>
  </si>
  <si>
    <t>Felújítás</t>
  </si>
  <si>
    <t>Beruházás</t>
  </si>
  <si>
    <t>Befektetett pénzügyi eszköz</t>
  </si>
  <si>
    <t>Felhalmozási pe.átad.ÁHT-n kívülre</t>
  </si>
  <si>
    <t>Felhalmozási célú hitel törlesztése</t>
  </si>
  <si>
    <t>Felhalmozási kiadások mindösszesen</t>
  </si>
  <si>
    <t>6. számú melléklet</t>
  </si>
  <si>
    <t>Balatonakali Önkormányzat 2013. évi összevont költségvetés szakfeladatonként</t>
  </si>
  <si>
    <t>Sor-szám</t>
  </si>
  <si>
    <t>Szakfeladat</t>
  </si>
  <si>
    <t>Bevétel 2013. évi előir.</t>
  </si>
  <si>
    <t>Bevétel 2013. évi mód.előir.1.</t>
  </si>
  <si>
    <t>Bevétel 2013. évi mód.előir.2.</t>
  </si>
  <si>
    <t>Bevétel 2013. évi mód.előir.3.</t>
  </si>
  <si>
    <t>eredeti/ mód. előirány. (%)</t>
  </si>
  <si>
    <t>Kiadás 2013. évi előir.</t>
  </si>
  <si>
    <t>Kiadás 2013. évi mód.előir.1.</t>
  </si>
  <si>
    <t>Kiadás 2013. évi mód.előir.2.</t>
  </si>
  <si>
    <t>Kiadás 2013. évi mód.előir.3.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</si>
  <si>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</si>
  <si>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</si>
  <si>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</si>
  <si>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</si>
  <si>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</si>
  <si>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</si>
  <si>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</si>
  <si>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</si>
  <si>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</si>
  <si>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</si>
  <si>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</si>
  <si>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</si>
  <si>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370000 Szennyvíz gyűjtése,tisztítása,elhelyezése</t>
  </si>
  <si>
    <t>381103 Települési hulladék vegyes gyűjtése</t>
  </si>
  <si>
    <t>522001 Közutak, hidak</t>
  </si>
  <si>
    <t>552001 Üdülői szálláshely szolgáltatás</t>
  </si>
  <si>
    <t>562912 Óvodai intézményi étkeztetés</t>
  </si>
  <si>
    <t>581400 Folyóirat időszaki kiadvány</t>
  </si>
  <si>
    <t>631000 Világháló portál</t>
  </si>
  <si>
    <t>650000 Biztosítás,vagyonbiztosítás</t>
  </si>
  <si>
    <t>9.</t>
  </si>
  <si>
    <t>680001 Lakóingatlan, bérbeadása, üzemeltetés</t>
  </si>
  <si>
    <t>10.</t>
  </si>
  <si>
    <t>680002 Nem lakóingatlan bérbeadása,üzemeltetése</t>
  </si>
  <si>
    <t>11.</t>
  </si>
  <si>
    <t>813000 Zöldterület-kezelés</t>
  </si>
  <si>
    <t>12.</t>
  </si>
  <si>
    <t>841112 Önkormányzati jogalkotás</t>
  </si>
  <si>
    <t>13.</t>
  </si>
  <si>
    <t>841169 M.n.s egyéb kiegészítő szolgáltatáso</t>
  </si>
  <si>
    <t>14.</t>
  </si>
  <si>
    <t>841191 Nemzeti ünnepek programjai</t>
  </si>
  <si>
    <t>15.</t>
  </si>
  <si>
    <t>841192 Kiemelt állami és önkormányzati ren</t>
  </si>
  <si>
    <t>16.</t>
  </si>
  <si>
    <t>841358Turizmusfejlesztési támogatás</t>
  </si>
  <si>
    <t>17.</t>
  </si>
  <si>
    <t>841402 Közvilágítás</t>
  </si>
  <si>
    <t>18.</t>
  </si>
  <si>
    <t>841901 Önkormányzati és társulások elszám</t>
  </si>
  <si>
    <t>19.</t>
  </si>
  <si>
    <t>841907 Önkormányzatok elszámolásai költsé</t>
  </si>
  <si>
    <t>20.</t>
  </si>
  <si>
    <t>842155 Önkormányzatok m.n.s.nemzetközi .</t>
  </si>
  <si>
    <t>21.</t>
  </si>
  <si>
    <t>842428 Bűnmegelőzés</t>
  </si>
  <si>
    <t>22.</t>
  </si>
  <si>
    <t xml:space="preserve">842521 Tűzoltás, műszaki mentés </t>
  </si>
  <si>
    <t>23.</t>
  </si>
  <si>
    <t>851011 Óvodai nevelés, ellátás</t>
  </si>
  <si>
    <t>24.</t>
  </si>
  <si>
    <t xml:space="preserve">852011 Általános iskolai tanulók nappali 1-4 </t>
  </si>
  <si>
    <t>25.</t>
  </si>
  <si>
    <t xml:space="preserve">852021 Általános iskolai tanulók nappali 5-8 </t>
  </si>
  <si>
    <t>26.</t>
  </si>
  <si>
    <t>862101 Háziorvosi alapellátás</t>
  </si>
  <si>
    <t>27.</t>
  </si>
  <si>
    <t>862102 Háziorvosi ügyeleti ellátás</t>
  </si>
  <si>
    <t>28.</t>
  </si>
  <si>
    <t>862231 Foglalkozás-egészségügyi alapellátás</t>
  </si>
  <si>
    <t>29.</t>
  </si>
  <si>
    <t>862301 Fogorvosi alapellátás</t>
  </si>
  <si>
    <t>30.</t>
  </si>
  <si>
    <t>869037 Fizikoterápiás szolgáltatás</t>
  </si>
  <si>
    <t>31.</t>
  </si>
  <si>
    <t>869041 Család és nővédelmi egészségügyi g</t>
  </si>
  <si>
    <t>32.</t>
  </si>
  <si>
    <t>882111 Rendszeres szociális segély</t>
  </si>
  <si>
    <t>33.</t>
  </si>
  <si>
    <t>882113 Lakásfenntartási támogatás</t>
  </si>
  <si>
    <t>34.</t>
  </si>
  <si>
    <t>882129 Egyéb önkormányzati eseti eseti pé</t>
  </si>
  <si>
    <t>35.</t>
  </si>
  <si>
    <t>882202 Közgyógyellátás</t>
  </si>
  <si>
    <t>36.</t>
  </si>
  <si>
    <t>889201 Gyermekjóléti szolgáltatás</t>
  </si>
  <si>
    <t>37.</t>
  </si>
  <si>
    <t>889922 Házi segítségnyújtás</t>
  </si>
  <si>
    <t>38.</t>
  </si>
  <si>
    <t>890301 Civil szervezetek működési támogat</t>
  </si>
  <si>
    <t>39.</t>
  </si>
  <si>
    <t>890443 Egyéb közfoglalkoztatás</t>
  </si>
  <si>
    <t>40.</t>
  </si>
  <si>
    <t>910123 Könyvtári szolgáltatások</t>
  </si>
  <si>
    <t>41.</t>
  </si>
  <si>
    <t>910502 Közművelődési intézmények,közös</t>
  </si>
  <si>
    <t>42.</t>
  </si>
  <si>
    <t>931301 Szabadidős sport tevékenység tám.</t>
  </si>
  <si>
    <t>43.</t>
  </si>
  <si>
    <t>932911 Szabadidős park,fürdő és strand</t>
  </si>
  <si>
    <t>44.</t>
  </si>
  <si>
    <t>960302 Köztemető-fenntartás és működtetés</t>
  </si>
  <si>
    <t>Összesen:</t>
  </si>
  <si>
    <t>Tartalék:</t>
  </si>
  <si>
    <t>Mindösszesen:</t>
  </si>
  <si>
    <t>7. számú melléklet</t>
  </si>
  <si>
    <t>Balatonakali Önkormányzat kiadásai</t>
  </si>
  <si>
    <t xml:space="preserve">Megnevezés                                                                                                       </t>
  </si>
  <si>
    <t>2013. évi mód.előir. 4</t>
  </si>
  <si>
    <t>Személyi juttatások</t>
  </si>
  <si>
    <t>1.1</t>
  </si>
  <si>
    <t>Rendszeres személyi juttatások</t>
  </si>
  <si>
    <t>1.1.1. Teljes munkaidőben fog.rendsz.szem.juttatás</t>
  </si>
  <si>
    <t>1.1.2. Részmunkaidőben fog.rendsz.szem.juttatás</t>
  </si>
  <si>
    <t>1.2</t>
  </si>
  <si>
    <t>Nem rendszeres személyi juttatások</t>
  </si>
  <si>
    <t>1.2.1. Teljes munkaidőben fogl.nem rendszeres jutt.</t>
  </si>
  <si>
    <t>1.2.1. Részmunkaidőben fogl.nem rendszeres jutt.</t>
  </si>
  <si>
    <t>1.3</t>
  </si>
  <si>
    <t>Külső személyi juttatások</t>
  </si>
  <si>
    <t>Dologi kiadások, és egyéb folyó kiadások</t>
  </si>
  <si>
    <t>3.1</t>
  </si>
  <si>
    <t>Dologi kiadások</t>
  </si>
  <si>
    <t>3.1.1. Készletbeszerzés</t>
  </si>
  <si>
    <t>3.1.2. Kommunikációs szolg.</t>
  </si>
  <si>
    <t>3.1.3. Szolgáltatási kiadások</t>
  </si>
  <si>
    <t xml:space="preserve">3.1.4. Áfa </t>
  </si>
  <si>
    <t>3.1.5. Kiküldetés, reprezentáció, reklámkiadások</t>
  </si>
  <si>
    <t>3.1.6. Különféle költségvetési befizetések</t>
  </si>
  <si>
    <t>3.1.7. Egyéb dologi kiadások</t>
  </si>
  <si>
    <t>3.2</t>
  </si>
  <si>
    <t>Egyéb folyó kiadások</t>
  </si>
  <si>
    <t>3.2.1. Munkáltató által fizetett szja</t>
  </si>
  <si>
    <t>3.2.3. Egyéb befizetési kötelezettségek</t>
  </si>
  <si>
    <t>Önkormányzat által folyósított ellátások</t>
  </si>
  <si>
    <t>Átadott pénzeszközök</t>
  </si>
  <si>
    <t>Beruházás,felújítás</t>
  </si>
  <si>
    <t>Kiadás összesen</t>
  </si>
  <si>
    <t>7. számú melléklet folytatása</t>
  </si>
  <si>
    <t>Balatonakali Önkormányzat bevételei</t>
  </si>
  <si>
    <t xml:space="preserve">I. </t>
  </si>
  <si>
    <t>Kapott támogatások</t>
  </si>
  <si>
    <t>II</t>
  </si>
  <si>
    <t>Támogatásértékű bevétel</t>
  </si>
  <si>
    <t>Működési célú támogatásértékű bevétel</t>
  </si>
  <si>
    <t>1.1. Helyi önkormányzattól</t>
  </si>
  <si>
    <t>III</t>
  </si>
  <si>
    <t>1.1. Építményadó</t>
  </si>
  <si>
    <t>1.2. Telekadó</t>
  </si>
  <si>
    <t>1.3. Idegenforgalmi adó tartózkodás után</t>
  </si>
  <si>
    <t>1.3 Idegenforgalmi adó épület után</t>
  </si>
  <si>
    <t>14. Iparűzési adó</t>
  </si>
  <si>
    <t>Bírság, pótlék</t>
  </si>
  <si>
    <t>Talajterhelési díj</t>
  </si>
  <si>
    <t>4.1 Gépjárműadó</t>
  </si>
  <si>
    <t>Intézményi működési bevétel</t>
  </si>
  <si>
    <t>Egyéb saját bevétel</t>
  </si>
  <si>
    <t>1.1. Szolgáltatások ellenértéke</t>
  </si>
  <si>
    <t>1.2 Intézményi ellátási díj</t>
  </si>
  <si>
    <t>1.3. Továbbszámlázott(közv.)szolg.értéke</t>
  </si>
  <si>
    <t>1.4. Bérleti és lízingdíj bevételek</t>
  </si>
  <si>
    <t>1.5 Egyéb sajátos bevétel</t>
  </si>
  <si>
    <t>1.6 Önkormányzati lakás lakbére</t>
  </si>
  <si>
    <t>1.7 Árú és készletértékesítés</t>
  </si>
  <si>
    <t>Áfa bevételek, visszatérülések</t>
  </si>
  <si>
    <t>Üzemeltetésből, koncessz. származó bevétel</t>
  </si>
  <si>
    <t>Kölcsön törlesztése</t>
  </si>
  <si>
    <t>Átvett pénzeszköz</t>
  </si>
  <si>
    <t>Előző évi költségvetési pénzmaradvány</t>
  </si>
  <si>
    <t>Bevétel összesen</t>
  </si>
  <si>
    <t>8. számú melléklet</t>
  </si>
  <si>
    <t>Balatonakali Önkormányzat 2013. évi felhalmozási kiadásai feladatonként/célonként</t>
  </si>
  <si>
    <t>Sor-  sz.</t>
  </si>
  <si>
    <t>Feladat megnevezése</t>
  </si>
  <si>
    <t xml:space="preserve">eredeti/mód. előirány. (%)   </t>
  </si>
  <si>
    <t>PM Hivatal - tető</t>
  </si>
  <si>
    <t>Strandi átemelő felújítása</t>
  </si>
  <si>
    <t>Strandi vizesblokk járólapozása</t>
  </si>
  <si>
    <t>Kossuth utca - főtér</t>
  </si>
  <si>
    <t>Aprítógép és kazán</t>
  </si>
  <si>
    <t>Rendezési terv</t>
  </si>
  <si>
    <t>Térfigyelő rendszer</t>
  </si>
  <si>
    <t>Esővíz gyűjtő</t>
  </si>
  <si>
    <t>Közvilágítás</t>
  </si>
  <si>
    <t>Számítógép</t>
  </si>
  <si>
    <t>Számítógép program</t>
  </si>
  <si>
    <t>Sófal</t>
  </si>
  <si>
    <t>Telkek, földterület vásárlása</t>
  </si>
  <si>
    <t>Hőlégsterilizátor</t>
  </si>
  <si>
    <t>XZM-505 utánfutó, Alfa ten utánfutó</t>
  </si>
  <si>
    <t>Strand parti sétány</t>
  </si>
  <si>
    <t>Szigma szivattyú</t>
  </si>
  <si>
    <t>Egyéb felhalmozási célú kiadások</t>
  </si>
  <si>
    <t>Meglévő tartós rész. kapcs. tőkeemelés</t>
  </si>
  <si>
    <t>Felhalmozási kiadások összesen</t>
  </si>
  <si>
    <t>9. számú melléklet</t>
  </si>
  <si>
    <t xml:space="preserve">Balatonakali Önkormányzat általános működésének és ágazati feladatainak </t>
  </si>
  <si>
    <t>2013. évi támogatása</t>
  </si>
  <si>
    <t>önkormányzati hivatal működésének támogatása</t>
  </si>
  <si>
    <t>településüzemeltetéshez kapcsolódó feladatellátás támogatása</t>
  </si>
  <si>
    <t>egyéb kötelező önkormányzati feladatok támogatása</t>
  </si>
  <si>
    <t>Általános feladatok támogatása összesen</t>
  </si>
  <si>
    <t>Egyes jövedelem póltó támogatások kiegészítése</t>
  </si>
  <si>
    <t>Hozzájárulás a pénzbeli szociális ellátásokhoz</t>
  </si>
  <si>
    <t>Egyes szociális és gyermekjóléti feladatok támogatása</t>
  </si>
  <si>
    <t>Önkorm. szociális és gyermekjóléti feladatainak támogatása összesen</t>
  </si>
  <si>
    <t>Könyvtári, közművelődési és múzeumi feladatok</t>
  </si>
  <si>
    <t>Önkorm. kulturális feladatainak támogatása</t>
  </si>
  <si>
    <t>4.1</t>
  </si>
  <si>
    <t>Önkorm.egyes köznevelési és gyermekétkeztetési feladatainak támogatása</t>
  </si>
  <si>
    <t>4.2</t>
  </si>
  <si>
    <t>Óvodaműködtetési támogatás</t>
  </si>
  <si>
    <t>4.3</t>
  </si>
  <si>
    <t>Ingyenes és kedvezményes óvodai étkeztetés támogatása</t>
  </si>
  <si>
    <t>Önkorm.köznevelési és gyermekétkeztetési feladatainak támogatása</t>
  </si>
  <si>
    <t>5.1</t>
  </si>
  <si>
    <t>Üdülőhelyi feladatok támogatása</t>
  </si>
  <si>
    <t>5.2</t>
  </si>
  <si>
    <t>Lakott külterülettel kapcsolatos feladatok támogatása</t>
  </si>
  <si>
    <t>Központosított működési célú előirányzatok</t>
  </si>
  <si>
    <t>Egyéb működési célú központi támogatás</t>
  </si>
  <si>
    <t>Szerkezetátalakítási tartalékból kapott támogatás</t>
  </si>
  <si>
    <t>Központosított felhalmozási célú támogatások</t>
  </si>
  <si>
    <t>Helyi önkorm. általános működésének és ágazati feladatainak támogatása összesen:</t>
  </si>
  <si>
    <t>25 098 eFt</t>
  </si>
  <si>
    <t>41 328 eFt</t>
  </si>
  <si>
    <t>44 138 eFt</t>
  </si>
  <si>
    <t>45 151 eFt</t>
  </si>
  <si>
    <t>10. számú melléklet</t>
  </si>
  <si>
    <t xml:space="preserve">2013. évi mód. előir.3 </t>
  </si>
  <si>
    <t>Átadott pénzeszközök államháztartáson belülre</t>
  </si>
  <si>
    <t>Tihanyi Közös Hivatal</t>
  </si>
  <si>
    <t>Óvoda Balatonakali</t>
  </si>
  <si>
    <t>Önkormányzat Balatonfüred ügyeleti díj</t>
  </si>
  <si>
    <t>Tűzoltóság</t>
  </si>
  <si>
    <t>Iskolák támogatása</t>
  </si>
  <si>
    <t>Védőnői szolgálat</t>
  </si>
  <si>
    <t>Kistérségi társulatnak</t>
  </si>
  <si>
    <t>Jelző rendszer támogatása</t>
  </si>
  <si>
    <t>Átadott pénzeszközök államháztartáson kívülre</t>
  </si>
  <si>
    <t>Mozdulj Balaton</t>
  </si>
  <si>
    <t>Balatonakaliért Közalapítvány</t>
  </si>
  <si>
    <t>Horgászegyesület Balatonakali</t>
  </si>
  <si>
    <t>Sportegyesület</t>
  </si>
  <si>
    <t>Vöröskereszt</t>
  </si>
  <si>
    <t>Polgárőrség</t>
  </si>
  <si>
    <t>Erdélyi Kör Egyesület</t>
  </si>
  <si>
    <t>Levendula Nyugdíjas Klub</t>
  </si>
  <si>
    <t>Borútegyesület Akali</t>
  </si>
  <si>
    <t>Torda község támogatása</t>
  </si>
  <si>
    <t>Vállalkozások támogatása:</t>
  </si>
  <si>
    <t>UNIPRAX Eü. Bt. Fizikoterápia</t>
  </si>
  <si>
    <t>11. számú melléklet</t>
  </si>
  <si>
    <t>Balatonakali Önkormányzat gördülő tervezés</t>
  </si>
  <si>
    <t xml:space="preserve">2013. évi eredeti előirányzat </t>
  </si>
  <si>
    <t xml:space="preserve">2014. évi eredeti előirányzat </t>
  </si>
  <si>
    <t>2015. évi eredeti előirányzat</t>
  </si>
  <si>
    <t>Felhalmozási és tőkejellegű bevételek</t>
  </si>
  <si>
    <t>Bevételek mindösszesen:</t>
  </si>
  <si>
    <t>Pénzforgalom nélküli kiadások</t>
  </si>
  <si>
    <t>Kiadások mindösszesen:</t>
  </si>
  <si>
    <t>12. számú melléklet</t>
  </si>
  <si>
    <t>Balatonakali Önkormányzat 2013. évi előirányzat felhasználási (likviditási) ütemterve</t>
  </si>
  <si>
    <t>Sorsz.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</si>
  <si>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</si>
  <si>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</si>
  <si>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</si>
  <si>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</si>
  <si>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</si>
  <si>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</si>
  <si>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</si>
  <si>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</si>
  <si>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</si>
  <si>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</si>
  <si>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</si>
  <si>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</si>
  <si>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</si>
  <si>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</si>
  <si>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</si>
  <si>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</si>
  <si>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</si>
  <si>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</si>
  <si>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</si>
  <si>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</si>
  <si>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</si>
  <si>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</si>
  <si>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</si>
  <si>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</si>
  <si>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</si>
  <si>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</si>
  <si>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</si>
  <si>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</si>
  <si>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</si>
  <si>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</si>
  <si>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</si>
  <si>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</si>
  <si>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</si>
  <si>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</si>
  <si>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13. számú melléklet</t>
  </si>
  <si>
    <t>Balatonakali Önkormányzat szakfeladatainak</t>
  </si>
  <si>
    <t>2013. évi kiadásai kiemelt előirányzatonként</t>
  </si>
  <si>
    <t>Szakfeladat száma,</t>
  </si>
  <si>
    <t>Működési kiadás megnevezése</t>
  </si>
  <si>
    <t>2013. évi</t>
  </si>
  <si>
    <t xml:space="preserve">2013. évi </t>
  </si>
  <si>
    <t>Megnevezése</t>
  </si>
  <si>
    <t>(összesen és kiemelt előirányzatok szerint)</t>
  </si>
  <si>
    <t>előirányzat</t>
  </si>
  <si>
    <t>mód. előir. 1.</t>
  </si>
  <si>
    <t>mód. előir. 2.</t>
  </si>
  <si>
    <t>mód. előir. 3.</t>
  </si>
  <si>
    <t>370000 szennyvíz gyűjtése, tisztítása, elhelyezése</t>
  </si>
  <si>
    <t>Dologi kiadás</t>
  </si>
  <si>
    <t>Összesen</t>
  </si>
  <si>
    <t>381103 Települési hulladék vegyes gyűjtése, szállítása</t>
  </si>
  <si>
    <t>522110 Közutak, hidak, alagutak üzemeltetése</t>
  </si>
  <si>
    <t>552001 Üdülő szálláshely szolgáltatás</t>
  </si>
  <si>
    <t>Személyi jellegű</t>
  </si>
  <si>
    <t>Munkaadókat terhelő</t>
  </si>
  <si>
    <t>581400 Folyóirat, időszaki kiadvány kiadása</t>
  </si>
  <si>
    <t xml:space="preserve">631200 Világháló portál </t>
  </si>
  <si>
    <t>650000 Biztosítás, vagyonbiztosítás</t>
  </si>
  <si>
    <t>Egyéb kiadás</t>
  </si>
  <si>
    <t>682001 Lakóingatlan bérbeadása, üzemeltetése</t>
  </si>
  <si>
    <t>682002 Nem lakóingatlan bérbeadása, üzemeltetése</t>
  </si>
  <si>
    <t>813000 Zöldterület kezelés</t>
  </si>
  <si>
    <t>Személyi juttatás</t>
  </si>
  <si>
    <t>Munkaadókat terhelő járulékok</t>
  </si>
  <si>
    <t>Létszám</t>
  </si>
  <si>
    <t>Egyéb dologi kiadás</t>
  </si>
  <si>
    <t>Beruházások</t>
  </si>
  <si>
    <t>841169 M.n.s egyéb kiegészítő szolgáltatások</t>
  </si>
  <si>
    <t>Átadott pe.</t>
  </si>
  <si>
    <t>Műk.tartalék</t>
  </si>
  <si>
    <t>Fejlesztési céltartalék</t>
  </si>
  <si>
    <t>841191 Nemzeti ünnepek</t>
  </si>
  <si>
    <t>841192 Kiemelt állami és önkormányzati rendezvény</t>
  </si>
  <si>
    <t>Átadott pénzeszköz</t>
  </si>
  <si>
    <t>841907 Önkormányzatok, kistérségi társulások elszámolásai</t>
  </si>
  <si>
    <t>842155 Nemzetközi kapcsolatok</t>
  </si>
  <si>
    <t>842521 Tűzoltás, műszaki mentés, katasztrófahelyzet elhárítás</t>
  </si>
  <si>
    <t>852011 Általános iskolai tanulók nevelése, oktatása 1-4. évfolyam</t>
  </si>
  <si>
    <t>852021 Általános iskolai tanulók nevelése, oktatása 5-8. évfolyam</t>
  </si>
  <si>
    <t>862101 Háziorvosi ellátás</t>
  </si>
  <si>
    <t>862102 Háziorvosi ügyelet</t>
  </si>
  <si>
    <t>862231 Foglalkoztatás egészségügyi alapellátás</t>
  </si>
  <si>
    <t>869041 Család és nővédelmi egészségügyi gondozás</t>
  </si>
  <si>
    <t>Ellátottak juttatás</t>
  </si>
  <si>
    <t>882113 Lakásfenntart.tám norm. alapon</t>
  </si>
  <si>
    <t>882129 Egyéb önkormányzati eseti pénzbeni ellátás</t>
  </si>
  <si>
    <t>889201 Gyermekjóléti szolgálat</t>
  </si>
  <si>
    <t>Munkaadókat terhelő járulék</t>
  </si>
  <si>
    <t>890301 Civil szervezetek támogatása</t>
  </si>
  <si>
    <t>910123 Könyvtári szolgáltatás</t>
  </si>
  <si>
    <t>910502 Közművelődési int.,közösségi színterek működtetése</t>
  </si>
  <si>
    <t>913301 Szabadidő, sport tevékenység</t>
  </si>
  <si>
    <t>932911 Fürdő és strand szolgáltatás</t>
  </si>
  <si>
    <t>960302 Köztemető fenntartás</t>
  </si>
  <si>
    <t>2013. évi mód. előir. 4.</t>
  </si>
  <si>
    <t>a  /2014. (I.  .) önkormányzati rendelethez</t>
  </si>
  <si>
    <t>Napközi otthonos Óvoda kiadásai</t>
  </si>
  <si>
    <t>1.1.1. Alapilletmények</t>
  </si>
  <si>
    <t>1.1.2. Egyéb kötelező pótlék</t>
  </si>
  <si>
    <t>3.1.6. Egyéb dologi kiadások</t>
  </si>
  <si>
    <t xml:space="preserve"> Működési kiadás összesen</t>
  </si>
  <si>
    <t>Napközi otthonos Óvoda bevételei</t>
  </si>
  <si>
    <t>Működési bevétel</t>
  </si>
  <si>
    <t>Irányító szervtől kapott támogatás</t>
  </si>
  <si>
    <t>2012. évi pénzmaradvány</t>
  </si>
  <si>
    <t xml:space="preserve"> Működési bevétel összesen</t>
  </si>
  <si>
    <t>2013. évi mód. előir.</t>
  </si>
  <si>
    <t>Bevétel 2013. évi mód.előir.4.</t>
  </si>
  <si>
    <t>Kiadás 2013. évi mód.előir.4.</t>
  </si>
  <si>
    <t>M</t>
  </si>
  <si>
    <t>N</t>
  </si>
  <si>
    <t>Ft-ban</t>
  </si>
  <si>
    <t>57 196 eFt</t>
  </si>
  <si>
    <t xml:space="preserve">2013. évi mód. előir.4 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</si>
  <si>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</si>
  <si>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</si>
  <si>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</si>
  <si>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</si>
  <si>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2013. év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</si>
  <si>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</si>
  <si>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</si>
  <si>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</si>
  <si>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</si>
  <si>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</si>
  <si>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</si>
  <si>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</si>
  <si>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</si>
  <si>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</si>
  <si>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</si>
  <si>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15. számú melléklet</t>
  </si>
  <si>
    <t>P.</t>
  </si>
  <si>
    <t>Balatonakali Óvoda szakfeladatainak</t>
  </si>
  <si>
    <t>Előző évi</t>
  </si>
  <si>
    <t>Tárgy évi</t>
  </si>
  <si>
    <t>851011 Óvodai nevelés</t>
  </si>
  <si>
    <t>16. számú melléklet</t>
  </si>
  <si>
    <t>Módosított</t>
  </si>
  <si>
    <t>mód. előir. 4.</t>
  </si>
  <si>
    <t>Q.</t>
  </si>
  <si>
    <t>R.</t>
  </si>
  <si>
    <t>S.</t>
  </si>
  <si>
    <t>mód.előir 1.</t>
  </si>
  <si>
    <t>mód.előir 2.</t>
  </si>
  <si>
    <t>mód.előir 3.</t>
  </si>
  <si>
    <t>mód.előir 4.</t>
  </si>
  <si>
    <t>Felhalmozási célú pénzeszköz átadás</t>
  </si>
  <si>
    <t>Pénztárgép</t>
  </si>
  <si>
    <t>Nikon fényképezőgép</t>
  </si>
  <si>
    <t>Közösségi többfunkciós tér</t>
  </si>
  <si>
    <t>a  /2014. (II.  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</si>
</sst>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53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5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9" fontId="4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6" fillId="0" borderId="20" xfId="0" applyNumberFormat="1" applyFont="1" applyFill="1" applyBorder="1" applyAlignment="1">
      <alignment vertical="center"/>
    </xf>
    <xf numFmtId="9" fontId="6" fillId="0" borderId="21" xfId="0" applyNumberFormat="1" applyFont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right" vertical="center"/>
    </xf>
    <xf numFmtId="9" fontId="6" fillId="33" borderId="21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vertical="center"/>
    </xf>
    <xf numFmtId="9" fontId="6" fillId="33" borderId="2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49" xfId="0" applyNumberFormat="1" applyFont="1" applyFill="1" applyBorder="1" applyAlignment="1">
      <alignment horizontal="right" vertical="center"/>
    </xf>
    <xf numFmtId="3" fontId="6" fillId="33" borderId="5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3" fontId="4" fillId="0" borderId="39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9" fontId="1" fillId="0" borderId="47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3" fontId="1" fillId="0" borderId="53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3" fontId="4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vertical="center" wrapText="1"/>
    </xf>
    <xf numFmtId="164" fontId="1" fillId="0" borderId="53" xfId="0" applyNumberFormat="1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3" fontId="5" fillId="0" borderId="53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9" fontId="1" fillId="0" borderId="5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9" fontId="5" fillId="0" borderId="31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9" fontId="1" fillId="0" borderId="55" xfId="0" applyNumberFormat="1" applyFont="1" applyBorder="1" applyAlignment="1">
      <alignment horizontal="right" vertical="center"/>
    </xf>
    <xf numFmtId="9" fontId="6" fillId="33" borderId="5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6" fillId="33" borderId="27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3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vertical="center" wrapText="1"/>
    </xf>
    <xf numFmtId="9" fontId="1" fillId="0" borderId="0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horizontal="right" vertical="center" wrapText="1"/>
    </xf>
    <xf numFmtId="3" fontId="1" fillId="0" borderId="63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9" fontId="1" fillId="0" borderId="23" xfId="0" applyNumberFormat="1" applyFont="1" applyBorder="1" applyAlignment="1">
      <alignment horizontal="right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9" fontId="1" fillId="0" borderId="41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3" fontId="1" fillId="0" borderId="3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9" fontId="1" fillId="0" borderId="3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9" fontId="4" fillId="0" borderId="66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3" fontId="4" fillId="0" borderId="68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9" fontId="1" fillId="0" borderId="50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1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9" fontId="6" fillId="33" borderId="50" xfId="0" applyNumberFormat="1" applyFont="1" applyFill="1" applyBorder="1" applyAlignment="1">
      <alignment horizontal="right" vertical="center" wrapText="1"/>
    </xf>
    <xf numFmtId="3" fontId="6" fillId="33" borderId="60" xfId="0" applyNumberFormat="1" applyFont="1" applyFill="1" applyBorder="1" applyAlignment="1">
      <alignment horizontal="right" vertical="center" wrapText="1"/>
    </xf>
    <xf numFmtId="3" fontId="6" fillId="33" borderId="61" xfId="0" applyNumberFormat="1" applyFont="1" applyFill="1" applyBorder="1" applyAlignment="1">
      <alignment horizontal="right" vertical="center" wrapText="1"/>
    </xf>
    <xf numFmtId="3" fontId="6" fillId="33" borderId="27" xfId="0" applyNumberFormat="1" applyFont="1" applyFill="1" applyBorder="1" applyAlignment="1">
      <alignment horizontal="right" vertical="center" wrapText="1"/>
    </xf>
    <xf numFmtId="9" fontId="6" fillId="33" borderId="51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9" fontId="6" fillId="0" borderId="31" xfId="0" applyNumberFormat="1" applyFont="1" applyBorder="1" applyAlignment="1">
      <alignment horizontal="right" vertical="center"/>
    </xf>
    <xf numFmtId="9" fontId="1" fillId="0" borderId="31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9" fontId="6" fillId="33" borderId="6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70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9" fontId="6" fillId="0" borderId="18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6" fillId="0" borderId="40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9" fontId="6" fillId="0" borderId="71" xfId="0" applyNumberFormat="1" applyFont="1" applyBorder="1" applyAlignment="1">
      <alignment horizontal="right" vertical="center"/>
    </xf>
    <xf numFmtId="3" fontId="6" fillId="33" borderId="50" xfId="0" applyNumberFormat="1" applyFont="1" applyFill="1" applyBorder="1" applyAlignment="1">
      <alignment horizontal="right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9" fontId="11" fillId="33" borderId="24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9" fontId="7" fillId="0" borderId="24" xfId="0" applyNumberFormat="1" applyFont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horizontal="right" vertical="center"/>
    </xf>
    <xf numFmtId="3" fontId="11" fillId="33" borderId="20" xfId="0" applyNumberFormat="1" applyFont="1" applyFill="1" applyBorder="1" applyAlignment="1">
      <alignment horizontal="right" vertical="center"/>
    </xf>
    <xf numFmtId="9" fontId="11" fillId="33" borderId="24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vertical="center"/>
    </xf>
    <xf numFmtId="9" fontId="1" fillId="0" borderId="2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9" fontId="1" fillId="0" borderId="54" xfId="0" applyNumberFormat="1" applyFont="1" applyBorder="1" applyAlignment="1">
      <alignment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3" fontId="11" fillId="33" borderId="49" xfId="0" applyNumberFormat="1" applyFont="1" applyFill="1" applyBorder="1" applyAlignment="1">
      <alignment horizontal="right" vertical="center"/>
    </xf>
    <xf numFmtId="3" fontId="8" fillId="34" borderId="49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9" fontId="8" fillId="34" borderId="5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7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0" fontId="1" fillId="0" borderId="35" xfId="0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53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49" fontId="8" fillId="33" borderId="75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3" fontId="6" fillId="33" borderId="77" xfId="0" applyNumberFormat="1" applyFont="1" applyFill="1" applyBorder="1" applyAlignment="1">
      <alignment horizontal="right"/>
    </xf>
    <xf numFmtId="3" fontId="6" fillId="33" borderId="78" xfId="0" applyNumberFormat="1" applyFont="1" applyFill="1" applyBorder="1" applyAlignment="1">
      <alignment horizontal="right"/>
    </xf>
    <xf numFmtId="0" fontId="1" fillId="0" borderId="79" xfId="0" applyFont="1" applyFill="1" applyBorder="1" applyAlignment="1">
      <alignment/>
    </xf>
    <xf numFmtId="3" fontId="6" fillId="0" borderId="80" xfId="0" applyNumberFormat="1" applyFont="1" applyFill="1" applyBorder="1" applyAlignment="1">
      <alignment/>
    </xf>
    <xf numFmtId="3" fontId="1" fillId="0" borderId="80" xfId="0" applyNumberFormat="1" applyFont="1" applyFill="1" applyBorder="1" applyAlignment="1">
      <alignment horizontal="right"/>
    </xf>
    <xf numFmtId="3" fontId="1" fillId="0" borderId="81" xfId="0" applyNumberFormat="1" applyFont="1" applyFill="1" applyBorder="1" applyAlignment="1">
      <alignment horizontal="right"/>
    </xf>
    <xf numFmtId="0" fontId="1" fillId="0" borderId="3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74" xfId="0" applyNumberFormat="1" applyFont="1" applyBorder="1" applyAlignment="1">
      <alignment horizontal="right"/>
    </xf>
    <xf numFmtId="3" fontId="1" fillId="0" borderId="82" xfId="0" applyNumberFormat="1" applyFont="1" applyBorder="1" applyAlignment="1">
      <alignment horizontal="right"/>
    </xf>
    <xf numFmtId="3" fontId="6" fillId="33" borderId="74" xfId="0" applyNumberFormat="1" applyFont="1" applyFill="1" applyBorder="1" applyAlignment="1">
      <alignment/>
    </xf>
    <xf numFmtId="3" fontId="6" fillId="33" borderId="82" xfId="0" applyNumberFormat="1" applyFont="1" applyFill="1" applyBorder="1" applyAlignment="1">
      <alignment/>
    </xf>
    <xf numFmtId="0" fontId="1" fillId="0" borderId="76" xfId="0" applyFont="1" applyBorder="1" applyAlignment="1">
      <alignment/>
    </xf>
    <xf numFmtId="3" fontId="1" fillId="0" borderId="77" xfId="0" applyNumberFormat="1" applyFont="1" applyBorder="1" applyAlignment="1">
      <alignment/>
    </xf>
    <xf numFmtId="3" fontId="6" fillId="33" borderId="77" xfId="0" applyNumberFormat="1" applyFont="1" applyFill="1" applyBorder="1" applyAlignment="1">
      <alignment/>
    </xf>
    <xf numFmtId="0" fontId="1" fillId="0" borderId="83" xfId="0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80" xfId="0" applyNumberFormat="1" applyFont="1" applyBorder="1" applyAlignment="1">
      <alignment horizontal="right"/>
    </xf>
    <xf numFmtId="3" fontId="1" fillId="0" borderId="81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85" xfId="0" applyFont="1" applyBorder="1" applyAlignment="1">
      <alignment/>
    </xf>
    <xf numFmtId="3" fontId="6" fillId="33" borderId="74" xfId="0" applyNumberFormat="1" applyFont="1" applyFill="1" applyBorder="1" applyAlignment="1">
      <alignment horizontal="right"/>
    </xf>
    <xf numFmtId="3" fontId="6" fillId="33" borderId="82" xfId="0" applyNumberFormat="1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0" fontId="1" fillId="0" borderId="86" xfId="0" applyFont="1" applyFill="1" applyBorder="1" applyAlignment="1">
      <alignment/>
    </xf>
    <xf numFmtId="49" fontId="1" fillId="0" borderId="62" xfId="0" applyNumberFormat="1" applyFont="1" applyBorder="1" applyAlignment="1">
      <alignment horizontal="center" vertical="center"/>
    </xf>
    <xf numFmtId="0" fontId="1" fillId="0" borderId="85" xfId="0" applyFont="1" applyFill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1" fillId="0" borderId="74" xfId="0" applyNumberFormat="1" applyFont="1" applyFill="1" applyBorder="1" applyAlignment="1">
      <alignment horizontal="right"/>
    </xf>
    <xf numFmtId="3" fontId="1" fillId="0" borderId="82" xfId="0" applyNumberFormat="1" applyFont="1" applyFill="1" applyBorder="1" applyAlignment="1">
      <alignment horizontal="right"/>
    </xf>
    <xf numFmtId="49" fontId="6" fillId="33" borderId="75" xfId="0" applyNumberFormat="1" applyFont="1" applyFill="1" applyBorder="1" applyAlignment="1">
      <alignment horizontal="center" vertical="center"/>
    </xf>
    <xf numFmtId="0" fontId="1" fillId="0" borderId="83" xfId="0" applyFont="1" applyFill="1" applyBorder="1" applyAlignment="1">
      <alignment/>
    </xf>
    <xf numFmtId="3" fontId="6" fillId="0" borderId="84" xfId="0" applyNumberFormat="1" applyFont="1" applyFill="1" applyBorder="1" applyAlignment="1">
      <alignment/>
    </xf>
    <xf numFmtId="3" fontId="1" fillId="0" borderId="84" xfId="0" applyNumberFormat="1" applyFont="1" applyFill="1" applyBorder="1" applyAlignment="1">
      <alignment horizontal="right"/>
    </xf>
    <xf numFmtId="3" fontId="1" fillId="0" borderId="87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49" fontId="7" fillId="0" borderId="60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3" fontId="4" fillId="0" borderId="53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justify" vertical="center"/>
    </xf>
    <xf numFmtId="0" fontId="1" fillId="0" borderId="67" xfId="0" applyFont="1" applyBorder="1" applyAlignment="1">
      <alignment horizontal="center" vertical="center"/>
    </xf>
    <xf numFmtId="0" fontId="1" fillId="0" borderId="30" xfId="0" applyFont="1" applyBorder="1" applyAlignment="1">
      <alignment horizontal="justify" vertical="center"/>
    </xf>
    <xf numFmtId="0" fontId="1" fillId="0" borderId="33" xfId="0" applyFont="1" applyBorder="1" applyAlignment="1">
      <alignment horizontal="justify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1" fillId="33" borderId="61" xfId="0" applyNumberFormat="1" applyFont="1" applyFill="1" applyBorder="1" applyAlignment="1">
      <alignment horizontal="right" vertical="center"/>
    </xf>
    <xf numFmtId="9" fontId="1" fillId="33" borderId="51" xfId="0" applyNumberFormat="1" applyFont="1" applyFill="1" applyBorder="1" applyAlignment="1">
      <alignment horizontal="right" vertical="center"/>
    </xf>
    <xf numFmtId="0" fontId="1" fillId="0" borderId="63" xfId="0" applyFont="1" applyBorder="1" applyAlignment="1">
      <alignment horizontal="justify"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" fillId="0" borderId="38" xfId="0" applyFont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3" fontId="6" fillId="33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horizontal="right" vertical="center"/>
    </xf>
    <xf numFmtId="0" fontId="1" fillId="0" borderId="64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1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/>
    </xf>
    <xf numFmtId="3" fontId="1" fillId="0" borderId="46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6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5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/>
    </xf>
    <xf numFmtId="0" fontId="1" fillId="0" borderId="62" xfId="0" applyFont="1" applyBorder="1" applyAlignment="1">
      <alignment vertical="center"/>
    </xf>
    <xf numFmtId="3" fontId="1" fillId="0" borderId="4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3" fontId="6" fillId="0" borderId="88" xfId="0" applyNumberFormat="1" applyFont="1" applyBorder="1" applyAlignment="1">
      <alignment horizontal="right" vertical="center"/>
    </xf>
    <xf numFmtId="3" fontId="1" fillId="0" borderId="89" xfId="0" applyNumberFormat="1" applyFont="1" applyBorder="1" applyAlignment="1">
      <alignment horizontal="right" vertical="center"/>
    </xf>
    <xf numFmtId="3" fontId="6" fillId="0" borderId="89" xfId="0" applyNumberFormat="1" applyFont="1" applyBorder="1" applyAlignment="1">
      <alignment horizontal="right" vertical="center"/>
    </xf>
    <xf numFmtId="3" fontId="5" fillId="0" borderId="89" xfId="0" applyNumberFormat="1" applyFont="1" applyBorder="1" applyAlignment="1">
      <alignment horizontal="right" vertical="center"/>
    </xf>
    <xf numFmtId="3" fontId="6" fillId="0" borderId="90" xfId="0" applyNumberFormat="1" applyFont="1" applyBorder="1" applyAlignment="1">
      <alignment horizontal="right" vertical="center"/>
    </xf>
    <xf numFmtId="3" fontId="6" fillId="33" borderId="9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8" fillId="34" borderId="92" xfId="0" applyNumberFormat="1" applyFont="1" applyFill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0" fontId="1" fillId="0" borderId="93" xfId="0" applyFont="1" applyBorder="1" applyAlignment="1">
      <alignment vertical="center"/>
    </xf>
    <xf numFmtId="0" fontId="1" fillId="0" borderId="94" xfId="0" applyFont="1" applyBorder="1" applyAlignment="1">
      <alignment horizontal="center" vertical="center" wrapText="1"/>
    </xf>
    <xf numFmtId="3" fontId="1" fillId="0" borderId="95" xfId="0" applyNumberFormat="1" applyFont="1" applyBorder="1" applyAlignment="1">
      <alignment horizontal="right" vertical="center"/>
    </xf>
    <xf numFmtId="0" fontId="1" fillId="0" borderId="90" xfId="0" applyFont="1" applyBorder="1" applyAlignment="1">
      <alignment vertical="center"/>
    </xf>
    <xf numFmtId="3" fontId="6" fillId="0" borderId="9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6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3" fontId="5" fillId="0" borderId="90" xfId="0" applyNumberFormat="1" applyFont="1" applyBorder="1" applyAlignment="1">
      <alignment vertical="center"/>
    </xf>
    <xf numFmtId="3" fontId="6" fillId="0" borderId="95" xfId="0" applyNumberFormat="1" applyFont="1" applyBorder="1" applyAlignment="1">
      <alignment horizontal="right" vertical="center"/>
    </xf>
    <xf numFmtId="3" fontId="6" fillId="0" borderId="97" xfId="0" applyNumberFormat="1" applyFont="1" applyBorder="1" applyAlignment="1">
      <alignment horizontal="right" vertical="center"/>
    </xf>
    <xf numFmtId="0" fontId="1" fillId="0" borderId="98" xfId="0" applyFont="1" applyBorder="1" applyAlignment="1">
      <alignment vertical="center"/>
    </xf>
    <xf numFmtId="0" fontId="1" fillId="0" borderId="0" xfId="0" applyFont="1" applyBorder="1" applyAlignment="1">
      <alignment/>
    </xf>
    <xf numFmtId="9" fontId="6" fillId="0" borderId="24" xfId="0" applyNumberFormat="1" applyFont="1" applyBorder="1" applyAlignment="1">
      <alignment horizontal="right" vertical="center"/>
    </xf>
    <xf numFmtId="9" fontId="1" fillId="0" borderId="99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0" fontId="1" fillId="0" borderId="93" xfId="0" applyFont="1" applyBorder="1" applyAlignment="1">
      <alignment horizontal="right" vertical="center"/>
    </xf>
    <xf numFmtId="3" fontId="6" fillId="33" borderId="92" xfId="0" applyNumberFormat="1" applyFont="1" applyFill="1" applyBorder="1" applyAlignment="1">
      <alignment horizontal="right" vertical="center"/>
    </xf>
    <xf numFmtId="9" fontId="6" fillId="33" borderId="101" xfId="0" applyNumberFormat="1" applyFont="1" applyFill="1" applyBorder="1" applyAlignment="1">
      <alignment horizontal="right" vertical="center"/>
    </xf>
    <xf numFmtId="9" fontId="1" fillId="0" borderId="102" xfId="0" applyNumberFormat="1" applyFont="1" applyBorder="1" applyAlignment="1">
      <alignment horizontal="center" vertical="center" wrapText="1"/>
    </xf>
    <xf numFmtId="9" fontId="5" fillId="0" borderId="103" xfId="0" applyNumberFormat="1" applyFont="1" applyBorder="1" applyAlignment="1">
      <alignment horizontal="center" vertical="center" wrapText="1"/>
    </xf>
    <xf numFmtId="9" fontId="5" fillId="0" borderId="104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justify" vertical="center" wrapText="1"/>
    </xf>
    <xf numFmtId="3" fontId="1" fillId="0" borderId="58" xfId="0" applyNumberFormat="1" applyFont="1" applyBorder="1" applyAlignment="1">
      <alignment horizontal="right" vertical="center" wrapText="1"/>
    </xf>
    <xf numFmtId="9" fontId="1" fillId="0" borderId="58" xfId="0" applyNumberFormat="1" applyFont="1" applyBorder="1" applyAlignment="1">
      <alignment horizontal="right" vertical="center" wrapText="1"/>
    </xf>
    <xf numFmtId="9" fontId="1" fillId="0" borderId="58" xfId="0" applyNumberFormat="1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justify" vertical="center" wrapText="1"/>
    </xf>
    <xf numFmtId="3" fontId="1" fillId="0" borderId="105" xfId="0" applyNumberFormat="1" applyFont="1" applyBorder="1" applyAlignment="1">
      <alignment horizontal="right" vertical="center" wrapText="1"/>
    </xf>
    <xf numFmtId="9" fontId="1" fillId="0" borderId="105" xfId="0" applyNumberFormat="1" applyFont="1" applyBorder="1" applyAlignment="1">
      <alignment horizontal="right" vertical="center" wrapText="1"/>
    </xf>
    <xf numFmtId="9" fontId="1" fillId="0" borderId="105" xfId="0" applyNumberFormat="1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3" fontId="6" fillId="0" borderId="108" xfId="0" applyNumberFormat="1" applyFont="1" applyBorder="1" applyAlignment="1">
      <alignment horizontal="right" vertical="center"/>
    </xf>
    <xf numFmtId="3" fontId="1" fillId="0" borderId="108" xfId="0" applyNumberFormat="1" applyFont="1" applyBorder="1" applyAlignment="1">
      <alignment horizontal="right" vertical="center"/>
    </xf>
    <xf numFmtId="3" fontId="5" fillId="0" borderId="108" xfId="0" applyNumberFormat="1" applyFont="1" applyBorder="1" applyAlignment="1">
      <alignment horizontal="right" vertical="center"/>
    </xf>
    <xf numFmtId="3" fontId="5" fillId="0" borderId="109" xfId="0" applyNumberFormat="1" applyFont="1" applyBorder="1" applyAlignment="1">
      <alignment vertical="center"/>
    </xf>
    <xf numFmtId="3" fontId="6" fillId="33" borderId="107" xfId="0" applyNumberFormat="1" applyFont="1" applyFill="1" applyBorder="1" applyAlignment="1">
      <alignment horizontal="right" vertical="center"/>
    </xf>
    <xf numFmtId="9" fontId="6" fillId="0" borderId="110" xfId="0" applyNumberFormat="1" applyFont="1" applyBorder="1" applyAlignment="1">
      <alignment horizontal="right" vertical="center"/>
    </xf>
    <xf numFmtId="9" fontId="6" fillId="35" borderId="97" xfId="0" applyNumberFormat="1" applyFont="1" applyFill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3" fontId="6" fillId="0" borderId="111" xfId="0" applyNumberFormat="1" applyFont="1" applyBorder="1" applyAlignment="1">
      <alignment horizontal="right" vertical="center"/>
    </xf>
    <xf numFmtId="3" fontId="6" fillId="0" borderId="109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9" fontId="6" fillId="35" borderId="112" xfId="0" applyNumberFormat="1" applyFont="1" applyFill="1" applyBorder="1" applyAlignment="1">
      <alignment horizontal="right" vertical="center"/>
    </xf>
    <xf numFmtId="3" fontId="1" fillId="0" borderId="96" xfId="0" applyNumberFormat="1" applyFont="1" applyBorder="1" applyAlignment="1">
      <alignment horizontal="right"/>
    </xf>
    <xf numFmtId="3" fontId="1" fillId="0" borderId="89" xfId="0" applyNumberFormat="1" applyFont="1" applyBorder="1" applyAlignment="1">
      <alignment horizontal="right"/>
    </xf>
    <xf numFmtId="3" fontId="1" fillId="0" borderId="113" xfId="0" applyNumberFormat="1" applyFont="1" applyBorder="1" applyAlignment="1">
      <alignment horizontal="right"/>
    </xf>
    <xf numFmtId="3" fontId="6" fillId="33" borderId="114" xfId="0" applyNumberFormat="1" applyFont="1" applyFill="1" applyBorder="1" applyAlignment="1">
      <alignment horizontal="right"/>
    </xf>
    <xf numFmtId="3" fontId="1" fillId="0" borderId="115" xfId="0" applyNumberFormat="1" applyFont="1" applyFill="1" applyBorder="1" applyAlignment="1">
      <alignment horizontal="right"/>
    </xf>
    <xf numFmtId="3" fontId="1" fillId="0" borderId="95" xfId="0" applyNumberFormat="1" applyFont="1" applyBorder="1" applyAlignment="1">
      <alignment horizontal="right"/>
    </xf>
    <xf numFmtId="3" fontId="1" fillId="0" borderId="116" xfId="0" applyNumberFormat="1" applyFont="1" applyBorder="1" applyAlignment="1">
      <alignment horizontal="right"/>
    </xf>
    <xf numFmtId="3" fontId="6" fillId="33" borderId="116" xfId="0" applyNumberFormat="1" applyFont="1" applyFill="1" applyBorder="1" applyAlignment="1">
      <alignment/>
    </xf>
    <xf numFmtId="3" fontId="1" fillId="0" borderId="115" xfId="0" applyNumberFormat="1" applyFont="1" applyBorder="1" applyAlignment="1">
      <alignment horizontal="right"/>
    </xf>
    <xf numFmtId="3" fontId="6" fillId="33" borderId="116" xfId="0" applyNumberFormat="1" applyFont="1" applyFill="1" applyBorder="1" applyAlignment="1">
      <alignment horizontal="right"/>
    </xf>
    <xf numFmtId="3" fontId="1" fillId="0" borderId="116" xfId="0" applyNumberFormat="1" applyFont="1" applyFill="1" applyBorder="1" applyAlignment="1">
      <alignment horizontal="right"/>
    </xf>
    <xf numFmtId="3" fontId="1" fillId="0" borderId="117" xfId="0" applyNumberFormat="1" applyFont="1" applyFill="1" applyBorder="1" applyAlignment="1">
      <alignment horizontal="right"/>
    </xf>
    <xf numFmtId="3" fontId="1" fillId="0" borderId="89" xfId="0" applyNumberFormat="1" applyFont="1" applyFill="1" applyBorder="1" applyAlignment="1">
      <alignment horizontal="right"/>
    </xf>
    <xf numFmtId="3" fontId="1" fillId="0" borderId="91" xfId="0" applyNumberFormat="1" applyFont="1" applyFill="1" applyBorder="1" applyAlignment="1">
      <alignment horizontal="right"/>
    </xf>
    <xf numFmtId="3" fontId="4" fillId="0" borderId="113" xfId="0" applyNumberFormat="1" applyFont="1" applyBorder="1" applyAlignment="1">
      <alignment/>
    </xf>
    <xf numFmtId="0" fontId="5" fillId="0" borderId="91" xfId="0" applyFont="1" applyBorder="1" applyAlignment="1">
      <alignment horizontal="right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justify" vertical="center"/>
    </xf>
    <xf numFmtId="3" fontId="1" fillId="0" borderId="119" xfId="0" applyNumberFormat="1" applyFont="1" applyBorder="1" applyAlignment="1">
      <alignment horizontal="right" vertical="center"/>
    </xf>
    <xf numFmtId="3" fontId="1" fillId="0" borderId="120" xfId="0" applyNumberFormat="1" applyFont="1" applyBorder="1" applyAlignment="1">
      <alignment horizontal="right" vertical="center"/>
    </xf>
    <xf numFmtId="0" fontId="1" fillId="0" borderId="121" xfId="0" applyFont="1" applyBorder="1" applyAlignment="1">
      <alignment horizontal="justify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justify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/>
    </xf>
    <xf numFmtId="0" fontId="1" fillId="0" borderId="113" xfId="0" applyFont="1" applyBorder="1" applyAlignment="1">
      <alignment horizontal="center" vertical="center" wrapText="1"/>
    </xf>
    <xf numFmtId="3" fontId="1" fillId="0" borderId="113" xfId="0" applyNumberFormat="1" applyFont="1" applyBorder="1" applyAlignment="1">
      <alignment horizontal="right" vertical="center"/>
    </xf>
    <xf numFmtId="3" fontId="1" fillId="0" borderId="91" xfId="0" applyNumberFormat="1" applyFont="1" applyBorder="1" applyAlignment="1">
      <alignment horizontal="right" vertical="center"/>
    </xf>
    <xf numFmtId="3" fontId="1" fillId="0" borderId="97" xfId="0" applyNumberFormat="1" applyFont="1" applyBorder="1" applyAlignment="1">
      <alignment horizontal="right" vertical="center"/>
    </xf>
    <xf numFmtId="0" fontId="1" fillId="0" borderId="113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3" fontId="1" fillId="0" borderId="96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56" xfId="0" applyFont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right" vertical="center"/>
    </xf>
    <xf numFmtId="3" fontId="11" fillId="33" borderId="123" xfId="0" applyNumberFormat="1" applyFont="1" applyFill="1" applyBorder="1" applyAlignment="1">
      <alignment horizontal="right" vertical="center"/>
    </xf>
    <xf numFmtId="9" fontId="11" fillId="33" borderId="51" xfId="0" applyNumberFormat="1" applyFont="1" applyFill="1" applyBorder="1" applyAlignment="1">
      <alignment horizontal="right" vertical="center"/>
    </xf>
    <xf numFmtId="0" fontId="17" fillId="35" borderId="124" xfId="0" applyFont="1" applyFill="1" applyBorder="1" applyAlignment="1">
      <alignment horizontal="center" vertical="center"/>
    </xf>
    <xf numFmtId="0" fontId="17" fillId="35" borderId="125" xfId="0" applyFont="1" applyFill="1" applyBorder="1" applyAlignment="1">
      <alignment vertical="center"/>
    </xf>
    <xf numFmtId="3" fontId="17" fillId="35" borderId="126" xfId="0" applyNumberFormat="1" applyFont="1" applyFill="1" applyBorder="1" applyAlignment="1">
      <alignment horizontal="right" vertical="center"/>
    </xf>
    <xf numFmtId="3" fontId="17" fillId="35" borderId="125" xfId="0" applyNumberFormat="1" applyFont="1" applyFill="1" applyBorder="1" applyAlignment="1">
      <alignment horizontal="right" vertical="center"/>
    </xf>
    <xf numFmtId="9" fontId="5" fillId="35" borderId="127" xfId="0" applyNumberFormat="1" applyFont="1" applyFill="1" applyBorder="1" applyAlignment="1">
      <alignment vertical="center"/>
    </xf>
    <xf numFmtId="9" fontId="18" fillId="0" borderId="24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28" xfId="0" applyFont="1" applyBorder="1" applyAlignment="1">
      <alignment vertical="center"/>
    </xf>
    <xf numFmtId="0" fontId="1" fillId="0" borderId="129" xfId="0" applyFont="1" applyBorder="1" applyAlignment="1">
      <alignment horizontal="justify" vertical="center"/>
    </xf>
    <xf numFmtId="0" fontId="1" fillId="0" borderId="130" xfId="0" applyFont="1" applyBorder="1" applyAlignment="1">
      <alignment horizontal="justify" vertical="center"/>
    </xf>
    <xf numFmtId="0" fontId="1" fillId="0" borderId="131" xfId="0" applyFont="1" applyBorder="1" applyAlignment="1">
      <alignment horizontal="justify" vertic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33" borderId="64" xfId="0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9" fontId="1" fillId="0" borderId="133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6" fillId="33" borderId="121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right" vertical="center"/>
    </xf>
    <xf numFmtId="0" fontId="1" fillId="0" borderId="134" xfId="0" applyFont="1" applyBorder="1" applyAlignment="1">
      <alignment horizontal="right" vertical="center"/>
    </xf>
    <xf numFmtId="0" fontId="6" fillId="0" borderId="121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right" vertical="center"/>
    </xf>
    <xf numFmtId="0" fontId="1" fillId="0" borderId="1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3" borderId="12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4" fillId="0" borderId="65" xfId="0" applyFont="1" applyBorder="1" applyAlignment="1">
      <alignment horizontal="justify" vertical="center" wrapText="1"/>
    </xf>
    <xf numFmtId="0" fontId="8" fillId="34" borderId="6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1" fillId="33" borderId="121" xfId="0" applyFont="1" applyFill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1" fillId="0" borderId="5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8" width="9.7109375" style="1" customWidth="1"/>
  </cols>
  <sheetData>
    <row r="1" spans="1:8" s="1" customFormat="1" ht="15" customHeight="1">
      <c r="A1" s="526" t="s">
        <v>0</v>
      </c>
      <c r="B1" s="526"/>
      <c r="C1" s="526"/>
      <c r="D1" s="526"/>
      <c r="E1" s="526"/>
      <c r="F1" s="526"/>
      <c r="G1" s="526"/>
      <c r="H1" s="526"/>
    </row>
    <row r="2" spans="1:8" s="1" customFormat="1" ht="15" customHeight="1">
      <c r="A2" s="434"/>
      <c r="B2" s="434"/>
      <c r="C2" s="434"/>
      <c r="D2" s="434"/>
      <c r="E2" s="434"/>
      <c r="F2" s="434"/>
      <c r="G2" s="434"/>
      <c r="H2" s="2" t="s">
        <v>529</v>
      </c>
    </row>
    <row r="3" s="1" customFormat="1" ht="15" customHeight="1">
      <c r="A3" s="4"/>
    </row>
    <row r="4" spans="1:8" s="1" customFormat="1" ht="15" customHeight="1">
      <c r="A4" s="547" t="s">
        <v>1</v>
      </c>
      <c r="B4" s="547"/>
      <c r="C4" s="547"/>
      <c r="D4" s="547"/>
      <c r="E4" s="547"/>
      <c r="F4" s="547"/>
      <c r="G4" s="547"/>
      <c r="H4" s="547"/>
    </row>
    <row r="5" spans="1:8" s="1" customFormat="1" ht="15" customHeight="1">
      <c r="A5" s="5"/>
      <c r="B5" s="5"/>
      <c r="C5" s="5"/>
      <c r="D5" s="5"/>
      <c r="E5" s="5"/>
      <c r="F5" s="5"/>
      <c r="G5" s="5"/>
      <c r="H5" s="6" t="s">
        <v>2</v>
      </c>
    </row>
    <row r="6" spans="1:9" ht="27" customHeight="1">
      <c r="A6" s="7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1"/>
    </row>
    <row r="7" spans="1:9" ht="15" customHeight="1" thickBot="1">
      <c r="A7" s="12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4" t="s">
        <v>16</v>
      </c>
      <c r="G7" s="14" t="s">
        <v>17</v>
      </c>
      <c r="H7" s="15" t="s">
        <v>18</v>
      </c>
      <c r="I7" s="11"/>
    </row>
    <row r="8" spans="1:9" ht="15" customHeight="1" thickTop="1">
      <c r="A8" s="530" t="s">
        <v>19</v>
      </c>
      <c r="B8" s="531"/>
      <c r="C8" s="531"/>
      <c r="D8" s="531"/>
      <c r="E8" s="531"/>
      <c r="F8" s="531"/>
      <c r="G8" s="531"/>
      <c r="H8" s="532"/>
      <c r="I8" s="11"/>
    </row>
    <row r="9" spans="1:9" ht="15" customHeight="1">
      <c r="A9" s="16" t="s">
        <v>20</v>
      </c>
      <c r="B9" s="17" t="s">
        <v>21</v>
      </c>
      <c r="C9" s="18">
        <f>C10+C11</f>
        <v>105458</v>
      </c>
      <c r="D9" s="18">
        <f>D10+D11</f>
        <v>105458</v>
      </c>
      <c r="E9" s="18">
        <f>E10+E11</f>
        <v>105458</v>
      </c>
      <c r="F9" s="19">
        <f>SUM(F10:F11)</f>
        <v>129823</v>
      </c>
      <c r="G9" s="19">
        <f>SUM(G10:G11)</f>
        <v>140101</v>
      </c>
      <c r="H9" s="20">
        <f>G9/C9</f>
        <v>1.3285004456750555</v>
      </c>
      <c r="I9" s="11"/>
    </row>
    <row r="10" spans="1:9" ht="15" customHeight="1">
      <c r="A10" s="21" t="s">
        <v>22</v>
      </c>
      <c r="B10" s="22" t="s">
        <v>23</v>
      </c>
      <c r="C10" s="23">
        <v>45552</v>
      </c>
      <c r="D10" s="23">
        <v>45552</v>
      </c>
      <c r="E10" s="23">
        <v>45552</v>
      </c>
      <c r="F10" s="23">
        <v>61861</v>
      </c>
      <c r="G10" s="23">
        <v>65570</v>
      </c>
      <c r="H10" s="24">
        <f>G10/C10</f>
        <v>1.4394538110291535</v>
      </c>
      <c r="I10" s="11"/>
    </row>
    <row r="11" spans="1:9" ht="15" customHeight="1">
      <c r="A11" s="21" t="s">
        <v>24</v>
      </c>
      <c r="B11" s="22" t="s">
        <v>25</v>
      </c>
      <c r="C11" s="23">
        <f>SUM(C12:C15)</f>
        <v>59906</v>
      </c>
      <c r="D11" s="23">
        <f>SUM(D12:D15)</f>
        <v>59906</v>
      </c>
      <c r="E11" s="23">
        <f>SUM(E12:E15)</f>
        <v>59906</v>
      </c>
      <c r="F11" s="25">
        <f>SUM(F13:F15)</f>
        <v>67962</v>
      </c>
      <c r="G11" s="25">
        <f>SUM(G13:G15)</f>
        <v>74531</v>
      </c>
      <c r="H11" s="24">
        <f>G11/C11</f>
        <v>1.244132474209595</v>
      </c>
      <c r="I11" s="11"/>
    </row>
    <row r="12" spans="1:9" ht="15" customHeight="1">
      <c r="A12" s="26" t="s">
        <v>26</v>
      </c>
      <c r="B12" s="27" t="s">
        <v>27</v>
      </c>
      <c r="C12" s="28"/>
      <c r="D12" s="28"/>
      <c r="E12" s="28"/>
      <c r="F12" s="25"/>
      <c r="G12" s="25"/>
      <c r="H12" s="29"/>
      <c r="I12" s="11"/>
    </row>
    <row r="13" spans="1:9" ht="15" customHeight="1">
      <c r="A13" s="26" t="s">
        <v>28</v>
      </c>
      <c r="B13" s="27" t="s">
        <v>29</v>
      </c>
      <c r="C13" s="28">
        <v>58100</v>
      </c>
      <c r="D13" s="28">
        <v>58100</v>
      </c>
      <c r="E13" s="28">
        <v>58100</v>
      </c>
      <c r="F13" s="28">
        <v>66156</v>
      </c>
      <c r="G13" s="28">
        <v>72873</v>
      </c>
      <c r="H13" s="29">
        <f>G13/C13</f>
        <v>1.2542685025817555</v>
      </c>
      <c r="I13" s="11"/>
    </row>
    <row r="14" spans="1:9" ht="15" customHeight="1">
      <c r="A14" s="26" t="s">
        <v>30</v>
      </c>
      <c r="B14" s="27" t="s">
        <v>31</v>
      </c>
      <c r="C14" s="28">
        <v>1600</v>
      </c>
      <c r="D14" s="28">
        <v>1600</v>
      </c>
      <c r="E14" s="28">
        <v>1600</v>
      </c>
      <c r="F14" s="28">
        <v>1600</v>
      </c>
      <c r="G14" s="28">
        <v>1472</v>
      </c>
      <c r="H14" s="29">
        <f>G14/C14</f>
        <v>0.92</v>
      </c>
      <c r="I14" s="11"/>
    </row>
    <row r="15" spans="1:9" ht="15" customHeight="1">
      <c r="A15" s="26" t="s">
        <v>32</v>
      </c>
      <c r="B15" s="27" t="s">
        <v>33</v>
      </c>
      <c r="C15" s="28">
        <v>206</v>
      </c>
      <c r="D15" s="28">
        <v>206</v>
      </c>
      <c r="E15" s="28">
        <v>206</v>
      </c>
      <c r="F15" s="28">
        <v>206</v>
      </c>
      <c r="G15" s="28">
        <v>186</v>
      </c>
      <c r="H15" s="20"/>
      <c r="I15" s="11"/>
    </row>
    <row r="16" spans="1:9" ht="15" customHeight="1">
      <c r="A16" s="30" t="s">
        <v>34</v>
      </c>
      <c r="B16" s="31" t="s">
        <v>35</v>
      </c>
      <c r="C16" s="32">
        <f>SUM(C17)</f>
        <v>25098</v>
      </c>
      <c r="D16" s="32">
        <f>SUM(D17)</f>
        <v>41328</v>
      </c>
      <c r="E16" s="32">
        <f>SUM(E17:E18)</f>
        <v>44138</v>
      </c>
      <c r="F16" s="33">
        <f>SUM(F17:F18)</f>
        <v>45151</v>
      </c>
      <c r="G16" s="33">
        <f>SUM(G17:G18)</f>
        <v>57196</v>
      </c>
      <c r="H16" s="20">
        <f>G16/C16</f>
        <v>2.2789066857916964</v>
      </c>
      <c r="I16" s="11"/>
    </row>
    <row r="17" spans="1:9" ht="15" customHeight="1">
      <c r="A17" s="21" t="s">
        <v>22</v>
      </c>
      <c r="B17" s="22" t="s">
        <v>36</v>
      </c>
      <c r="C17" s="23">
        <v>25098</v>
      </c>
      <c r="D17" s="23">
        <v>41328</v>
      </c>
      <c r="E17" s="23">
        <v>43640</v>
      </c>
      <c r="F17" s="23">
        <v>44653</v>
      </c>
      <c r="G17" s="23">
        <v>56698</v>
      </c>
      <c r="H17" s="24">
        <f>G17/C17</f>
        <v>2.2590644672882303</v>
      </c>
      <c r="I17" s="11"/>
    </row>
    <row r="18" spans="1:9" ht="15" customHeight="1">
      <c r="A18" s="21" t="s">
        <v>24</v>
      </c>
      <c r="B18" s="22" t="s">
        <v>37</v>
      </c>
      <c r="C18" s="23"/>
      <c r="D18" s="23"/>
      <c r="E18" s="23">
        <v>498</v>
      </c>
      <c r="F18" s="23">
        <v>498</v>
      </c>
      <c r="G18" s="23">
        <v>498</v>
      </c>
      <c r="H18" s="24"/>
      <c r="I18" s="11"/>
    </row>
    <row r="19" spans="1:9" ht="15" customHeight="1">
      <c r="A19" s="30" t="s">
        <v>38</v>
      </c>
      <c r="B19" s="31" t="s">
        <v>39</v>
      </c>
      <c r="C19" s="32">
        <v>5000</v>
      </c>
      <c r="D19" s="32">
        <v>5000</v>
      </c>
      <c r="E19" s="32">
        <v>5000</v>
      </c>
      <c r="F19" s="32">
        <v>5000</v>
      </c>
      <c r="G19" s="32">
        <v>3100</v>
      </c>
      <c r="H19" s="20">
        <f aca="true" t="shared" si="0" ref="H19:H28">G19/C19</f>
        <v>0.62</v>
      </c>
      <c r="I19" s="11"/>
    </row>
    <row r="20" spans="1:9" ht="15" customHeight="1">
      <c r="A20" s="30" t="s">
        <v>40</v>
      </c>
      <c r="B20" s="31" t="s">
        <v>41</v>
      </c>
      <c r="C20" s="32">
        <f>SUM(C21:C22)</f>
        <v>13775</v>
      </c>
      <c r="D20" s="32">
        <f>SUM(D21:D22)</f>
        <v>13775</v>
      </c>
      <c r="E20" s="32">
        <f>SUM(E21:E22)</f>
        <v>13775</v>
      </c>
      <c r="F20" s="33">
        <f>SUM(F21:F22)</f>
        <v>14607</v>
      </c>
      <c r="G20" s="33">
        <f>SUM(G21:G22)</f>
        <v>12806</v>
      </c>
      <c r="H20" s="20">
        <f t="shared" si="0"/>
        <v>0.9296551724137931</v>
      </c>
      <c r="I20" s="11"/>
    </row>
    <row r="21" spans="1:9" ht="15" customHeight="1">
      <c r="A21" s="21" t="s">
        <v>22</v>
      </c>
      <c r="B21" s="22" t="s">
        <v>42</v>
      </c>
      <c r="C21" s="23">
        <v>9593</v>
      </c>
      <c r="D21" s="23">
        <v>9593</v>
      </c>
      <c r="E21" s="23">
        <v>9593</v>
      </c>
      <c r="F21" s="23">
        <v>10425</v>
      </c>
      <c r="G21" s="23">
        <v>9473</v>
      </c>
      <c r="H21" s="24">
        <f t="shared" si="0"/>
        <v>0.9874908787657667</v>
      </c>
      <c r="I21" s="11"/>
    </row>
    <row r="22" spans="1:9" ht="15" customHeight="1">
      <c r="A22" s="21" t="s">
        <v>24</v>
      </c>
      <c r="B22" s="22" t="s">
        <v>43</v>
      </c>
      <c r="C22" s="23">
        <v>4182</v>
      </c>
      <c r="D22" s="23">
        <v>4182</v>
      </c>
      <c r="E22" s="23">
        <v>4182</v>
      </c>
      <c r="F22" s="23">
        <v>4182</v>
      </c>
      <c r="G22" s="23">
        <v>3333</v>
      </c>
      <c r="H22" s="24">
        <f t="shared" si="0"/>
        <v>0.796987087517934</v>
      </c>
      <c r="I22" s="11"/>
    </row>
    <row r="23" spans="1:9" ht="15" customHeight="1">
      <c r="A23" s="30" t="s">
        <v>44</v>
      </c>
      <c r="B23" s="31" t="s">
        <v>45</v>
      </c>
      <c r="C23" s="32">
        <f>SUM(C24:C25)</f>
        <v>3182</v>
      </c>
      <c r="D23" s="32">
        <f>SUM(D24:D25)</f>
        <v>3182</v>
      </c>
      <c r="E23" s="32">
        <f>SUM(E24:E25)</f>
        <v>3182</v>
      </c>
      <c r="F23" s="33">
        <f>SUM(F24:F25)</f>
        <v>4262</v>
      </c>
      <c r="G23" s="33">
        <f>SUM(G24:G25)</f>
        <v>1262</v>
      </c>
      <c r="H23" s="20">
        <f t="shared" si="0"/>
        <v>0.3966059082338152</v>
      </c>
      <c r="I23" s="11"/>
    </row>
    <row r="24" spans="1:9" ht="15" customHeight="1">
      <c r="A24" s="21" t="s">
        <v>46</v>
      </c>
      <c r="B24" s="22" t="s">
        <v>47</v>
      </c>
      <c r="C24" s="23">
        <v>50</v>
      </c>
      <c r="D24" s="23">
        <v>50</v>
      </c>
      <c r="E24" s="23">
        <v>50</v>
      </c>
      <c r="F24" s="25">
        <v>588</v>
      </c>
      <c r="G24" s="25">
        <v>588</v>
      </c>
      <c r="H24" s="24">
        <f t="shared" si="0"/>
        <v>11.76</v>
      </c>
      <c r="I24" s="11"/>
    </row>
    <row r="25" spans="1:9" ht="15" customHeight="1">
      <c r="A25" s="21" t="s">
        <v>24</v>
      </c>
      <c r="B25" s="22" t="s">
        <v>48</v>
      </c>
      <c r="C25" s="23">
        <v>3132</v>
      </c>
      <c r="D25" s="23">
        <v>3132</v>
      </c>
      <c r="E25" s="23">
        <v>3132</v>
      </c>
      <c r="F25" s="23">
        <v>3674</v>
      </c>
      <c r="G25" s="23">
        <v>674</v>
      </c>
      <c r="H25" s="24">
        <f t="shared" si="0"/>
        <v>0.21519795657726692</v>
      </c>
      <c r="I25" s="11"/>
    </row>
    <row r="26" spans="1:9" ht="15" customHeight="1">
      <c r="A26" s="30" t="s">
        <v>49</v>
      </c>
      <c r="B26" s="31" t="s">
        <v>50</v>
      </c>
      <c r="C26" s="32">
        <v>5000</v>
      </c>
      <c r="D26" s="32">
        <v>5000</v>
      </c>
      <c r="E26" s="32">
        <v>5000</v>
      </c>
      <c r="F26" s="32">
        <v>5000</v>
      </c>
      <c r="G26" s="32"/>
      <c r="H26" s="20">
        <f t="shared" si="0"/>
        <v>0</v>
      </c>
      <c r="I26" s="11"/>
    </row>
    <row r="27" spans="1:9" ht="15" customHeight="1">
      <c r="A27" s="535" t="s">
        <v>51</v>
      </c>
      <c r="B27" s="535"/>
      <c r="C27" s="35">
        <f>C9+C16+C19+C20+C23+C26</f>
        <v>157513</v>
      </c>
      <c r="D27" s="35">
        <f>D9+D16+D19+D20+D23+D26</f>
        <v>173743</v>
      </c>
      <c r="E27" s="35">
        <f>E9+E16+E19+E20+E23+E26</f>
        <v>176553</v>
      </c>
      <c r="F27" s="35">
        <f>F9+F16+F19+F20+F23+F26</f>
        <v>203843</v>
      </c>
      <c r="G27" s="35">
        <f>G9+G16+G19+G20+G23+G26</f>
        <v>214465</v>
      </c>
      <c r="H27" s="235">
        <f t="shared" si="0"/>
        <v>1.3615701561140985</v>
      </c>
      <c r="I27" s="11"/>
    </row>
    <row r="28" spans="1:9" ht="15" customHeight="1">
      <c r="A28" s="537" t="s">
        <v>52</v>
      </c>
      <c r="B28" s="22" t="s">
        <v>53</v>
      </c>
      <c r="C28" s="542">
        <v>130979</v>
      </c>
      <c r="D28" s="542">
        <v>132226</v>
      </c>
      <c r="E28" s="542">
        <v>132226</v>
      </c>
      <c r="F28" s="542">
        <v>132226</v>
      </c>
      <c r="G28" s="542">
        <v>132226</v>
      </c>
      <c r="H28" s="545">
        <f t="shared" si="0"/>
        <v>1.00952061017415</v>
      </c>
      <c r="I28" s="538"/>
    </row>
    <row r="29" spans="1:9" ht="15" customHeight="1">
      <c r="A29" s="537"/>
      <c r="B29" s="22" t="s">
        <v>54</v>
      </c>
      <c r="C29" s="542"/>
      <c r="D29" s="542"/>
      <c r="E29" s="542"/>
      <c r="F29" s="542"/>
      <c r="G29" s="542"/>
      <c r="H29" s="546"/>
      <c r="I29" s="538"/>
    </row>
    <row r="30" spans="1:9" ht="15" customHeight="1">
      <c r="A30" s="537" t="s">
        <v>55</v>
      </c>
      <c r="B30" s="22" t="s">
        <v>56</v>
      </c>
      <c r="C30" s="542"/>
      <c r="D30" s="543"/>
      <c r="E30" s="542"/>
      <c r="F30" s="542"/>
      <c r="G30" s="542"/>
      <c r="H30" s="544"/>
      <c r="I30" s="538"/>
    </row>
    <row r="31" spans="1:9" ht="15" customHeight="1">
      <c r="A31" s="537"/>
      <c r="B31" s="22" t="s">
        <v>57</v>
      </c>
      <c r="C31" s="542"/>
      <c r="D31" s="543"/>
      <c r="E31" s="542"/>
      <c r="F31" s="542"/>
      <c r="G31" s="542"/>
      <c r="H31" s="544"/>
      <c r="I31" s="538"/>
    </row>
    <row r="32" spans="1:9" ht="15" customHeight="1">
      <c r="A32" s="21" t="s">
        <v>58</v>
      </c>
      <c r="B32" s="22" t="s">
        <v>59</v>
      </c>
      <c r="C32" s="23"/>
      <c r="D32" s="23"/>
      <c r="E32" s="23"/>
      <c r="F32" s="23"/>
      <c r="G32" s="23"/>
      <c r="H32" s="36"/>
      <c r="I32" s="11"/>
    </row>
    <row r="33" spans="1:9" ht="15" customHeight="1">
      <c r="A33" s="21" t="s">
        <v>60</v>
      </c>
      <c r="B33" s="22" t="s">
        <v>61</v>
      </c>
      <c r="C33" s="23"/>
      <c r="D33" s="23"/>
      <c r="E33" s="23"/>
      <c r="F33" s="23"/>
      <c r="G33" s="23"/>
      <c r="H33" s="36"/>
      <c r="I33" s="11"/>
    </row>
    <row r="34" spans="1:9" ht="15" customHeight="1">
      <c r="A34" s="535" t="s">
        <v>62</v>
      </c>
      <c r="B34" s="535"/>
      <c r="C34" s="35">
        <f>SUM(C28:C33)</f>
        <v>130979</v>
      </c>
      <c r="D34" s="35">
        <f>SUM(D28:D33)</f>
        <v>132226</v>
      </c>
      <c r="E34" s="35">
        <f>SUM(E28:E33)</f>
        <v>132226</v>
      </c>
      <c r="F34" s="37">
        <v>132226</v>
      </c>
      <c r="G34" s="37">
        <v>132226</v>
      </c>
      <c r="H34" s="38">
        <f>G34/C34</f>
        <v>1.00952061017415</v>
      </c>
      <c r="I34" s="11"/>
    </row>
    <row r="35" spans="1:9" ht="15" customHeight="1">
      <c r="A35" s="536" t="s">
        <v>63</v>
      </c>
      <c r="B35" s="536"/>
      <c r="C35" s="40">
        <f>C34+C27</f>
        <v>288492</v>
      </c>
      <c r="D35" s="40">
        <f>D34+D27</f>
        <v>305969</v>
      </c>
      <c r="E35" s="40">
        <f>E34+E27</f>
        <v>308779</v>
      </c>
      <c r="F35" s="40">
        <f>F34+F27</f>
        <v>336069</v>
      </c>
      <c r="G35" s="40">
        <f>G34+G27</f>
        <v>346691</v>
      </c>
      <c r="H35" s="41">
        <f>G35/C35</f>
        <v>1.2017352300930355</v>
      </c>
      <c r="I35" s="11"/>
    </row>
    <row r="36" spans="1:9" ht="15" customHeight="1">
      <c r="A36" s="42"/>
      <c r="B36" s="43"/>
      <c r="C36" s="44"/>
      <c r="D36" s="44"/>
      <c r="E36" s="44"/>
      <c r="F36" s="45"/>
      <c r="G36" s="45"/>
      <c r="H36" s="46"/>
      <c r="I36" s="11"/>
    </row>
    <row r="37" spans="1:9" ht="15" customHeight="1">
      <c r="A37" s="527" t="s">
        <v>64</v>
      </c>
      <c r="B37" s="528"/>
      <c r="C37" s="528"/>
      <c r="D37" s="528"/>
      <c r="E37" s="528"/>
      <c r="F37" s="528"/>
      <c r="G37" s="528"/>
      <c r="H37" s="529"/>
      <c r="I37" s="11"/>
    </row>
    <row r="38" spans="1:9" ht="15" customHeight="1">
      <c r="A38" s="47" t="s">
        <v>20</v>
      </c>
      <c r="B38" s="17" t="s">
        <v>65</v>
      </c>
      <c r="C38" s="18">
        <v>166449</v>
      </c>
      <c r="D38" s="18">
        <v>166449</v>
      </c>
      <c r="E38" s="18">
        <v>166894</v>
      </c>
      <c r="F38" s="18">
        <v>180281</v>
      </c>
      <c r="G38" s="18">
        <v>179098</v>
      </c>
      <c r="H38" s="20">
        <f>G38/C38</f>
        <v>1.0759932471808182</v>
      </c>
      <c r="I38" s="11"/>
    </row>
    <row r="39" spans="1:9" ht="15" customHeight="1">
      <c r="A39" s="30" t="s">
        <v>34</v>
      </c>
      <c r="B39" s="31" t="s">
        <v>66</v>
      </c>
      <c r="C39" s="32">
        <v>67199</v>
      </c>
      <c r="D39" s="32">
        <v>67199</v>
      </c>
      <c r="E39" s="32">
        <v>72199</v>
      </c>
      <c r="F39" s="32">
        <v>86102</v>
      </c>
      <c r="G39" s="32">
        <v>97907</v>
      </c>
      <c r="H39" s="20">
        <f>G39/C39</f>
        <v>1.4569710858792542</v>
      </c>
      <c r="I39" s="11"/>
    </row>
    <row r="40" spans="1:9" ht="15" customHeight="1">
      <c r="A40" s="30" t="s">
        <v>38</v>
      </c>
      <c r="B40" s="31" t="s">
        <v>67</v>
      </c>
      <c r="C40" s="32"/>
      <c r="D40" s="32"/>
      <c r="E40" s="32">
        <v>0</v>
      </c>
      <c r="F40" s="32">
        <v>0</v>
      </c>
      <c r="G40" s="32">
        <v>0</v>
      </c>
      <c r="H40" s="20"/>
      <c r="I40" s="11"/>
    </row>
    <row r="41" spans="1:9" ht="15" customHeight="1">
      <c r="A41" s="30" t="s">
        <v>40</v>
      </c>
      <c r="B41" s="31" t="s">
        <v>68</v>
      </c>
      <c r="C41" s="32">
        <f>SUM(C42:C43)</f>
        <v>54844</v>
      </c>
      <c r="D41" s="32">
        <f>SUM(D42:D43)</f>
        <v>72321</v>
      </c>
      <c r="E41" s="32">
        <f>SUM(E42:E43)</f>
        <v>69686</v>
      </c>
      <c r="F41" s="33">
        <f>SUM(F42:F43)</f>
        <v>69686</v>
      </c>
      <c r="G41" s="33">
        <f>SUM(G42:G43)</f>
        <v>69686</v>
      </c>
      <c r="H41" s="20">
        <f>G41/C41</f>
        <v>1.2706221282182188</v>
      </c>
      <c r="I41" s="11"/>
    </row>
    <row r="42" spans="1:9" ht="15" customHeight="1">
      <c r="A42" s="21" t="s">
        <v>22</v>
      </c>
      <c r="B42" s="22" t="s">
        <v>69</v>
      </c>
      <c r="C42" s="23">
        <v>36844</v>
      </c>
      <c r="D42" s="23">
        <v>54321</v>
      </c>
      <c r="E42" s="23">
        <v>51686</v>
      </c>
      <c r="F42" s="23">
        <v>51686</v>
      </c>
      <c r="G42" s="23">
        <v>51686</v>
      </c>
      <c r="H42" s="20">
        <f>G42/C42</f>
        <v>1.4028335685593312</v>
      </c>
      <c r="I42" s="11"/>
    </row>
    <row r="43" spans="1:9" ht="15" customHeight="1">
      <c r="A43" s="21" t="s">
        <v>24</v>
      </c>
      <c r="B43" s="22" t="s">
        <v>70</v>
      </c>
      <c r="C43" s="23">
        <v>18000</v>
      </c>
      <c r="D43" s="23">
        <v>18000</v>
      </c>
      <c r="E43" s="23">
        <v>18000</v>
      </c>
      <c r="F43" s="23">
        <v>18000</v>
      </c>
      <c r="G43" s="23">
        <v>18000</v>
      </c>
      <c r="H43" s="20">
        <f>G43/C43</f>
        <v>1</v>
      </c>
      <c r="I43" s="11"/>
    </row>
    <row r="44" spans="1:9" ht="15" customHeight="1">
      <c r="A44" s="535" t="s">
        <v>71</v>
      </c>
      <c r="B44" s="535"/>
      <c r="C44" s="35">
        <f>C38+C39+C41</f>
        <v>288492</v>
      </c>
      <c r="D44" s="35">
        <f>D38+D39+D41</f>
        <v>305969</v>
      </c>
      <c r="E44" s="35">
        <f>E38+E39+E41</f>
        <v>308779</v>
      </c>
      <c r="F44" s="37">
        <f>F38+F39+F40+F41</f>
        <v>336069</v>
      </c>
      <c r="G44" s="37">
        <f>G38+G39+G40+G41</f>
        <v>346691</v>
      </c>
      <c r="H44" s="38">
        <f>G44/C44</f>
        <v>1.2017352300930355</v>
      </c>
      <c r="I44" s="11"/>
    </row>
    <row r="45" spans="1:9" ht="15" customHeight="1">
      <c r="A45" s="541" t="s">
        <v>72</v>
      </c>
      <c r="B45" s="27" t="s">
        <v>73</v>
      </c>
      <c r="C45" s="540">
        <v>0</v>
      </c>
      <c r="D45" s="540">
        <v>0</v>
      </c>
      <c r="E45" s="540">
        <v>0</v>
      </c>
      <c r="F45" s="533">
        <v>0</v>
      </c>
      <c r="G45" s="533">
        <v>0</v>
      </c>
      <c r="H45" s="534"/>
      <c r="I45" s="538"/>
    </row>
    <row r="46" spans="1:9" ht="15" customHeight="1">
      <c r="A46" s="541"/>
      <c r="B46" s="27" t="s">
        <v>74</v>
      </c>
      <c r="C46" s="540"/>
      <c r="D46" s="540"/>
      <c r="E46" s="540"/>
      <c r="F46" s="533"/>
      <c r="G46" s="533"/>
      <c r="H46" s="534"/>
      <c r="I46" s="538"/>
    </row>
    <row r="47" spans="1:9" s="53" customFormat="1" ht="15" customHeight="1">
      <c r="A47" s="539" t="s">
        <v>75</v>
      </c>
      <c r="B47" s="539"/>
      <c r="C47" s="49">
        <f>C44+C45</f>
        <v>288492</v>
      </c>
      <c r="D47" s="49">
        <f>D44+D45</f>
        <v>305969</v>
      </c>
      <c r="E47" s="49">
        <f>E44+E45</f>
        <v>308779</v>
      </c>
      <c r="F47" s="50">
        <f>F44+F45+F46</f>
        <v>336069</v>
      </c>
      <c r="G47" s="50">
        <f>G44+G45+G46</f>
        <v>346691</v>
      </c>
      <c r="H47" s="51">
        <f>G47/C47</f>
        <v>1.2017352300930355</v>
      </c>
      <c r="I47" s="52"/>
    </row>
  </sheetData>
  <sheetProtection selectLockedCells="1" selectUnlockedCells="1"/>
  <mergeCells count="33">
    <mergeCell ref="G28:G29"/>
    <mergeCell ref="A4:H4"/>
    <mergeCell ref="C28:C29"/>
    <mergeCell ref="D28:D29"/>
    <mergeCell ref="E28:E29"/>
    <mergeCell ref="F28:F29"/>
    <mergeCell ref="I28:I29"/>
    <mergeCell ref="A30:A31"/>
    <mergeCell ref="C30:C31"/>
    <mergeCell ref="D30:D31"/>
    <mergeCell ref="E30:E31"/>
    <mergeCell ref="F30:F31"/>
    <mergeCell ref="G30:G31"/>
    <mergeCell ref="H30:H31"/>
    <mergeCell ref="I30:I31"/>
    <mergeCell ref="H28:H29"/>
    <mergeCell ref="I45:I46"/>
    <mergeCell ref="A47:B47"/>
    <mergeCell ref="C45:C46"/>
    <mergeCell ref="D45:D46"/>
    <mergeCell ref="E45:E46"/>
    <mergeCell ref="F45:F46"/>
    <mergeCell ref="A45:A46"/>
    <mergeCell ref="A1:H1"/>
    <mergeCell ref="A37:H37"/>
    <mergeCell ref="A8:H8"/>
    <mergeCell ref="G45:G46"/>
    <mergeCell ref="H45:H46"/>
    <mergeCell ref="A34:B34"/>
    <mergeCell ref="A35:B35"/>
    <mergeCell ref="A44:B44"/>
    <mergeCell ref="A27:B27"/>
    <mergeCell ref="A28:A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0" customWidth="1"/>
    <col min="2" max="2" width="54.421875" style="1" customWidth="1"/>
    <col min="3" max="7" width="9.7109375" style="1" customWidth="1"/>
  </cols>
  <sheetData>
    <row r="1" spans="1:7" ht="15" customHeight="1">
      <c r="A1" s="526" t="s">
        <v>398</v>
      </c>
      <c r="B1" s="526"/>
      <c r="C1" s="526"/>
      <c r="D1" s="526"/>
      <c r="E1" s="526"/>
      <c r="F1" s="526"/>
      <c r="G1" s="526"/>
    </row>
    <row r="2" spans="2:8" ht="15" customHeight="1">
      <c r="B2" s="434"/>
      <c r="C2" s="434"/>
      <c r="D2" s="434"/>
      <c r="E2" s="434"/>
      <c r="F2" s="434"/>
      <c r="G2" s="2" t="s">
        <v>529</v>
      </c>
      <c r="H2" s="280"/>
    </row>
    <row r="3" ht="15" customHeight="1">
      <c r="B3" s="4"/>
    </row>
    <row r="4" spans="1:7" ht="15" customHeight="1">
      <c r="A4" s="547" t="s">
        <v>366</v>
      </c>
      <c r="B4" s="547"/>
      <c r="C4" s="547"/>
      <c r="D4" s="547"/>
      <c r="E4" s="547"/>
      <c r="F4" s="547"/>
      <c r="G4" s="547"/>
    </row>
    <row r="5" spans="1:7" ht="15" customHeight="1">
      <c r="A5" s="547" t="s">
        <v>367</v>
      </c>
      <c r="B5" s="547"/>
      <c r="C5" s="547"/>
      <c r="D5" s="547"/>
      <c r="E5" s="547"/>
      <c r="F5" s="547"/>
      <c r="G5" s="547"/>
    </row>
    <row r="6" ht="15" customHeight="1"/>
    <row r="7" spans="6:7" ht="15" customHeight="1" thickBot="1">
      <c r="F7" s="6"/>
      <c r="G7" s="6" t="s">
        <v>545</v>
      </c>
    </row>
    <row r="8" spans="1:7" ht="27" customHeight="1" thickTop="1">
      <c r="A8" s="246" t="s">
        <v>342</v>
      </c>
      <c r="B8" s="281" t="s">
        <v>343</v>
      </c>
      <c r="C8" s="9" t="s">
        <v>5</v>
      </c>
      <c r="D8" s="9" t="s">
        <v>6</v>
      </c>
      <c r="E8" s="9" t="s">
        <v>7</v>
      </c>
      <c r="F8" s="428" t="s">
        <v>8</v>
      </c>
      <c r="G8" s="158" t="s">
        <v>528</v>
      </c>
    </row>
    <row r="9" spans="1:7" s="53" customFormat="1" ht="15" customHeight="1" thickBot="1">
      <c r="A9" s="248" t="s">
        <v>11</v>
      </c>
      <c r="B9" s="282" t="s">
        <v>12</v>
      </c>
      <c r="C9" s="249" t="s">
        <v>13</v>
      </c>
      <c r="D9" s="14" t="s">
        <v>14</v>
      </c>
      <c r="E9" s="14" t="s">
        <v>15</v>
      </c>
      <c r="F9" s="429" t="s">
        <v>16</v>
      </c>
      <c r="G9" s="162" t="s">
        <v>17</v>
      </c>
    </row>
    <row r="10" spans="1:7" ht="15" customHeight="1" thickTop="1">
      <c r="A10" s="283" t="s">
        <v>280</v>
      </c>
      <c r="B10" s="284" t="s">
        <v>368</v>
      </c>
      <c r="C10" s="285">
        <v>8610400</v>
      </c>
      <c r="D10" s="285">
        <v>8610400</v>
      </c>
      <c r="E10" s="286">
        <v>8610400</v>
      </c>
      <c r="F10" s="468">
        <v>8610400</v>
      </c>
      <c r="G10" s="287">
        <v>8610400</v>
      </c>
    </row>
    <row r="11" spans="1:7" ht="15" customHeight="1">
      <c r="A11" s="283" t="s">
        <v>284</v>
      </c>
      <c r="B11" s="288" t="s">
        <v>369</v>
      </c>
      <c r="C11" s="289">
        <v>3461649</v>
      </c>
      <c r="D11" s="290">
        <v>3461649</v>
      </c>
      <c r="E11" s="291">
        <v>4074227</v>
      </c>
      <c r="F11" s="469">
        <v>4074227</v>
      </c>
      <c r="G11" s="292">
        <v>4074227</v>
      </c>
    </row>
    <row r="12" spans="1:7" ht="15" customHeight="1" thickBot="1">
      <c r="A12" s="293" t="s">
        <v>288</v>
      </c>
      <c r="B12" s="294" t="s">
        <v>370</v>
      </c>
      <c r="C12" s="295">
        <v>3000000</v>
      </c>
      <c r="D12" s="296">
        <v>3000000</v>
      </c>
      <c r="E12" s="297">
        <v>3000000</v>
      </c>
      <c r="F12" s="470">
        <v>3000000</v>
      </c>
      <c r="G12" s="298">
        <v>3000000</v>
      </c>
    </row>
    <row r="13" spans="1:7" ht="15" customHeight="1" thickBot="1">
      <c r="A13" s="299" t="s">
        <v>22</v>
      </c>
      <c r="B13" s="300" t="s">
        <v>371</v>
      </c>
      <c r="C13" s="301">
        <f>C10+C11+C12</f>
        <v>15072049</v>
      </c>
      <c r="D13" s="301">
        <f>D10+D11+D12</f>
        <v>15072049</v>
      </c>
      <c r="E13" s="301">
        <f>E10+E11+E12</f>
        <v>15684627</v>
      </c>
      <c r="F13" s="471">
        <f>F10+F11+F12</f>
        <v>15684627</v>
      </c>
      <c r="G13" s="302">
        <f>G10+G11+G12</f>
        <v>15684627</v>
      </c>
    </row>
    <row r="14" spans="1:7" ht="15" customHeight="1">
      <c r="A14" s="283" t="s">
        <v>26</v>
      </c>
      <c r="B14" s="303" t="s">
        <v>372</v>
      </c>
      <c r="C14" s="304"/>
      <c r="D14" s="304"/>
      <c r="E14" s="305">
        <v>371512</v>
      </c>
      <c r="F14" s="472">
        <v>533932</v>
      </c>
      <c r="G14" s="306">
        <v>693322</v>
      </c>
    </row>
    <row r="15" spans="1:7" ht="15" customHeight="1">
      <c r="A15" s="283" t="s">
        <v>28</v>
      </c>
      <c r="B15" s="307" t="s">
        <v>373</v>
      </c>
      <c r="C15" s="308">
        <v>1125450</v>
      </c>
      <c r="D15" s="308">
        <v>1125450</v>
      </c>
      <c r="E15" s="309">
        <v>1125450</v>
      </c>
      <c r="F15" s="473">
        <v>1125450</v>
      </c>
      <c r="G15" s="310">
        <v>1125450</v>
      </c>
    </row>
    <row r="16" spans="1:7" ht="15" customHeight="1" thickBot="1">
      <c r="A16" s="293" t="s">
        <v>30</v>
      </c>
      <c r="B16" s="294" t="s">
        <v>374</v>
      </c>
      <c r="C16" s="295">
        <v>278870</v>
      </c>
      <c r="D16" s="296">
        <v>278870</v>
      </c>
      <c r="E16" s="311">
        <v>278870</v>
      </c>
      <c r="F16" s="474">
        <v>278870</v>
      </c>
      <c r="G16" s="312">
        <v>278870</v>
      </c>
    </row>
    <row r="17" spans="1:7" ht="15" customHeight="1" thickBot="1">
      <c r="A17" s="299" t="s">
        <v>24</v>
      </c>
      <c r="B17" s="300" t="s">
        <v>375</v>
      </c>
      <c r="C17" s="313">
        <f>SUM(C14:C16)</f>
        <v>1404320</v>
      </c>
      <c r="D17" s="313">
        <f>SUM(D14:D16)</f>
        <v>1404320</v>
      </c>
      <c r="E17" s="313">
        <f>SUM(E14:E16)</f>
        <v>1775832</v>
      </c>
      <c r="F17" s="475">
        <f>SUM(F14:F16)</f>
        <v>1938252</v>
      </c>
      <c r="G17" s="314">
        <f>SUM(G14:G16)</f>
        <v>2097642</v>
      </c>
    </row>
    <row r="18" spans="1:7" ht="15" customHeight="1" thickBot="1">
      <c r="A18" s="293" t="s">
        <v>291</v>
      </c>
      <c r="B18" s="315" t="s">
        <v>376</v>
      </c>
      <c r="C18" s="316"/>
      <c r="D18" s="316">
        <v>804840</v>
      </c>
      <c r="E18" s="297">
        <v>805000</v>
      </c>
      <c r="F18" s="470">
        <v>805000</v>
      </c>
      <c r="G18" s="298">
        <v>804840</v>
      </c>
    </row>
    <row r="19" spans="1:7" ht="15" customHeight="1" thickBot="1">
      <c r="A19" s="299" t="s">
        <v>80</v>
      </c>
      <c r="B19" s="300" t="s">
        <v>377</v>
      </c>
      <c r="C19" s="317"/>
      <c r="D19" s="301">
        <f>SUM(D18)</f>
        <v>804840</v>
      </c>
      <c r="E19" s="301">
        <f>SUM(E18)</f>
        <v>805000</v>
      </c>
      <c r="F19" s="471">
        <f>SUM(F18)</f>
        <v>805000</v>
      </c>
      <c r="G19" s="302">
        <f>SUM(G18)</f>
        <v>804840</v>
      </c>
    </row>
    <row r="20" spans="1:7" ht="15" customHeight="1">
      <c r="A20" s="283" t="s">
        <v>378</v>
      </c>
      <c r="B20" s="318" t="s">
        <v>379</v>
      </c>
      <c r="C20" s="319">
        <v>7296000</v>
      </c>
      <c r="D20" s="320">
        <v>7296000</v>
      </c>
      <c r="E20" s="321">
        <v>7296000</v>
      </c>
      <c r="F20" s="476">
        <v>7296000</v>
      </c>
      <c r="G20" s="322">
        <v>7822200</v>
      </c>
    </row>
    <row r="21" spans="1:7" ht="15" customHeight="1">
      <c r="A21" s="283" t="s">
        <v>380</v>
      </c>
      <c r="B21" s="323" t="s">
        <v>381</v>
      </c>
      <c r="C21" s="290">
        <v>918000</v>
      </c>
      <c r="D21" s="324">
        <v>918000</v>
      </c>
      <c r="E21" s="291">
        <v>918000</v>
      </c>
      <c r="F21" s="469">
        <v>918000</v>
      </c>
      <c r="G21" s="292">
        <v>918000</v>
      </c>
    </row>
    <row r="22" spans="1:7" ht="15" customHeight="1" thickBot="1">
      <c r="A22" s="293" t="s">
        <v>382</v>
      </c>
      <c r="B22" s="325" t="s">
        <v>383</v>
      </c>
      <c r="C22" s="296">
        <v>408000</v>
      </c>
      <c r="D22" s="296">
        <v>408000</v>
      </c>
      <c r="E22" s="311">
        <v>408000</v>
      </c>
      <c r="F22" s="474">
        <v>408000</v>
      </c>
      <c r="G22" s="312">
        <v>408000</v>
      </c>
    </row>
    <row r="23" spans="1:7" ht="15" customHeight="1" thickBot="1">
      <c r="A23" s="299" t="s">
        <v>82</v>
      </c>
      <c r="B23" s="300" t="s">
        <v>384</v>
      </c>
      <c r="C23" s="326">
        <f>C20+C21+C22</f>
        <v>8622000</v>
      </c>
      <c r="D23" s="326">
        <f>D20+D21+D22</f>
        <v>8622000</v>
      </c>
      <c r="E23" s="326">
        <f>E20+E21+E22</f>
        <v>8622000</v>
      </c>
      <c r="F23" s="477">
        <f>F20+F21+F22</f>
        <v>8622000</v>
      </c>
      <c r="G23" s="327">
        <f>G20+G21+G22</f>
        <v>9148200</v>
      </c>
    </row>
    <row r="24" spans="1:7" ht="15" customHeight="1">
      <c r="A24" s="328" t="s">
        <v>385</v>
      </c>
      <c r="B24" s="329" t="s">
        <v>386</v>
      </c>
      <c r="C24" s="304"/>
      <c r="D24" s="304">
        <v>15424500</v>
      </c>
      <c r="E24" s="305">
        <v>15424500</v>
      </c>
      <c r="F24" s="472">
        <v>15424500</v>
      </c>
      <c r="G24" s="306">
        <v>15424500</v>
      </c>
    </row>
    <row r="25" spans="1:7" ht="15" customHeight="1" thickBot="1">
      <c r="A25" s="330" t="s">
        <v>387</v>
      </c>
      <c r="B25" s="331" t="s">
        <v>388</v>
      </c>
      <c r="C25" s="332"/>
      <c r="D25" s="332"/>
      <c r="E25" s="333">
        <v>46592</v>
      </c>
      <c r="F25" s="478">
        <v>69888</v>
      </c>
      <c r="G25" s="334">
        <v>93186</v>
      </c>
    </row>
    <row r="26" spans="1:7" ht="15" customHeight="1" thickBot="1">
      <c r="A26" s="335" t="s">
        <v>84</v>
      </c>
      <c r="B26" s="300" t="s">
        <v>389</v>
      </c>
      <c r="C26" s="301">
        <f>SUM(C24:C25)</f>
        <v>0</v>
      </c>
      <c r="D26" s="301">
        <f>SUM(D24:D25)</f>
        <v>15424500</v>
      </c>
      <c r="E26" s="301">
        <f>SUM(E24:E25)</f>
        <v>15471092</v>
      </c>
      <c r="F26" s="471">
        <f>SUM(F24:F25)</f>
        <v>15494388</v>
      </c>
      <c r="G26" s="302">
        <f>SUM(G24:G25)</f>
        <v>15517686</v>
      </c>
    </row>
    <row r="27" spans="1:7" ht="15" customHeight="1">
      <c r="A27" s="328" t="s">
        <v>87</v>
      </c>
      <c r="B27" s="336" t="s">
        <v>390</v>
      </c>
      <c r="C27" s="337"/>
      <c r="D27" s="337"/>
      <c r="E27" s="338">
        <v>333783</v>
      </c>
      <c r="F27" s="479">
        <v>520854</v>
      </c>
      <c r="G27" s="339">
        <v>11531207</v>
      </c>
    </row>
    <row r="28" spans="1:7" ht="15" customHeight="1">
      <c r="A28" s="283" t="s">
        <v>90</v>
      </c>
      <c r="B28" s="340" t="s">
        <v>391</v>
      </c>
      <c r="C28" s="341"/>
      <c r="D28" s="341"/>
      <c r="E28" s="342">
        <v>946284</v>
      </c>
      <c r="F28" s="480">
        <v>1587140</v>
      </c>
      <c r="G28" s="343">
        <v>1914569</v>
      </c>
    </row>
    <row r="29" spans="1:7" ht="15" customHeight="1" thickBot="1">
      <c r="A29" s="344" t="s">
        <v>155</v>
      </c>
      <c r="B29" s="345" t="s">
        <v>392</v>
      </c>
      <c r="C29" s="346"/>
      <c r="D29" s="346"/>
      <c r="E29" s="347">
        <v>498000</v>
      </c>
      <c r="F29" s="481">
        <v>498000</v>
      </c>
      <c r="G29" s="348">
        <v>498000</v>
      </c>
    </row>
    <row r="30" spans="1:7" ht="15" customHeight="1" thickTop="1">
      <c r="A30" s="572" t="s">
        <v>393</v>
      </c>
      <c r="B30" s="572"/>
      <c r="C30" s="349">
        <f>C13+C17+C19+C23+C26+C27+C28+C29</f>
        <v>25098369</v>
      </c>
      <c r="D30" s="349">
        <f>D13+D17+D19+D23+D26+D27+D28+D29</f>
        <v>41327709</v>
      </c>
      <c r="E30" s="349">
        <f>E13+E17+E19+E23+E26+E27+E28+E29</f>
        <v>44136618</v>
      </c>
      <c r="F30" s="482">
        <f>F13+F17+F19+F23+F26+F27+F28+F29</f>
        <v>45150261</v>
      </c>
      <c r="G30" s="350">
        <f>G13+G17+G19+G23+G26+G27+G28+G29</f>
        <v>57196771</v>
      </c>
    </row>
    <row r="31" spans="1:7" ht="15" customHeight="1" thickBot="1">
      <c r="A31" s="573"/>
      <c r="B31" s="573"/>
      <c r="C31" s="351" t="s">
        <v>394</v>
      </c>
      <c r="D31" s="351" t="s">
        <v>395</v>
      </c>
      <c r="E31" s="352" t="s">
        <v>396</v>
      </c>
      <c r="F31" s="483" t="s">
        <v>397</v>
      </c>
      <c r="G31" s="353" t="s">
        <v>546</v>
      </c>
    </row>
    <row r="32" ht="12.75" thickTop="1"/>
  </sheetData>
  <sheetProtection selectLockedCells="1" selectUnlockedCells="1"/>
  <mergeCells count="5">
    <mergeCell ref="A30:B30"/>
    <mergeCell ref="A31:B31"/>
    <mergeCell ref="A1:G1"/>
    <mergeCell ref="A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">
      <selection activeCell="H2" sqref="H2"/>
    </sheetView>
  </sheetViews>
  <sheetFormatPr defaultColWidth="9.140625" defaultRowHeight="12.75"/>
  <cols>
    <col min="1" max="1" width="5.7109375" style="1" customWidth="1"/>
    <col min="2" max="2" width="40.421875" style="1" customWidth="1"/>
    <col min="3" max="3" width="9.7109375" style="1" customWidth="1"/>
    <col min="4" max="7" width="9.7109375" style="0" customWidth="1"/>
  </cols>
  <sheetData>
    <row r="1" spans="1:7" s="53" customFormat="1" ht="15" customHeight="1">
      <c r="A1" s="555" t="s">
        <v>422</v>
      </c>
      <c r="B1" s="555"/>
      <c r="C1" s="555"/>
      <c r="D1" s="555"/>
      <c r="E1" s="555"/>
      <c r="F1" s="555"/>
      <c r="G1" s="555"/>
    </row>
    <row r="2" spans="1:7" s="53" customFormat="1" ht="15" customHeight="1">
      <c r="A2" s="434"/>
      <c r="B2" s="434"/>
      <c r="C2" s="434"/>
      <c r="D2" s="434"/>
      <c r="E2" s="434"/>
      <c r="F2" s="434"/>
      <c r="G2" s="2" t="s">
        <v>529</v>
      </c>
    </row>
    <row r="3" spans="1:3" s="53" customFormat="1" ht="15" customHeight="1">
      <c r="A3" s="56"/>
      <c r="B3" s="56"/>
      <c r="C3" s="56"/>
    </row>
    <row r="4" ht="15" customHeight="1">
      <c r="G4" s="6" t="s">
        <v>2</v>
      </c>
    </row>
    <row r="5" spans="1:8" ht="27" customHeight="1">
      <c r="A5" s="246" t="s">
        <v>149</v>
      </c>
      <c r="B5" s="281" t="s">
        <v>343</v>
      </c>
      <c r="C5" s="232" t="s">
        <v>5</v>
      </c>
      <c r="D5" s="232" t="s">
        <v>6</v>
      </c>
      <c r="E5" s="232" t="s">
        <v>399</v>
      </c>
      <c r="F5" s="232" t="s">
        <v>547</v>
      </c>
      <c r="G5" s="158" t="s">
        <v>344</v>
      </c>
      <c r="H5" s="354"/>
    </row>
    <row r="6" spans="1:8" ht="15" customHeight="1">
      <c r="A6" s="248" t="s">
        <v>11</v>
      </c>
      <c r="B6" s="282" t="s">
        <v>12</v>
      </c>
      <c r="C6" s="249" t="s">
        <v>13</v>
      </c>
      <c r="D6" s="161" t="s">
        <v>14</v>
      </c>
      <c r="E6" s="161" t="s">
        <v>15</v>
      </c>
      <c r="F6" s="161" t="s">
        <v>16</v>
      </c>
      <c r="G6" s="162" t="s">
        <v>17</v>
      </c>
      <c r="H6" s="354"/>
    </row>
    <row r="7" spans="1:8" ht="6" customHeight="1">
      <c r="A7" s="53"/>
      <c r="B7" s="355"/>
      <c r="C7" s="356"/>
      <c r="D7" s="354"/>
      <c r="E7" s="354"/>
      <c r="F7" s="354"/>
      <c r="G7" s="354"/>
      <c r="H7" s="354"/>
    </row>
    <row r="8" spans="1:8" ht="15" customHeight="1">
      <c r="A8" s="575" t="s">
        <v>400</v>
      </c>
      <c r="B8" s="575"/>
      <c r="C8" s="357"/>
      <c r="D8" s="98"/>
      <c r="E8" s="98"/>
      <c r="F8" s="98"/>
      <c r="G8" s="98"/>
      <c r="H8" s="53"/>
    </row>
    <row r="9" spans="1:8" ht="15" customHeight="1">
      <c r="A9" s="358" t="s">
        <v>22</v>
      </c>
      <c r="B9" s="359" t="s">
        <v>401</v>
      </c>
      <c r="C9" s="65">
        <v>16107</v>
      </c>
      <c r="D9" s="65">
        <v>16107</v>
      </c>
      <c r="E9" s="65">
        <v>16107</v>
      </c>
      <c r="F9" s="65">
        <v>16107</v>
      </c>
      <c r="G9" s="66"/>
      <c r="H9" s="53"/>
    </row>
    <row r="10" spans="1:8" ht="15" customHeight="1">
      <c r="A10" s="60" t="s">
        <v>24</v>
      </c>
      <c r="B10" s="359" t="s">
        <v>402</v>
      </c>
      <c r="C10" s="65">
        <v>14677</v>
      </c>
      <c r="D10" s="65">
        <v>14677</v>
      </c>
      <c r="E10" s="65">
        <v>14677</v>
      </c>
      <c r="F10" s="65">
        <v>14677</v>
      </c>
      <c r="G10" s="66"/>
      <c r="H10" s="53"/>
    </row>
    <row r="11" spans="1:8" ht="15" customHeight="1">
      <c r="A11" s="60" t="s">
        <v>80</v>
      </c>
      <c r="B11" s="359" t="s">
        <v>403</v>
      </c>
      <c r="C11" s="65">
        <v>810</v>
      </c>
      <c r="D11" s="65">
        <v>810</v>
      </c>
      <c r="E11" s="65">
        <v>810</v>
      </c>
      <c r="F11" s="65">
        <v>810</v>
      </c>
      <c r="G11" s="66"/>
      <c r="H11" s="53"/>
    </row>
    <row r="12" spans="1:8" ht="15" customHeight="1">
      <c r="A12" s="60" t="s">
        <v>82</v>
      </c>
      <c r="B12" s="359" t="s">
        <v>404</v>
      </c>
      <c r="C12" s="65">
        <v>500</v>
      </c>
      <c r="D12" s="65">
        <v>500</v>
      </c>
      <c r="E12" s="65">
        <v>500</v>
      </c>
      <c r="F12" s="65">
        <v>500</v>
      </c>
      <c r="G12" s="66"/>
      <c r="H12" s="53"/>
    </row>
    <row r="13" spans="1:8" ht="15" customHeight="1">
      <c r="A13" s="60" t="s">
        <v>84</v>
      </c>
      <c r="B13" s="359" t="s">
        <v>405</v>
      </c>
      <c r="C13" s="65">
        <v>500</v>
      </c>
      <c r="D13" s="65">
        <v>500</v>
      </c>
      <c r="E13" s="65">
        <v>500</v>
      </c>
      <c r="F13" s="65">
        <v>500</v>
      </c>
      <c r="G13" s="66"/>
      <c r="H13" s="53"/>
    </row>
    <row r="14" spans="1:8" ht="15" customHeight="1">
      <c r="A14" s="60" t="s">
        <v>87</v>
      </c>
      <c r="B14" s="359" t="s">
        <v>406</v>
      </c>
      <c r="C14" s="65">
        <v>100</v>
      </c>
      <c r="D14" s="65">
        <v>100</v>
      </c>
      <c r="E14" s="65">
        <v>100</v>
      </c>
      <c r="F14" s="65">
        <v>100</v>
      </c>
      <c r="G14" s="66"/>
      <c r="H14" s="53"/>
    </row>
    <row r="15" spans="1:8" ht="15" customHeight="1">
      <c r="A15" s="60" t="s">
        <v>90</v>
      </c>
      <c r="B15" s="359" t="s">
        <v>407</v>
      </c>
      <c r="C15" s="65">
        <v>100</v>
      </c>
      <c r="D15" s="65">
        <v>100</v>
      </c>
      <c r="E15" s="65">
        <v>100</v>
      </c>
      <c r="F15" s="65">
        <v>100</v>
      </c>
      <c r="G15" s="66"/>
      <c r="H15" s="53"/>
    </row>
    <row r="16" spans="1:8" ht="15" customHeight="1">
      <c r="A16" s="21" t="s">
        <v>155</v>
      </c>
      <c r="B16" s="360" t="s">
        <v>408</v>
      </c>
      <c r="C16" s="137">
        <v>360</v>
      </c>
      <c r="D16" s="361">
        <v>360</v>
      </c>
      <c r="E16" s="361">
        <v>360</v>
      </c>
      <c r="F16" s="361">
        <v>360</v>
      </c>
      <c r="G16" s="362"/>
      <c r="H16" s="53"/>
    </row>
    <row r="17" spans="1:8" ht="15" customHeight="1">
      <c r="A17" s="574" t="s">
        <v>272</v>
      </c>
      <c r="B17" s="574"/>
      <c r="C17" s="363">
        <f>SUM(C9:C16)</f>
        <v>33154</v>
      </c>
      <c r="D17" s="363">
        <f>SUM(D9:D16)</f>
        <v>33154</v>
      </c>
      <c r="E17" s="363">
        <f>SUM(E9:E16)</f>
        <v>33154</v>
      </c>
      <c r="F17" s="363">
        <f>SUM(F9:F16)</f>
        <v>33154</v>
      </c>
      <c r="G17" s="364">
        <f>F23/C23</f>
        <v>1</v>
      </c>
      <c r="H17" s="53"/>
    </row>
    <row r="18" spans="1:8" ht="6" customHeight="1">
      <c r="A18" s="53"/>
      <c r="B18" s="229"/>
      <c r="C18" s="56"/>
      <c r="D18" s="56"/>
      <c r="E18" s="56"/>
      <c r="F18" s="56"/>
      <c r="G18" s="56"/>
      <c r="H18" s="53"/>
    </row>
    <row r="19" spans="1:8" ht="15" customHeight="1">
      <c r="A19" s="575" t="s">
        <v>409</v>
      </c>
      <c r="B19" s="575"/>
      <c r="C19" s="98"/>
      <c r="D19" s="98"/>
      <c r="E19" s="98"/>
      <c r="F19" s="98"/>
      <c r="G19" s="98"/>
      <c r="H19" s="53"/>
    </row>
    <row r="20" spans="1:8" ht="15" customHeight="1">
      <c r="A20" s="358" t="s">
        <v>22</v>
      </c>
      <c r="B20" s="359" t="s">
        <v>410</v>
      </c>
      <c r="C20" s="65">
        <v>80</v>
      </c>
      <c r="D20" s="65">
        <v>80</v>
      </c>
      <c r="E20" s="65">
        <v>80</v>
      </c>
      <c r="F20" s="65">
        <v>80</v>
      </c>
      <c r="G20" s="66"/>
      <c r="H20" s="53"/>
    </row>
    <row r="21" spans="1:8" ht="15" customHeight="1">
      <c r="A21" s="60" t="s">
        <v>24</v>
      </c>
      <c r="B21" s="359" t="s">
        <v>411</v>
      </c>
      <c r="C21" s="65">
        <v>5500</v>
      </c>
      <c r="D21" s="65">
        <v>5500</v>
      </c>
      <c r="E21" s="65">
        <v>13290</v>
      </c>
      <c r="F21" s="65">
        <v>13290</v>
      </c>
      <c r="G21" s="66"/>
      <c r="H21" s="53"/>
    </row>
    <row r="22" spans="1:8" ht="15" customHeight="1">
      <c r="A22" s="60" t="s">
        <v>80</v>
      </c>
      <c r="B22" s="359" t="s">
        <v>412</v>
      </c>
      <c r="C22" s="65">
        <v>100</v>
      </c>
      <c r="D22" s="65">
        <v>100</v>
      </c>
      <c r="E22" s="65">
        <v>100</v>
      </c>
      <c r="F22" s="65">
        <v>100</v>
      </c>
      <c r="G22" s="66"/>
      <c r="H22" s="53"/>
    </row>
    <row r="23" spans="1:8" ht="15" customHeight="1">
      <c r="A23" s="60" t="s">
        <v>82</v>
      </c>
      <c r="B23" s="359" t="s">
        <v>413</v>
      </c>
      <c r="C23" s="65">
        <v>1750</v>
      </c>
      <c r="D23" s="65">
        <v>1750</v>
      </c>
      <c r="E23" s="65">
        <v>1750</v>
      </c>
      <c r="F23" s="65">
        <v>1750</v>
      </c>
      <c r="G23" s="66"/>
      <c r="H23" s="53"/>
    </row>
    <row r="24" spans="1:8" ht="15" customHeight="1">
      <c r="A24" s="60" t="s">
        <v>84</v>
      </c>
      <c r="B24" s="359" t="s">
        <v>414</v>
      </c>
      <c r="C24" s="65">
        <v>100</v>
      </c>
      <c r="D24" s="65">
        <v>100</v>
      </c>
      <c r="E24" s="65">
        <v>100</v>
      </c>
      <c r="F24" s="65">
        <v>100</v>
      </c>
      <c r="G24" s="66"/>
      <c r="H24" s="53"/>
    </row>
    <row r="25" spans="1:8" ht="15" customHeight="1">
      <c r="A25" s="60" t="s">
        <v>87</v>
      </c>
      <c r="B25" s="359" t="s">
        <v>415</v>
      </c>
      <c r="C25" s="65">
        <v>200</v>
      </c>
      <c r="D25" s="65">
        <v>200</v>
      </c>
      <c r="E25" s="65">
        <v>200</v>
      </c>
      <c r="F25" s="65">
        <v>200</v>
      </c>
      <c r="G25" s="66"/>
      <c r="H25" s="53"/>
    </row>
    <row r="26" spans="1:8" ht="15" customHeight="1">
      <c r="A26" s="60" t="s">
        <v>90</v>
      </c>
      <c r="B26" s="359" t="s">
        <v>416</v>
      </c>
      <c r="C26" s="65">
        <v>100</v>
      </c>
      <c r="D26" s="65">
        <v>100</v>
      </c>
      <c r="E26" s="65">
        <v>100</v>
      </c>
      <c r="F26" s="65">
        <v>100</v>
      </c>
      <c r="G26" s="66"/>
      <c r="H26" s="53"/>
    </row>
    <row r="27" spans="1:8" ht="15" customHeight="1">
      <c r="A27" s="60" t="s">
        <v>155</v>
      </c>
      <c r="B27" s="359" t="s">
        <v>417</v>
      </c>
      <c r="C27" s="65">
        <v>100</v>
      </c>
      <c r="D27" s="65">
        <v>100</v>
      </c>
      <c r="E27" s="65">
        <v>100</v>
      </c>
      <c r="F27" s="65">
        <v>100</v>
      </c>
      <c r="G27" s="66"/>
      <c r="H27" s="53"/>
    </row>
    <row r="28" spans="1:8" ht="15" customHeight="1">
      <c r="A28" s="60" t="s">
        <v>200</v>
      </c>
      <c r="B28" s="359" t="s">
        <v>418</v>
      </c>
      <c r="C28" s="65">
        <v>100</v>
      </c>
      <c r="D28" s="65">
        <v>100</v>
      </c>
      <c r="E28" s="65">
        <v>100</v>
      </c>
      <c r="F28" s="65">
        <v>100</v>
      </c>
      <c r="G28" s="66"/>
      <c r="H28" s="53"/>
    </row>
    <row r="29" spans="1:8" ht="15" customHeight="1">
      <c r="A29" s="216" t="s">
        <v>202</v>
      </c>
      <c r="B29" s="365" t="s">
        <v>419</v>
      </c>
      <c r="C29" s="366"/>
      <c r="D29" s="366">
        <v>100</v>
      </c>
      <c r="E29" s="366">
        <v>100</v>
      </c>
      <c r="F29" s="366">
        <v>100</v>
      </c>
      <c r="G29" s="367"/>
      <c r="H29" s="53"/>
    </row>
    <row r="30" spans="1:8" ht="15" customHeight="1">
      <c r="A30" s="574" t="s">
        <v>272</v>
      </c>
      <c r="B30" s="574"/>
      <c r="C30" s="363">
        <f>SUM(C20:C29)</f>
        <v>8030</v>
      </c>
      <c r="D30" s="363">
        <f>SUM(D20:D29)</f>
        <v>8130</v>
      </c>
      <c r="E30" s="363">
        <f>SUM(E20:E29)</f>
        <v>15920</v>
      </c>
      <c r="F30" s="363">
        <f>SUM(F20:F29)</f>
        <v>15920</v>
      </c>
      <c r="G30" s="364">
        <f>F30/C30</f>
        <v>1.9825653798256537</v>
      </c>
      <c r="H30" s="53"/>
    </row>
    <row r="31" spans="1:8" ht="6" customHeight="1">
      <c r="A31" s="53"/>
      <c r="B31" s="229"/>
      <c r="C31" s="229"/>
      <c r="D31" s="56"/>
      <c r="E31" s="56"/>
      <c r="F31" s="56"/>
      <c r="G31" s="56"/>
      <c r="H31" s="53"/>
    </row>
    <row r="32" spans="1:8" ht="15" customHeight="1" thickBot="1">
      <c r="A32" s="575" t="s">
        <v>420</v>
      </c>
      <c r="B32" s="575"/>
      <c r="C32" s="368"/>
      <c r="D32" s="56"/>
      <c r="E32" s="56"/>
      <c r="F32" s="56"/>
      <c r="G32" s="56"/>
      <c r="H32" s="53"/>
    </row>
    <row r="33" spans="1:8" ht="15" customHeight="1" thickTop="1">
      <c r="A33" s="484" t="s">
        <v>22</v>
      </c>
      <c r="B33" s="485" t="s">
        <v>421</v>
      </c>
      <c r="C33" s="486">
        <v>1820</v>
      </c>
      <c r="D33" s="486">
        <v>1820</v>
      </c>
      <c r="E33" s="486">
        <v>1820</v>
      </c>
      <c r="F33" s="486">
        <v>1820</v>
      </c>
      <c r="G33" s="487"/>
      <c r="H33" s="53"/>
    </row>
    <row r="34" spans="1:8" ht="15" customHeight="1" thickBot="1">
      <c r="A34" s="216" t="s">
        <v>24</v>
      </c>
      <c r="B34" s="365" t="s">
        <v>548</v>
      </c>
      <c r="C34" s="366"/>
      <c r="D34" s="366"/>
      <c r="E34" s="366"/>
      <c r="F34" s="366">
        <v>10447</v>
      </c>
      <c r="G34" s="367"/>
      <c r="H34" s="53"/>
    </row>
    <row r="35" spans="1:7" ht="15" customHeight="1" thickBot="1" thickTop="1">
      <c r="A35" s="574" t="s">
        <v>272</v>
      </c>
      <c r="B35" s="574"/>
      <c r="C35" s="363">
        <f>SUM(C33)</f>
        <v>1820</v>
      </c>
      <c r="D35" s="363">
        <f>SUM(D33)</f>
        <v>1820</v>
      </c>
      <c r="E35" s="363">
        <f>SUM(E33)</f>
        <v>1820</v>
      </c>
      <c r="F35" s="363">
        <f>SUM(F33:F34)</f>
        <v>12267</v>
      </c>
      <c r="G35" s="364">
        <f>F35/C35</f>
        <v>6.74010989010989</v>
      </c>
    </row>
  </sheetData>
  <sheetProtection selectLockedCells="1" selectUnlockedCells="1"/>
  <mergeCells count="7">
    <mergeCell ref="A30:B30"/>
    <mergeCell ref="A32:B32"/>
    <mergeCell ref="A35:B35"/>
    <mergeCell ref="A1:G1"/>
    <mergeCell ref="A8:B8"/>
    <mergeCell ref="A17:B17"/>
    <mergeCell ref="A19:B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5.7109375" style="1" customWidth="1"/>
    <col min="2" max="4" width="10.7109375" style="1" customWidth="1"/>
  </cols>
  <sheetData>
    <row r="1" spans="1:4" s="53" customFormat="1" ht="15" customHeight="1">
      <c r="A1" s="526" t="s">
        <v>431</v>
      </c>
      <c r="B1" s="526"/>
      <c r="C1" s="526"/>
      <c r="D1" s="526"/>
    </row>
    <row r="2" spans="1:4" s="53" customFormat="1" ht="15" customHeight="1">
      <c r="A2" s="434"/>
      <c r="B2" s="434"/>
      <c r="C2" s="434"/>
      <c r="D2" s="2" t="s">
        <v>529</v>
      </c>
    </row>
    <row r="3" spans="1:4" s="53" customFormat="1" ht="15" customHeight="1">
      <c r="A3" s="56"/>
      <c r="B3" s="56"/>
      <c r="C3" s="56"/>
      <c r="D3" s="56"/>
    </row>
    <row r="4" spans="1:4" s="53" customFormat="1" ht="15" customHeight="1">
      <c r="A4" s="556" t="s">
        <v>549</v>
      </c>
      <c r="B4" s="556"/>
      <c r="C4" s="556"/>
      <c r="D4" s="556"/>
    </row>
    <row r="5" spans="1:4" s="53" customFormat="1" ht="15" customHeight="1">
      <c r="A5" s="556" t="s">
        <v>550</v>
      </c>
      <c r="B5" s="556"/>
      <c r="C5" s="556"/>
      <c r="D5" s="556"/>
    </row>
    <row r="6" ht="15" customHeight="1"/>
    <row r="7" spans="1:4" s="53" customFormat="1" ht="15" customHeight="1">
      <c r="A7" s="56" t="s">
        <v>551</v>
      </c>
      <c r="B7" s="56"/>
      <c r="C7" s="56"/>
      <c r="D7" s="56"/>
    </row>
    <row r="8" spans="1:4" s="53" customFormat="1" ht="9" customHeight="1" thickBot="1">
      <c r="A8" s="56"/>
      <c r="B8" s="56"/>
      <c r="C8" s="56"/>
      <c r="D8" s="56"/>
    </row>
    <row r="9" spans="1:4" s="53" customFormat="1" ht="15" customHeight="1" thickBot="1" thickTop="1">
      <c r="A9" s="488" t="s">
        <v>4</v>
      </c>
      <c r="B9" s="10" t="s">
        <v>552</v>
      </c>
      <c r="C9" s="10" t="s">
        <v>552</v>
      </c>
      <c r="D9" s="10" t="s">
        <v>552</v>
      </c>
    </row>
    <row r="10" spans="1:4" s="53" customFormat="1" ht="15" customHeight="1" thickBot="1" thickTop="1">
      <c r="A10" s="488" t="s">
        <v>553</v>
      </c>
      <c r="B10" s="489">
        <v>0</v>
      </c>
      <c r="C10" s="489">
        <v>0</v>
      </c>
      <c r="D10" s="489">
        <v>0</v>
      </c>
    </row>
    <row r="11" spans="1:4" s="53" customFormat="1" ht="15" customHeight="1" thickBot="1" thickTop="1">
      <c r="A11" s="490" t="s">
        <v>272</v>
      </c>
      <c r="B11" s="15">
        <v>0</v>
      </c>
      <c r="C11" s="15">
        <v>0</v>
      </c>
      <c r="D11" s="15">
        <v>0</v>
      </c>
    </row>
    <row r="12" spans="1:4" s="53" customFormat="1" ht="15" customHeight="1" thickTop="1">
      <c r="A12" s="491"/>
      <c r="B12" s="56"/>
      <c r="C12" s="56"/>
      <c r="D12" s="56"/>
    </row>
    <row r="13" spans="1:4" s="53" customFormat="1" ht="15" customHeight="1">
      <c r="A13" s="56"/>
      <c r="B13" s="56"/>
      <c r="C13" s="56"/>
      <c r="D13" s="56"/>
    </row>
    <row r="14" spans="1:4" s="53" customFormat="1" ht="15" customHeight="1">
      <c r="A14" s="56" t="s">
        <v>554</v>
      </c>
      <c r="B14" s="56"/>
      <c r="C14" s="56"/>
      <c r="D14" s="56"/>
    </row>
    <row r="15" spans="2:4" s="53" customFormat="1" ht="8.25" customHeight="1" thickBot="1">
      <c r="B15" s="56"/>
      <c r="C15" s="56"/>
      <c r="D15" s="56"/>
    </row>
    <row r="16" spans="1:4" s="53" customFormat="1" ht="15" customHeight="1" thickBot="1" thickTop="1">
      <c r="A16" s="488" t="s">
        <v>4</v>
      </c>
      <c r="B16" s="499" t="s">
        <v>552</v>
      </c>
      <c r="C16" s="499" t="s">
        <v>552</v>
      </c>
      <c r="D16" s="499" t="s">
        <v>552</v>
      </c>
    </row>
    <row r="17" spans="1:4" s="53" customFormat="1" ht="15" customHeight="1" thickTop="1">
      <c r="A17" s="492" t="s">
        <v>29</v>
      </c>
      <c r="B17" s="493">
        <v>58100</v>
      </c>
      <c r="C17" s="493">
        <v>66156</v>
      </c>
      <c r="D17" s="493">
        <v>72873</v>
      </c>
    </row>
    <row r="18" spans="1:4" s="53" customFormat="1" ht="22.5">
      <c r="A18" s="494" t="s">
        <v>555</v>
      </c>
      <c r="B18" s="495"/>
      <c r="C18" s="495"/>
      <c r="D18" s="495"/>
    </row>
    <row r="19" spans="1:4" s="53" customFormat="1" ht="15" customHeight="1">
      <c r="A19" s="494" t="s">
        <v>556</v>
      </c>
      <c r="B19" s="495"/>
      <c r="C19" s="495"/>
      <c r="D19" s="495"/>
    </row>
    <row r="20" spans="1:4" s="53" customFormat="1" ht="15" customHeight="1">
      <c r="A20" s="494" t="s">
        <v>557</v>
      </c>
      <c r="B20" s="495"/>
      <c r="C20" s="495"/>
      <c r="D20" s="495"/>
    </row>
    <row r="21" spans="1:4" s="53" customFormat="1" ht="15" customHeight="1" thickBot="1">
      <c r="A21" s="496" t="s">
        <v>558</v>
      </c>
      <c r="B21" s="497">
        <v>206</v>
      </c>
      <c r="C21" s="497">
        <v>206</v>
      </c>
      <c r="D21" s="497">
        <v>186</v>
      </c>
    </row>
    <row r="22" spans="1:4" s="53" customFormat="1" ht="15" customHeight="1" thickBot="1" thickTop="1">
      <c r="A22" s="490" t="s">
        <v>272</v>
      </c>
      <c r="B22" s="498">
        <f>SUM(B17:B21)</f>
        <v>58306</v>
      </c>
      <c r="C22" s="498">
        <f>SUM(C17:C21)</f>
        <v>66362</v>
      </c>
      <c r="D22" s="498">
        <f>SUM(D17:D21)</f>
        <v>73059</v>
      </c>
    </row>
    <row r="23" spans="1:4" s="53" customFormat="1" ht="15" customHeight="1" thickTop="1">
      <c r="A23" s="229"/>
      <c r="B23" s="56"/>
      <c r="C23" s="56"/>
      <c r="D23" s="56"/>
    </row>
    <row r="24" spans="1:4" s="53" customFormat="1" ht="15" customHeight="1">
      <c r="A24" s="56" t="s">
        <v>559</v>
      </c>
      <c r="B24" s="56"/>
      <c r="C24" s="56"/>
      <c r="D24" s="56"/>
    </row>
    <row r="25" spans="2:4" s="53" customFormat="1" ht="9" customHeight="1" thickBot="1">
      <c r="B25" s="56"/>
      <c r="C25" s="56"/>
      <c r="D25" s="56"/>
    </row>
    <row r="26" spans="1:4" s="53" customFormat="1" ht="15" customHeight="1" thickBot="1" thickTop="1">
      <c r="A26" s="488" t="s">
        <v>4</v>
      </c>
      <c r="B26" s="499" t="s">
        <v>552</v>
      </c>
      <c r="C26" s="499" t="s">
        <v>552</v>
      </c>
      <c r="D26" s="499" t="s">
        <v>552</v>
      </c>
    </row>
    <row r="27" spans="1:4" s="53" customFormat="1" ht="15" customHeight="1" thickTop="1">
      <c r="A27" s="492" t="s">
        <v>560</v>
      </c>
      <c r="B27" s="493">
        <v>29153</v>
      </c>
      <c r="C27" s="493">
        <f>C22*0.5</f>
        <v>33181</v>
      </c>
      <c r="D27" s="493">
        <f>D22*0.5</f>
        <v>36529.5</v>
      </c>
    </row>
    <row r="28" spans="1:4" s="53" customFormat="1" ht="12.75" thickBot="1">
      <c r="A28" s="496" t="s">
        <v>561</v>
      </c>
      <c r="B28" s="497">
        <v>0</v>
      </c>
      <c r="C28" s="497">
        <v>0</v>
      </c>
      <c r="D28" s="497">
        <v>0</v>
      </c>
    </row>
    <row r="29" spans="1:4" s="53" customFormat="1" ht="24" thickBot="1" thickTop="1">
      <c r="A29" s="490" t="s">
        <v>562</v>
      </c>
      <c r="B29" s="498">
        <f>SUM(B27:B28)</f>
        <v>29153</v>
      </c>
      <c r="C29" s="498">
        <f>SUM(C27:C28)</f>
        <v>33181</v>
      </c>
      <c r="D29" s="498">
        <f>SUM(D27:D28)</f>
        <v>36529.5</v>
      </c>
    </row>
    <row r="30" ht="12.75" thickTop="1"/>
  </sheetData>
  <sheetProtection selectLockedCells="1" selectUnlockedCells="1"/>
  <mergeCells count="3">
    <mergeCell ref="A1:D1"/>
    <mergeCell ref="A4:D4"/>
    <mergeCell ref="A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9" width="9.7109375" style="1" customWidth="1"/>
    <col min="10" max="13" width="9.140625" style="1" customWidth="1"/>
  </cols>
  <sheetData>
    <row r="1" spans="1:9" ht="15" customHeight="1">
      <c r="A1" s="526" t="s">
        <v>468</v>
      </c>
      <c r="B1" s="526"/>
      <c r="C1" s="526"/>
      <c r="D1" s="526"/>
      <c r="E1" s="526"/>
      <c r="F1" s="526"/>
      <c r="G1" s="526"/>
      <c r="H1" s="526"/>
      <c r="I1" s="526"/>
    </row>
    <row r="2" spans="1:13" ht="15" customHeight="1">
      <c r="A2" s="434"/>
      <c r="B2" s="434"/>
      <c r="C2" s="434"/>
      <c r="D2" s="434"/>
      <c r="E2" s="434"/>
      <c r="F2" s="434"/>
      <c r="G2" s="434"/>
      <c r="H2" s="434"/>
      <c r="I2" s="2" t="s">
        <v>529</v>
      </c>
      <c r="J2" s="280"/>
      <c r="K2" s="280"/>
      <c r="L2" s="280"/>
      <c r="M2" s="280"/>
    </row>
    <row r="3" ht="15" customHeight="1">
      <c r="A3" s="3"/>
    </row>
    <row r="4" spans="1:9" ht="15" customHeight="1">
      <c r="A4" s="547" t="s">
        <v>423</v>
      </c>
      <c r="B4" s="547"/>
      <c r="C4" s="547"/>
      <c r="D4" s="547"/>
      <c r="E4" s="547"/>
      <c r="F4" s="547"/>
      <c r="G4" s="547"/>
      <c r="H4" s="547"/>
      <c r="I4" s="547"/>
    </row>
    <row r="5" ht="15" customHeight="1"/>
    <row r="6" spans="1:9" ht="15" customHeight="1">
      <c r="A6" s="369"/>
      <c r="I6" s="6" t="s">
        <v>2</v>
      </c>
    </row>
    <row r="7" spans="1:13" s="53" customFormat="1" ht="34.5">
      <c r="A7" s="370" t="s">
        <v>342</v>
      </c>
      <c r="B7" s="371" t="s">
        <v>4</v>
      </c>
      <c r="C7" s="371" t="s">
        <v>424</v>
      </c>
      <c r="D7" s="371" t="s">
        <v>6</v>
      </c>
      <c r="E7" s="371" t="s">
        <v>7</v>
      </c>
      <c r="F7" s="371" t="s">
        <v>8</v>
      </c>
      <c r="G7" s="371" t="s">
        <v>528</v>
      </c>
      <c r="H7" s="372" t="s">
        <v>425</v>
      </c>
      <c r="I7" s="371" t="s">
        <v>426</v>
      </c>
      <c r="J7" s="56"/>
      <c r="K7" s="56"/>
      <c r="L7" s="56"/>
      <c r="M7" s="56"/>
    </row>
    <row r="8" spans="1:13" s="53" customFormat="1" ht="15" customHeight="1">
      <c r="A8" s="373" t="s">
        <v>11</v>
      </c>
      <c r="B8" s="374" t="s">
        <v>12</v>
      </c>
      <c r="C8" s="375" t="s">
        <v>13</v>
      </c>
      <c r="D8" s="376" t="s">
        <v>14</v>
      </c>
      <c r="E8" s="376" t="s">
        <v>15</v>
      </c>
      <c r="F8" s="376" t="s">
        <v>16</v>
      </c>
      <c r="G8" s="376" t="s">
        <v>17</v>
      </c>
      <c r="H8" s="376" t="s">
        <v>18</v>
      </c>
      <c r="I8" s="377" t="s">
        <v>20</v>
      </c>
      <c r="J8" s="56"/>
      <c r="K8" s="56"/>
      <c r="L8" s="56"/>
      <c r="M8" s="56"/>
    </row>
    <row r="9" spans="1:13" s="53" customFormat="1" ht="15" customHeight="1">
      <c r="A9" s="578" t="s">
        <v>19</v>
      </c>
      <c r="B9" s="578"/>
      <c r="C9" s="578"/>
      <c r="D9" s="578"/>
      <c r="E9" s="578"/>
      <c r="F9" s="578"/>
      <c r="G9" s="578"/>
      <c r="H9" s="578"/>
      <c r="I9" s="578"/>
      <c r="J9" s="56"/>
      <c r="K9" s="56"/>
      <c r="L9" s="56"/>
      <c r="M9" s="56"/>
    </row>
    <row r="10" spans="1:13" s="53" customFormat="1" ht="15" customHeight="1">
      <c r="A10" s="378" t="s">
        <v>20</v>
      </c>
      <c r="B10" s="379" t="s">
        <v>311</v>
      </c>
      <c r="C10" s="176">
        <v>25098</v>
      </c>
      <c r="D10" s="176">
        <v>41328</v>
      </c>
      <c r="E10" s="176">
        <v>44138</v>
      </c>
      <c r="F10" s="176">
        <v>45151</v>
      </c>
      <c r="G10" s="176">
        <v>57196</v>
      </c>
      <c r="H10" s="176">
        <v>19000</v>
      </c>
      <c r="I10" s="176">
        <v>18500</v>
      </c>
      <c r="J10" s="56"/>
      <c r="K10" s="56"/>
      <c r="L10" s="56"/>
      <c r="M10" s="56"/>
    </row>
    <row r="11" spans="1:13" s="53" customFormat="1" ht="15" customHeight="1">
      <c r="A11" s="378" t="s">
        <v>34</v>
      </c>
      <c r="B11" s="379" t="s">
        <v>313</v>
      </c>
      <c r="C11" s="176">
        <v>9643</v>
      </c>
      <c r="D11" s="176">
        <v>9643</v>
      </c>
      <c r="E11" s="176">
        <v>9643</v>
      </c>
      <c r="F11" s="176">
        <v>11013</v>
      </c>
      <c r="G11" s="176">
        <v>10061</v>
      </c>
      <c r="H11" s="176">
        <v>2500</v>
      </c>
      <c r="I11" s="176">
        <v>2500</v>
      </c>
      <c r="J11" s="56"/>
      <c r="K11" s="56"/>
      <c r="L11" s="56"/>
      <c r="M11" s="56"/>
    </row>
    <row r="12" spans="1:13" s="53" customFormat="1" ht="15" customHeight="1">
      <c r="A12" s="378" t="s">
        <v>38</v>
      </c>
      <c r="B12" s="379" t="s">
        <v>25</v>
      </c>
      <c r="C12" s="176">
        <v>59906</v>
      </c>
      <c r="D12" s="176">
        <v>59906</v>
      </c>
      <c r="E12" s="176">
        <v>59906</v>
      </c>
      <c r="F12" s="176">
        <v>67962</v>
      </c>
      <c r="G12" s="176">
        <v>74531</v>
      </c>
      <c r="H12" s="176">
        <v>82000</v>
      </c>
      <c r="I12" s="176">
        <v>88000</v>
      </c>
      <c r="J12" s="56"/>
      <c r="K12" s="56"/>
      <c r="L12" s="56"/>
      <c r="M12" s="56"/>
    </row>
    <row r="13" spans="1:13" s="53" customFormat="1" ht="15" customHeight="1">
      <c r="A13" s="378" t="s">
        <v>40</v>
      </c>
      <c r="B13" s="379" t="s">
        <v>325</v>
      </c>
      <c r="C13" s="176">
        <v>45552</v>
      </c>
      <c r="D13" s="176">
        <v>45552</v>
      </c>
      <c r="E13" s="176">
        <v>45552</v>
      </c>
      <c r="F13" s="176">
        <v>61861</v>
      </c>
      <c r="G13" s="176">
        <v>65570</v>
      </c>
      <c r="H13" s="176">
        <v>47000</v>
      </c>
      <c r="I13" s="176">
        <v>46500</v>
      </c>
      <c r="J13" s="56"/>
      <c r="K13" s="56"/>
      <c r="L13" s="56"/>
      <c r="M13" s="56"/>
    </row>
    <row r="14" spans="1:13" s="53" customFormat="1" ht="15" customHeight="1">
      <c r="A14" s="378" t="s">
        <v>44</v>
      </c>
      <c r="B14" s="379" t="s">
        <v>427</v>
      </c>
      <c r="C14" s="176">
        <v>17314</v>
      </c>
      <c r="D14" s="176">
        <v>17314</v>
      </c>
      <c r="E14" s="176">
        <v>17314</v>
      </c>
      <c r="F14" s="176">
        <v>17856</v>
      </c>
      <c r="G14" s="176">
        <v>7107</v>
      </c>
      <c r="H14" s="176">
        <v>10000</v>
      </c>
      <c r="I14" s="176">
        <v>10000</v>
      </c>
      <c r="J14" s="56"/>
      <c r="K14" s="56"/>
      <c r="L14" s="56"/>
      <c r="M14" s="56"/>
    </row>
    <row r="15" spans="1:13" s="53" customFormat="1" ht="15" customHeight="1">
      <c r="A15" s="378" t="s">
        <v>49</v>
      </c>
      <c r="B15" s="379" t="s">
        <v>338</v>
      </c>
      <c r="C15" s="176">
        <v>130979</v>
      </c>
      <c r="D15" s="176">
        <v>132226</v>
      </c>
      <c r="E15" s="176">
        <v>132226</v>
      </c>
      <c r="F15" s="176">
        <v>132226</v>
      </c>
      <c r="G15" s="176">
        <v>132226</v>
      </c>
      <c r="H15" s="176">
        <v>90000</v>
      </c>
      <c r="I15" s="176">
        <v>95000</v>
      </c>
      <c r="J15" s="56"/>
      <c r="K15" s="56"/>
      <c r="L15" s="56"/>
      <c r="M15" s="56"/>
    </row>
    <row r="16" spans="1:13" s="53" customFormat="1" ht="15" customHeight="1">
      <c r="A16" s="576" t="s">
        <v>428</v>
      </c>
      <c r="B16" s="576"/>
      <c r="C16" s="380">
        <f aca="true" t="shared" si="0" ref="C16:I16">SUM(C10:C15)</f>
        <v>288492</v>
      </c>
      <c r="D16" s="380">
        <f t="shared" si="0"/>
        <v>305969</v>
      </c>
      <c r="E16" s="380">
        <f t="shared" si="0"/>
        <v>308779</v>
      </c>
      <c r="F16" s="380">
        <f t="shared" si="0"/>
        <v>336069</v>
      </c>
      <c r="G16" s="380">
        <f t="shared" si="0"/>
        <v>346691</v>
      </c>
      <c r="H16" s="380">
        <f t="shared" si="0"/>
        <v>250500</v>
      </c>
      <c r="I16" s="380">
        <f t="shared" si="0"/>
        <v>260500</v>
      </c>
      <c r="J16" s="56"/>
      <c r="K16" s="56"/>
      <c r="L16" s="56"/>
      <c r="M16" s="56"/>
    </row>
    <row r="17" spans="1:13" s="53" customFormat="1" ht="15" customHeight="1">
      <c r="A17" s="577" t="s">
        <v>64</v>
      </c>
      <c r="B17" s="577"/>
      <c r="C17" s="577"/>
      <c r="D17" s="577"/>
      <c r="E17" s="577"/>
      <c r="F17" s="577"/>
      <c r="G17" s="577"/>
      <c r="H17" s="577"/>
      <c r="I17" s="577"/>
      <c r="J17" s="56"/>
      <c r="K17" s="56"/>
      <c r="L17" s="56"/>
      <c r="M17" s="56"/>
    </row>
    <row r="18" spans="1:13" s="53" customFormat="1" ht="15" customHeight="1">
      <c r="A18" s="378" t="s">
        <v>20</v>
      </c>
      <c r="B18" s="379" t="s">
        <v>65</v>
      </c>
      <c r="C18" s="176">
        <v>166449</v>
      </c>
      <c r="D18" s="176">
        <v>166449</v>
      </c>
      <c r="E18" s="176">
        <v>166894</v>
      </c>
      <c r="F18" s="176">
        <v>180281</v>
      </c>
      <c r="G18" s="176">
        <v>179098</v>
      </c>
      <c r="H18" s="176">
        <v>172900</v>
      </c>
      <c r="I18" s="176">
        <v>181400</v>
      </c>
      <c r="J18" s="56"/>
      <c r="K18" s="56"/>
      <c r="L18" s="56"/>
      <c r="M18" s="56"/>
    </row>
    <row r="19" spans="1:13" s="53" customFormat="1" ht="15" customHeight="1">
      <c r="A19" s="378" t="s">
        <v>34</v>
      </c>
      <c r="B19" s="379" t="s">
        <v>66</v>
      </c>
      <c r="C19" s="176">
        <v>67199</v>
      </c>
      <c r="D19" s="176">
        <v>67199</v>
      </c>
      <c r="E19" s="176">
        <v>72199</v>
      </c>
      <c r="F19" s="176">
        <v>86102</v>
      </c>
      <c r="G19" s="176">
        <v>97907</v>
      </c>
      <c r="H19" s="176">
        <v>42200</v>
      </c>
      <c r="I19" s="176">
        <v>48700</v>
      </c>
      <c r="J19" s="56"/>
      <c r="K19" s="56"/>
      <c r="L19" s="56"/>
      <c r="M19" s="56"/>
    </row>
    <row r="20" spans="1:13" s="53" customFormat="1" ht="15" customHeight="1">
      <c r="A20" s="378" t="s">
        <v>38</v>
      </c>
      <c r="B20" s="379" t="s">
        <v>429</v>
      </c>
      <c r="C20" s="176">
        <v>54844</v>
      </c>
      <c r="D20" s="176">
        <v>72321</v>
      </c>
      <c r="E20" s="176">
        <v>69686</v>
      </c>
      <c r="F20" s="176">
        <v>69686</v>
      </c>
      <c r="G20" s="176">
        <v>69686</v>
      </c>
      <c r="H20" s="176">
        <v>35400</v>
      </c>
      <c r="I20" s="176">
        <v>35400</v>
      </c>
      <c r="J20" s="56"/>
      <c r="K20" s="56"/>
      <c r="L20" s="56"/>
      <c r="M20" s="56"/>
    </row>
    <row r="21" spans="1:13" s="53" customFormat="1" ht="15" customHeight="1">
      <c r="A21" s="576" t="s">
        <v>430</v>
      </c>
      <c r="B21" s="576"/>
      <c r="C21" s="380">
        <f aca="true" t="shared" si="1" ref="C21:I21">SUM(C18:C20)</f>
        <v>288492</v>
      </c>
      <c r="D21" s="380">
        <f t="shared" si="1"/>
        <v>305969</v>
      </c>
      <c r="E21" s="380">
        <f t="shared" si="1"/>
        <v>308779</v>
      </c>
      <c r="F21" s="380">
        <f t="shared" si="1"/>
        <v>336069</v>
      </c>
      <c r="G21" s="380">
        <f t="shared" si="1"/>
        <v>346691</v>
      </c>
      <c r="H21" s="380">
        <f t="shared" si="1"/>
        <v>250500</v>
      </c>
      <c r="I21" s="380">
        <f t="shared" si="1"/>
        <v>265500</v>
      </c>
      <c r="J21" s="56"/>
      <c r="K21" s="56"/>
      <c r="L21" s="56"/>
      <c r="M21" s="56"/>
    </row>
  </sheetData>
  <sheetProtection selectLockedCells="1" selectUnlockedCells="1"/>
  <mergeCells count="6">
    <mergeCell ref="A16:B16"/>
    <mergeCell ref="A17:I17"/>
    <mergeCell ref="A21:B21"/>
    <mergeCell ref="A1:I1"/>
    <mergeCell ref="A4:I4"/>
    <mergeCell ref="A9:I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14" width="7.7109375" style="1" customWidth="1"/>
    <col min="15" max="18" width="8.28125" style="1" customWidth="1"/>
    <col min="19" max="19" width="7.7109375" style="1" customWidth="1"/>
  </cols>
  <sheetData>
    <row r="1" spans="1:19" ht="15" customHeight="1">
      <c r="A1" s="526" t="s">
        <v>431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</row>
    <row r="2" spans="1:26" ht="1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2" t="s">
        <v>529</v>
      </c>
      <c r="U2" s="280"/>
      <c r="V2" s="280"/>
      <c r="W2" s="280"/>
      <c r="X2" s="280"/>
      <c r="Y2" s="280"/>
      <c r="Z2" s="280"/>
    </row>
    <row r="3" ht="15" customHeight="1">
      <c r="A3" s="4"/>
    </row>
    <row r="4" spans="1:20" ht="15" customHeight="1">
      <c r="A4" s="547" t="s">
        <v>432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381"/>
    </row>
    <row r="5" spans="1:20" ht="1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11"/>
    </row>
    <row r="6" spans="13:20" ht="15" customHeight="1">
      <c r="M6" s="581" t="s">
        <v>2</v>
      </c>
      <c r="N6" s="581"/>
      <c r="O6" s="581"/>
      <c r="P6" s="581"/>
      <c r="Q6" s="581"/>
      <c r="R6" s="581"/>
      <c r="S6" s="581"/>
      <c r="T6" s="11"/>
    </row>
    <row r="7" spans="1:20" s="53" customFormat="1" ht="15" customHeight="1">
      <c r="A7" s="156" t="s">
        <v>433</v>
      </c>
      <c r="B7" s="8" t="s">
        <v>4</v>
      </c>
      <c r="C7" s="8" t="s">
        <v>434</v>
      </c>
      <c r="D7" s="8" t="s">
        <v>435</v>
      </c>
      <c r="E7" s="8" t="s">
        <v>436</v>
      </c>
      <c r="F7" s="8" t="s">
        <v>437</v>
      </c>
      <c r="G7" s="8" t="s">
        <v>438</v>
      </c>
      <c r="H7" s="8" t="s">
        <v>439</v>
      </c>
      <c r="I7" s="8" t="s">
        <v>440</v>
      </c>
      <c r="J7" s="8" t="s">
        <v>441</v>
      </c>
      <c r="K7" s="8" t="s">
        <v>442</v>
      </c>
      <c r="L7" s="8" t="s">
        <v>443</v>
      </c>
      <c r="M7" s="8" t="s">
        <v>444</v>
      </c>
      <c r="N7" s="8" t="s">
        <v>445</v>
      </c>
      <c r="O7" s="509" t="s">
        <v>575</v>
      </c>
      <c r="P7" s="509" t="s">
        <v>576</v>
      </c>
      <c r="Q7" s="509" t="s">
        <v>577</v>
      </c>
      <c r="R7" s="509" t="s">
        <v>578</v>
      </c>
      <c r="S7" s="383" t="s">
        <v>446</v>
      </c>
      <c r="T7" s="384"/>
    </row>
    <row r="8" spans="1:20" s="53" customFormat="1" ht="15" customHeight="1">
      <c r="A8" s="160" t="s">
        <v>11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20</v>
      </c>
      <c r="J8" s="13" t="s">
        <v>447</v>
      </c>
      <c r="K8" s="13" t="s">
        <v>448</v>
      </c>
      <c r="L8" s="13" t="s">
        <v>449</v>
      </c>
      <c r="M8" s="13" t="s">
        <v>450</v>
      </c>
      <c r="N8" s="13" t="s">
        <v>451</v>
      </c>
      <c r="O8" s="142" t="s">
        <v>452</v>
      </c>
      <c r="P8" s="142" t="s">
        <v>564</v>
      </c>
      <c r="Q8" s="142" t="s">
        <v>572</v>
      </c>
      <c r="R8" s="142" t="s">
        <v>573</v>
      </c>
      <c r="S8" s="385" t="s">
        <v>574</v>
      </c>
      <c r="T8" s="384"/>
    </row>
    <row r="9" spans="1:20" s="53" customFormat="1" ht="15" customHeight="1">
      <c r="A9" s="579" t="s">
        <v>453</v>
      </c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2"/>
    </row>
    <row r="10" spans="1:25" s="53" customFormat="1" ht="15" customHeight="1">
      <c r="A10" s="21" t="s">
        <v>22</v>
      </c>
      <c r="B10" s="22" t="s">
        <v>454</v>
      </c>
      <c r="C10" s="23">
        <v>938</v>
      </c>
      <c r="D10" s="23">
        <v>182</v>
      </c>
      <c r="E10" s="23">
        <v>4648</v>
      </c>
      <c r="F10" s="23">
        <v>9236</v>
      </c>
      <c r="G10" s="23">
        <v>26056</v>
      </c>
      <c r="H10" s="23">
        <v>5685</v>
      </c>
      <c r="I10" s="23">
        <v>14213</v>
      </c>
      <c r="J10" s="23">
        <v>5685</v>
      </c>
      <c r="K10" s="23">
        <v>36419</v>
      </c>
      <c r="L10" s="23">
        <v>182</v>
      </c>
      <c r="M10" s="23">
        <v>182</v>
      </c>
      <c r="N10" s="23">
        <v>182</v>
      </c>
      <c r="O10" s="23">
        <v>182</v>
      </c>
      <c r="P10" s="23">
        <v>182</v>
      </c>
      <c r="Q10" s="68">
        <v>24547</v>
      </c>
      <c r="R10" s="68">
        <v>34825</v>
      </c>
      <c r="S10" s="36">
        <f>SUM(C10:M10)+R10</f>
        <v>138251</v>
      </c>
      <c r="T10" s="52"/>
      <c r="U10" s="508"/>
      <c r="V10" s="508"/>
      <c r="W10" s="508"/>
      <c r="X10" s="508"/>
      <c r="Y10" s="508"/>
    </row>
    <row r="11" spans="1:25" s="53" customFormat="1" ht="15" customHeight="1">
      <c r="A11" s="21" t="s">
        <v>24</v>
      </c>
      <c r="B11" s="22" t="s">
        <v>455</v>
      </c>
      <c r="C11" s="23">
        <v>172</v>
      </c>
      <c r="D11" s="23">
        <v>260</v>
      </c>
      <c r="E11" s="23">
        <v>2899</v>
      </c>
      <c r="F11" s="23">
        <v>563</v>
      </c>
      <c r="G11" s="23">
        <v>2944</v>
      </c>
      <c r="H11" s="23">
        <v>1360</v>
      </c>
      <c r="I11" s="23">
        <v>172</v>
      </c>
      <c r="J11" s="23">
        <v>172</v>
      </c>
      <c r="K11" s="23">
        <v>172</v>
      </c>
      <c r="L11" s="23">
        <v>172</v>
      </c>
      <c r="M11" s="23">
        <v>587</v>
      </c>
      <c r="N11" s="23">
        <v>170</v>
      </c>
      <c r="O11" s="23">
        <v>170</v>
      </c>
      <c r="P11" s="23">
        <v>170</v>
      </c>
      <c r="Q11" s="68">
        <v>1540</v>
      </c>
      <c r="R11" s="68">
        <v>588</v>
      </c>
      <c r="S11" s="36">
        <f>SUM(C11:M11)+R11</f>
        <v>10061</v>
      </c>
      <c r="T11" s="52"/>
      <c r="U11" s="508"/>
      <c r="V11" s="508"/>
      <c r="W11" s="508"/>
      <c r="X11" s="508"/>
      <c r="Y11" s="508"/>
    </row>
    <row r="12" spans="1:25" s="53" customFormat="1" ht="15" customHeight="1">
      <c r="A12" s="21" t="s">
        <v>80</v>
      </c>
      <c r="B12" s="22" t="s">
        <v>456</v>
      </c>
      <c r="C12" s="23">
        <v>2092</v>
      </c>
      <c r="D12" s="23">
        <v>2092</v>
      </c>
      <c r="E12" s="23">
        <v>2092</v>
      </c>
      <c r="F12" s="23">
        <v>2092</v>
      </c>
      <c r="G12" s="23">
        <v>2092</v>
      </c>
      <c r="H12" s="23">
        <v>2092</v>
      </c>
      <c r="I12" s="23">
        <v>2091</v>
      </c>
      <c r="J12" s="23">
        <v>2091</v>
      </c>
      <c r="K12" s="23">
        <v>2091</v>
      </c>
      <c r="L12" s="23">
        <v>2091</v>
      </c>
      <c r="M12" s="23">
        <v>2091</v>
      </c>
      <c r="N12" s="23">
        <v>2091</v>
      </c>
      <c r="O12" s="23">
        <v>18321</v>
      </c>
      <c r="P12" s="23">
        <v>21131</v>
      </c>
      <c r="Q12" s="68">
        <v>22144</v>
      </c>
      <c r="R12" s="68">
        <v>34189</v>
      </c>
      <c r="S12" s="36">
        <f>SUM(C12:M12)+R12</f>
        <v>57196</v>
      </c>
      <c r="T12" s="52"/>
      <c r="U12" s="508"/>
      <c r="V12" s="508"/>
      <c r="W12" s="508"/>
      <c r="X12" s="508"/>
      <c r="Y12" s="508"/>
    </row>
    <row r="13" spans="1:25" s="53" customFormat="1" ht="15" customHeight="1">
      <c r="A13" s="21" t="s">
        <v>82</v>
      </c>
      <c r="B13" s="22" t="s">
        <v>457</v>
      </c>
      <c r="C13" s="23">
        <v>1261</v>
      </c>
      <c r="D13" s="23">
        <v>11</v>
      </c>
      <c r="E13" s="23">
        <v>4193</v>
      </c>
      <c r="F13" s="23">
        <v>1261</v>
      </c>
      <c r="G13" s="23">
        <v>11</v>
      </c>
      <c r="H13" s="23">
        <v>11</v>
      </c>
      <c r="I13" s="23">
        <v>6261</v>
      </c>
      <c r="J13" s="23">
        <v>3011</v>
      </c>
      <c r="K13" s="23">
        <v>11</v>
      </c>
      <c r="L13" s="23">
        <v>1261</v>
      </c>
      <c r="M13" s="23">
        <v>11</v>
      </c>
      <c r="N13" s="23">
        <v>11</v>
      </c>
      <c r="O13" s="23">
        <v>11</v>
      </c>
      <c r="P13" s="23">
        <v>11</v>
      </c>
      <c r="Q13" s="68">
        <v>553</v>
      </c>
      <c r="R13" s="68">
        <f>0-10196</f>
        <v>-10196</v>
      </c>
      <c r="S13" s="36">
        <f>SUM(C13:M13)+R13</f>
        <v>7107</v>
      </c>
      <c r="T13" s="52"/>
      <c r="U13" s="508"/>
      <c r="V13" s="508"/>
      <c r="W13" s="508"/>
      <c r="X13" s="508"/>
      <c r="Y13" s="508"/>
    </row>
    <row r="14" spans="1:25" s="53" customFormat="1" ht="15" customHeight="1">
      <c r="A14" s="21" t="s">
        <v>84</v>
      </c>
      <c r="B14" s="22" t="s">
        <v>458</v>
      </c>
      <c r="C14" s="23">
        <v>130835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8"/>
      <c r="R14" s="68"/>
      <c r="S14" s="36">
        <f>SUM(C14:M14)+R14</f>
        <v>130835</v>
      </c>
      <c r="T14" s="52"/>
      <c r="U14" s="508"/>
      <c r="V14" s="508"/>
      <c r="W14" s="508"/>
      <c r="X14" s="508"/>
      <c r="Y14" s="508"/>
    </row>
    <row r="15" spans="1:25" s="53" customFormat="1" ht="15" customHeight="1">
      <c r="A15" s="39" t="s">
        <v>87</v>
      </c>
      <c r="B15" s="386" t="s">
        <v>459</v>
      </c>
      <c r="C15" s="40">
        <f aca="true" t="shared" si="0" ref="C15:P15">SUM(C10:C14)</f>
        <v>135298</v>
      </c>
      <c r="D15" s="40">
        <f t="shared" si="0"/>
        <v>2545</v>
      </c>
      <c r="E15" s="40">
        <f t="shared" si="0"/>
        <v>13832</v>
      </c>
      <c r="F15" s="40">
        <f t="shared" si="0"/>
        <v>13152</v>
      </c>
      <c r="G15" s="40">
        <f t="shared" si="0"/>
        <v>31103</v>
      </c>
      <c r="H15" s="40">
        <f t="shared" si="0"/>
        <v>9148</v>
      </c>
      <c r="I15" s="40">
        <f t="shared" si="0"/>
        <v>22737</v>
      </c>
      <c r="J15" s="40">
        <f t="shared" si="0"/>
        <v>10959</v>
      </c>
      <c r="K15" s="40">
        <f t="shared" si="0"/>
        <v>38693</v>
      </c>
      <c r="L15" s="40">
        <f t="shared" si="0"/>
        <v>3706</v>
      </c>
      <c r="M15" s="40">
        <f t="shared" si="0"/>
        <v>2871</v>
      </c>
      <c r="N15" s="40">
        <f t="shared" si="0"/>
        <v>2454</v>
      </c>
      <c r="O15" s="40">
        <f t="shared" si="0"/>
        <v>18684</v>
      </c>
      <c r="P15" s="40">
        <f t="shared" si="0"/>
        <v>21494</v>
      </c>
      <c r="Q15" s="40">
        <f>SUM(Q10:Q14)</f>
        <v>48784</v>
      </c>
      <c r="R15" s="40">
        <f>SUM(R10:R14)</f>
        <v>59406</v>
      </c>
      <c r="S15" s="387">
        <f>SUM(S10:S14)</f>
        <v>343450</v>
      </c>
      <c r="T15" s="52"/>
      <c r="U15" s="508"/>
      <c r="V15" s="508"/>
      <c r="W15" s="508"/>
      <c r="X15" s="508"/>
      <c r="Y15" s="508"/>
    </row>
    <row r="16" spans="1:25" s="53" customFormat="1" ht="15" customHeight="1">
      <c r="A16" s="580" t="s">
        <v>460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2"/>
      <c r="U16" s="508"/>
      <c r="V16" s="508"/>
      <c r="W16" s="508"/>
      <c r="X16" s="508"/>
      <c r="Y16" s="508"/>
    </row>
    <row r="17" spans="1:25" s="53" customFormat="1" ht="15" customHeight="1">
      <c r="A17" s="21" t="s">
        <v>90</v>
      </c>
      <c r="B17" s="22" t="s">
        <v>65</v>
      </c>
      <c r="C17" s="23">
        <v>10182</v>
      </c>
      <c r="D17" s="23">
        <v>10182</v>
      </c>
      <c r="E17" s="23">
        <v>10182</v>
      </c>
      <c r="F17" s="23">
        <v>10182</v>
      </c>
      <c r="G17" s="23">
        <v>20365</v>
      </c>
      <c r="H17" s="23">
        <v>20365</v>
      </c>
      <c r="I17" s="23">
        <v>20365</v>
      </c>
      <c r="J17" s="23">
        <v>20365</v>
      </c>
      <c r="K17" s="23">
        <v>10472</v>
      </c>
      <c r="L17" s="23">
        <v>10182</v>
      </c>
      <c r="M17" s="23">
        <v>10182</v>
      </c>
      <c r="N17" s="23">
        <v>10184</v>
      </c>
      <c r="O17" s="23">
        <v>10184</v>
      </c>
      <c r="P17" s="23">
        <v>10629</v>
      </c>
      <c r="Q17" s="68">
        <v>24016</v>
      </c>
      <c r="R17" s="68">
        <v>22833</v>
      </c>
      <c r="S17" s="36">
        <f>SUM(C17:M17)+R17</f>
        <v>175857</v>
      </c>
      <c r="T17" s="52"/>
      <c r="U17" s="508"/>
      <c r="V17" s="508"/>
      <c r="W17" s="508"/>
      <c r="X17" s="508"/>
      <c r="Y17" s="508"/>
    </row>
    <row r="18" spans="1:25" s="53" customFormat="1" ht="15" customHeight="1">
      <c r="A18" s="21" t="s">
        <v>155</v>
      </c>
      <c r="B18" s="22" t="s">
        <v>461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8"/>
      <c r="R18" s="68"/>
      <c r="S18" s="36">
        <f>SUM(C18:M18)+R18</f>
        <v>0</v>
      </c>
      <c r="T18" s="52"/>
      <c r="U18" s="508"/>
      <c r="V18" s="508"/>
      <c r="W18" s="508"/>
      <c r="X18" s="508"/>
      <c r="Y18" s="508"/>
    </row>
    <row r="19" spans="1:25" s="53" customFormat="1" ht="15" customHeight="1">
      <c r="A19" s="21" t="s">
        <v>200</v>
      </c>
      <c r="B19" s="22" t="s">
        <v>462</v>
      </c>
      <c r="C19" s="23"/>
      <c r="D19" s="23"/>
      <c r="E19" s="23"/>
      <c r="F19" s="23">
        <v>5500</v>
      </c>
      <c r="G19" s="23"/>
      <c r="H19" s="23">
        <v>5000</v>
      </c>
      <c r="I19" s="23"/>
      <c r="J19" s="23"/>
      <c r="K19" s="23"/>
      <c r="L19" s="23"/>
      <c r="M19" s="23"/>
      <c r="N19" s="23"/>
      <c r="O19" s="23"/>
      <c r="P19" s="23"/>
      <c r="Q19" s="68"/>
      <c r="R19" s="68"/>
      <c r="S19" s="36">
        <f>SUM(C19:M19)+R19</f>
        <v>10500</v>
      </c>
      <c r="T19" s="52"/>
      <c r="U19" s="508"/>
      <c r="V19" s="508"/>
      <c r="W19" s="508"/>
      <c r="X19" s="508"/>
      <c r="Y19" s="508"/>
    </row>
    <row r="20" spans="1:25" s="53" customFormat="1" ht="15" customHeight="1">
      <c r="A20" s="21" t="s">
        <v>202</v>
      </c>
      <c r="B20" s="22" t="s">
        <v>463</v>
      </c>
      <c r="C20" s="23">
        <v>220</v>
      </c>
      <c r="D20" s="23">
        <v>3000</v>
      </c>
      <c r="E20" s="23">
        <v>2900</v>
      </c>
      <c r="F20" s="23">
        <v>458</v>
      </c>
      <c r="G20" s="23">
        <v>14500</v>
      </c>
      <c r="H20" s="23">
        <v>9350</v>
      </c>
      <c r="I20" s="23">
        <v>5271</v>
      </c>
      <c r="J20" s="23">
        <v>20000</v>
      </c>
      <c r="K20" s="23">
        <v>1000</v>
      </c>
      <c r="L20" s="23"/>
      <c r="M20" s="23"/>
      <c r="N20" s="23"/>
      <c r="O20" s="23"/>
      <c r="P20" s="23">
        <v>5000</v>
      </c>
      <c r="Q20" s="68">
        <v>18903</v>
      </c>
      <c r="R20" s="68">
        <v>41208</v>
      </c>
      <c r="S20" s="36">
        <f>SUM(C20:M20)+R20</f>
        <v>97907</v>
      </c>
      <c r="T20" s="52"/>
      <c r="U20" s="508"/>
      <c r="V20" s="508"/>
      <c r="W20" s="508"/>
      <c r="X20" s="508"/>
      <c r="Y20" s="508"/>
    </row>
    <row r="21" spans="1:25" s="53" customFormat="1" ht="15" customHeight="1">
      <c r="A21" s="21" t="s">
        <v>204</v>
      </c>
      <c r="B21" s="22" t="s">
        <v>464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68"/>
      <c r="R21" s="68"/>
      <c r="S21" s="36">
        <f>SUM(C21:N21)</f>
        <v>0</v>
      </c>
      <c r="T21" s="52"/>
      <c r="U21" s="508"/>
      <c r="V21" s="508"/>
      <c r="W21" s="508"/>
      <c r="X21" s="508"/>
      <c r="Y21" s="508"/>
    </row>
    <row r="22" spans="1:25" s="53" customFormat="1" ht="15" customHeight="1">
      <c r="A22" s="39" t="s">
        <v>206</v>
      </c>
      <c r="B22" s="386" t="s">
        <v>465</v>
      </c>
      <c r="C22" s="40">
        <f aca="true" t="shared" si="1" ref="C22:P22">SUM(C17:C21)</f>
        <v>10402</v>
      </c>
      <c r="D22" s="40">
        <f t="shared" si="1"/>
        <v>13182</v>
      </c>
      <c r="E22" s="40">
        <f t="shared" si="1"/>
        <v>13082</v>
      </c>
      <c r="F22" s="40">
        <f t="shared" si="1"/>
        <v>16140</v>
      </c>
      <c r="G22" s="40">
        <f t="shared" si="1"/>
        <v>34865</v>
      </c>
      <c r="H22" s="40">
        <f t="shared" si="1"/>
        <v>34715</v>
      </c>
      <c r="I22" s="40">
        <f t="shared" si="1"/>
        <v>25636</v>
      </c>
      <c r="J22" s="40">
        <f t="shared" si="1"/>
        <v>40365</v>
      </c>
      <c r="K22" s="40">
        <f t="shared" si="1"/>
        <v>11472</v>
      </c>
      <c r="L22" s="40">
        <f t="shared" si="1"/>
        <v>10182</v>
      </c>
      <c r="M22" s="40">
        <f t="shared" si="1"/>
        <v>10182</v>
      </c>
      <c r="N22" s="40">
        <f t="shared" si="1"/>
        <v>10184</v>
      </c>
      <c r="O22" s="40">
        <f t="shared" si="1"/>
        <v>10184</v>
      </c>
      <c r="P22" s="40">
        <f t="shared" si="1"/>
        <v>15629</v>
      </c>
      <c r="Q22" s="40">
        <f>SUM(Q17:Q21)</f>
        <v>42919</v>
      </c>
      <c r="R22" s="40">
        <f>SUM(R17:R21)</f>
        <v>64041</v>
      </c>
      <c r="S22" s="387">
        <f>SUM(S17:S21)</f>
        <v>284264</v>
      </c>
      <c r="T22" s="52"/>
      <c r="U22" s="508"/>
      <c r="V22" s="508"/>
      <c r="W22" s="508"/>
      <c r="X22" s="508"/>
      <c r="Y22" s="508"/>
    </row>
    <row r="23" spans="1:25" s="53" customFormat="1" ht="15" customHeight="1">
      <c r="A23" s="21" t="s">
        <v>208</v>
      </c>
      <c r="B23" s="22" t="s">
        <v>466</v>
      </c>
      <c r="C23" s="23">
        <f aca="true" t="shared" si="2" ref="C23:P23">C15-C22</f>
        <v>124896</v>
      </c>
      <c r="D23" s="23">
        <f t="shared" si="2"/>
        <v>-10637</v>
      </c>
      <c r="E23" s="23">
        <f t="shared" si="2"/>
        <v>750</v>
      </c>
      <c r="F23" s="23">
        <f t="shared" si="2"/>
        <v>-2988</v>
      </c>
      <c r="G23" s="23">
        <f t="shared" si="2"/>
        <v>-3762</v>
      </c>
      <c r="H23" s="23">
        <f t="shared" si="2"/>
        <v>-25567</v>
      </c>
      <c r="I23" s="23">
        <f t="shared" si="2"/>
        <v>-2899</v>
      </c>
      <c r="J23" s="23">
        <f t="shared" si="2"/>
        <v>-29406</v>
      </c>
      <c r="K23" s="23">
        <f t="shared" si="2"/>
        <v>27221</v>
      </c>
      <c r="L23" s="23">
        <f t="shared" si="2"/>
        <v>-6476</v>
      </c>
      <c r="M23" s="23">
        <f t="shared" si="2"/>
        <v>-7311</v>
      </c>
      <c r="N23" s="23">
        <f t="shared" si="2"/>
        <v>-7730</v>
      </c>
      <c r="O23" s="23">
        <f t="shared" si="2"/>
        <v>8500</v>
      </c>
      <c r="P23" s="23">
        <f t="shared" si="2"/>
        <v>5865</v>
      </c>
      <c r="Q23" s="23">
        <f>Q15-Q22</f>
        <v>5865</v>
      </c>
      <c r="R23" s="23">
        <f>R15-R22</f>
        <v>-4635</v>
      </c>
      <c r="S23" s="36">
        <f>SUM(C23:M23)+R23</f>
        <v>59186</v>
      </c>
      <c r="T23" s="52"/>
      <c r="U23" s="508"/>
      <c r="V23" s="508"/>
      <c r="W23" s="508"/>
      <c r="X23" s="508"/>
      <c r="Y23" s="508"/>
    </row>
    <row r="24" spans="1:20" s="53" customFormat="1" ht="15" customHeight="1">
      <c r="A24" s="388"/>
      <c r="B24" s="136" t="s">
        <v>467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500"/>
      <c r="R24" s="500"/>
      <c r="S24" s="389"/>
      <c r="T24" s="52"/>
    </row>
  </sheetData>
  <sheetProtection selectLockedCells="1" selectUnlockedCells="1"/>
  <mergeCells count="5">
    <mergeCell ref="A9:S9"/>
    <mergeCell ref="A16:S16"/>
    <mergeCell ref="A1:S1"/>
    <mergeCell ref="A4:S4"/>
    <mergeCell ref="M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 r:id="rId1"/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5.7109375" style="1" customWidth="1"/>
    <col min="2" max="2" width="29.57421875" style="1" customWidth="1"/>
    <col min="3" max="7" width="9.7109375" style="1" customWidth="1"/>
  </cols>
  <sheetData>
    <row r="1" spans="1:8" ht="15" customHeight="1">
      <c r="A1" s="526" t="s">
        <v>563</v>
      </c>
      <c r="B1" s="526"/>
      <c r="C1" s="526"/>
      <c r="D1" s="526"/>
      <c r="E1" s="526"/>
      <c r="F1" s="526"/>
      <c r="G1" s="526"/>
      <c r="H1" s="280"/>
    </row>
    <row r="2" spans="1:11" ht="15" customHeight="1">
      <c r="A2" s="434"/>
      <c r="B2" s="434"/>
      <c r="C2" s="434"/>
      <c r="D2" s="434"/>
      <c r="E2" s="434"/>
      <c r="F2" s="434"/>
      <c r="G2" s="2" t="s">
        <v>529</v>
      </c>
      <c r="I2" s="280"/>
      <c r="J2" s="280"/>
      <c r="K2" s="280"/>
    </row>
    <row r="3" spans="1:8" ht="15" customHeight="1">
      <c r="A3" s="280"/>
      <c r="B3" s="280"/>
      <c r="C3" s="280"/>
      <c r="D3" s="280"/>
      <c r="E3" s="280"/>
      <c r="F3" s="280"/>
      <c r="G3" s="280"/>
      <c r="H3" s="390"/>
    </row>
    <row r="4" spans="1:8" ht="15" customHeight="1">
      <c r="A4" s="547" t="s">
        <v>469</v>
      </c>
      <c r="B4" s="547"/>
      <c r="C4" s="547"/>
      <c r="D4" s="547"/>
      <c r="E4" s="547"/>
      <c r="F4" s="547"/>
      <c r="G4" s="547"/>
      <c r="H4" s="280"/>
    </row>
    <row r="5" spans="1:8" ht="15" customHeight="1">
      <c r="A5" s="547" t="s">
        <v>470</v>
      </c>
      <c r="B5" s="547"/>
      <c r="C5" s="547"/>
      <c r="D5" s="547"/>
      <c r="E5" s="547"/>
      <c r="F5" s="547"/>
      <c r="G5" s="547"/>
      <c r="H5" s="280"/>
    </row>
    <row r="6" spans="1:7" ht="15" customHeight="1">
      <c r="A6" s="4"/>
      <c r="B6" s="4"/>
      <c r="C6" s="4"/>
      <c r="D6" s="4"/>
      <c r="E6" s="4"/>
      <c r="F6" s="4"/>
      <c r="G6" s="6" t="s">
        <v>2</v>
      </c>
    </row>
    <row r="7" spans="1:7" s="53" customFormat="1" ht="15" customHeight="1">
      <c r="A7" s="156" t="s">
        <v>471</v>
      </c>
      <c r="B7" s="9" t="s">
        <v>472</v>
      </c>
      <c r="C7" s="9" t="s">
        <v>473</v>
      </c>
      <c r="D7" s="155" t="s">
        <v>474</v>
      </c>
      <c r="E7" s="9" t="s">
        <v>474</v>
      </c>
      <c r="F7" s="428" t="s">
        <v>474</v>
      </c>
      <c r="G7" s="158" t="s">
        <v>474</v>
      </c>
    </row>
    <row r="8" spans="1:7" s="53" customFormat="1" ht="15" customHeight="1">
      <c r="A8" s="391" t="s">
        <v>475</v>
      </c>
      <c r="B8" s="392" t="s">
        <v>476</v>
      </c>
      <c r="C8" s="393" t="s">
        <v>477</v>
      </c>
      <c r="D8" s="394" t="s">
        <v>478</v>
      </c>
      <c r="E8" s="393" t="s">
        <v>479</v>
      </c>
      <c r="F8" s="501" t="s">
        <v>480</v>
      </c>
      <c r="G8" s="395" t="s">
        <v>571</v>
      </c>
    </row>
    <row r="9" spans="1:7" s="53" customFormat="1" ht="15" customHeight="1">
      <c r="A9" s="160" t="s">
        <v>11</v>
      </c>
      <c r="B9" s="14" t="s">
        <v>12</v>
      </c>
      <c r="C9" s="14" t="s">
        <v>13</v>
      </c>
      <c r="D9" s="159" t="s">
        <v>14</v>
      </c>
      <c r="E9" s="14" t="s">
        <v>15</v>
      </c>
      <c r="F9" s="429" t="s">
        <v>16</v>
      </c>
      <c r="G9" s="162" t="s">
        <v>17</v>
      </c>
    </row>
    <row r="10" spans="1:7" s="53" customFormat="1" ht="15" customHeight="1">
      <c r="A10" s="396" t="s">
        <v>481</v>
      </c>
      <c r="B10" s="114" t="s">
        <v>482</v>
      </c>
      <c r="C10" s="397">
        <v>1350</v>
      </c>
      <c r="D10" s="398">
        <v>1350</v>
      </c>
      <c r="E10" s="115">
        <v>1350</v>
      </c>
      <c r="F10" s="502">
        <v>1350</v>
      </c>
      <c r="G10" s="91">
        <v>1350</v>
      </c>
    </row>
    <row r="11" spans="1:7" s="53" customFormat="1" ht="15" customHeight="1">
      <c r="A11" s="396"/>
      <c r="B11" s="114" t="s">
        <v>507</v>
      </c>
      <c r="C11" s="397">
        <v>0</v>
      </c>
      <c r="D11" s="115">
        <v>0</v>
      </c>
      <c r="E11" s="115">
        <v>0</v>
      </c>
      <c r="F11" s="502">
        <v>0</v>
      </c>
      <c r="G11" s="91">
        <v>10447</v>
      </c>
    </row>
    <row r="12" spans="1:7" s="53" customFormat="1" ht="15" customHeight="1">
      <c r="A12" s="396"/>
      <c r="B12" s="114" t="s">
        <v>483</v>
      </c>
      <c r="C12" s="397">
        <f>SUM(C10:C10)</f>
        <v>1350</v>
      </c>
      <c r="D12" s="115">
        <f>SUM(D10:D10)</f>
        <v>1350</v>
      </c>
      <c r="E12" s="115">
        <f>SUM(E10:E10)</f>
        <v>1350</v>
      </c>
      <c r="F12" s="502">
        <f>SUM(F10:F10)</f>
        <v>1350</v>
      </c>
      <c r="G12" s="91">
        <f>SUM(G10:G11)</f>
        <v>11797</v>
      </c>
    </row>
    <row r="13" spans="1:7" s="53" customFormat="1" ht="7.5" customHeight="1">
      <c r="A13" s="396"/>
      <c r="B13" s="114"/>
      <c r="C13" s="397"/>
      <c r="D13" s="115"/>
      <c r="E13" s="115"/>
      <c r="F13" s="502"/>
      <c r="G13" s="91"/>
    </row>
    <row r="14" spans="1:7" s="53" customFormat="1" ht="22.5">
      <c r="A14" s="396" t="s">
        <v>484</v>
      </c>
      <c r="B14" s="114" t="s">
        <v>482</v>
      </c>
      <c r="C14" s="397">
        <v>3175</v>
      </c>
      <c r="D14" s="115">
        <v>3175</v>
      </c>
      <c r="E14" s="115">
        <v>3175</v>
      </c>
      <c r="F14" s="502">
        <v>3175</v>
      </c>
      <c r="G14" s="91">
        <v>2795</v>
      </c>
    </row>
    <row r="15" spans="1:7" s="53" customFormat="1" ht="15" customHeight="1">
      <c r="A15" s="396"/>
      <c r="B15" s="114" t="s">
        <v>483</v>
      </c>
      <c r="C15" s="397">
        <f>SUM(C14)</f>
        <v>3175</v>
      </c>
      <c r="D15" s="115">
        <f>SUM(D14)</f>
        <v>3175</v>
      </c>
      <c r="E15" s="115">
        <f>SUM(E14)</f>
        <v>3175</v>
      </c>
      <c r="F15" s="502">
        <f>SUM(F14)</f>
        <v>3175</v>
      </c>
      <c r="G15" s="91">
        <f>SUM(G14)</f>
        <v>2795</v>
      </c>
    </row>
    <row r="16" spans="1:7" s="53" customFormat="1" ht="7.5" customHeight="1">
      <c r="A16" s="396"/>
      <c r="B16" s="114"/>
      <c r="C16" s="397"/>
      <c r="D16" s="115"/>
      <c r="E16" s="115"/>
      <c r="F16" s="502"/>
      <c r="G16" s="91"/>
    </row>
    <row r="17" spans="1:7" s="53" customFormat="1" ht="15" customHeight="1">
      <c r="A17" s="396" t="s">
        <v>485</v>
      </c>
      <c r="B17" s="114" t="s">
        <v>482</v>
      </c>
      <c r="C17" s="397">
        <v>635</v>
      </c>
      <c r="D17" s="115">
        <v>635</v>
      </c>
      <c r="E17" s="115">
        <v>635</v>
      </c>
      <c r="F17" s="502">
        <v>2855</v>
      </c>
      <c r="G17" s="91">
        <v>2740</v>
      </c>
    </row>
    <row r="18" spans="1:7" s="53" customFormat="1" ht="15" customHeight="1">
      <c r="A18" s="396"/>
      <c r="B18" s="114" t="s">
        <v>162</v>
      </c>
      <c r="C18" s="397">
        <v>20000</v>
      </c>
      <c r="D18" s="115">
        <v>20000</v>
      </c>
      <c r="E18" s="115">
        <v>20000</v>
      </c>
      <c r="F18" s="502">
        <v>20000</v>
      </c>
      <c r="G18" s="91">
        <v>20000</v>
      </c>
    </row>
    <row r="19" spans="1:7" s="53" customFormat="1" ht="15" customHeight="1">
      <c r="A19" s="396"/>
      <c r="B19" s="114" t="s">
        <v>483</v>
      </c>
      <c r="C19" s="397">
        <f>SUM(C17:C18)</f>
        <v>20635</v>
      </c>
      <c r="D19" s="115">
        <f>SUM(D17:D18)</f>
        <v>20635</v>
      </c>
      <c r="E19" s="115">
        <f>SUM(E17:E18)</f>
        <v>20635</v>
      </c>
      <c r="F19" s="502">
        <f>SUM(F17:F18)</f>
        <v>22855</v>
      </c>
      <c r="G19" s="91">
        <f>SUM(G17:G18)</f>
        <v>22740</v>
      </c>
    </row>
    <row r="20" spans="1:7" s="53" customFormat="1" ht="7.5" customHeight="1">
      <c r="A20" s="396"/>
      <c r="B20" s="114"/>
      <c r="C20" s="397"/>
      <c r="D20" s="115"/>
      <c r="E20" s="115"/>
      <c r="F20" s="502"/>
      <c r="G20" s="91"/>
    </row>
    <row r="21" spans="1:7" s="53" customFormat="1" ht="15" customHeight="1">
      <c r="A21" s="396" t="s">
        <v>486</v>
      </c>
      <c r="B21" s="114" t="s">
        <v>482</v>
      </c>
      <c r="C21" s="397">
        <v>356</v>
      </c>
      <c r="D21" s="115">
        <v>356</v>
      </c>
      <c r="E21" s="115">
        <v>356</v>
      </c>
      <c r="F21" s="502">
        <v>356</v>
      </c>
      <c r="G21" s="91">
        <v>356</v>
      </c>
    </row>
    <row r="22" spans="1:7" s="53" customFormat="1" ht="15" customHeight="1">
      <c r="A22" s="396"/>
      <c r="B22" s="114" t="s">
        <v>483</v>
      </c>
      <c r="C22" s="397">
        <f>SUM(C21:C21)</f>
        <v>356</v>
      </c>
      <c r="D22" s="115">
        <f>SUM(D21:D21)</f>
        <v>356</v>
      </c>
      <c r="E22" s="115">
        <f>SUM(E21:E21)</f>
        <v>356</v>
      </c>
      <c r="F22" s="502">
        <f>SUM(F21:F21)</f>
        <v>356</v>
      </c>
      <c r="G22" s="91">
        <f>SUM(G21:G21)</f>
        <v>356</v>
      </c>
    </row>
    <row r="23" spans="1:7" s="53" customFormat="1" ht="7.5" customHeight="1">
      <c r="A23" s="396"/>
      <c r="B23" s="114"/>
      <c r="C23" s="397"/>
      <c r="D23" s="115"/>
      <c r="E23" s="115"/>
      <c r="F23" s="502"/>
      <c r="G23" s="91"/>
    </row>
    <row r="24" spans="1:7" s="53" customFormat="1" ht="15" customHeight="1">
      <c r="A24" s="396" t="s">
        <v>489</v>
      </c>
      <c r="B24" s="114" t="s">
        <v>482</v>
      </c>
      <c r="C24" s="397">
        <v>572</v>
      </c>
      <c r="D24" s="115">
        <v>572</v>
      </c>
      <c r="E24" s="115">
        <v>572</v>
      </c>
      <c r="F24" s="502">
        <v>572</v>
      </c>
      <c r="G24" s="91">
        <v>572</v>
      </c>
    </row>
    <row r="25" spans="1:7" s="53" customFormat="1" ht="15" customHeight="1">
      <c r="A25" s="396"/>
      <c r="B25" s="114" t="s">
        <v>483</v>
      </c>
      <c r="C25" s="397">
        <f>SUM(C24)</f>
        <v>572</v>
      </c>
      <c r="D25" s="115">
        <f>SUM(D24)</f>
        <v>572</v>
      </c>
      <c r="E25" s="115">
        <f>SUM(E24)</f>
        <v>572</v>
      </c>
      <c r="F25" s="502">
        <f>SUM(F24)</f>
        <v>572</v>
      </c>
      <c r="G25" s="91">
        <f>SUM(G24)</f>
        <v>572</v>
      </c>
    </row>
    <row r="26" spans="1:7" s="53" customFormat="1" ht="7.5" customHeight="1">
      <c r="A26" s="396"/>
      <c r="B26" s="114"/>
      <c r="C26" s="397"/>
      <c r="D26" s="115"/>
      <c r="E26" s="115"/>
      <c r="F26" s="502"/>
      <c r="G26" s="91"/>
    </row>
    <row r="27" spans="1:7" s="53" customFormat="1" ht="15" customHeight="1">
      <c r="A27" s="396" t="s">
        <v>490</v>
      </c>
      <c r="B27" s="114" t="s">
        <v>482</v>
      </c>
      <c r="C27" s="397">
        <v>190</v>
      </c>
      <c r="D27" s="115">
        <v>190</v>
      </c>
      <c r="E27" s="115">
        <v>190</v>
      </c>
      <c r="F27" s="502">
        <v>190</v>
      </c>
      <c r="G27" s="91">
        <v>190</v>
      </c>
    </row>
    <row r="28" spans="1:7" s="53" customFormat="1" ht="15" customHeight="1">
      <c r="A28" s="396"/>
      <c r="B28" s="114" t="s">
        <v>483</v>
      </c>
      <c r="C28" s="397">
        <f>SUM(C27)</f>
        <v>190</v>
      </c>
      <c r="D28" s="115">
        <f>SUM(D27)</f>
        <v>190</v>
      </c>
      <c r="E28" s="115">
        <f>SUM(E27)</f>
        <v>190</v>
      </c>
      <c r="F28" s="502">
        <f>SUM(F27)</f>
        <v>190</v>
      </c>
      <c r="G28" s="91">
        <f>SUM(G27)</f>
        <v>190</v>
      </c>
    </row>
    <row r="29" spans="1:7" s="53" customFormat="1" ht="7.5" customHeight="1">
      <c r="A29" s="396"/>
      <c r="B29" s="114"/>
      <c r="C29" s="397"/>
      <c r="D29" s="115"/>
      <c r="E29" s="115"/>
      <c r="F29" s="502"/>
      <c r="G29" s="91"/>
    </row>
    <row r="30" spans="1:7" s="53" customFormat="1" ht="15" customHeight="1">
      <c r="A30" s="396" t="s">
        <v>491</v>
      </c>
      <c r="B30" s="114" t="s">
        <v>492</v>
      </c>
      <c r="C30" s="397">
        <v>2500</v>
      </c>
      <c r="D30" s="115">
        <v>2500</v>
      </c>
      <c r="E30" s="115">
        <v>2500</v>
      </c>
      <c r="F30" s="502">
        <v>2500</v>
      </c>
      <c r="G30" s="91">
        <v>1348</v>
      </c>
    </row>
    <row r="31" spans="1:7" s="53" customFormat="1" ht="15" customHeight="1">
      <c r="A31" s="396"/>
      <c r="B31" s="114" t="s">
        <v>483</v>
      </c>
      <c r="C31" s="397">
        <f>SUM(C30)</f>
        <v>2500</v>
      </c>
      <c r="D31" s="115">
        <f>SUM(D30)</f>
        <v>2500</v>
      </c>
      <c r="E31" s="115">
        <f>SUM(E30)</f>
        <v>2500</v>
      </c>
      <c r="F31" s="502">
        <f>SUM(F30)</f>
        <v>2500</v>
      </c>
      <c r="G31" s="91">
        <f>SUM(G30)</f>
        <v>1348</v>
      </c>
    </row>
    <row r="32" spans="1:7" s="53" customFormat="1" ht="7.5" customHeight="1">
      <c r="A32" s="396"/>
      <c r="B32" s="114"/>
      <c r="C32" s="397"/>
      <c r="D32" s="115"/>
      <c r="E32" s="115"/>
      <c r="F32" s="502"/>
      <c r="G32" s="91"/>
    </row>
    <row r="33" spans="1:7" s="53" customFormat="1" ht="15" customHeight="1">
      <c r="A33" s="396" t="s">
        <v>493</v>
      </c>
      <c r="B33" s="114" t="s">
        <v>482</v>
      </c>
      <c r="C33" s="397">
        <v>64</v>
      </c>
      <c r="D33" s="115">
        <v>64</v>
      </c>
      <c r="E33" s="115">
        <v>64</v>
      </c>
      <c r="F33" s="502">
        <v>64</v>
      </c>
      <c r="G33" s="91">
        <v>64</v>
      </c>
    </row>
    <row r="34" spans="1:7" s="53" customFormat="1" ht="15" customHeight="1">
      <c r="A34" s="396"/>
      <c r="B34" s="114" t="s">
        <v>483</v>
      </c>
      <c r="C34" s="397">
        <v>64</v>
      </c>
      <c r="D34" s="115">
        <v>64</v>
      </c>
      <c r="E34" s="115">
        <v>64</v>
      </c>
      <c r="F34" s="502">
        <v>64</v>
      </c>
      <c r="G34" s="91">
        <v>64</v>
      </c>
    </row>
    <row r="35" spans="1:7" s="53" customFormat="1" ht="7.5" customHeight="1">
      <c r="A35" s="396"/>
      <c r="B35" s="114"/>
      <c r="C35" s="92"/>
      <c r="D35" s="114"/>
      <c r="E35" s="114"/>
      <c r="F35" s="505"/>
      <c r="G35" s="93"/>
    </row>
    <row r="36" spans="1:7" s="53" customFormat="1" ht="15" customHeight="1">
      <c r="A36" s="396" t="s">
        <v>494</v>
      </c>
      <c r="B36" s="114" t="s">
        <v>482</v>
      </c>
      <c r="C36" s="397">
        <v>3858</v>
      </c>
      <c r="D36" s="115">
        <v>3858</v>
      </c>
      <c r="E36" s="115">
        <v>3858</v>
      </c>
      <c r="F36" s="502">
        <v>3858</v>
      </c>
      <c r="G36" s="91">
        <v>3754</v>
      </c>
    </row>
    <row r="37" spans="1:7" s="53" customFormat="1" ht="15" customHeight="1">
      <c r="A37" s="396"/>
      <c r="B37" s="114" t="s">
        <v>161</v>
      </c>
      <c r="C37" s="397">
        <v>5000</v>
      </c>
      <c r="D37" s="115">
        <v>5000</v>
      </c>
      <c r="E37" s="115">
        <v>5000</v>
      </c>
      <c r="F37" s="502">
        <v>5000</v>
      </c>
      <c r="G37" s="91">
        <v>5000</v>
      </c>
    </row>
    <row r="38" spans="1:7" s="53" customFormat="1" ht="15" customHeight="1">
      <c r="A38" s="396"/>
      <c r="B38" s="114" t="s">
        <v>162</v>
      </c>
      <c r="C38" s="397">
        <v>24308</v>
      </c>
      <c r="D38" s="115">
        <v>24308</v>
      </c>
      <c r="E38" s="115">
        <v>24308</v>
      </c>
      <c r="F38" s="502">
        <v>24810</v>
      </c>
      <c r="G38" s="91">
        <v>24810</v>
      </c>
    </row>
    <row r="39" spans="1:7" s="53" customFormat="1" ht="15" customHeight="1">
      <c r="A39" s="396"/>
      <c r="B39" s="114" t="s">
        <v>483</v>
      </c>
      <c r="C39" s="397">
        <f>SUM(C36:C38)</f>
        <v>33166</v>
      </c>
      <c r="D39" s="115">
        <f>SUM(D36:D38)</f>
        <v>33166</v>
      </c>
      <c r="E39" s="115">
        <f>SUM(E36:E38)</f>
        <v>33166</v>
      </c>
      <c r="F39" s="502">
        <f>SUM(F36:F38)</f>
        <v>33668</v>
      </c>
      <c r="G39" s="91">
        <f>SUM(G36:G38)</f>
        <v>33564</v>
      </c>
    </row>
    <row r="40" spans="1:7" s="53" customFormat="1" ht="7.5" customHeight="1">
      <c r="A40" s="396"/>
      <c r="B40" s="114"/>
      <c r="C40" s="92"/>
      <c r="D40" s="114"/>
      <c r="E40" s="114"/>
      <c r="F40" s="505"/>
      <c r="G40" s="93"/>
    </row>
    <row r="41" spans="1:7" s="53" customFormat="1" ht="15" customHeight="1">
      <c r="A41" s="396" t="s">
        <v>495</v>
      </c>
      <c r="B41" s="114" t="s">
        <v>496</v>
      </c>
      <c r="C41" s="397">
        <v>8229</v>
      </c>
      <c r="D41" s="115">
        <v>8229</v>
      </c>
      <c r="E41" s="115">
        <v>8412</v>
      </c>
      <c r="F41" s="502">
        <v>8535</v>
      </c>
      <c r="G41" s="91">
        <v>8572</v>
      </c>
    </row>
    <row r="42" spans="1:7" s="53" customFormat="1" ht="15" customHeight="1">
      <c r="A42" s="396"/>
      <c r="B42" s="114" t="s">
        <v>497</v>
      </c>
      <c r="C42" s="397">
        <v>2196</v>
      </c>
      <c r="D42" s="115">
        <v>2196</v>
      </c>
      <c r="E42" s="115">
        <v>2196</v>
      </c>
      <c r="F42" s="502">
        <v>2196</v>
      </c>
      <c r="G42" s="91">
        <v>2196</v>
      </c>
    </row>
    <row r="43" spans="1:7" s="53" customFormat="1" ht="15" customHeight="1">
      <c r="A43" s="396"/>
      <c r="B43" s="114" t="s">
        <v>482</v>
      </c>
      <c r="C43" s="397">
        <v>8578</v>
      </c>
      <c r="D43" s="115">
        <v>8578</v>
      </c>
      <c r="E43" s="115">
        <v>8578</v>
      </c>
      <c r="F43" s="502">
        <v>8848</v>
      </c>
      <c r="G43" s="91">
        <v>8490</v>
      </c>
    </row>
    <row r="44" spans="1:7" s="53" customFormat="1" ht="15" customHeight="1">
      <c r="A44" s="396"/>
      <c r="B44" s="114" t="s">
        <v>483</v>
      </c>
      <c r="C44" s="397">
        <f>SUM(C41:C43)</f>
        <v>19003</v>
      </c>
      <c r="D44" s="115">
        <f>SUM(D41:D43)</f>
        <v>19003</v>
      </c>
      <c r="E44" s="115">
        <f>SUM(E41:E43)</f>
        <v>19186</v>
      </c>
      <c r="F44" s="502">
        <f>SUM(F41:F43)</f>
        <v>19579</v>
      </c>
      <c r="G44" s="91">
        <f>SUM(G41:G43)</f>
        <v>19258</v>
      </c>
    </row>
    <row r="45" spans="1:7" s="53" customFormat="1" ht="15" customHeight="1">
      <c r="A45" s="396"/>
      <c r="B45" s="114" t="s">
        <v>498</v>
      </c>
      <c r="C45" s="397">
        <v>5</v>
      </c>
      <c r="D45" s="115">
        <v>5</v>
      </c>
      <c r="E45" s="115">
        <v>5</v>
      </c>
      <c r="F45" s="502">
        <v>5</v>
      </c>
      <c r="G45" s="91">
        <v>5</v>
      </c>
    </row>
    <row r="46" spans="1:7" s="53" customFormat="1" ht="7.5" customHeight="1">
      <c r="A46" s="399"/>
      <c r="B46" s="400"/>
      <c r="C46" s="97"/>
      <c r="D46" s="400"/>
      <c r="E46" s="400"/>
      <c r="F46" s="506"/>
      <c r="G46" s="99"/>
    </row>
    <row r="47" spans="1:7" s="53" customFormat="1" ht="15" customHeight="1">
      <c r="A47" s="401" t="s">
        <v>207</v>
      </c>
      <c r="B47" s="402" t="s">
        <v>496</v>
      </c>
      <c r="C47" s="403">
        <v>6982</v>
      </c>
      <c r="D47" s="398">
        <v>6982</v>
      </c>
      <c r="E47" s="398">
        <v>6982</v>
      </c>
      <c r="F47" s="507">
        <v>6982</v>
      </c>
      <c r="G47" s="404">
        <v>6982</v>
      </c>
    </row>
    <row r="48" spans="1:7" s="53" customFormat="1" ht="15" customHeight="1">
      <c r="A48" s="396"/>
      <c r="B48" s="114" t="s">
        <v>497</v>
      </c>
      <c r="C48" s="397">
        <v>1906</v>
      </c>
      <c r="D48" s="115">
        <v>1906</v>
      </c>
      <c r="E48" s="115">
        <v>1906</v>
      </c>
      <c r="F48" s="502">
        <v>1906</v>
      </c>
      <c r="G48" s="91">
        <v>1906</v>
      </c>
    </row>
    <row r="49" spans="1:7" s="53" customFormat="1" ht="15" customHeight="1">
      <c r="A49" s="396"/>
      <c r="B49" s="114" t="s">
        <v>499</v>
      </c>
      <c r="C49" s="397">
        <v>11285</v>
      </c>
      <c r="D49" s="115">
        <v>11285</v>
      </c>
      <c r="E49" s="115">
        <v>11285</v>
      </c>
      <c r="F49" s="502">
        <v>11300</v>
      </c>
      <c r="G49" s="91">
        <v>10849</v>
      </c>
    </row>
    <row r="50" spans="1:7" s="53" customFormat="1" ht="15" customHeight="1">
      <c r="A50" s="396"/>
      <c r="B50" s="114" t="s">
        <v>500</v>
      </c>
      <c r="C50" s="397">
        <v>220</v>
      </c>
      <c r="D50" s="115">
        <v>220</v>
      </c>
      <c r="E50" s="115">
        <v>220</v>
      </c>
      <c r="F50" s="502">
        <v>251</v>
      </c>
      <c r="G50" s="91">
        <v>301</v>
      </c>
    </row>
    <row r="51" spans="1:7" s="53" customFormat="1" ht="15" customHeight="1">
      <c r="A51" s="396"/>
      <c r="B51" s="114" t="s">
        <v>483</v>
      </c>
      <c r="C51" s="397">
        <f>SUM(C47:C50)</f>
        <v>20393</v>
      </c>
      <c r="D51" s="115">
        <f>SUM(D47:D50)</f>
        <v>20393</v>
      </c>
      <c r="E51" s="115">
        <f>SUM(E47:E50)</f>
        <v>20393</v>
      </c>
      <c r="F51" s="502">
        <f>SUM(F47:F50)</f>
        <v>20439</v>
      </c>
      <c r="G51" s="91">
        <f>SUM(G47:G50)</f>
        <v>20038</v>
      </c>
    </row>
    <row r="52" spans="1:7" s="53" customFormat="1" ht="15" customHeight="1">
      <c r="A52" s="396"/>
      <c r="B52" s="114" t="s">
        <v>498</v>
      </c>
      <c r="C52" s="397">
        <v>1</v>
      </c>
      <c r="D52" s="115">
        <v>1</v>
      </c>
      <c r="E52" s="115">
        <v>1</v>
      </c>
      <c r="F52" s="502">
        <v>1</v>
      </c>
      <c r="G52" s="91">
        <v>1</v>
      </c>
    </row>
    <row r="53" spans="1:7" s="53" customFormat="1" ht="7.5" customHeight="1">
      <c r="A53" s="396"/>
      <c r="B53" s="114"/>
      <c r="C53" s="92"/>
      <c r="D53" s="114"/>
      <c r="E53" s="114"/>
      <c r="F53" s="505"/>
      <c r="G53" s="93"/>
    </row>
    <row r="54" spans="1:7" s="53" customFormat="1" ht="15" customHeight="1">
      <c r="A54" s="396" t="s">
        <v>501</v>
      </c>
      <c r="B54" s="114" t="s">
        <v>502</v>
      </c>
      <c r="C54" s="397">
        <v>100</v>
      </c>
      <c r="D54" s="115">
        <v>100</v>
      </c>
      <c r="E54" s="115">
        <v>100</v>
      </c>
      <c r="F54" s="502">
        <v>100</v>
      </c>
      <c r="G54" s="91">
        <v>100</v>
      </c>
    </row>
    <row r="55" spans="1:7" s="53" customFormat="1" ht="15" customHeight="1">
      <c r="A55" s="396"/>
      <c r="B55" s="114" t="s">
        <v>500</v>
      </c>
      <c r="C55" s="397">
        <v>11171</v>
      </c>
      <c r="D55" s="115">
        <v>11171</v>
      </c>
      <c r="E55" s="115">
        <v>16171</v>
      </c>
      <c r="F55" s="502">
        <v>16171</v>
      </c>
      <c r="G55" s="91">
        <v>16171</v>
      </c>
    </row>
    <row r="56" spans="1:7" s="53" customFormat="1" ht="15" customHeight="1">
      <c r="A56" s="396"/>
      <c r="B56" s="114" t="s">
        <v>482</v>
      </c>
      <c r="C56" s="397">
        <v>3384</v>
      </c>
      <c r="D56" s="115">
        <v>3384</v>
      </c>
      <c r="E56" s="115">
        <v>3384</v>
      </c>
      <c r="F56" s="502">
        <v>3384</v>
      </c>
      <c r="G56" s="91">
        <v>3384</v>
      </c>
    </row>
    <row r="57" spans="1:7" s="53" customFormat="1" ht="15" customHeight="1">
      <c r="A57" s="396"/>
      <c r="B57" s="114" t="s">
        <v>503</v>
      </c>
      <c r="C57" s="397">
        <v>36844</v>
      </c>
      <c r="D57" s="115">
        <v>54321</v>
      </c>
      <c r="E57" s="115">
        <v>51686</v>
      </c>
      <c r="F57" s="502">
        <v>51686</v>
      </c>
      <c r="G57" s="91">
        <v>51686</v>
      </c>
    </row>
    <row r="58" spans="1:7" s="53" customFormat="1" ht="15" customHeight="1">
      <c r="A58" s="396"/>
      <c r="B58" s="114" t="s">
        <v>504</v>
      </c>
      <c r="C58" s="397">
        <v>18000</v>
      </c>
      <c r="D58" s="115">
        <v>18000</v>
      </c>
      <c r="E58" s="115">
        <v>18000</v>
      </c>
      <c r="F58" s="502">
        <v>18000</v>
      </c>
      <c r="G58" s="91">
        <v>18000</v>
      </c>
    </row>
    <row r="59" spans="1:7" s="53" customFormat="1" ht="15" customHeight="1">
      <c r="A59" s="396"/>
      <c r="B59" s="114" t="s">
        <v>483</v>
      </c>
      <c r="C59" s="397">
        <f>SUM(C54:C58)</f>
        <v>69499</v>
      </c>
      <c r="D59" s="115">
        <f>SUM(D54:D58)</f>
        <v>86976</v>
      </c>
      <c r="E59" s="115">
        <f>SUM(E54:E58)</f>
        <v>89341</v>
      </c>
      <c r="F59" s="502">
        <f>SUM(F54:F58)</f>
        <v>89341</v>
      </c>
      <c r="G59" s="91">
        <f>SUM(G54:G58)</f>
        <v>89341</v>
      </c>
    </row>
    <row r="60" spans="1:7" s="53" customFormat="1" ht="7.5" customHeight="1">
      <c r="A60" s="396"/>
      <c r="B60" s="114"/>
      <c r="C60" s="92"/>
      <c r="D60" s="114"/>
      <c r="E60" s="114"/>
      <c r="F60" s="505"/>
      <c r="G60" s="93"/>
    </row>
    <row r="61" spans="1:7" s="53" customFormat="1" ht="15" customHeight="1">
      <c r="A61" s="396" t="s">
        <v>505</v>
      </c>
      <c r="B61" s="114" t="s">
        <v>482</v>
      </c>
      <c r="C61" s="397">
        <v>127</v>
      </c>
      <c r="D61" s="115">
        <v>127</v>
      </c>
      <c r="E61" s="115">
        <v>127</v>
      </c>
      <c r="F61" s="502">
        <v>127</v>
      </c>
      <c r="G61" s="91">
        <v>127</v>
      </c>
    </row>
    <row r="62" spans="1:7" s="53" customFormat="1" ht="15" customHeight="1">
      <c r="A62" s="396"/>
      <c r="B62" s="114" t="s">
        <v>483</v>
      </c>
      <c r="C62" s="397">
        <f>SUM(C61)</f>
        <v>127</v>
      </c>
      <c r="D62" s="115">
        <f>SUM(D61)</f>
        <v>127</v>
      </c>
      <c r="E62" s="115">
        <f>SUM(E61)</f>
        <v>127</v>
      </c>
      <c r="F62" s="502">
        <f>SUM(F61)</f>
        <v>127</v>
      </c>
      <c r="G62" s="91">
        <f>SUM(G61)</f>
        <v>127</v>
      </c>
    </row>
    <row r="63" spans="1:7" s="53" customFormat="1" ht="7.5" customHeight="1">
      <c r="A63" s="396"/>
      <c r="B63" s="114"/>
      <c r="C63" s="92"/>
      <c r="D63" s="114"/>
      <c r="E63" s="114"/>
      <c r="F63" s="505"/>
      <c r="G63" s="93"/>
    </row>
    <row r="64" spans="1:7" s="53" customFormat="1" ht="22.5">
      <c r="A64" s="396" t="s">
        <v>506</v>
      </c>
      <c r="B64" s="114" t="s">
        <v>496</v>
      </c>
      <c r="C64" s="397"/>
      <c r="D64" s="115">
        <v>1150</v>
      </c>
      <c r="E64" s="115">
        <v>1150</v>
      </c>
      <c r="F64" s="502">
        <v>1150</v>
      </c>
      <c r="G64" s="91">
        <v>1150</v>
      </c>
    </row>
    <row r="65" spans="1:7" s="53" customFormat="1" ht="15" customHeight="1">
      <c r="A65" s="396"/>
      <c r="B65" s="114" t="s">
        <v>497</v>
      </c>
      <c r="C65" s="397"/>
      <c r="D65" s="115">
        <v>311</v>
      </c>
      <c r="E65" s="115">
        <v>311</v>
      </c>
      <c r="F65" s="502">
        <v>311</v>
      </c>
      <c r="G65" s="91">
        <v>311</v>
      </c>
    </row>
    <row r="66" spans="1:7" s="53" customFormat="1" ht="15" customHeight="1">
      <c r="A66" s="396"/>
      <c r="B66" s="114" t="s">
        <v>482</v>
      </c>
      <c r="C66" s="397">
        <v>6261</v>
      </c>
      <c r="D66" s="115">
        <v>4800</v>
      </c>
      <c r="E66" s="115">
        <v>4800</v>
      </c>
      <c r="F66" s="502">
        <v>4800</v>
      </c>
      <c r="G66" s="91">
        <v>4800</v>
      </c>
    </row>
    <row r="67" spans="1:7" s="53" customFormat="1" ht="15" customHeight="1">
      <c r="A67" s="396"/>
      <c r="B67" s="114" t="s">
        <v>483</v>
      </c>
      <c r="C67" s="397">
        <f>SUM(C64:C66)</f>
        <v>6261</v>
      </c>
      <c r="D67" s="115">
        <f>SUM(D64:D66)</f>
        <v>6261</v>
      </c>
      <c r="E67" s="115">
        <f>SUM(E64:E66)</f>
        <v>6261</v>
      </c>
      <c r="F67" s="502">
        <f>SUM(F64:F66)</f>
        <v>6261</v>
      </c>
      <c r="G67" s="91">
        <f>SUM(G64:G66)</f>
        <v>6261</v>
      </c>
    </row>
    <row r="68" spans="1:7" s="53" customFormat="1" ht="7.5" customHeight="1">
      <c r="A68" s="396"/>
      <c r="B68" s="114"/>
      <c r="C68" s="397"/>
      <c r="D68" s="115"/>
      <c r="E68" s="115"/>
      <c r="F68" s="502"/>
      <c r="G68" s="91"/>
    </row>
    <row r="69" spans="1:7" s="53" customFormat="1" ht="15" customHeight="1">
      <c r="A69" s="396" t="s">
        <v>217</v>
      </c>
      <c r="B69" s="114" t="s">
        <v>482</v>
      </c>
      <c r="C69" s="397">
        <v>3810</v>
      </c>
      <c r="D69" s="115">
        <v>3810</v>
      </c>
      <c r="E69" s="115">
        <v>3810</v>
      </c>
      <c r="F69" s="502">
        <v>3810</v>
      </c>
      <c r="G69" s="91">
        <v>3810</v>
      </c>
    </row>
    <row r="70" spans="1:7" s="53" customFormat="1" ht="15" customHeight="1">
      <c r="A70" s="396"/>
      <c r="B70" s="114" t="s">
        <v>162</v>
      </c>
      <c r="C70" s="397">
        <v>1000</v>
      </c>
      <c r="D70" s="115">
        <v>1000</v>
      </c>
      <c r="E70" s="115">
        <v>1000</v>
      </c>
      <c r="F70" s="502">
        <v>1100</v>
      </c>
      <c r="G70" s="91">
        <v>1100</v>
      </c>
    </row>
    <row r="71" spans="1:7" s="53" customFormat="1" ht="15" customHeight="1">
      <c r="A71" s="396"/>
      <c r="B71" s="114" t="s">
        <v>483</v>
      </c>
      <c r="C71" s="397">
        <f>SUM(C69:C70)</f>
        <v>4810</v>
      </c>
      <c r="D71" s="115">
        <f>SUM(D69:D70)</f>
        <v>4810</v>
      </c>
      <c r="E71" s="115">
        <f>SUM(E69:E70)</f>
        <v>4810</v>
      </c>
      <c r="F71" s="502">
        <f>SUM(F69:F70)</f>
        <v>4910</v>
      </c>
      <c r="G71" s="91">
        <f>SUM(G69:G70)</f>
        <v>4910</v>
      </c>
    </row>
    <row r="72" spans="1:7" s="53" customFormat="1" ht="7.5" customHeight="1">
      <c r="A72" s="396"/>
      <c r="B72" s="114"/>
      <c r="C72" s="397"/>
      <c r="D72" s="115"/>
      <c r="E72" s="115"/>
      <c r="F72" s="502"/>
      <c r="G72" s="91"/>
    </row>
    <row r="73" spans="1:7" s="53" customFormat="1" ht="22.5">
      <c r="A73" s="396" t="s">
        <v>508</v>
      </c>
      <c r="B73" s="114" t="s">
        <v>507</v>
      </c>
      <c r="C73" s="397">
        <v>30784</v>
      </c>
      <c r="D73" s="115">
        <v>30784</v>
      </c>
      <c r="E73" s="115">
        <v>30784</v>
      </c>
      <c r="F73" s="502">
        <v>30784</v>
      </c>
      <c r="G73" s="91">
        <v>30784</v>
      </c>
    </row>
    <row r="74" spans="1:7" s="53" customFormat="1" ht="15" customHeight="1">
      <c r="A74" s="396"/>
      <c r="B74" s="114" t="s">
        <v>483</v>
      </c>
      <c r="C74" s="397">
        <f>SUM(C73)</f>
        <v>30784</v>
      </c>
      <c r="D74" s="115">
        <f>SUM(D73)</f>
        <v>30784</v>
      </c>
      <c r="E74" s="115">
        <f>SUM(E73)</f>
        <v>30784</v>
      </c>
      <c r="F74" s="502">
        <f>SUM(F73)</f>
        <v>30784</v>
      </c>
      <c r="G74" s="91">
        <f>SUM(G73)</f>
        <v>30784</v>
      </c>
    </row>
    <row r="75" spans="1:7" s="53" customFormat="1" ht="7.5" customHeight="1">
      <c r="A75" s="396"/>
      <c r="B75" s="114"/>
      <c r="C75" s="397"/>
      <c r="D75" s="115"/>
      <c r="E75" s="115"/>
      <c r="F75" s="502"/>
      <c r="G75" s="91"/>
    </row>
    <row r="76" spans="1:7" s="53" customFormat="1" ht="15" customHeight="1">
      <c r="A76" s="396" t="s">
        <v>509</v>
      </c>
      <c r="B76" s="114" t="s">
        <v>482</v>
      </c>
      <c r="C76" s="397">
        <v>731</v>
      </c>
      <c r="D76" s="115">
        <v>731</v>
      </c>
      <c r="E76" s="115">
        <v>731</v>
      </c>
      <c r="F76" s="502">
        <v>786</v>
      </c>
      <c r="G76" s="91">
        <v>776</v>
      </c>
    </row>
    <row r="77" spans="1:7" s="53" customFormat="1" ht="15" customHeight="1">
      <c r="A77" s="396"/>
      <c r="B77" s="114" t="s">
        <v>483</v>
      </c>
      <c r="C77" s="397">
        <f>SUM(C76)</f>
        <v>731</v>
      </c>
      <c r="D77" s="115">
        <f>SUM(D76)</f>
        <v>731</v>
      </c>
      <c r="E77" s="115">
        <f>SUM(E76)</f>
        <v>731</v>
      </c>
      <c r="F77" s="502">
        <f>SUM(F76)</f>
        <v>786</v>
      </c>
      <c r="G77" s="91">
        <f>SUM(G76)</f>
        <v>776</v>
      </c>
    </row>
    <row r="78" spans="1:7" s="53" customFormat="1" ht="7.5" customHeight="1">
      <c r="A78" s="396"/>
      <c r="B78" s="114"/>
      <c r="C78" s="397"/>
      <c r="D78" s="115"/>
      <c r="E78" s="115"/>
      <c r="F78" s="502"/>
      <c r="G78" s="91"/>
    </row>
    <row r="79" spans="1:7" s="53" customFormat="1" ht="15" customHeight="1">
      <c r="A79" s="396" t="s">
        <v>225</v>
      </c>
      <c r="B79" s="114" t="s">
        <v>482</v>
      </c>
      <c r="C79" s="397">
        <v>267</v>
      </c>
      <c r="D79" s="115">
        <v>267</v>
      </c>
      <c r="E79" s="115">
        <v>267</v>
      </c>
      <c r="F79" s="502">
        <v>267</v>
      </c>
      <c r="G79" s="91">
        <v>267</v>
      </c>
    </row>
    <row r="80" spans="1:7" s="53" customFormat="1" ht="15" customHeight="1">
      <c r="A80" s="396"/>
      <c r="B80" s="114" t="s">
        <v>483</v>
      </c>
      <c r="C80" s="397">
        <v>267</v>
      </c>
      <c r="D80" s="115">
        <v>267</v>
      </c>
      <c r="E80" s="115">
        <v>267</v>
      </c>
      <c r="F80" s="502">
        <v>267</v>
      </c>
      <c r="G80" s="91">
        <v>267</v>
      </c>
    </row>
    <row r="81" spans="1:7" s="53" customFormat="1" ht="7.5" customHeight="1">
      <c r="A81" s="396"/>
      <c r="B81" s="114"/>
      <c r="C81" s="92"/>
      <c r="D81" s="114"/>
      <c r="E81" s="114"/>
      <c r="F81" s="505"/>
      <c r="G81" s="93"/>
    </row>
    <row r="82" spans="1:7" s="53" customFormat="1" ht="22.5">
      <c r="A82" s="396" t="s">
        <v>510</v>
      </c>
      <c r="B82" s="114" t="s">
        <v>507</v>
      </c>
      <c r="C82" s="397">
        <v>500</v>
      </c>
      <c r="D82" s="115">
        <v>500</v>
      </c>
      <c r="E82" s="115">
        <v>500</v>
      </c>
      <c r="F82" s="502">
        <v>500</v>
      </c>
      <c r="G82" s="91">
        <v>500</v>
      </c>
    </row>
    <row r="83" spans="1:7" s="53" customFormat="1" ht="15" customHeight="1">
      <c r="A83" s="396"/>
      <c r="B83" s="114" t="s">
        <v>483</v>
      </c>
      <c r="C83" s="397">
        <f>SUM(C82)</f>
        <v>500</v>
      </c>
      <c r="D83" s="115">
        <f>SUM(D82)</f>
        <v>500</v>
      </c>
      <c r="E83" s="115">
        <f>SUM(E82)</f>
        <v>500</v>
      </c>
      <c r="F83" s="502">
        <f>SUM(F82)</f>
        <v>500</v>
      </c>
      <c r="G83" s="91">
        <f>SUM(G82)</f>
        <v>500</v>
      </c>
    </row>
    <row r="84" spans="1:7" s="53" customFormat="1" ht="7.5" customHeight="1">
      <c r="A84" s="396"/>
      <c r="B84" s="114"/>
      <c r="C84" s="397"/>
      <c r="D84" s="115"/>
      <c r="E84" s="115"/>
      <c r="F84" s="502"/>
      <c r="G84" s="91"/>
    </row>
    <row r="85" spans="1:7" s="53" customFormat="1" ht="22.5">
      <c r="A85" s="396" t="s">
        <v>511</v>
      </c>
      <c r="B85" s="114" t="s">
        <v>507</v>
      </c>
      <c r="C85" s="397">
        <v>250</v>
      </c>
      <c r="D85" s="115">
        <v>250</v>
      </c>
      <c r="E85" s="115">
        <v>250</v>
      </c>
      <c r="F85" s="502">
        <v>250</v>
      </c>
      <c r="G85" s="91">
        <v>250</v>
      </c>
    </row>
    <row r="86" spans="1:7" s="53" customFormat="1" ht="15" customHeight="1">
      <c r="A86" s="396"/>
      <c r="B86" s="114" t="s">
        <v>483</v>
      </c>
      <c r="C86" s="397">
        <f>SUM(C85)</f>
        <v>250</v>
      </c>
      <c r="D86" s="115">
        <f>SUM(D85)</f>
        <v>250</v>
      </c>
      <c r="E86" s="115">
        <f>SUM(E85)</f>
        <v>250</v>
      </c>
      <c r="F86" s="502">
        <f>SUM(F85)</f>
        <v>250</v>
      </c>
      <c r="G86" s="91">
        <f>SUM(G85)</f>
        <v>250</v>
      </c>
    </row>
    <row r="87" spans="1:7" s="53" customFormat="1" ht="7.5" customHeight="1">
      <c r="A87" s="396"/>
      <c r="B87" s="114"/>
      <c r="C87" s="397"/>
      <c r="D87" s="115"/>
      <c r="E87" s="115"/>
      <c r="F87" s="502"/>
      <c r="G87" s="91"/>
    </row>
    <row r="88" spans="1:7" s="53" customFormat="1" ht="22.5">
      <c r="A88" s="396" t="s">
        <v>512</v>
      </c>
      <c r="B88" s="114" t="s">
        <v>507</v>
      </c>
      <c r="C88" s="397">
        <v>250</v>
      </c>
      <c r="D88" s="115">
        <v>250</v>
      </c>
      <c r="E88" s="115">
        <v>250</v>
      </c>
      <c r="F88" s="502">
        <v>250</v>
      </c>
      <c r="G88" s="91">
        <v>250</v>
      </c>
    </row>
    <row r="89" spans="1:7" s="53" customFormat="1" ht="15" customHeight="1">
      <c r="A89" s="396"/>
      <c r="B89" s="114" t="s">
        <v>483</v>
      </c>
      <c r="C89" s="397">
        <f>SUM(C88)</f>
        <v>250</v>
      </c>
      <c r="D89" s="115">
        <f>SUM(D88)</f>
        <v>250</v>
      </c>
      <c r="E89" s="115">
        <f>SUM(E88)</f>
        <v>250</v>
      </c>
      <c r="F89" s="502">
        <f>SUM(F88)</f>
        <v>250</v>
      </c>
      <c r="G89" s="91">
        <f>SUM(G88)</f>
        <v>250</v>
      </c>
    </row>
    <row r="90" spans="1:7" s="53" customFormat="1" ht="7.5" customHeight="1">
      <c r="A90" s="396"/>
      <c r="B90" s="114"/>
      <c r="C90" s="397"/>
      <c r="D90" s="115"/>
      <c r="E90" s="115"/>
      <c r="F90" s="502"/>
      <c r="G90" s="91"/>
    </row>
    <row r="91" spans="1:7" s="53" customFormat="1" ht="15" customHeight="1">
      <c r="A91" s="396" t="s">
        <v>513</v>
      </c>
      <c r="B91" s="114" t="s">
        <v>482</v>
      </c>
      <c r="C91" s="397">
        <v>800</v>
      </c>
      <c r="D91" s="115">
        <v>800</v>
      </c>
      <c r="E91" s="115">
        <v>800</v>
      </c>
      <c r="F91" s="502">
        <v>800</v>
      </c>
      <c r="G91" s="91">
        <v>800</v>
      </c>
    </row>
    <row r="92" spans="1:7" s="53" customFormat="1" ht="15" customHeight="1">
      <c r="A92" s="396"/>
      <c r="B92" s="114" t="s">
        <v>483</v>
      </c>
      <c r="C92" s="397">
        <f>SUM(C91)</f>
        <v>800</v>
      </c>
      <c r="D92" s="115">
        <f>SUM(D91)</f>
        <v>800</v>
      </c>
      <c r="E92" s="115">
        <f>SUM(E91)</f>
        <v>800</v>
      </c>
      <c r="F92" s="502">
        <f>SUM(F91)</f>
        <v>800</v>
      </c>
      <c r="G92" s="91">
        <f>SUM(G91)</f>
        <v>800</v>
      </c>
    </row>
    <row r="93" spans="1:7" s="53" customFormat="1" ht="7.5" customHeight="1">
      <c r="A93" s="399"/>
      <c r="B93" s="400"/>
      <c r="C93" s="97"/>
      <c r="D93" s="400"/>
      <c r="E93" s="400"/>
      <c r="F93" s="506"/>
      <c r="G93" s="99"/>
    </row>
    <row r="94" spans="1:7" s="53" customFormat="1" ht="15" customHeight="1">
      <c r="A94" s="401" t="s">
        <v>514</v>
      </c>
      <c r="B94" s="402" t="s">
        <v>507</v>
      </c>
      <c r="C94" s="403">
        <v>810</v>
      </c>
      <c r="D94" s="398">
        <v>810</v>
      </c>
      <c r="E94" s="398">
        <v>810</v>
      </c>
      <c r="F94" s="507">
        <v>810</v>
      </c>
      <c r="G94" s="404">
        <v>810</v>
      </c>
    </row>
    <row r="95" spans="1:7" s="53" customFormat="1" ht="15" customHeight="1">
      <c r="A95" s="396"/>
      <c r="B95" s="114" t="s">
        <v>483</v>
      </c>
      <c r="C95" s="397">
        <f>SUM(C94)</f>
        <v>810</v>
      </c>
      <c r="D95" s="115">
        <f>SUM(D94)</f>
        <v>810</v>
      </c>
      <c r="E95" s="115">
        <f>SUM(E94)</f>
        <v>810</v>
      </c>
      <c r="F95" s="502">
        <f>SUM(F94)</f>
        <v>810</v>
      </c>
      <c r="G95" s="91">
        <f>SUM(G94)</f>
        <v>810</v>
      </c>
    </row>
    <row r="96" spans="1:7" s="53" customFormat="1" ht="7.5" customHeight="1">
      <c r="A96" s="396"/>
      <c r="B96" s="114"/>
      <c r="C96" s="92"/>
      <c r="D96" s="114"/>
      <c r="E96" s="114"/>
      <c r="F96" s="505"/>
      <c r="G96" s="93"/>
    </row>
    <row r="97" spans="1:7" s="53" customFormat="1" ht="12">
      <c r="A97" s="396" t="s">
        <v>515</v>
      </c>
      <c r="B97" s="114" t="s">
        <v>482</v>
      </c>
      <c r="C97" s="397">
        <v>150</v>
      </c>
      <c r="D97" s="115">
        <v>150</v>
      </c>
      <c r="E97" s="115">
        <v>150</v>
      </c>
      <c r="F97" s="502">
        <v>150</v>
      </c>
      <c r="G97" s="91">
        <v>150</v>
      </c>
    </row>
    <row r="98" spans="1:7" s="53" customFormat="1" ht="15" customHeight="1">
      <c r="A98" s="396"/>
      <c r="B98" s="114" t="s">
        <v>483</v>
      </c>
      <c r="C98" s="397">
        <f>SUM(C97)</f>
        <v>150</v>
      </c>
      <c r="D98" s="115">
        <f>SUM(D97)</f>
        <v>150</v>
      </c>
      <c r="E98" s="115">
        <f>SUM(E97)</f>
        <v>150</v>
      </c>
      <c r="F98" s="502">
        <f>SUM(F97)</f>
        <v>150</v>
      </c>
      <c r="G98" s="91">
        <f>SUM(G97)</f>
        <v>150</v>
      </c>
    </row>
    <row r="99" spans="1:7" s="53" customFormat="1" ht="7.5" customHeight="1">
      <c r="A99" s="396"/>
      <c r="B99" s="114"/>
      <c r="C99" s="397"/>
      <c r="D99" s="115"/>
      <c r="E99" s="115"/>
      <c r="F99" s="502"/>
      <c r="G99" s="91"/>
    </row>
    <row r="100" spans="1:7" s="53" customFormat="1" ht="15" customHeight="1">
      <c r="A100" s="396" t="s">
        <v>241</v>
      </c>
      <c r="B100" s="114" t="s">
        <v>482</v>
      </c>
      <c r="C100" s="397">
        <v>775</v>
      </c>
      <c r="D100" s="115">
        <v>775</v>
      </c>
      <c r="E100" s="115">
        <v>775</v>
      </c>
      <c r="F100" s="502">
        <v>775</v>
      </c>
      <c r="G100" s="91">
        <v>775</v>
      </c>
    </row>
    <row r="101" spans="1:7" s="53" customFormat="1" ht="15" customHeight="1">
      <c r="A101" s="396"/>
      <c r="B101" s="114" t="s">
        <v>162</v>
      </c>
      <c r="C101" s="397"/>
      <c r="D101" s="115"/>
      <c r="E101" s="115"/>
      <c r="F101" s="502">
        <v>270</v>
      </c>
      <c r="G101" s="91">
        <v>270</v>
      </c>
    </row>
    <row r="102" spans="1:7" s="53" customFormat="1" ht="15" customHeight="1">
      <c r="A102" s="396"/>
      <c r="B102" s="114" t="s">
        <v>483</v>
      </c>
      <c r="C102" s="397">
        <f>SUM(C100)</f>
        <v>775</v>
      </c>
      <c r="D102" s="115">
        <f>SUM(D100)</f>
        <v>775</v>
      </c>
      <c r="E102" s="115">
        <f>SUM(E100)</f>
        <v>775</v>
      </c>
      <c r="F102" s="502">
        <f>SUM(F100:F101)</f>
        <v>1045</v>
      </c>
      <c r="G102" s="502">
        <f>SUM(G100:G101)</f>
        <v>1045</v>
      </c>
    </row>
    <row r="103" spans="1:7" s="53" customFormat="1" ht="7.5" customHeight="1">
      <c r="A103" s="396"/>
      <c r="B103" s="114"/>
      <c r="C103" s="397"/>
      <c r="D103" s="115"/>
      <c r="E103" s="115"/>
      <c r="F103" s="502"/>
      <c r="G103" s="91"/>
    </row>
    <row r="104" spans="1:7" s="53" customFormat="1" ht="15" customHeight="1">
      <c r="A104" s="396" t="s">
        <v>243</v>
      </c>
      <c r="B104" s="114" t="s">
        <v>482</v>
      </c>
      <c r="C104" s="397">
        <v>127</v>
      </c>
      <c r="D104" s="115">
        <v>127</v>
      </c>
      <c r="E104" s="115">
        <v>127</v>
      </c>
      <c r="F104" s="502">
        <v>127</v>
      </c>
      <c r="G104" s="91">
        <v>127</v>
      </c>
    </row>
    <row r="105" spans="1:7" s="53" customFormat="1" ht="15" customHeight="1">
      <c r="A105" s="396"/>
      <c r="B105" s="114" t="s">
        <v>507</v>
      </c>
      <c r="C105" s="397">
        <v>1820</v>
      </c>
      <c r="D105" s="115">
        <v>1820</v>
      </c>
      <c r="E105" s="115">
        <v>1820</v>
      </c>
      <c r="F105" s="502">
        <v>1820</v>
      </c>
      <c r="G105" s="91">
        <v>1820</v>
      </c>
    </row>
    <row r="106" spans="1:7" s="53" customFormat="1" ht="15" customHeight="1">
      <c r="A106" s="396"/>
      <c r="B106" s="114" t="s">
        <v>483</v>
      </c>
      <c r="C106" s="397">
        <f>SUM(C104:C105)</f>
        <v>1947</v>
      </c>
      <c r="D106" s="115">
        <f>SUM(D104:D105)</f>
        <v>1947</v>
      </c>
      <c r="E106" s="115">
        <f>SUM(E104:E105)</f>
        <v>1947</v>
      </c>
      <c r="F106" s="502">
        <f>SUM(F104:F105)</f>
        <v>1947</v>
      </c>
      <c r="G106" s="91">
        <f>SUM(G104:G105)</f>
        <v>1947</v>
      </c>
    </row>
    <row r="107" spans="1:7" s="53" customFormat="1" ht="7.5" customHeight="1">
      <c r="A107" s="396"/>
      <c r="B107" s="114"/>
      <c r="C107" s="92"/>
      <c r="D107" s="114"/>
      <c r="E107" s="114"/>
      <c r="F107" s="505"/>
      <c r="G107" s="93"/>
    </row>
    <row r="108" spans="1:7" s="53" customFormat="1" ht="12">
      <c r="A108" s="396" t="s">
        <v>516</v>
      </c>
      <c r="B108" s="114" t="s">
        <v>507</v>
      </c>
      <c r="C108" s="397">
        <v>100</v>
      </c>
      <c r="D108" s="115">
        <v>100</v>
      </c>
      <c r="E108" s="115">
        <v>100</v>
      </c>
      <c r="F108" s="502">
        <v>100</v>
      </c>
      <c r="G108" s="91">
        <v>100</v>
      </c>
    </row>
    <row r="109" spans="1:7" s="53" customFormat="1" ht="15" customHeight="1">
      <c r="A109" s="396"/>
      <c r="B109" s="114" t="s">
        <v>483</v>
      </c>
      <c r="C109" s="397">
        <f>SUM(C108)</f>
        <v>100</v>
      </c>
      <c r="D109" s="115">
        <f>SUM(D108)</f>
        <v>100</v>
      </c>
      <c r="E109" s="115">
        <f>SUM(E108)</f>
        <v>100</v>
      </c>
      <c r="F109" s="502">
        <f>SUM(F108)</f>
        <v>100</v>
      </c>
      <c r="G109" s="91">
        <f>SUM(G108)</f>
        <v>100</v>
      </c>
    </row>
    <row r="110" spans="1:7" s="53" customFormat="1" ht="7.5" customHeight="1">
      <c r="A110" s="396"/>
      <c r="B110" s="114"/>
      <c r="C110" s="397"/>
      <c r="D110" s="115"/>
      <c r="E110" s="115"/>
      <c r="F110" s="502"/>
      <c r="G110" s="91"/>
    </row>
    <row r="111" spans="1:7" s="53" customFormat="1" ht="15" customHeight="1">
      <c r="A111" s="396" t="s">
        <v>247</v>
      </c>
      <c r="B111" s="114" t="s">
        <v>517</v>
      </c>
      <c r="C111" s="397">
        <v>820</v>
      </c>
      <c r="D111" s="115">
        <v>820</v>
      </c>
      <c r="E111" s="115">
        <v>820</v>
      </c>
      <c r="F111" s="502">
        <v>820</v>
      </c>
      <c r="G111" s="91">
        <v>820</v>
      </c>
    </row>
    <row r="112" spans="1:7" s="53" customFormat="1" ht="15" customHeight="1">
      <c r="A112" s="396"/>
      <c r="B112" s="114" t="s">
        <v>483</v>
      </c>
      <c r="C112" s="397">
        <f>SUM(C111)</f>
        <v>820</v>
      </c>
      <c r="D112" s="115">
        <f>SUM(D111)</f>
        <v>820</v>
      </c>
      <c r="E112" s="115">
        <f>SUM(E111)</f>
        <v>820</v>
      </c>
      <c r="F112" s="502">
        <f>SUM(F111)</f>
        <v>820</v>
      </c>
      <c r="G112" s="91">
        <f>SUM(G111)</f>
        <v>820</v>
      </c>
    </row>
    <row r="113" spans="1:7" s="53" customFormat="1" ht="7.5" customHeight="1">
      <c r="A113" s="396"/>
      <c r="B113" s="114"/>
      <c r="C113" s="397"/>
      <c r="D113" s="115"/>
      <c r="E113" s="115"/>
      <c r="F113" s="502"/>
      <c r="G113" s="91"/>
    </row>
    <row r="114" spans="1:7" s="53" customFormat="1" ht="15" customHeight="1">
      <c r="A114" s="396" t="s">
        <v>518</v>
      </c>
      <c r="B114" s="114" t="s">
        <v>517</v>
      </c>
      <c r="C114" s="397">
        <v>950</v>
      </c>
      <c r="D114" s="115">
        <v>950</v>
      </c>
      <c r="E114" s="115">
        <v>950</v>
      </c>
      <c r="F114" s="502">
        <v>950</v>
      </c>
      <c r="G114" s="91">
        <v>950</v>
      </c>
    </row>
    <row r="115" spans="1:7" s="53" customFormat="1" ht="15" customHeight="1">
      <c r="A115" s="396"/>
      <c r="B115" s="114" t="s">
        <v>483</v>
      </c>
      <c r="C115" s="397">
        <f>SUM(C114)</f>
        <v>950</v>
      </c>
      <c r="D115" s="115">
        <f>SUM(D114)</f>
        <v>950</v>
      </c>
      <c r="E115" s="115">
        <f>SUM(E114)</f>
        <v>950</v>
      </c>
      <c r="F115" s="502">
        <f>SUM(F114)</f>
        <v>950</v>
      </c>
      <c r="G115" s="91">
        <f>SUM(G114)</f>
        <v>950</v>
      </c>
    </row>
    <row r="116" spans="1:7" s="53" customFormat="1" ht="7.5" customHeight="1">
      <c r="A116" s="396"/>
      <c r="B116" s="114"/>
      <c r="C116" s="397"/>
      <c r="D116" s="115"/>
      <c r="E116" s="115"/>
      <c r="F116" s="502"/>
      <c r="G116" s="91"/>
    </row>
    <row r="117" spans="1:7" s="53" customFormat="1" ht="12">
      <c r="A117" s="396" t="s">
        <v>519</v>
      </c>
      <c r="B117" s="114" t="s">
        <v>517</v>
      </c>
      <c r="C117" s="397">
        <v>5550</v>
      </c>
      <c r="D117" s="115">
        <v>5550</v>
      </c>
      <c r="E117" s="115">
        <v>5550</v>
      </c>
      <c r="F117" s="502">
        <v>5550</v>
      </c>
      <c r="G117" s="91">
        <v>5520</v>
      </c>
    </row>
    <row r="118" spans="1:7" s="53" customFormat="1" ht="15" customHeight="1">
      <c r="A118" s="396"/>
      <c r="B118" s="114" t="s">
        <v>483</v>
      </c>
      <c r="C118" s="397">
        <f>SUM(C117)</f>
        <v>5550</v>
      </c>
      <c r="D118" s="115">
        <f>SUM(D117)</f>
        <v>5550</v>
      </c>
      <c r="E118" s="115">
        <f>SUM(E117)</f>
        <v>5550</v>
      </c>
      <c r="F118" s="502">
        <f>SUM(F117)</f>
        <v>5550</v>
      </c>
      <c r="G118" s="91">
        <f>SUM(G117)</f>
        <v>5520</v>
      </c>
    </row>
    <row r="119" spans="1:7" s="53" customFormat="1" ht="7.5" customHeight="1">
      <c r="A119" s="396"/>
      <c r="B119" s="114"/>
      <c r="C119" s="397"/>
      <c r="D119" s="115"/>
      <c r="E119" s="115"/>
      <c r="F119" s="502"/>
      <c r="G119" s="91"/>
    </row>
    <row r="120" spans="1:7" s="53" customFormat="1" ht="15" customHeight="1">
      <c r="A120" s="396" t="s">
        <v>253</v>
      </c>
      <c r="B120" s="114" t="s">
        <v>517</v>
      </c>
      <c r="C120" s="397">
        <v>50</v>
      </c>
      <c r="D120" s="115">
        <v>50</v>
      </c>
      <c r="E120" s="115">
        <v>50</v>
      </c>
      <c r="F120" s="502">
        <v>50</v>
      </c>
      <c r="G120" s="91">
        <v>50</v>
      </c>
    </row>
    <row r="121" spans="1:7" s="53" customFormat="1" ht="15" customHeight="1">
      <c r="A121" s="396"/>
      <c r="B121" s="114" t="s">
        <v>483</v>
      </c>
      <c r="C121" s="397">
        <f>SUM(C120)</f>
        <v>50</v>
      </c>
      <c r="D121" s="115">
        <f>SUM(D120)</f>
        <v>50</v>
      </c>
      <c r="E121" s="115">
        <f>SUM(E120)</f>
        <v>50</v>
      </c>
      <c r="F121" s="502">
        <f>SUM(F120)</f>
        <v>50</v>
      </c>
      <c r="G121" s="91">
        <f>SUM(G120)</f>
        <v>50</v>
      </c>
    </row>
    <row r="122" spans="1:7" s="53" customFormat="1" ht="7.5" customHeight="1">
      <c r="A122" s="396"/>
      <c r="B122" s="114"/>
      <c r="C122" s="92"/>
      <c r="D122" s="114"/>
      <c r="E122" s="114"/>
      <c r="F122" s="505"/>
      <c r="G122" s="93"/>
    </row>
    <row r="123" spans="1:7" s="53" customFormat="1" ht="15" customHeight="1">
      <c r="A123" s="396" t="s">
        <v>520</v>
      </c>
      <c r="B123" s="114" t="s">
        <v>496</v>
      </c>
      <c r="C123" s="397">
        <v>300</v>
      </c>
      <c r="D123" s="115">
        <v>300</v>
      </c>
      <c r="E123" s="115">
        <v>300</v>
      </c>
      <c r="F123" s="502">
        <v>300</v>
      </c>
      <c r="G123" s="91">
        <v>300</v>
      </c>
    </row>
    <row r="124" spans="1:7" s="53" customFormat="1" ht="15" customHeight="1">
      <c r="A124" s="396"/>
      <c r="B124" s="114" t="s">
        <v>521</v>
      </c>
      <c r="C124" s="397">
        <v>81</v>
      </c>
      <c r="D124" s="115">
        <v>81</v>
      </c>
      <c r="E124" s="115">
        <v>81</v>
      </c>
      <c r="F124" s="502">
        <v>81</v>
      </c>
      <c r="G124" s="91">
        <v>81</v>
      </c>
    </row>
    <row r="125" spans="1:7" s="53" customFormat="1" ht="15" customHeight="1">
      <c r="A125" s="396"/>
      <c r="B125" s="114" t="s">
        <v>483</v>
      </c>
      <c r="C125" s="397">
        <f>SUM(C123:C124)</f>
        <v>381</v>
      </c>
      <c r="D125" s="115">
        <f>SUM(D123:D124)</f>
        <v>381</v>
      </c>
      <c r="E125" s="115">
        <f>SUM(E123:E124)</f>
        <v>381</v>
      </c>
      <c r="F125" s="502">
        <f>SUM(F123:F124)</f>
        <v>381</v>
      </c>
      <c r="G125" s="91">
        <f>SUM(G123:G124)</f>
        <v>381</v>
      </c>
    </row>
    <row r="126" spans="1:7" s="53" customFormat="1" ht="7.5" customHeight="1">
      <c r="A126" s="396"/>
      <c r="B126" s="114"/>
      <c r="C126" s="397"/>
      <c r="D126" s="115"/>
      <c r="E126" s="115"/>
      <c r="F126" s="502"/>
      <c r="G126" s="91"/>
    </row>
    <row r="127" spans="1:7" s="53" customFormat="1" ht="15" customHeight="1">
      <c r="A127" s="396" t="s">
        <v>257</v>
      </c>
      <c r="B127" s="114" t="s">
        <v>517</v>
      </c>
      <c r="C127" s="397">
        <v>360</v>
      </c>
      <c r="D127" s="115">
        <v>360</v>
      </c>
      <c r="E127" s="115">
        <v>360</v>
      </c>
      <c r="F127" s="502">
        <v>360</v>
      </c>
      <c r="G127" s="91">
        <v>390</v>
      </c>
    </row>
    <row r="128" spans="1:7" s="53" customFormat="1" ht="15" customHeight="1">
      <c r="A128" s="396"/>
      <c r="B128" s="114" t="s">
        <v>456</v>
      </c>
      <c r="C128" s="397">
        <v>360</v>
      </c>
      <c r="D128" s="115">
        <v>360</v>
      </c>
      <c r="E128" s="115">
        <v>360</v>
      </c>
      <c r="F128" s="502">
        <v>360</v>
      </c>
      <c r="G128" s="91">
        <v>360</v>
      </c>
    </row>
    <row r="129" spans="1:7" s="53" customFormat="1" ht="15" customHeight="1">
      <c r="A129" s="396"/>
      <c r="B129" s="114" t="s">
        <v>483</v>
      </c>
      <c r="C129" s="397">
        <f>SUM(C127:C128)</f>
        <v>720</v>
      </c>
      <c r="D129" s="115">
        <f>SUM(D127:D128)</f>
        <v>720</v>
      </c>
      <c r="E129" s="115">
        <f>SUM(E127:E128)</f>
        <v>720</v>
      </c>
      <c r="F129" s="502">
        <f>SUM(F127:F128)</f>
        <v>720</v>
      </c>
      <c r="G129" s="91">
        <f>SUM(G127:G128)</f>
        <v>750</v>
      </c>
    </row>
    <row r="130" spans="1:7" s="53" customFormat="1" ht="7.5" customHeight="1">
      <c r="A130" s="396"/>
      <c r="B130" s="114"/>
      <c r="C130" s="397"/>
      <c r="D130" s="115"/>
      <c r="E130" s="115"/>
      <c r="F130" s="502"/>
      <c r="G130" s="91"/>
    </row>
    <row r="131" spans="1:7" s="53" customFormat="1" ht="15" customHeight="1">
      <c r="A131" s="396" t="s">
        <v>522</v>
      </c>
      <c r="B131" s="114" t="s">
        <v>507</v>
      </c>
      <c r="C131" s="397">
        <v>7950</v>
      </c>
      <c r="D131" s="115">
        <v>7950</v>
      </c>
      <c r="E131" s="115">
        <v>8050</v>
      </c>
      <c r="F131" s="502">
        <v>15840</v>
      </c>
      <c r="G131" s="91">
        <v>15840</v>
      </c>
    </row>
    <row r="132" spans="1:7" s="53" customFormat="1" ht="15" customHeight="1">
      <c r="A132" s="396"/>
      <c r="B132" s="114" t="s">
        <v>483</v>
      </c>
      <c r="C132" s="397">
        <f>SUM(C131)</f>
        <v>7950</v>
      </c>
      <c r="D132" s="115">
        <f>SUM(D131)</f>
        <v>7950</v>
      </c>
      <c r="E132" s="115">
        <f>SUM(E131)</f>
        <v>8050</v>
      </c>
      <c r="F132" s="502">
        <f>SUM(F131)</f>
        <v>15840</v>
      </c>
      <c r="G132" s="91">
        <f>SUM(G131)</f>
        <v>15840</v>
      </c>
    </row>
    <row r="133" spans="1:7" s="53" customFormat="1" ht="7.5" customHeight="1">
      <c r="A133" s="396"/>
      <c r="B133" s="114"/>
      <c r="C133" s="397"/>
      <c r="D133" s="115"/>
      <c r="E133" s="115"/>
      <c r="F133" s="502"/>
      <c r="G133" s="91"/>
    </row>
    <row r="134" spans="1:7" s="53" customFormat="1" ht="15" customHeight="1">
      <c r="A134" s="396" t="s">
        <v>261</v>
      </c>
      <c r="B134" s="114" t="s">
        <v>496</v>
      </c>
      <c r="C134" s="397">
        <v>2622</v>
      </c>
      <c r="D134" s="115">
        <v>2622</v>
      </c>
      <c r="E134" s="115">
        <v>2622</v>
      </c>
      <c r="F134" s="502">
        <v>2622</v>
      </c>
      <c r="G134" s="91">
        <v>2569</v>
      </c>
    </row>
    <row r="135" spans="1:7" s="53" customFormat="1" ht="15" customHeight="1">
      <c r="A135" s="396"/>
      <c r="B135" s="114" t="s">
        <v>497</v>
      </c>
      <c r="C135" s="397">
        <v>718</v>
      </c>
      <c r="D135" s="115">
        <v>718</v>
      </c>
      <c r="E135" s="115">
        <v>718</v>
      </c>
      <c r="F135" s="502">
        <v>718</v>
      </c>
      <c r="G135" s="91">
        <v>718</v>
      </c>
    </row>
    <row r="136" spans="1:7" s="53" customFormat="1" ht="15" customHeight="1">
      <c r="A136" s="396"/>
      <c r="B136" s="114" t="s">
        <v>482</v>
      </c>
      <c r="C136" s="397">
        <v>700</v>
      </c>
      <c r="D136" s="115">
        <v>700</v>
      </c>
      <c r="E136" s="115">
        <v>700</v>
      </c>
      <c r="F136" s="502">
        <v>700</v>
      </c>
      <c r="G136" s="91">
        <v>700</v>
      </c>
    </row>
    <row r="137" spans="1:7" s="53" customFormat="1" ht="15" customHeight="1">
      <c r="A137" s="396"/>
      <c r="B137" s="114" t="s">
        <v>483</v>
      </c>
      <c r="C137" s="397">
        <f>SUM(C134:C136)</f>
        <v>4040</v>
      </c>
      <c r="D137" s="115">
        <f>SUM(D134:D136)</f>
        <v>4040</v>
      </c>
      <c r="E137" s="115">
        <f>SUM(E134:E136)</f>
        <v>4040</v>
      </c>
      <c r="F137" s="502">
        <f>SUM(F134:F136)</f>
        <v>4040</v>
      </c>
      <c r="G137" s="91">
        <f>SUM(G134:G136)</f>
        <v>3987</v>
      </c>
    </row>
    <row r="138" spans="1:7" s="53" customFormat="1" ht="15" customHeight="1">
      <c r="A138" s="396"/>
      <c r="B138" s="114" t="s">
        <v>498</v>
      </c>
      <c r="C138" s="397">
        <v>10</v>
      </c>
      <c r="D138" s="115">
        <v>10</v>
      </c>
      <c r="E138" s="115">
        <v>10</v>
      </c>
      <c r="F138" s="502">
        <v>10</v>
      </c>
      <c r="G138" s="91">
        <v>10</v>
      </c>
    </row>
    <row r="139" spans="1:7" s="53" customFormat="1" ht="7.5" customHeight="1">
      <c r="A139" s="396"/>
      <c r="B139" s="114"/>
      <c r="C139" s="397"/>
      <c r="D139" s="115"/>
      <c r="E139" s="115"/>
      <c r="F139" s="502"/>
      <c r="G139" s="91"/>
    </row>
    <row r="140" spans="1:7" s="53" customFormat="1" ht="15" customHeight="1">
      <c r="A140" s="396" t="s">
        <v>523</v>
      </c>
      <c r="B140" s="114" t="s">
        <v>496</v>
      </c>
      <c r="C140" s="397">
        <v>300</v>
      </c>
      <c r="D140" s="115">
        <v>300</v>
      </c>
      <c r="E140" s="115">
        <v>300</v>
      </c>
      <c r="F140" s="502">
        <v>300</v>
      </c>
      <c r="G140" s="91">
        <v>300</v>
      </c>
    </row>
    <row r="141" spans="1:7" s="53" customFormat="1" ht="15" customHeight="1">
      <c r="A141" s="396"/>
      <c r="B141" s="114" t="s">
        <v>497</v>
      </c>
      <c r="C141" s="397">
        <v>81</v>
      </c>
      <c r="D141" s="115">
        <v>81</v>
      </c>
      <c r="E141" s="115">
        <v>81</v>
      </c>
      <c r="F141" s="502">
        <v>81</v>
      </c>
      <c r="G141" s="91">
        <v>81</v>
      </c>
    </row>
    <row r="142" spans="1:7" s="53" customFormat="1" ht="15" customHeight="1">
      <c r="A142" s="396"/>
      <c r="B142" s="114" t="s">
        <v>482</v>
      </c>
      <c r="C142" s="397">
        <v>498</v>
      </c>
      <c r="D142" s="115">
        <v>498</v>
      </c>
      <c r="E142" s="115">
        <v>498</v>
      </c>
      <c r="F142" s="502">
        <v>498</v>
      </c>
      <c r="G142" s="91">
        <v>498</v>
      </c>
    </row>
    <row r="143" spans="1:7" s="53" customFormat="1" ht="15" customHeight="1">
      <c r="A143" s="396"/>
      <c r="B143" s="114" t="s">
        <v>483</v>
      </c>
      <c r="C143" s="397">
        <f>SUM(C140:C142)</f>
        <v>879</v>
      </c>
      <c r="D143" s="115">
        <f>SUM(D140:D142)</f>
        <v>879</v>
      </c>
      <c r="E143" s="115">
        <f>SUM(E140:E142)</f>
        <v>879</v>
      </c>
      <c r="F143" s="502">
        <f>SUM(F140:F142)</f>
        <v>879</v>
      </c>
      <c r="G143" s="91">
        <f>SUM(G140:G142)</f>
        <v>879</v>
      </c>
    </row>
    <row r="144" spans="1:7" s="53" customFormat="1" ht="7.5" customHeight="1">
      <c r="A144" s="399"/>
      <c r="B144" s="400"/>
      <c r="C144" s="97"/>
      <c r="D144" s="400"/>
      <c r="E144" s="400"/>
      <c r="F144" s="506"/>
      <c r="G144" s="99"/>
    </row>
    <row r="145" spans="1:7" s="53" customFormat="1" ht="22.5">
      <c r="A145" s="401" t="s">
        <v>524</v>
      </c>
      <c r="B145" s="402" t="s">
        <v>496</v>
      </c>
      <c r="C145" s="403">
        <v>3305</v>
      </c>
      <c r="D145" s="398">
        <v>3305</v>
      </c>
      <c r="E145" s="398">
        <v>3365</v>
      </c>
      <c r="F145" s="507">
        <v>3414</v>
      </c>
      <c r="G145" s="404">
        <v>3812</v>
      </c>
    </row>
    <row r="146" spans="1:7" s="53" customFormat="1" ht="15" customHeight="1">
      <c r="A146" s="396"/>
      <c r="B146" s="114" t="s">
        <v>497</v>
      </c>
      <c r="C146" s="397">
        <v>878</v>
      </c>
      <c r="D146" s="115">
        <v>878</v>
      </c>
      <c r="E146" s="115">
        <v>878</v>
      </c>
      <c r="F146" s="502">
        <v>878</v>
      </c>
      <c r="G146" s="91">
        <v>878</v>
      </c>
    </row>
    <row r="147" spans="1:7" s="53" customFormat="1" ht="15" customHeight="1">
      <c r="A147" s="396"/>
      <c r="B147" s="114" t="s">
        <v>482</v>
      </c>
      <c r="C147" s="397">
        <v>2980</v>
      </c>
      <c r="D147" s="115">
        <v>2980</v>
      </c>
      <c r="E147" s="115">
        <v>2980</v>
      </c>
      <c r="F147" s="502">
        <v>3706</v>
      </c>
      <c r="G147" s="91">
        <v>3706</v>
      </c>
    </row>
    <row r="148" spans="1:7" s="53" customFormat="1" ht="15" customHeight="1">
      <c r="A148" s="396"/>
      <c r="B148" s="114" t="s">
        <v>483</v>
      </c>
      <c r="C148" s="397">
        <f>SUM(C145:C147)</f>
        <v>7163</v>
      </c>
      <c r="D148" s="115">
        <f>SUM(D145:D147)</f>
        <v>7163</v>
      </c>
      <c r="E148" s="115">
        <f>SUM(E145:E147)</f>
        <v>7223</v>
      </c>
      <c r="F148" s="502">
        <f>SUM(F145:F147)</f>
        <v>7998</v>
      </c>
      <c r="G148" s="91">
        <f>SUM(G145:G147)</f>
        <v>8396</v>
      </c>
    </row>
    <row r="149" spans="1:7" s="53" customFormat="1" ht="15" customHeight="1">
      <c r="A149" s="396"/>
      <c r="B149" s="114" t="s">
        <v>498</v>
      </c>
      <c r="C149" s="397">
        <v>2</v>
      </c>
      <c r="D149" s="115">
        <v>2</v>
      </c>
      <c r="E149" s="115">
        <v>2</v>
      </c>
      <c r="F149" s="502">
        <v>2</v>
      </c>
      <c r="G149" s="91">
        <v>2</v>
      </c>
    </row>
    <row r="150" spans="1:7" s="53" customFormat="1" ht="7.5" customHeight="1">
      <c r="A150" s="405"/>
      <c r="B150" s="114"/>
      <c r="C150" s="92"/>
      <c r="D150" s="114"/>
      <c r="E150" s="114"/>
      <c r="F150" s="505"/>
      <c r="G150" s="93"/>
    </row>
    <row r="151" spans="1:7" s="53" customFormat="1" ht="15" customHeight="1">
      <c r="A151" s="396" t="s">
        <v>525</v>
      </c>
      <c r="B151" s="114" t="s">
        <v>496</v>
      </c>
      <c r="C151" s="397">
        <v>300</v>
      </c>
      <c r="D151" s="115">
        <v>300</v>
      </c>
      <c r="E151" s="115">
        <v>300</v>
      </c>
      <c r="F151" s="502">
        <v>300</v>
      </c>
      <c r="G151" s="91">
        <v>300</v>
      </c>
    </row>
    <row r="152" spans="1:7" s="53" customFormat="1" ht="15" customHeight="1">
      <c r="A152" s="396"/>
      <c r="B152" s="114" t="s">
        <v>497</v>
      </c>
      <c r="C152" s="397">
        <v>81</v>
      </c>
      <c r="D152" s="115">
        <v>81</v>
      </c>
      <c r="E152" s="115">
        <v>81</v>
      </c>
      <c r="F152" s="502">
        <v>81</v>
      </c>
      <c r="G152" s="91">
        <v>81</v>
      </c>
    </row>
    <row r="153" spans="1:7" s="53" customFormat="1" ht="15" customHeight="1">
      <c r="A153" s="396"/>
      <c r="B153" s="114" t="s">
        <v>483</v>
      </c>
      <c r="C153" s="397">
        <v>381</v>
      </c>
      <c r="D153" s="115">
        <v>381</v>
      </c>
      <c r="E153" s="115">
        <v>381</v>
      </c>
      <c r="F153" s="502">
        <v>381</v>
      </c>
      <c r="G153" s="91">
        <v>381</v>
      </c>
    </row>
    <row r="154" spans="1:7" s="53" customFormat="1" ht="7.5" customHeight="1">
      <c r="A154" s="396"/>
      <c r="B154" s="114"/>
      <c r="C154" s="397"/>
      <c r="D154" s="115"/>
      <c r="E154" s="115"/>
      <c r="F154" s="502"/>
      <c r="G154" s="91"/>
    </row>
    <row r="155" spans="1:7" s="53" customFormat="1" ht="15" customHeight="1">
      <c r="A155" s="396" t="s">
        <v>526</v>
      </c>
      <c r="B155" s="114" t="s">
        <v>496</v>
      </c>
      <c r="C155" s="397">
        <v>5401</v>
      </c>
      <c r="D155" s="115">
        <v>5401</v>
      </c>
      <c r="E155" s="115">
        <v>5503</v>
      </c>
      <c r="F155" s="502">
        <v>5554</v>
      </c>
      <c r="G155" s="91">
        <v>5172</v>
      </c>
    </row>
    <row r="156" spans="1:7" s="53" customFormat="1" ht="15" customHeight="1">
      <c r="A156" s="396"/>
      <c r="B156" s="114" t="s">
        <v>497</v>
      </c>
      <c r="C156" s="397">
        <v>1438</v>
      </c>
      <c r="D156" s="115">
        <v>1438</v>
      </c>
      <c r="E156" s="115">
        <v>1438</v>
      </c>
      <c r="F156" s="502">
        <v>1438</v>
      </c>
      <c r="G156" s="91">
        <v>1438</v>
      </c>
    </row>
    <row r="157" spans="1:7" s="53" customFormat="1" ht="15" customHeight="1">
      <c r="A157" s="396"/>
      <c r="B157" s="114" t="s">
        <v>482</v>
      </c>
      <c r="C157" s="397">
        <v>23867</v>
      </c>
      <c r="D157" s="115">
        <v>23867</v>
      </c>
      <c r="E157" s="115">
        <v>23867</v>
      </c>
      <c r="F157" s="502">
        <v>25955</v>
      </c>
      <c r="G157" s="91">
        <v>28525</v>
      </c>
    </row>
    <row r="158" spans="1:7" s="53" customFormat="1" ht="15" customHeight="1">
      <c r="A158" s="396"/>
      <c r="B158" s="114" t="s">
        <v>507</v>
      </c>
      <c r="C158" s="397">
        <v>80</v>
      </c>
      <c r="D158" s="115">
        <v>80</v>
      </c>
      <c r="E158" s="115">
        <v>80</v>
      </c>
      <c r="F158" s="502">
        <v>80</v>
      </c>
      <c r="G158" s="91">
        <v>80</v>
      </c>
    </row>
    <row r="159" spans="1:7" s="53" customFormat="1" ht="15" customHeight="1">
      <c r="A159" s="396"/>
      <c r="B159" s="114" t="s">
        <v>161</v>
      </c>
      <c r="C159" s="397">
        <v>5500</v>
      </c>
      <c r="D159" s="115">
        <v>5500</v>
      </c>
      <c r="E159" s="115">
        <v>5500</v>
      </c>
      <c r="F159" s="502">
        <v>5500</v>
      </c>
      <c r="G159" s="91">
        <v>5500</v>
      </c>
    </row>
    <row r="160" spans="1:7" s="53" customFormat="1" ht="15" customHeight="1">
      <c r="A160" s="396"/>
      <c r="B160" s="114" t="s">
        <v>162</v>
      </c>
      <c r="C160" s="397"/>
      <c r="D160" s="115"/>
      <c r="E160" s="115"/>
      <c r="F160" s="502">
        <v>13000</v>
      </c>
      <c r="G160" s="91">
        <v>13125</v>
      </c>
    </row>
    <row r="161" spans="1:7" s="53" customFormat="1" ht="15" customHeight="1">
      <c r="A161" s="396"/>
      <c r="B161" s="114" t="s">
        <v>483</v>
      </c>
      <c r="C161" s="397">
        <f>SUM(C155:C159)</f>
        <v>36286</v>
      </c>
      <c r="D161" s="115">
        <f>SUM(D155:D159)</f>
        <v>36286</v>
      </c>
      <c r="E161" s="115">
        <f>SUM(E155:E159)</f>
        <v>36388</v>
      </c>
      <c r="F161" s="502">
        <f>SUM(F155:F160)</f>
        <v>51527</v>
      </c>
      <c r="G161" s="91">
        <f>SUM(G155:G160)</f>
        <v>53840</v>
      </c>
    </row>
    <row r="162" spans="1:7" s="53" customFormat="1" ht="15" customHeight="1">
      <c r="A162" s="396"/>
      <c r="B162" s="114" t="s">
        <v>498</v>
      </c>
      <c r="C162" s="397">
        <v>3</v>
      </c>
      <c r="D162" s="115">
        <v>3</v>
      </c>
      <c r="E162" s="115">
        <v>3</v>
      </c>
      <c r="F162" s="502">
        <v>3</v>
      </c>
      <c r="G162" s="91">
        <v>3</v>
      </c>
    </row>
    <row r="163" spans="1:7" s="53" customFormat="1" ht="7.5" customHeight="1">
      <c r="A163" s="396"/>
      <c r="B163" s="114"/>
      <c r="C163" s="92"/>
      <c r="D163" s="114"/>
      <c r="E163" s="114"/>
      <c r="F163" s="505"/>
      <c r="G163" s="93"/>
    </row>
    <row r="164" spans="1:7" s="53" customFormat="1" ht="15" customHeight="1">
      <c r="A164" s="396" t="s">
        <v>527</v>
      </c>
      <c r="B164" s="114" t="s">
        <v>496</v>
      </c>
      <c r="C164" s="397">
        <v>300</v>
      </c>
      <c r="D164" s="115">
        <v>300</v>
      </c>
      <c r="E164" s="115">
        <v>300</v>
      </c>
      <c r="F164" s="502">
        <v>300</v>
      </c>
      <c r="G164" s="91">
        <v>300</v>
      </c>
    </row>
    <row r="165" spans="1:7" s="53" customFormat="1" ht="15" customHeight="1">
      <c r="A165" s="396"/>
      <c r="B165" s="114" t="s">
        <v>497</v>
      </c>
      <c r="C165" s="397">
        <v>81</v>
      </c>
      <c r="D165" s="115">
        <v>81</v>
      </c>
      <c r="E165" s="115">
        <v>81</v>
      </c>
      <c r="F165" s="502">
        <v>81</v>
      </c>
      <c r="G165" s="91">
        <v>81</v>
      </c>
    </row>
    <row r="166" spans="1:7" s="53" customFormat="1" ht="15" customHeight="1">
      <c r="A166" s="396"/>
      <c r="B166" s="114" t="s">
        <v>482</v>
      </c>
      <c r="C166" s="397">
        <v>235</v>
      </c>
      <c r="D166" s="115">
        <v>235</v>
      </c>
      <c r="E166" s="115">
        <v>235</v>
      </c>
      <c r="F166" s="502">
        <v>235</v>
      </c>
      <c r="G166" s="91">
        <v>235</v>
      </c>
    </row>
    <row r="167" spans="1:7" s="53" customFormat="1" ht="15" customHeight="1">
      <c r="A167" s="399"/>
      <c r="B167" s="400" t="s">
        <v>483</v>
      </c>
      <c r="C167" s="406">
        <f>SUM(C164:C166)</f>
        <v>616</v>
      </c>
      <c r="D167" s="153">
        <f>SUM(D164:D166)</f>
        <v>616</v>
      </c>
      <c r="E167" s="153">
        <f>SUM(E164:E166)</f>
        <v>616</v>
      </c>
      <c r="F167" s="503">
        <f>SUM(F164:F166)</f>
        <v>616</v>
      </c>
      <c r="G167" s="367">
        <f>SUM(G164:G166)</f>
        <v>616</v>
      </c>
    </row>
    <row r="168" spans="1:7" ht="15" customHeight="1">
      <c r="A168" s="407"/>
      <c r="C168" s="408">
        <f>C12+C15+C19+C22+C25+C28+C31+C34+C39+C44+C51+C59+C67+C71+C74+C77+C80+C83+C86+C89+C92+C95+C98+C102+C106+C109+C112+C115+C118+C121+C125+C129+C132+C137+C143+C148+C153+C161+C167+C62</f>
        <v>285251</v>
      </c>
      <c r="D168" s="408">
        <f>D12+D15+D19+D22+D25+D28+D31+D34+D39+D44+D51+D59+D67+D71+D74+D77+D80+D83+D86+D89+D92+D95+D98+D102+D106+D109+D112+D115+D118+D121+D125+D129+D132+D137+D143+D148+D153+D161+D167+D62</f>
        <v>302728</v>
      </c>
      <c r="E168" s="408">
        <f>E12+E15+E19+E22+E25+E28+E31+E34+E39+E44+E51+E59+E67+E71+E74+E77+E80+E83+E86+E89+E92+E95+E98+E102+E106+E109+E112+E115+E118+E121+E125+E129+E132+E137+E143+E148+E153+E161+E167+E62</f>
        <v>305538</v>
      </c>
      <c r="F168" s="408">
        <f>F12+F15+F19+F22+F25+F28+F31+F34+F39+F44+F51+F59+F67+F71+F74+F77+F80+F83+F86+F89+F92+F95+F98+F102+F106+F109+F112+F115+F118+F121+F125+F129+F132+F137+F143+F148+F153+F161+F167+F62</f>
        <v>332828</v>
      </c>
      <c r="G168" s="408">
        <f>G12+G15+G19+G22+G25+G28+G31+G34+G39+G44+G51+G59+G67+G71+G74+G77+G80+G83+G86+G89+G92+G95+G98+G102+G106+G109+G112+G115+G118+G121+G125+G129+G132+G137+G143+G148+G153+G161+G167+G62</f>
        <v>343450</v>
      </c>
    </row>
    <row r="169" spans="3:7" ht="12">
      <c r="C169" s="408"/>
      <c r="D169" s="408"/>
      <c r="E169" s="408"/>
      <c r="F169" s="408"/>
      <c r="G169" s="408"/>
    </row>
  </sheetData>
  <sheetProtection selectLockedCells="1" selectUnlockedCells="1"/>
  <mergeCells count="3">
    <mergeCell ref="A1:G1"/>
    <mergeCell ref="A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  <rowBreaks count="3" manualBreakCount="3">
    <brk id="46" max="255" man="1"/>
    <brk id="93" max="255" man="1"/>
    <brk id="1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7.7109375" style="1" customWidth="1"/>
    <col min="2" max="2" width="30.7109375" style="1" customWidth="1"/>
    <col min="3" max="5" width="9.7109375" style="1" customWidth="1"/>
    <col min="6" max="10" width="9.140625" style="1" customWidth="1"/>
  </cols>
  <sheetData>
    <row r="1" spans="1:10" s="53" customFormat="1" ht="15" customHeight="1">
      <c r="A1" s="526" t="s">
        <v>569</v>
      </c>
      <c r="B1" s="526"/>
      <c r="C1" s="526"/>
      <c r="D1" s="526"/>
      <c r="E1" s="526"/>
      <c r="F1" s="56"/>
      <c r="G1" s="56"/>
      <c r="H1" s="56"/>
      <c r="I1" s="56"/>
      <c r="J1" s="56"/>
    </row>
    <row r="2" spans="1:10" s="53" customFormat="1" ht="15" customHeight="1">
      <c r="A2" s="434"/>
      <c r="B2" s="434"/>
      <c r="C2" s="434"/>
      <c r="D2" s="434"/>
      <c r="E2" s="2" t="s">
        <v>529</v>
      </c>
      <c r="F2" s="56"/>
      <c r="G2" s="56"/>
      <c r="H2" s="56"/>
      <c r="I2" s="56"/>
      <c r="J2" s="56"/>
    </row>
    <row r="3" spans="1:10" s="53" customFormat="1" ht="15" customHeight="1">
      <c r="A3" s="55"/>
      <c r="B3" s="56"/>
      <c r="C3" s="56"/>
      <c r="D3" s="56"/>
      <c r="E3" s="56"/>
      <c r="F3" s="56"/>
      <c r="G3" s="56"/>
      <c r="H3" s="56"/>
      <c r="I3" s="56"/>
      <c r="J3" s="56"/>
    </row>
    <row r="4" spans="1:10" s="53" customFormat="1" ht="15" customHeight="1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s="53" customFormat="1" ht="15" customHeight="1">
      <c r="A5" s="556" t="s">
        <v>565</v>
      </c>
      <c r="B5" s="556"/>
      <c r="C5" s="556"/>
      <c r="D5" s="556"/>
      <c r="E5" s="556"/>
      <c r="F5" s="56"/>
      <c r="G5" s="56"/>
      <c r="H5" s="56"/>
      <c r="I5" s="56"/>
      <c r="J5" s="56"/>
    </row>
    <row r="6" spans="1:10" s="53" customFormat="1" ht="15" customHeight="1">
      <c r="A6" s="556" t="s">
        <v>470</v>
      </c>
      <c r="B6" s="556"/>
      <c r="C6" s="556"/>
      <c r="D6" s="556"/>
      <c r="E6" s="556"/>
      <c r="F6" s="56"/>
      <c r="G6" s="56"/>
      <c r="H6" s="56"/>
      <c r="I6" s="56"/>
      <c r="J6" s="56"/>
    </row>
    <row r="7" spans="1:10" s="53" customFormat="1" ht="15" customHeight="1">
      <c r="A7" s="55"/>
      <c r="B7" s="55"/>
      <c r="C7" s="55"/>
      <c r="D7" s="55"/>
      <c r="E7" s="6" t="s">
        <v>2</v>
      </c>
      <c r="F7" s="56"/>
      <c r="G7" s="56"/>
      <c r="H7" s="56"/>
      <c r="I7" s="56"/>
      <c r="J7" s="56"/>
    </row>
    <row r="8" spans="1:10" s="53" customFormat="1" ht="15" customHeight="1">
      <c r="A8" s="7" t="s">
        <v>471</v>
      </c>
      <c r="B8" s="9" t="s">
        <v>472</v>
      </c>
      <c r="C8" s="9" t="s">
        <v>566</v>
      </c>
      <c r="D8" s="428" t="s">
        <v>567</v>
      </c>
      <c r="E8" s="158" t="s">
        <v>570</v>
      </c>
      <c r="F8" s="56"/>
      <c r="G8" s="56"/>
      <c r="H8" s="56"/>
      <c r="I8" s="56"/>
      <c r="J8" s="56"/>
    </row>
    <row r="9" spans="1:10" s="53" customFormat="1" ht="15" customHeight="1">
      <c r="A9" s="163" t="s">
        <v>475</v>
      </c>
      <c r="B9" s="392" t="s">
        <v>476</v>
      </c>
      <c r="C9" s="393" t="s">
        <v>477</v>
      </c>
      <c r="D9" s="501" t="s">
        <v>477</v>
      </c>
      <c r="E9" s="395" t="s">
        <v>477</v>
      </c>
      <c r="F9" s="56"/>
      <c r="G9" s="56"/>
      <c r="H9" s="56"/>
      <c r="I9" s="56"/>
      <c r="J9" s="56"/>
    </row>
    <row r="10" spans="1:10" s="53" customFormat="1" ht="15" customHeight="1" thickBot="1">
      <c r="A10" s="12" t="s">
        <v>11</v>
      </c>
      <c r="B10" s="14" t="s">
        <v>12</v>
      </c>
      <c r="C10" s="14" t="s">
        <v>13</v>
      </c>
      <c r="D10" s="429" t="s">
        <v>14</v>
      </c>
      <c r="E10" s="162" t="s">
        <v>15</v>
      </c>
      <c r="F10" s="56"/>
      <c r="G10" s="56"/>
      <c r="H10" s="56"/>
      <c r="I10" s="56"/>
      <c r="J10" s="56"/>
    </row>
    <row r="11" spans="1:10" s="53" customFormat="1" ht="15" customHeight="1" thickTop="1">
      <c r="A11" s="523" t="s">
        <v>196</v>
      </c>
      <c r="B11" s="89" t="s">
        <v>482</v>
      </c>
      <c r="C11" s="115">
        <v>1010</v>
      </c>
      <c r="D11" s="502">
        <v>1378</v>
      </c>
      <c r="E11" s="91">
        <v>1378</v>
      </c>
      <c r="F11" s="56"/>
      <c r="G11" s="56"/>
      <c r="H11" s="56"/>
      <c r="I11" s="56"/>
      <c r="J11" s="56"/>
    </row>
    <row r="12" spans="1:10" s="53" customFormat="1" ht="15" customHeight="1">
      <c r="A12" s="524"/>
      <c r="B12" s="89" t="s">
        <v>483</v>
      </c>
      <c r="C12" s="115">
        <v>1010</v>
      </c>
      <c r="D12" s="502">
        <v>1378</v>
      </c>
      <c r="E12" s="91">
        <v>1378</v>
      </c>
      <c r="F12" s="56"/>
      <c r="G12" s="56"/>
      <c r="H12" s="56"/>
      <c r="I12" s="56"/>
      <c r="J12" s="56"/>
    </row>
    <row r="13" spans="1:10" s="53" customFormat="1" ht="7.5" customHeight="1">
      <c r="A13" s="524"/>
      <c r="B13" s="89"/>
      <c r="C13" s="115"/>
      <c r="D13" s="502"/>
      <c r="E13" s="91"/>
      <c r="F13" s="56"/>
      <c r="G13" s="56"/>
      <c r="H13" s="56"/>
      <c r="I13" s="56"/>
      <c r="J13" s="56"/>
    </row>
    <row r="14" spans="1:10" s="53" customFormat="1" ht="15" customHeight="1">
      <c r="A14" s="524" t="s">
        <v>568</v>
      </c>
      <c r="B14" s="89" t="s">
        <v>487</v>
      </c>
      <c r="C14" s="115">
        <v>200</v>
      </c>
      <c r="D14" s="502">
        <v>7696</v>
      </c>
      <c r="E14" s="91">
        <v>7854</v>
      </c>
      <c r="F14" s="56"/>
      <c r="G14" s="56"/>
      <c r="H14" s="56"/>
      <c r="I14" s="56"/>
      <c r="J14" s="56"/>
    </row>
    <row r="15" spans="1:10" s="53" customFormat="1" ht="15" customHeight="1">
      <c r="A15" s="524"/>
      <c r="B15" s="89" t="s">
        <v>488</v>
      </c>
      <c r="C15" s="115">
        <v>53</v>
      </c>
      <c r="D15" s="502">
        <v>2088</v>
      </c>
      <c r="E15" s="91">
        <v>2088</v>
      </c>
      <c r="F15" s="56"/>
      <c r="G15" s="56"/>
      <c r="H15" s="56"/>
      <c r="I15" s="56"/>
      <c r="J15" s="56"/>
    </row>
    <row r="16" spans="1:10" s="53" customFormat="1" ht="15" customHeight="1">
      <c r="A16" s="524"/>
      <c r="B16" s="89" t="s">
        <v>482</v>
      </c>
      <c r="C16" s="115">
        <v>1500</v>
      </c>
      <c r="D16" s="502">
        <v>6756</v>
      </c>
      <c r="E16" s="91">
        <v>6598</v>
      </c>
      <c r="F16" s="56"/>
      <c r="G16" s="56"/>
      <c r="H16" s="56"/>
      <c r="I16" s="56"/>
      <c r="J16" s="56"/>
    </row>
    <row r="17" spans="1:10" s="53" customFormat="1" ht="15" customHeight="1" thickBot="1">
      <c r="A17" s="525"/>
      <c r="B17" s="98" t="s">
        <v>483</v>
      </c>
      <c r="C17" s="153">
        <f>SUM(C14:C16)</f>
        <v>1753</v>
      </c>
      <c r="D17" s="503">
        <f>SUM(D14:D16)</f>
        <v>16540</v>
      </c>
      <c r="E17" s="504">
        <f>SUM(E14:E16)</f>
        <v>16540</v>
      </c>
      <c r="F17" s="56"/>
      <c r="G17" s="56"/>
      <c r="H17" s="56"/>
      <c r="I17" s="56"/>
      <c r="J17" s="56"/>
    </row>
    <row r="18" ht="12.75" thickTop="1">
      <c r="A18" s="4"/>
    </row>
  </sheetData>
  <sheetProtection selectLockedCells="1" selectUnlockedCells="1"/>
  <mergeCells count="3">
    <mergeCell ref="A1:E1"/>
    <mergeCell ref="A5:E5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C1">
      <selection activeCell="H2" sqref="H2"/>
    </sheetView>
  </sheetViews>
  <sheetFormatPr defaultColWidth="9.140625" defaultRowHeight="12.75"/>
  <cols>
    <col min="1" max="1" width="4.7109375" style="1" customWidth="1"/>
    <col min="2" max="2" width="30.7109375" style="1" customWidth="1"/>
    <col min="3" max="7" width="8.7109375" style="1" customWidth="1"/>
    <col min="8" max="8" width="4.7109375" style="1" customWidth="1"/>
    <col min="9" max="9" width="30.7109375" style="1" customWidth="1"/>
    <col min="10" max="14" width="8.7109375" style="1" customWidth="1"/>
  </cols>
  <sheetData>
    <row r="1" spans="1:14" s="53" customFormat="1" ht="15" customHeight="1">
      <c r="A1" s="555" t="s">
        <v>76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4" s="53" customFormat="1" ht="1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2" t="s">
        <v>529</v>
      </c>
    </row>
    <row r="3" spans="1:13" s="53" customFormat="1" ht="1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s="53" customFormat="1" ht="15" customHeight="1">
      <c r="A4" s="556" t="s">
        <v>77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</row>
    <row r="5" spans="1:14" s="53" customFormat="1" ht="15" customHeight="1">
      <c r="A5" s="55"/>
      <c r="B5" s="56"/>
      <c r="C5" s="56"/>
      <c r="D5" s="56"/>
      <c r="E5" s="56"/>
      <c r="F5" s="56"/>
      <c r="G5" s="56"/>
      <c r="H5" s="55"/>
      <c r="I5" s="55"/>
      <c r="J5" s="55"/>
      <c r="K5" s="55"/>
      <c r="L5" s="55"/>
      <c r="M5" s="56"/>
      <c r="N5" s="56"/>
    </row>
    <row r="6" spans="1:14" s="53" customFormat="1" ht="15" customHeight="1">
      <c r="A6" s="55"/>
      <c r="B6" s="56"/>
      <c r="C6" s="56"/>
      <c r="D6" s="56"/>
      <c r="E6" s="56"/>
      <c r="F6" s="56"/>
      <c r="G6" s="56"/>
      <c r="H6" s="55"/>
      <c r="I6" s="557" t="s">
        <v>2</v>
      </c>
      <c r="J6" s="557"/>
      <c r="K6" s="557"/>
      <c r="L6" s="557"/>
      <c r="M6" s="557"/>
      <c r="N6" s="557"/>
    </row>
    <row r="7" spans="1:14" s="53" customFormat="1" ht="37.5" customHeight="1">
      <c r="A7" s="558" t="s">
        <v>21</v>
      </c>
      <c r="B7" s="558"/>
      <c r="C7" s="58" t="s">
        <v>5</v>
      </c>
      <c r="D7" s="58" t="s">
        <v>6</v>
      </c>
      <c r="E7" s="58" t="s">
        <v>7</v>
      </c>
      <c r="F7" s="58" t="s">
        <v>8</v>
      </c>
      <c r="G7" s="58" t="s">
        <v>528</v>
      </c>
      <c r="H7" s="559" t="s">
        <v>65</v>
      </c>
      <c r="I7" s="559"/>
      <c r="J7" s="58" t="s">
        <v>5</v>
      </c>
      <c r="K7" s="58" t="s">
        <v>6</v>
      </c>
      <c r="L7" s="58" t="s">
        <v>7</v>
      </c>
      <c r="M7" s="419" t="s">
        <v>8</v>
      </c>
      <c r="N7" s="59" t="s">
        <v>528</v>
      </c>
    </row>
    <row r="8" spans="1:14" s="53" customFormat="1" ht="15" customHeight="1">
      <c r="A8" s="60" t="s">
        <v>22</v>
      </c>
      <c r="B8" s="61" t="s">
        <v>23</v>
      </c>
      <c r="C8" s="62">
        <v>42032</v>
      </c>
      <c r="D8" s="62">
        <v>42032</v>
      </c>
      <c r="E8" s="62">
        <v>42032</v>
      </c>
      <c r="F8" s="62">
        <v>54379</v>
      </c>
      <c r="G8" s="62">
        <v>58088</v>
      </c>
      <c r="H8" s="63" t="s">
        <v>22</v>
      </c>
      <c r="I8" s="61" t="s">
        <v>78</v>
      </c>
      <c r="J8" s="64">
        <v>36869</v>
      </c>
      <c r="K8" s="62">
        <v>36869</v>
      </c>
      <c r="L8" s="65">
        <v>37314</v>
      </c>
      <c r="M8" s="420">
        <v>37437</v>
      </c>
      <c r="N8" s="66">
        <v>37595</v>
      </c>
    </row>
    <row r="9" spans="1:14" s="53" customFormat="1" ht="15" customHeight="1">
      <c r="A9" s="21" t="s">
        <v>24</v>
      </c>
      <c r="B9" s="22" t="s">
        <v>29</v>
      </c>
      <c r="C9" s="23">
        <v>58100</v>
      </c>
      <c r="D9" s="23">
        <v>58100</v>
      </c>
      <c r="E9" s="23">
        <v>58100</v>
      </c>
      <c r="F9" s="23">
        <v>66156</v>
      </c>
      <c r="G9" s="23">
        <v>72873</v>
      </c>
      <c r="H9" s="67" t="s">
        <v>24</v>
      </c>
      <c r="I9" s="22" t="s">
        <v>79</v>
      </c>
      <c r="J9" s="68">
        <v>9931</v>
      </c>
      <c r="K9" s="23">
        <v>9931</v>
      </c>
      <c r="L9" s="69">
        <v>9931</v>
      </c>
      <c r="M9" s="410">
        <v>9931</v>
      </c>
      <c r="N9" s="70">
        <v>9931</v>
      </c>
    </row>
    <row r="10" spans="1:14" s="53" customFormat="1" ht="15" customHeight="1">
      <c r="A10" s="21" t="s">
        <v>80</v>
      </c>
      <c r="B10" s="22" t="s">
        <v>31</v>
      </c>
      <c r="C10" s="23">
        <v>1600</v>
      </c>
      <c r="D10" s="23">
        <v>1600</v>
      </c>
      <c r="E10" s="23">
        <v>1600</v>
      </c>
      <c r="F10" s="23">
        <v>1600</v>
      </c>
      <c r="G10" s="23">
        <v>1472</v>
      </c>
      <c r="H10" s="67" t="s">
        <v>80</v>
      </c>
      <c r="I10" s="22" t="s">
        <v>81</v>
      </c>
      <c r="J10" s="68">
        <v>83642</v>
      </c>
      <c r="K10" s="23">
        <v>83642</v>
      </c>
      <c r="L10" s="69">
        <v>83642</v>
      </c>
      <c r="M10" s="410">
        <v>89016</v>
      </c>
      <c r="N10" s="70">
        <v>88078</v>
      </c>
    </row>
    <row r="11" spans="1:14" s="53" customFormat="1" ht="15" customHeight="1">
      <c r="A11" s="21" t="s">
        <v>82</v>
      </c>
      <c r="B11" s="22" t="s">
        <v>33</v>
      </c>
      <c r="C11" s="23">
        <v>206</v>
      </c>
      <c r="D11" s="23">
        <v>206</v>
      </c>
      <c r="E11" s="23">
        <v>206</v>
      </c>
      <c r="F11" s="23">
        <v>206</v>
      </c>
      <c r="G11" s="23">
        <v>186</v>
      </c>
      <c r="H11" s="67" t="s">
        <v>82</v>
      </c>
      <c r="I11" s="22" t="s">
        <v>83</v>
      </c>
      <c r="J11" s="68">
        <v>9850</v>
      </c>
      <c r="K11" s="23">
        <v>9850</v>
      </c>
      <c r="L11" s="69">
        <v>9850</v>
      </c>
      <c r="M11" s="410">
        <v>17740</v>
      </c>
      <c r="N11" s="70">
        <v>17337</v>
      </c>
    </row>
    <row r="12" spans="1:14" s="53" customFormat="1" ht="15" customHeight="1">
      <c r="A12" s="21" t="s">
        <v>84</v>
      </c>
      <c r="B12" s="22" t="s">
        <v>85</v>
      </c>
      <c r="C12" s="23">
        <v>3520</v>
      </c>
      <c r="D12" s="23">
        <v>3520</v>
      </c>
      <c r="E12" s="23">
        <v>3520</v>
      </c>
      <c r="F12" s="23">
        <v>7482</v>
      </c>
      <c r="G12" s="23">
        <v>7482</v>
      </c>
      <c r="H12" s="67" t="s">
        <v>84</v>
      </c>
      <c r="I12" s="22" t="s">
        <v>86</v>
      </c>
      <c r="J12" s="68">
        <v>18477</v>
      </c>
      <c r="K12" s="23">
        <v>18477</v>
      </c>
      <c r="L12" s="69">
        <v>18477</v>
      </c>
      <c r="M12" s="410">
        <v>18477</v>
      </c>
      <c r="N12" s="70">
        <v>18477</v>
      </c>
    </row>
    <row r="13" spans="1:14" s="53" customFormat="1" ht="15" customHeight="1">
      <c r="A13" s="21" t="s">
        <v>87</v>
      </c>
      <c r="B13" s="71" t="s">
        <v>88</v>
      </c>
      <c r="C13" s="23">
        <v>25098</v>
      </c>
      <c r="D13" s="23">
        <v>41328</v>
      </c>
      <c r="E13" s="23">
        <v>43640</v>
      </c>
      <c r="F13" s="23">
        <v>44653</v>
      </c>
      <c r="G13" s="23">
        <v>56698</v>
      </c>
      <c r="H13" s="67" t="s">
        <v>87</v>
      </c>
      <c r="I13" s="22" t="s">
        <v>89</v>
      </c>
      <c r="J13" s="68">
        <v>7680</v>
      </c>
      <c r="K13" s="23">
        <v>7680</v>
      </c>
      <c r="L13" s="69">
        <v>7680</v>
      </c>
      <c r="M13" s="410">
        <v>7680</v>
      </c>
      <c r="N13" s="70">
        <v>7680</v>
      </c>
    </row>
    <row r="14" spans="1:14" s="53" customFormat="1" ht="15" customHeight="1">
      <c r="A14" s="21" t="s">
        <v>90</v>
      </c>
      <c r="B14" s="22" t="s">
        <v>91</v>
      </c>
      <c r="C14" s="23">
        <v>9643</v>
      </c>
      <c r="D14" s="23">
        <v>9643</v>
      </c>
      <c r="E14" s="23">
        <v>9643</v>
      </c>
      <c r="F14" s="23">
        <v>11013</v>
      </c>
      <c r="G14" s="23">
        <v>10061</v>
      </c>
      <c r="H14" s="67" t="s">
        <v>90</v>
      </c>
      <c r="I14" s="22" t="s">
        <v>68</v>
      </c>
      <c r="J14" s="23">
        <f>SUM(J15:J16)</f>
        <v>36844</v>
      </c>
      <c r="K14" s="23">
        <f>SUM(K15:K16)</f>
        <v>54321</v>
      </c>
      <c r="L14" s="69">
        <f>SUM(L15:L16)</f>
        <v>69686</v>
      </c>
      <c r="M14" s="410">
        <f>SUM(M15:M16)</f>
        <v>69686</v>
      </c>
      <c r="N14" s="70">
        <f>SUM(N15:N16)</f>
        <v>69686</v>
      </c>
    </row>
    <row r="15" spans="1:14" s="53" customFormat="1" ht="15" customHeight="1">
      <c r="A15" s="72"/>
      <c r="B15" s="73"/>
      <c r="C15" s="73"/>
      <c r="D15" s="73"/>
      <c r="E15" s="73"/>
      <c r="F15" s="74"/>
      <c r="G15" s="74"/>
      <c r="H15" s="75"/>
      <c r="I15" s="76" t="s">
        <v>92</v>
      </c>
      <c r="J15" s="68">
        <v>36844</v>
      </c>
      <c r="K15" s="23">
        <v>54321</v>
      </c>
      <c r="L15" s="69">
        <v>51686</v>
      </c>
      <c r="M15" s="410">
        <v>51686</v>
      </c>
      <c r="N15" s="70">
        <v>51686</v>
      </c>
    </row>
    <row r="16" spans="1:14" s="53" customFormat="1" ht="15" customHeight="1">
      <c r="A16" s="77"/>
      <c r="B16" s="78"/>
      <c r="C16" s="78"/>
      <c r="D16" s="78"/>
      <c r="E16" s="78"/>
      <c r="F16" s="79"/>
      <c r="G16" s="79"/>
      <c r="H16" s="75"/>
      <c r="I16" s="76" t="s">
        <v>93</v>
      </c>
      <c r="J16" s="68"/>
      <c r="K16" s="23"/>
      <c r="L16" s="69">
        <v>18000</v>
      </c>
      <c r="M16" s="410">
        <v>18000</v>
      </c>
      <c r="N16" s="70">
        <v>18000</v>
      </c>
    </row>
    <row r="17" spans="1:14" s="53" customFormat="1" ht="15" customHeight="1">
      <c r="A17" s="548" t="s">
        <v>94</v>
      </c>
      <c r="B17" s="548"/>
      <c r="C17" s="23">
        <f>SUM(C8:C14)</f>
        <v>140199</v>
      </c>
      <c r="D17" s="23">
        <f>SUM(D8:D14)</f>
        <v>156429</v>
      </c>
      <c r="E17" s="23">
        <f>SUM(E8:E14)</f>
        <v>158741</v>
      </c>
      <c r="F17" s="23">
        <f>SUM(F8:F14)</f>
        <v>185489</v>
      </c>
      <c r="G17" s="23">
        <f>SUM(G8:G14)</f>
        <v>206860</v>
      </c>
      <c r="H17" s="549" t="s">
        <v>95</v>
      </c>
      <c r="I17" s="549"/>
      <c r="J17" s="68">
        <f>SUM(J8:J14)</f>
        <v>203293</v>
      </c>
      <c r="K17" s="23">
        <f>SUM(K8:K14)</f>
        <v>220770</v>
      </c>
      <c r="L17" s="69">
        <f>SUM(L8:L14)</f>
        <v>236580</v>
      </c>
      <c r="M17" s="410">
        <f>SUM(M8:M14)</f>
        <v>249967</v>
      </c>
      <c r="N17" s="70">
        <f>SUM(N8:N14)</f>
        <v>248784</v>
      </c>
    </row>
    <row r="18" spans="1:14" s="53" customFormat="1" ht="15" customHeight="1" thickBot="1">
      <c r="A18" s="552" t="s">
        <v>53</v>
      </c>
      <c r="B18" s="552"/>
      <c r="C18" s="80">
        <v>63094</v>
      </c>
      <c r="D18" s="80">
        <v>64341</v>
      </c>
      <c r="E18" s="80">
        <v>77839</v>
      </c>
      <c r="F18" s="80">
        <v>64478</v>
      </c>
      <c r="G18" s="80">
        <v>41924</v>
      </c>
      <c r="H18" s="81"/>
      <c r="I18" s="82"/>
      <c r="J18" s="82"/>
      <c r="K18" s="82"/>
      <c r="L18" s="83"/>
      <c r="M18" s="421"/>
      <c r="N18" s="418"/>
    </row>
    <row r="19" spans="1:14" s="53" customFormat="1" ht="15" customHeight="1" thickBot="1" thickTop="1">
      <c r="A19" s="553" t="s">
        <v>96</v>
      </c>
      <c r="B19" s="553"/>
      <c r="C19" s="84">
        <f>SUM(C17:C18)</f>
        <v>203293</v>
      </c>
      <c r="D19" s="84">
        <f>SUM(D17:D18)</f>
        <v>220770</v>
      </c>
      <c r="E19" s="84">
        <f>SUM(E17:E18)</f>
        <v>236580</v>
      </c>
      <c r="F19" s="84">
        <f>SUM(F17:F18)</f>
        <v>249967</v>
      </c>
      <c r="G19" s="84">
        <f>SUM(G17:G18)</f>
        <v>248784</v>
      </c>
      <c r="H19" s="554" t="s">
        <v>95</v>
      </c>
      <c r="I19" s="554"/>
      <c r="J19" s="85">
        <f>SUM(J17)</f>
        <v>203293</v>
      </c>
      <c r="K19" s="84">
        <f>SUM(K17)</f>
        <v>220770</v>
      </c>
      <c r="L19" s="86">
        <f>SUM(L17)</f>
        <v>236580</v>
      </c>
      <c r="M19" s="422">
        <f>SUM(M17)</f>
        <v>249967</v>
      </c>
      <c r="N19" s="417">
        <f>SUM(N17)</f>
        <v>248784</v>
      </c>
    </row>
    <row r="20" spans="1:14" s="53" customFormat="1" ht="15" customHeight="1" thickTop="1">
      <c r="A20" s="60" t="s">
        <v>22</v>
      </c>
      <c r="B20" s="61" t="s">
        <v>39</v>
      </c>
      <c r="C20" s="62">
        <v>5000</v>
      </c>
      <c r="D20" s="62">
        <v>5000</v>
      </c>
      <c r="E20" s="62">
        <v>5000</v>
      </c>
      <c r="F20" s="62">
        <v>5000</v>
      </c>
      <c r="G20" s="62">
        <v>3100</v>
      </c>
      <c r="H20" s="63" t="s">
        <v>22</v>
      </c>
      <c r="I20" s="61" t="s">
        <v>66</v>
      </c>
      <c r="J20" s="64">
        <v>67199</v>
      </c>
      <c r="K20" s="87">
        <v>67199</v>
      </c>
      <c r="L20" s="65">
        <v>72199</v>
      </c>
      <c r="M20" s="420">
        <v>86102</v>
      </c>
      <c r="N20" s="66">
        <v>97907</v>
      </c>
    </row>
    <row r="21" spans="1:14" s="53" customFormat="1" ht="15" customHeight="1">
      <c r="A21" s="21" t="s">
        <v>24</v>
      </c>
      <c r="B21" s="22" t="s">
        <v>50</v>
      </c>
      <c r="C21" s="23">
        <v>5000</v>
      </c>
      <c r="D21" s="23">
        <v>5000</v>
      </c>
      <c r="E21" s="23">
        <v>5000</v>
      </c>
      <c r="F21" s="23">
        <v>5000</v>
      </c>
      <c r="G21" s="23"/>
      <c r="H21" s="75" t="s">
        <v>24</v>
      </c>
      <c r="I21" s="22" t="s">
        <v>97</v>
      </c>
      <c r="J21" s="68">
        <v>18000</v>
      </c>
      <c r="K21" s="23">
        <v>18000</v>
      </c>
      <c r="L21" s="23"/>
      <c r="M21" s="410"/>
      <c r="N21" s="70"/>
    </row>
    <row r="22" spans="1:14" s="53" customFormat="1" ht="15" customHeight="1">
      <c r="A22" s="21" t="s">
        <v>80</v>
      </c>
      <c r="B22" s="22" t="s">
        <v>98</v>
      </c>
      <c r="C22" s="23">
        <v>132</v>
      </c>
      <c r="D22" s="23">
        <v>132</v>
      </c>
      <c r="E22" s="23">
        <v>132</v>
      </c>
      <c r="F22" s="23">
        <v>674</v>
      </c>
      <c r="G22" s="23">
        <v>674</v>
      </c>
      <c r="H22" s="88"/>
      <c r="I22" s="89"/>
      <c r="J22" s="89"/>
      <c r="K22" s="89"/>
      <c r="L22" s="90"/>
      <c r="M22" s="415"/>
      <c r="N22" s="91"/>
    </row>
    <row r="23" spans="1:14" s="53" customFormat="1" ht="15" customHeight="1">
      <c r="A23" s="21" t="s">
        <v>99</v>
      </c>
      <c r="B23" s="22" t="s">
        <v>100</v>
      </c>
      <c r="C23" s="23">
        <v>7182</v>
      </c>
      <c r="D23" s="23">
        <v>7182</v>
      </c>
      <c r="E23" s="23">
        <v>7182</v>
      </c>
      <c r="F23" s="23">
        <v>7182</v>
      </c>
      <c r="G23" s="23">
        <v>3333</v>
      </c>
      <c r="H23" s="92"/>
      <c r="I23" s="89"/>
      <c r="J23" s="89"/>
      <c r="K23" s="89"/>
      <c r="L23" s="89"/>
      <c r="M23" s="89"/>
      <c r="N23" s="93"/>
    </row>
    <row r="24" spans="1:14" s="53" customFormat="1" ht="15" customHeight="1">
      <c r="A24" s="21" t="s">
        <v>87</v>
      </c>
      <c r="B24" s="71" t="s">
        <v>88</v>
      </c>
      <c r="C24" s="23"/>
      <c r="D24" s="23"/>
      <c r="E24" s="23">
        <v>498</v>
      </c>
      <c r="F24" s="23">
        <v>498</v>
      </c>
      <c r="G24" s="23">
        <v>498</v>
      </c>
      <c r="H24" s="88"/>
      <c r="I24" s="57"/>
      <c r="J24" s="57"/>
      <c r="K24" s="57"/>
      <c r="L24" s="57"/>
      <c r="M24" s="57"/>
      <c r="N24" s="94"/>
    </row>
    <row r="25" spans="1:14" s="53" customFormat="1" ht="15" customHeight="1">
      <c r="A25" s="95" t="s">
        <v>101</v>
      </c>
      <c r="B25" s="76"/>
      <c r="C25" s="23">
        <f>SUM(C20:C24)</f>
        <v>17314</v>
      </c>
      <c r="D25" s="23">
        <f>SUM(D20:D24)</f>
        <v>17314</v>
      </c>
      <c r="E25" s="23">
        <f>SUM(E20:E24)</f>
        <v>17812</v>
      </c>
      <c r="F25" s="23">
        <f>SUM(F20:F24)</f>
        <v>18354</v>
      </c>
      <c r="G25" s="23">
        <f>SUM(G20:G24)</f>
        <v>7605</v>
      </c>
      <c r="H25" s="92"/>
      <c r="I25" s="89"/>
      <c r="J25" s="89"/>
      <c r="K25" s="89"/>
      <c r="L25" s="89"/>
      <c r="M25" s="89"/>
      <c r="N25" s="93"/>
    </row>
    <row r="26" spans="1:14" s="53" customFormat="1" ht="15" customHeight="1" thickBot="1">
      <c r="A26" s="96" t="s">
        <v>53</v>
      </c>
      <c r="B26" s="83"/>
      <c r="C26" s="80">
        <v>67885</v>
      </c>
      <c r="D26" s="80">
        <v>67885</v>
      </c>
      <c r="E26" s="80">
        <v>54387</v>
      </c>
      <c r="F26" s="80">
        <v>67748</v>
      </c>
      <c r="G26" s="80">
        <v>90302</v>
      </c>
      <c r="H26" s="97"/>
      <c r="I26" s="98"/>
      <c r="J26" s="98"/>
      <c r="K26" s="98"/>
      <c r="L26" s="98"/>
      <c r="M26" s="98"/>
      <c r="N26" s="433"/>
    </row>
    <row r="27" spans="1:14" s="53" customFormat="1" ht="15" customHeight="1" thickBot="1" thickTop="1">
      <c r="A27" s="553" t="s">
        <v>102</v>
      </c>
      <c r="B27" s="553"/>
      <c r="C27" s="84">
        <f>SUM(C25:C26)</f>
        <v>85199</v>
      </c>
      <c r="D27" s="84">
        <f>SUM(D25:D26)</f>
        <v>85199</v>
      </c>
      <c r="E27" s="84">
        <f>SUM(E25:E26)</f>
        <v>72199</v>
      </c>
      <c r="F27" s="84">
        <f>SUM(F25:F26)</f>
        <v>86102</v>
      </c>
      <c r="G27" s="84">
        <f>SUM(G25:G26)</f>
        <v>97907</v>
      </c>
      <c r="H27" s="554" t="s">
        <v>103</v>
      </c>
      <c r="I27" s="554"/>
      <c r="J27" s="85">
        <f>SUM(J20:J25)</f>
        <v>85199</v>
      </c>
      <c r="K27" s="84">
        <f>SUM(K20:K25)</f>
        <v>85199</v>
      </c>
      <c r="L27" s="84">
        <f>SUM(L20:L25)</f>
        <v>72199</v>
      </c>
      <c r="M27" s="422">
        <f>SUM(M20:M25)</f>
        <v>86102</v>
      </c>
      <c r="N27" s="432">
        <f>SUM(N20:N25)</f>
        <v>97907</v>
      </c>
    </row>
    <row r="28" spans="1:14" s="53" customFormat="1" ht="15" customHeight="1" thickBot="1" thickTop="1">
      <c r="A28" s="550" t="s">
        <v>104</v>
      </c>
      <c r="B28" s="550"/>
      <c r="C28" s="100">
        <f>C19+C27</f>
        <v>288492</v>
      </c>
      <c r="D28" s="100">
        <f>D19+D27</f>
        <v>305969</v>
      </c>
      <c r="E28" s="100">
        <f>E19+E27</f>
        <v>308779</v>
      </c>
      <c r="F28" s="100">
        <f>F19+F27</f>
        <v>336069</v>
      </c>
      <c r="G28" s="100">
        <f>G19+G27</f>
        <v>346691</v>
      </c>
      <c r="H28" s="551" t="s">
        <v>105</v>
      </c>
      <c r="I28" s="551"/>
      <c r="J28" s="101">
        <f>J19+J27</f>
        <v>288492</v>
      </c>
      <c r="K28" s="100">
        <f>K19+K27</f>
        <v>305969</v>
      </c>
      <c r="L28" s="100">
        <f>L19+L27</f>
        <v>308779</v>
      </c>
      <c r="M28" s="414">
        <f>M19+M27</f>
        <v>336069</v>
      </c>
      <c r="N28" s="102">
        <f>N19+N27</f>
        <v>346691</v>
      </c>
    </row>
    <row r="29" spans="1:12" ht="12">
      <c r="A29" s="3"/>
      <c r="B29" s="3"/>
      <c r="C29" s="3"/>
      <c r="D29" s="3"/>
      <c r="E29" s="3"/>
      <c r="H29" s="3"/>
      <c r="I29" s="3"/>
      <c r="J29" s="3"/>
      <c r="K29" s="3"/>
      <c r="L29" s="3"/>
    </row>
  </sheetData>
  <sheetProtection selectLockedCells="1" selectUnlockedCells="1"/>
  <mergeCells count="14">
    <mergeCell ref="A1:N1"/>
    <mergeCell ref="A4:N4"/>
    <mergeCell ref="I6:N6"/>
    <mergeCell ref="A7:B7"/>
    <mergeCell ref="H7:I7"/>
    <mergeCell ref="A17:B17"/>
    <mergeCell ref="H17:I17"/>
    <mergeCell ref="A28:B28"/>
    <mergeCell ref="H28:I28"/>
    <mergeCell ref="A18:B18"/>
    <mergeCell ref="A19:B19"/>
    <mergeCell ref="H19:I19"/>
    <mergeCell ref="A27:B27"/>
    <mergeCell ref="H27:I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8" width="9.7109375" style="1" customWidth="1"/>
  </cols>
  <sheetData>
    <row r="1" spans="1:9" s="53" customFormat="1" ht="15" customHeight="1">
      <c r="A1" s="555" t="s">
        <v>106</v>
      </c>
      <c r="B1" s="555"/>
      <c r="C1" s="555"/>
      <c r="D1" s="555"/>
      <c r="E1" s="555"/>
      <c r="F1" s="555"/>
      <c r="G1" s="555"/>
      <c r="H1" s="555"/>
      <c r="I1" s="103"/>
    </row>
    <row r="2" spans="2:9" s="53" customFormat="1" ht="15" customHeight="1">
      <c r="B2" s="434"/>
      <c r="C2" s="434"/>
      <c r="D2" s="434"/>
      <c r="E2" s="434"/>
      <c r="F2" s="434"/>
      <c r="G2" s="434"/>
      <c r="H2" s="2" t="s">
        <v>529</v>
      </c>
      <c r="I2" s="103"/>
    </row>
    <row r="3" spans="1:8" s="53" customFormat="1" ht="15" customHeight="1">
      <c r="A3" s="55"/>
      <c r="B3" s="56"/>
      <c r="C3" s="56"/>
      <c r="D3" s="56"/>
      <c r="E3" s="56"/>
      <c r="F3" s="56"/>
      <c r="G3" s="56"/>
      <c r="H3" s="56"/>
    </row>
    <row r="4" spans="1:9" s="53" customFormat="1" ht="15" customHeight="1">
      <c r="A4" s="562" t="s">
        <v>107</v>
      </c>
      <c r="B4" s="562"/>
      <c r="C4" s="562"/>
      <c r="D4" s="562"/>
      <c r="E4" s="562"/>
      <c r="F4" s="562"/>
      <c r="G4" s="562"/>
      <c r="H4" s="562"/>
      <c r="I4" s="52"/>
    </row>
    <row r="5" spans="1:9" s="53" customFormat="1" ht="15" customHeight="1">
      <c r="A5" s="104"/>
      <c r="B5" s="104"/>
      <c r="C5" s="104"/>
      <c r="D5" s="104"/>
      <c r="E5" s="104"/>
      <c r="F5" s="104"/>
      <c r="G5" s="104"/>
      <c r="H5" s="104"/>
      <c r="I5" s="52"/>
    </row>
    <row r="6" spans="1:9" s="53" customFormat="1" ht="15" customHeight="1">
      <c r="A6" s="105"/>
      <c r="B6" s="105"/>
      <c r="C6" s="105"/>
      <c r="D6" s="105"/>
      <c r="E6" s="563" t="s">
        <v>2</v>
      </c>
      <c r="F6" s="563"/>
      <c r="G6" s="563"/>
      <c r="H6" s="563"/>
      <c r="I6" s="52"/>
    </row>
    <row r="7" spans="1:9" s="53" customFormat="1" ht="27" customHeight="1">
      <c r="A7" s="7" t="s">
        <v>108</v>
      </c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52"/>
    </row>
    <row r="8" spans="1:9" s="53" customFormat="1" ht="15" customHeight="1">
      <c r="A8" s="12" t="s">
        <v>11</v>
      </c>
      <c r="B8" s="13" t="s">
        <v>12</v>
      </c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5" t="s">
        <v>18</v>
      </c>
      <c r="I8" s="52"/>
    </row>
    <row r="9" spans="1:9" s="53" customFormat="1" ht="15" customHeight="1">
      <c r="A9" s="560" t="s">
        <v>19</v>
      </c>
      <c r="B9" s="560"/>
      <c r="C9" s="560"/>
      <c r="D9" s="560"/>
      <c r="E9" s="560"/>
      <c r="F9" s="560"/>
      <c r="G9" s="560"/>
      <c r="H9" s="560"/>
      <c r="I9" s="52"/>
    </row>
    <row r="10" spans="1:9" s="53" customFormat="1" ht="15" customHeight="1">
      <c r="A10" s="106" t="s">
        <v>109</v>
      </c>
      <c r="B10" s="107" t="s">
        <v>21</v>
      </c>
      <c r="C10" s="108">
        <f>SUM(C11:C12)</f>
        <v>105458</v>
      </c>
      <c r="D10" s="108">
        <f>SUM(D11:D12)</f>
        <v>105458</v>
      </c>
      <c r="E10" s="108">
        <f>SUM(E11:E12)</f>
        <v>105458</v>
      </c>
      <c r="F10" s="108">
        <f>SUM(F11:F12)</f>
        <v>129823</v>
      </c>
      <c r="G10" s="108">
        <f>SUM(G11:G12)</f>
        <v>140101</v>
      </c>
      <c r="H10" s="109">
        <f>G10/C10</f>
        <v>1.3285004456750555</v>
      </c>
      <c r="I10" s="52"/>
    </row>
    <row r="11" spans="1:9" s="53" customFormat="1" ht="15" customHeight="1">
      <c r="A11" s="110"/>
      <c r="B11" s="111" t="s">
        <v>110</v>
      </c>
      <c r="C11" s="80">
        <v>45552</v>
      </c>
      <c r="D11" s="80">
        <v>45552</v>
      </c>
      <c r="E11" s="80">
        <v>45552</v>
      </c>
      <c r="F11" s="80">
        <v>61861</v>
      </c>
      <c r="G11" s="80">
        <v>65570</v>
      </c>
      <c r="H11" s="112">
        <f>G11/C11</f>
        <v>1.4394538110291535</v>
      </c>
      <c r="I11" s="52"/>
    </row>
    <row r="12" spans="1:9" s="53" customFormat="1" ht="15" customHeight="1">
      <c r="A12" s="113"/>
      <c r="B12" s="114" t="s">
        <v>111</v>
      </c>
      <c r="C12" s="115">
        <f>SUM(C13:C16)</f>
        <v>59906</v>
      </c>
      <c r="D12" s="115">
        <f>SUM(D13:D16)</f>
        <v>59906</v>
      </c>
      <c r="E12" s="115">
        <f>SUM(E13:E16)</f>
        <v>59906</v>
      </c>
      <c r="F12" s="115">
        <f>SUM(F13:F16)</f>
        <v>67962</v>
      </c>
      <c r="G12" s="115">
        <f>SUM(G13:G16)</f>
        <v>74531</v>
      </c>
      <c r="H12" s="112">
        <f>G12/C12</f>
        <v>1.244132474209595</v>
      </c>
      <c r="I12" s="52"/>
    </row>
    <row r="13" spans="1:9" s="53" customFormat="1" ht="15" customHeight="1">
      <c r="A13" s="113"/>
      <c r="B13" s="114" t="s">
        <v>112</v>
      </c>
      <c r="C13" s="115"/>
      <c r="D13" s="115"/>
      <c r="E13" s="115"/>
      <c r="F13" s="115"/>
      <c r="G13" s="115"/>
      <c r="H13" s="112"/>
      <c r="I13" s="52"/>
    </row>
    <row r="14" spans="1:9" s="53" customFormat="1" ht="15" customHeight="1">
      <c r="A14" s="113"/>
      <c r="B14" s="114" t="s">
        <v>113</v>
      </c>
      <c r="C14" s="115">
        <v>58100</v>
      </c>
      <c r="D14" s="115">
        <v>58100</v>
      </c>
      <c r="E14" s="115">
        <v>58100</v>
      </c>
      <c r="F14" s="115">
        <v>66156</v>
      </c>
      <c r="G14" s="115">
        <v>72873</v>
      </c>
      <c r="H14" s="112"/>
      <c r="I14" s="52"/>
    </row>
    <row r="15" spans="1:9" s="53" customFormat="1" ht="15" customHeight="1">
      <c r="A15" s="113"/>
      <c r="B15" s="114" t="s">
        <v>114</v>
      </c>
      <c r="C15" s="115">
        <v>1600</v>
      </c>
      <c r="D15" s="115">
        <v>1600</v>
      </c>
      <c r="E15" s="115">
        <v>1600</v>
      </c>
      <c r="F15" s="115">
        <v>1600</v>
      </c>
      <c r="G15" s="115">
        <v>1472</v>
      </c>
      <c r="H15" s="112"/>
      <c r="I15" s="52"/>
    </row>
    <row r="16" spans="1:9" s="53" customFormat="1" ht="15" customHeight="1">
      <c r="A16" s="77"/>
      <c r="B16" s="61" t="s">
        <v>115</v>
      </c>
      <c r="C16" s="62">
        <v>206</v>
      </c>
      <c r="D16" s="62">
        <v>206</v>
      </c>
      <c r="E16" s="62">
        <v>206</v>
      </c>
      <c r="F16" s="62">
        <v>206</v>
      </c>
      <c r="G16" s="62">
        <v>186</v>
      </c>
      <c r="H16" s="112"/>
      <c r="I16" s="52"/>
    </row>
    <row r="17" spans="1:9" s="53" customFormat="1" ht="15" customHeight="1">
      <c r="A17" s="116" t="s">
        <v>116</v>
      </c>
      <c r="B17" s="117" t="s">
        <v>35</v>
      </c>
      <c r="C17" s="118">
        <f>SUM(C18)</f>
        <v>25098</v>
      </c>
      <c r="D17" s="118">
        <f>SUM(D18)</f>
        <v>41328</v>
      </c>
      <c r="E17" s="118">
        <f>SUM(E18)</f>
        <v>43640</v>
      </c>
      <c r="F17" s="118">
        <f>SUM(F18)</f>
        <v>44653</v>
      </c>
      <c r="G17" s="118">
        <f>SUM(G18)</f>
        <v>56698</v>
      </c>
      <c r="H17" s="109">
        <f>G17/C17</f>
        <v>2.2590644672882303</v>
      </c>
      <c r="I17" s="52"/>
    </row>
    <row r="18" spans="1:9" s="53" customFormat="1" ht="15" customHeight="1">
      <c r="A18" s="110"/>
      <c r="B18" s="111" t="s">
        <v>117</v>
      </c>
      <c r="C18" s="80">
        <f>SUM(C19:C32)</f>
        <v>25098</v>
      </c>
      <c r="D18" s="80">
        <f>SUM(D19:D32)</f>
        <v>41328</v>
      </c>
      <c r="E18" s="80">
        <f>SUM(E19:E32)</f>
        <v>43640</v>
      </c>
      <c r="F18" s="80">
        <f>SUM(F19:F32)</f>
        <v>44653</v>
      </c>
      <c r="G18" s="80">
        <f>SUM(G19:G32)</f>
        <v>56698</v>
      </c>
      <c r="H18" s="112">
        <f>G18/C18</f>
        <v>2.2590644672882303</v>
      </c>
      <c r="I18" s="52"/>
    </row>
    <row r="19" spans="1:9" s="53" customFormat="1" ht="15" customHeight="1">
      <c r="A19" s="113"/>
      <c r="B19" s="114" t="s">
        <v>118</v>
      </c>
      <c r="C19" s="115">
        <v>8610</v>
      </c>
      <c r="D19" s="115">
        <v>8610</v>
      </c>
      <c r="E19" s="115">
        <v>8610</v>
      </c>
      <c r="F19" s="115">
        <v>8610</v>
      </c>
      <c r="G19" s="115">
        <v>9223</v>
      </c>
      <c r="H19" s="112"/>
      <c r="I19" s="52"/>
    </row>
    <row r="20" spans="1:9" s="53" customFormat="1" ht="15" customHeight="1">
      <c r="A20" s="113"/>
      <c r="B20" s="114" t="s">
        <v>119</v>
      </c>
      <c r="C20" s="115">
        <v>3462</v>
      </c>
      <c r="D20" s="115">
        <v>3462</v>
      </c>
      <c r="E20" s="115">
        <v>4075</v>
      </c>
      <c r="F20" s="115">
        <v>4075</v>
      </c>
      <c r="G20" s="115">
        <v>3462</v>
      </c>
      <c r="H20" s="112"/>
      <c r="I20" s="52"/>
    </row>
    <row r="21" spans="1:9" s="53" customFormat="1" ht="15" customHeight="1">
      <c r="A21" s="113"/>
      <c r="B21" s="114" t="s">
        <v>120</v>
      </c>
      <c r="C21" s="115">
        <v>3000</v>
      </c>
      <c r="D21" s="115">
        <v>3000</v>
      </c>
      <c r="E21" s="115">
        <v>3000</v>
      </c>
      <c r="F21" s="115">
        <v>3000</v>
      </c>
      <c r="G21" s="115">
        <v>3000</v>
      </c>
      <c r="H21" s="112"/>
      <c r="I21" s="52"/>
    </row>
    <row r="22" spans="1:9" s="53" customFormat="1" ht="15" customHeight="1">
      <c r="A22" s="113"/>
      <c r="B22" s="114" t="s">
        <v>121</v>
      </c>
      <c r="C22" s="115"/>
      <c r="D22" s="115"/>
      <c r="E22" s="115">
        <v>372</v>
      </c>
      <c r="F22" s="115">
        <v>534</v>
      </c>
      <c r="G22" s="115">
        <v>693</v>
      </c>
      <c r="H22" s="112"/>
      <c r="I22" s="52"/>
    </row>
    <row r="23" spans="1:9" s="53" customFormat="1" ht="15" customHeight="1">
      <c r="A23" s="113"/>
      <c r="B23" s="114" t="s">
        <v>122</v>
      </c>
      <c r="C23" s="115">
        <v>1125</v>
      </c>
      <c r="D23" s="115">
        <v>1125</v>
      </c>
      <c r="E23" s="115">
        <v>1125</v>
      </c>
      <c r="F23" s="115">
        <v>1125</v>
      </c>
      <c r="G23" s="115">
        <v>1125</v>
      </c>
      <c r="H23" s="112"/>
      <c r="I23" s="52"/>
    </row>
    <row r="24" spans="1:9" s="53" customFormat="1" ht="15" customHeight="1">
      <c r="A24" s="113"/>
      <c r="B24" s="114" t="s">
        <v>123</v>
      </c>
      <c r="C24" s="115">
        <v>279</v>
      </c>
      <c r="D24" s="115">
        <v>279</v>
      </c>
      <c r="E24" s="115">
        <v>279</v>
      </c>
      <c r="F24" s="115">
        <v>279</v>
      </c>
      <c r="G24" s="115">
        <v>279</v>
      </c>
      <c r="H24" s="112"/>
      <c r="I24" s="52"/>
    </row>
    <row r="25" spans="1:9" s="53" customFormat="1" ht="22.5">
      <c r="A25" s="113"/>
      <c r="B25" s="119" t="s">
        <v>124</v>
      </c>
      <c r="C25" s="115">
        <v>7296</v>
      </c>
      <c r="D25" s="115">
        <v>7296</v>
      </c>
      <c r="E25" s="115">
        <v>7296</v>
      </c>
      <c r="F25" s="115">
        <v>7296</v>
      </c>
      <c r="G25" s="115">
        <v>7822</v>
      </c>
      <c r="H25" s="112"/>
      <c r="I25" s="52"/>
    </row>
    <row r="26" spans="1:9" s="53" customFormat="1" ht="15" customHeight="1">
      <c r="A26" s="113"/>
      <c r="B26" s="114" t="s">
        <v>125</v>
      </c>
      <c r="C26" s="115">
        <v>918</v>
      </c>
      <c r="D26" s="115">
        <v>918</v>
      </c>
      <c r="E26" s="115">
        <v>918</v>
      </c>
      <c r="F26" s="115">
        <v>918</v>
      </c>
      <c r="G26" s="115">
        <v>918</v>
      </c>
      <c r="H26" s="112"/>
      <c r="I26" s="52"/>
    </row>
    <row r="27" spans="1:9" s="53" customFormat="1" ht="15" customHeight="1">
      <c r="A27" s="113"/>
      <c r="B27" s="114" t="s">
        <v>126</v>
      </c>
      <c r="C27" s="115">
        <v>408</v>
      </c>
      <c r="D27" s="115">
        <v>408</v>
      </c>
      <c r="E27" s="115">
        <v>408</v>
      </c>
      <c r="F27" s="115">
        <v>408</v>
      </c>
      <c r="G27" s="115">
        <v>408</v>
      </c>
      <c r="H27" s="112"/>
      <c r="I27" s="52"/>
    </row>
    <row r="28" spans="1:9" s="53" customFormat="1" ht="15" customHeight="1">
      <c r="A28" s="113"/>
      <c r="B28" s="114" t="s">
        <v>127</v>
      </c>
      <c r="C28" s="115"/>
      <c r="D28" s="115">
        <v>805</v>
      </c>
      <c r="E28" s="115">
        <v>805</v>
      </c>
      <c r="F28" s="115">
        <v>805</v>
      </c>
      <c r="G28" s="115">
        <v>805</v>
      </c>
      <c r="H28" s="112"/>
      <c r="I28" s="52"/>
    </row>
    <row r="29" spans="1:9" s="53" customFormat="1" ht="15" customHeight="1">
      <c r="A29" s="113"/>
      <c r="B29" s="114" t="s">
        <v>128</v>
      </c>
      <c r="C29" s="115"/>
      <c r="D29" s="115">
        <v>15425</v>
      </c>
      <c r="E29" s="115">
        <v>15425</v>
      </c>
      <c r="F29" s="115">
        <v>15425</v>
      </c>
      <c r="G29" s="115">
        <v>15425</v>
      </c>
      <c r="H29" s="112"/>
      <c r="I29" s="52"/>
    </row>
    <row r="30" spans="1:9" s="53" customFormat="1" ht="15" customHeight="1">
      <c r="A30" s="113"/>
      <c r="B30" s="120" t="s">
        <v>129</v>
      </c>
      <c r="C30" s="115"/>
      <c r="D30" s="115"/>
      <c r="E30" s="115">
        <v>47</v>
      </c>
      <c r="F30" s="115">
        <v>70</v>
      </c>
      <c r="G30" s="115">
        <v>93</v>
      </c>
      <c r="H30" s="112"/>
      <c r="I30" s="52"/>
    </row>
    <row r="31" spans="1:9" s="53" customFormat="1" ht="15" customHeight="1">
      <c r="A31" s="113"/>
      <c r="B31" s="120" t="s">
        <v>130</v>
      </c>
      <c r="C31" s="115"/>
      <c r="D31" s="115"/>
      <c r="E31" s="115">
        <v>946</v>
      </c>
      <c r="F31" s="115">
        <v>1587</v>
      </c>
      <c r="G31" s="115">
        <v>1914</v>
      </c>
      <c r="H31" s="112"/>
      <c r="I31" s="52"/>
    </row>
    <row r="32" spans="1:9" s="53" customFormat="1" ht="15" customHeight="1">
      <c r="A32" s="77"/>
      <c r="B32" s="121" t="s">
        <v>131</v>
      </c>
      <c r="C32" s="62"/>
      <c r="D32" s="62"/>
      <c r="E32" s="62">
        <v>334</v>
      </c>
      <c r="F32" s="62">
        <v>521</v>
      </c>
      <c r="G32" s="62">
        <v>11531</v>
      </c>
      <c r="H32" s="24"/>
      <c r="I32" s="52"/>
    </row>
    <row r="33" spans="1:9" s="53" customFormat="1" ht="15" customHeight="1">
      <c r="A33" s="122" t="s">
        <v>132</v>
      </c>
      <c r="B33" s="17" t="s">
        <v>41</v>
      </c>
      <c r="C33" s="18">
        <f>SUM(C34)</f>
        <v>9593</v>
      </c>
      <c r="D33" s="18">
        <f>SUM(D34)</f>
        <v>9593</v>
      </c>
      <c r="E33" s="18">
        <f>SUM(E34)</f>
        <v>9593</v>
      </c>
      <c r="F33" s="18">
        <f>SUM(F34)</f>
        <v>10425</v>
      </c>
      <c r="G33" s="18">
        <f>SUM(G34)</f>
        <v>9473</v>
      </c>
      <c r="H33" s="123">
        <f>G33/C33</f>
        <v>0.9874908787657667</v>
      </c>
      <c r="I33" s="52"/>
    </row>
    <row r="34" spans="1:9" s="53" customFormat="1" ht="15" customHeight="1">
      <c r="A34" s="113"/>
      <c r="B34" s="114" t="s">
        <v>133</v>
      </c>
      <c r="C34" s="115">
        <v>9593</v>
      </c>
      <c r="D34" s="115">
        <v>9593</v>
      </c>
      <c r="E34" s="115">
        <v>9593</v>
      </c>
      <c r="F34" s="115">
        <v>10425</v>
      </c>
      <c r="G34" s="115">
        <v>9473</v>
      </c>
      <c r="H34" s="124"/>
      <c r="I34" s="52"/>
    </row>
    <row r="35" spans="1:9" s="53" customFormat="1" ht="15" customHeight="1">
      <c r="A35" s="113"/>
      <c r="B35" s="125" t="s">
        <v>134</v>
      </c>
      <c r="C35" s="126"/>
      <c r="D35" s="126"/>
      <c r="E35" s="126"/>
      <c r="F35" s="126"/>
      <c r="G35" s="126"/>
      <c r="H35" s="127"/>
      <c r="I35" s="52"/>
    </row>
    <row r="36" spans="1:9" s="53" customFormat="1" ht="15" customHeight="1">
      <c r="A36" s="128" t="s">
        <v>135</v>
      </c>
      <c r="B36" s="31" t="s">
        <v>136</v>
      </c>
      <c r="C36" s="32">
        <v>50</v>
      </c>
      <c r="D36" s="32">
        <v>50</v>
      </c>
      <c r="E36" s="32">
        <v>50</v>
      </c>
      <c r="F36" s="32">
        <v>588</v>
      </c>
      <c r="G36" s="32">
        <v>588</v>
      </c>
      <c r="H36" s="129">
        <f>G36/C36</f>
        <v>11.76</v>
      </c>
      <c r="I36" s="52"/>
    </row>
    <row r="37" spans="1:9" s="53" customFormat="1" ht="15" customHeight="1">
      <c r="A37" s="116" t="s">
        <v>137</v>
      </c>
      <c r="B37" s="117" t="s">
        <v>138</v>
      </c>
      <c r="C37" s="118"/>
      <c r="D37" s="118"/>
      <c r="E37" s="118"/>
      <c r="F37" s="118"/>
      <c r="G37" s="118"/>
      <c r="H37" s="130"/>
      <c r="I37" s="52"/>
    </row>
    <row r="38" spans="1:9" s="53" customFormat="1" ht="15" customHeight="1">
      <c r="A38" s="535" t="s">
        <v>139</v>
      </c>
      <c r="B38" s="535"/>
      <c r="C38" s="35">
        <f>C10+C17+C33+C36+C37</f>
        <v>140199</v>
      </c>
      <c r="D38" s="35">
        <f>D10+D17+D33+D36+D37</f>
        <v>156429</v>
      </c>
      <c r="E38" s="35">
        <f>E10+E17+E33+E36+E37</f>
        <v>158741</v>
      </c>
      <c r="F38" s="35">
        <f>F10+F17+F33+F36+F37</f>
        <v>185489</v>
      </c>
      <c r="G38" s="35">
        <f>G10+G17+G33+G36+G37</f>
        <v>206860</v>
      </c>
      <c r="H38" s="435">
        <f>G38/D38</f>
        <v>1.3223890710801705</v>
      </c>
      <c r="I38" s="52"/>
    </row>
    <row r="39" spans="1:9" s="53" customFormat="1" ht="15" customHeight="1">
      <c r="A39" s="110" t="s">
        <v>140</v>
      </c>
      <c r="B39" s="111" t="s">
        <v>141</v>
      </c>
      <c r="C39" s="80">
        <f>SUM(C40)</f>
        <v>63094</v>
      </c>
      <c r="D39" s="80">
        <f>SUM(D40)</f>
        <v>64341</v>
      </c>
      <c r="E39" s="80">
        <f>SUM(E40)</f>
        <v>77839</v>
      </c>
      <c r="F39" s="80">
        <f>SUM(F40)</f>
        <v>64478</v>
      </c>
      <c r="G39" s="80">
        <f>SUM(G40)</f>
        <v>41924</v>
      </c>
      <c r="H39" s="131">
        <f>G39/D39</f>
        <v>0.6515907430720691</v>
      </c>
      <c r="I39" s="52"/>
    </row>
    <row r="40" spans="1:9" s="53" customFormat="1" ht="15" customHeight="1">
      <c r="A40" s="77"/>
      <c r="B40" s="132" t="s">
        <v>142</v>
      </c>
      <c r="C40" s="133">
        <v>63094</v>
      </c>
      <c r="D40" s="133">
        <v>64341</v>
      </c>
      <c r="E40" s="133">
        <v>77839</v>
      </c>
      <c r="F40" s="133">
        <v>64478</v>
      </c>
      <c r="G40" s="133">
        <v>41924</v>
      </c>
      <c r="H40" s="134"/>
      <c r="I40" s="52"/>
    </row>
    <row r="41" spans="1:9" s="53" customFormat="1" ht="15" customHeight="1">
      <c r="A41" s="135" t="s">
        <v>143</v>
      </c>
      <c r="B41" s="136" t="s">
        <v>144</v>
      </c>
      <c r="C41" s="137"/>
      <c r="D41" s="137"/>
      <c r="E41" s="137"/>
      <c r="F41" s="137"/>
      <c r="G41" s="137"/>
      <c r="H41" s="138"/>
      <c r="I41" s="52"/>
    </row>
    <row r="42" spans="1:9" s="53" customFormat="1" ht="15" customHeight="1">
      <c r="A42" s="561" t="s">
        <v>145</v>
      </c>
      <c r="B42" s="561"/>
      <c r="C42" s="100">
        <f>C41+C39+C38</f>
        <v>203293</v>
      </c>
      <c r="D42" s="100">
        <f>D41+D39+D38</f>
        <v>220770</v>
      </c>
      <c r="E42" s="100">
        <f>E41+E39+E38</f>
        <v>236580</v>
      </c>
      <c r="F42" s="100">
        <f>F41+F39+F38</f>
        <v>249967</v>
      </c>
      <c r="G42" s="100">
        <f>G41+G39+G38</f>
        <v>248784</v>
      </c>
      <c r="H42" s="139">
        <f>G42/D42</f>
        <v>1.1268922407935862</v>
      </c>
      <c r="I42" s="52"/>
    </row>
  </sheetData>
  <sheetProtection selectLockedCells="1" selectUnlockedCells="1"/>
  <mergeCells count="6">
    <mergeCell ref="A9:H9"/>
    <mergeCell ref="A38:B38"/>
    <mergeCell ref="A42:B42"/>
    <mergeCell ref="A1:H1"/>
    <mergeCell ref="A4:H4"/>
    <mergeCell ref="E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8" width="9.7109375" style="0" customWidth="1"/>
  </cols>
  <sheetData>
    <row r="1" spans="1:8" s="53" customFormat="1" ht="15" customHeight="1">
      <c r="A1" s="555" t="s">
        <v>146</v>
      </c>
      <c r="B1" s="555"/>
      <c r="C1" s="555"/>
      <c r="D1" s="555"/>
      <c r="E1" s="555"/>
      <c r="F1" s="555"/>
      <c r="G1" s="555"/>
      <c r="H1" s="555"/>
    </row>
    <row r="2" spans="1:8" s="53" customFormat="1" ht="15" customHeight="1">
      <c r="A2" s="434"/>
      <c r="B2" s="434"/>
      <c r="C2" s="434"/>
      <c r="D2" s="434"/>
      <c r="E2" s="434"/>
      <c r="F2" s="434"/>
      <c r="G2" s="434"/>
      <c r="H2" s="2" t="s">
        <v>529</v>
      </c>
    </row>
    <row r="3" spans="1:8" s="53" customFormat="1" ht="15" customHeight="1">
      <c r="A3" s="55"/>
      <c r="B3" s="56"/>
      <c r="C3" s="56"/>
      <c r="D3" s="56"/>
      <c r="E3" s="56"/>
      <c r="F3" s="56"/>
      <c r="G3" s="56"/>
      <c r="H3" s="56"/>
    </row>
    <row r="4" spans="1:8" s="53" customFormat="1" ht="15" customHeight="1">
      <c r="A4" s="562" t="s">
        <v>147</v>
      </c>
      <c r="B4" s="562"/>
      <c r="C4" s="562"/>
      <c r="D4" s="562"/>
      <c r="E4" s="562"/>
      <c r="F4" s="562"/>
      <c r="G4" s="562"/>
      <c r="H4" s="562"/>
    </row>
    <row r="5" spans="1:8" s="53" customFormat="1" ht="15" customHeight="1">
      <c r="A5" s="562" t="s">
        <v>148</v>
      </c>
      <c r="B5" s="562"/>
      <c r="C5" s="562"/>
      <c r="D5" s="562"/>
      <c r="E5" s="562"/>
      <c r="F5" s="562"/>
      <c r="G5" s="562"/>
      <c r="H5" s="562"/>
    </row>
    <row r="6" spans="1:8" s="53" customFormat="1" ht="15" customHeight="1">
      <c r="A6" s="56"/>
      <c r="B6" s="105"/>
      <c r="C6" s="105"/>
      <c r="D6" s="105"/>
      <c r="E6" s="105"/>
      <c r="F6" s="105"/>
      <c r="G6" s="105"/>
      <c r="H6" s="105"/>
    </row>
    <row r="7" spans="1:8" s="53" customFormat="1" ht="15" customHeight="1">
      <c r="A7" s="56"/>
      <c r="B7" s="56"/>
      <c r="C7" s="56"/>
      <c r="D7" s="56"/>
      <c r="E7" s="56"/>
      <c r="F7" s="56"/>
      <c r="G7" s="56"/>
      <c r="H7" s="140" t="s">
        <v>2</v>
      </c>
    </row>
    <row r="8" spans="1:8" s="53" customFormat="1" ht="27" customHeight="1">
      <c r="A8" s="7" t="s">
        <v>149</v>
      </c>
      <c r="B8" s="141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528</v>
      </c>
      <c r="H8" s="10" t="s">
        <v>10</v>
      </c>
    </row>
    <row r="9" spans="1:8" s="53" customFormat="1" ht="15" customHeight="1">
      <c r="A9" s="12" t="s">
        <v>11</v>
      </c>
      <c r="B9" s="142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4" t="s">
        <v>17</v>
      </c>
      <c r="H9" s="15" t="s">
        <v>18</v>
      </c>
    </row>
    <row r="10" spans="1:8" s="53" customFormat="1" ht="15" customHeight="1">
      <c r="A10" s="564" t="s">
        <v>64</v>
      </c>
      <c r="B10" s="564"/>
      <c r="C10" s="564"/>
      <c r="D10" s="564"/>
      <c r="E10" s="564"/>
      <c r="F10" s="564"/>
      <c r="G10" s="564"/>
      <c r="H10" s="564"/>
    </row>
    <row r="11" spans="1:8" s="53" customFormat="1" ht="15" customHeight="1">
      <c r="A11" s="113" t="s">
        <v>22</v>
      </c>
      <c r="B11" s="92" t="s">
        <v>78</v>
      </c>
      <c r="C11" s="115">
        <v>36869</v>
      </c>
      <c r="D11" s="115">
        <v>36869</v>
      </c>
      <c r="E11" s="115">
        <v>37314</v>
      </c>
      <c r="F11" s="115">
        <v>37437</v>
      </c>
      <c r="G11" s="115">
        <v>37595</v>
      </c>
      <c r="H11" s="112">
        <f>G11/C11</f>
        <v>1.0196913396078007</v>
      </c>
    </row>
    <row r="12" spans="1:8" s="53" customFormat="1" ht="15" customHeight="1">
      <c r="A12" s="113" t="s">
        <v>24</v>
      </c>
      <c r="B12" s="92" t="s">
        <v>79</v>
      </c>
      <c r="C12" s="115">
        <v>9931</v>
      </c>
      <c r="D12" s="115">
        <v>9931</v>
      </c>
      <c r="E12" s="115">
        <v>9931</v>
      </c>
      <c r="F12" s="115">
        <v>9931</v>
      </c>
      <c r="G12" s="115">
        <v>9931</v>
      </c>
      <c r="H12" s="112">
        <f aca="true" t="shared" si="0" ref="H12:H18">G12/C12</f>
        <v>1</v>
      </c>
    </row>
    <row r="13" spans="1:8" s="53" customFormat="1" ht="15" customHeight="1">
      <c r="A13" s="113" t="s">
        <v>80</v>
      </c>
      <c r="B13" s="92" t="s">
        <v>81</v>
      </c>
      <c r="C13" s="115">
        <v>83642</v>
      </c>
      <c r="D13" s="115">
        <v>83642</v>
      </c>
      <c r="E13" s="115">
        <v>83642</v>
      </c>
      <c r="F13" s="115">
        <v>89016</v>
      </c>
      <c r="G13" s="115">
        <v>88078</v>
      </c>
      <c r="H13" s="112">
        <f t="shared" si="0"/>
        <v>1.0530355562994669</v>
      </c>
    </row>
    <row r="14" spans="1:8" s="53" customFormat="1" ht="15" customHeight="1">
      <c r="A14" s="113" t="s">
        <v>82</v>
      </c>
      <c r="B14" s="92" t="s">
        <v>150</v>
      </c>
      <c r="C14" s="115">
        <v>7680</v>
      </c>
      <c r="D14" s="115">
        <v>7680</v>
      </c>
      <c r="E14" s="115">
        <v>7680</v>
      </c>
      <c r="F14" s="115">
        <v>7680</v>
      </c>
      <c r="G14" s="115">
        <v>7680</v>
      </c>
      <c r="H14" s="112">
        <f t="shared" si="0"/>
        <v>1</v>
      </c>
    </row>
    <row r="15" spans="1:8" s="53" customFormat="1" ht="15" customHeight="1">
      <c r="A15" s="113" t="s">
        <v>84</v>
      </c>
      <c r="B15" s="92" t="s">
        <v>151</v>
      </c>
      <c r="C15" s="115">
        <v>18477</v>
      </c>
      <c r="D15" s="115">
        <v>18477</v>
      </c>
      <c r="E15" s="115">
        <v>18477</v>
      </c>
      <c r="F15" s="115">
        <v>18477</v>
      </c>
      <c r="G15" s="115">
        <v>18477</v>
      </c>
      <c r="H15" s="112">
        <f t="shared" si="0"/>
        <v>1</v>
      </c>
    </row>
    <row r="16" spans="1:8" s="53" customFormat="1" ht="15" customHeight="1">
      <c r="A16" s="113" t="s">
        <v>87</v>
      </c>
      <c r="B16" s="92" t="s">
        <v>152</v>
      </c>
      <c r="C16" s="115">
        <v>9850</v>
      </c>
      <c r="D16" s="115">
        <v>9850</v>
      </c>
      <c r="E16" s="115">
        <v>9850</v>
      </c>
      <c r="F16" s="115">
        <v>17740</v>
      </c>
      <c r="G16" s="115">
        <v>17337</v>
      </c>
      <c r="H16" s="112">
        <f t="shared" si="0"/>
        <v>1.7601015228426395</v>
      </c>
    </row>
    <row r="17" spans="1:8" s="53" customFormat="1" ht="15" customHeight="1">
      <c r="A17" s="565" t="s">
        <v>153</v>
      </c>
      <c r="B17" s="565"/>
      <c r="C17" s="32">
        <f>SUM(C11:C16)</f>
        <v>166449</v>
      </c>
      <c r="D17" s="32">
        <f>SUM(D11:D16)</f>
        <v>166449</v>
      </c>
      <c r="E17" s="32">
        <f>SUM(E11:E16)</f>
        <v>166894</v>
      </c>
      <c r="F17" s="32">
        <f>SUM(F11:F16)</f>
        <v>180281</v>
      </c>
      <c r="G17" s="32">
        <f>SUM(G11:G16)</f>
        <v>179098</v>
      </c>
      <c r="H17" s="436">
        <f t="shared" si="0"/>
        <v>1.0759932471808182</v>
      </c>
    </row>
    <row r="18" spans="1:8" s="53" customFormat="1" ht="15" customHeight="1">
      <c r="A18" s="113" t="s">
        <v>87</v>
      </c>
      <c r="B18" s="92" t="s">
        <v>69</v>
      </c>
      <c r="C18" s="115">
        <v>36844</v>
      </c>
      <c r="D18" s="115">
        <v>54321</v>
      </c>
      <c r="E18" s="115">
        <v>51686</v>
      </c>
      <c r="F18" s="115">
        <v>51686</v>
      </c>
      <c r="G18" s="115">
        <v>51686</v>
      </c>
      <c r="H18" s="112">
        <f t="shared" si="0"/>
        <v>1.4028335685593312</v>
      </c>
    </row>
    <row r="19" spans="1:8" s="53" customFormat="1" ht="15" customHeight="1">
      <c r="A19" s="113" t="s">
        <v>90</v>
      </c>
      <c r="B19" s="92" t="s">
        <v>70</v>
      </c>
      <c r="C19" s="115"/>
      <c r="D19" s="115"/>
      <c r="E19" s="115">
        <v>18000</v>
      </c>
      <c r="F19" s="115">
        <v>18000</v>
      </c>
      <c r="G19" s="115">
        <v>18000</v>
      </c>
      <c r="H19" s="112"/>
    </row>
    <row r="20" spans="1:8" s="53" customFormat="1" ht="15" customHeight="1">
      <c r="A20" s="77"/>
      <c r="B20" s="143" t="s">
        <v>154</v>
      </c>
      <c r="C20" s="144"/>
      <c r="D20" s="144"/>
      <c r="E20" s="144"/>
      <c r="F20" s="144"/>
      <c r="G20" s="144"/>
      <c r="H20" s="145"/>
    </row>
    <row r="21" spans="1:8" s="53" customFormat="1" ht="15" customHeight="1">
      <c r="A21" s="146" t="s">
        <v>155</v>
      </c>
      <c r="B21" s="98" t="s">
        <v>156</v>
      </c>
      <c r="C21" s="147">
        <v>28</v>
      </c>
      <c r="D21" s="147">
        <v>28</v>
      </c>
      <c r="E21" s="147">
        <v>28</v>
      </c>
      <c r="F21" s="147">
        <v>28</v>
      </c>
      <c r="G21" s="147">
        <v>28</v>
      </c>
      <c r="H21" s="99"/>
    </row>
    <row r="22" spans="1:8" s="53" customFormat="1" ht="15" customHeight="1">
      <c r="A22" s="566" t="s">
        <v>157</v>
      </c>
      <c r="B22" s="566"/>
      <c r="C22" s="100">
        <f>SUM(C17:C19)</f>
        <v>203293</v>
      </c>
      <c r="D22" s="100">
        <f>SUM(D17:D19)</f>
        <v>220770</v>
      </c>
      <c r="E22" s="100">
        <f>SUM(E17:E19)</f>
        <v>236580</v>
      </c>
      <c r="F22" s="100">
        <f>SUM(F17:F19)</f>
        <v>249967</v>
      </c>
      <c r="G22" s="100">
        <f>SUM(G17:G19)</f>
        <v>248784</v>
      </c>
      <c r="H22" s="139">
        <f>G22/C22</f>
        <v>1.2237706167944788</v>
      </c>
    </row>
  </sheetData>
  <sheetProtection selectLockedCells="1" selectUnlockedCells="1"/>
  <mergeCells count="6">
    <mergeCell ref="A10:H10"/>
    <mergeCell ref="A17:B17"/>
    <mergeCell ref="A22:B22"/>
    <mergeCell ref="A1:H1"/>
    <mergeCell ref="A4:H4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8" width="10.7109375" style="0" customWidth="1"/>
  </cols>
  <sheetData>
    <row r="1" spans="1:8" s="53" customFormat="1" ht="15" customHeight="1">
      <c r="A1" s="555" t="s">
        <v>158</v>
      </c>
      <c r="B1" s="555"/>
      <c r="C1" s="555"/>
      <c r="D1" s="555"/>
      <c r="E1" s="555"/>
      <c r="F1" s="555"/>
      <c r="G1" s="555"/>
      <c r="H1" s="555"/>
    </row>
    <row r="2" spans="1:8" s="53" customFormat="1" ht="15" customHeight="1">
      <c r="A2" s="434"/>
      <c r="B2" s="434"/>
      <c r="C2" s="434"/>
      <c r="D2" s="434"/>
      <c r="E2" s="434"/>
      <c r="F2" s="434"/>
      <c r="G2" s="434"/>
      <c r="H2" s="2" t="s">
        <v>529</v>
      </c>
    </row>
    <row r="3" spans="1:8" s="53" customFormat="1" ht="15" customHeight="1">
      <c r="A3" s="55"/>
      <c r="B3" s="56"/>
      <c r="C3" s="56"/>
      <c r="D3" s="56"/>
      <c r="E3" s="56"/>
      <c r="F3" s="56"/>
      <c r="G3" s="56"/>
      <c r="H3" s="56"/>
    </row>
    <row r="4" spans="1:8" s="53" customFormat="1" ht="15" customHeight="1">
      <c r="A4" s="556" t="s">
        <v>159</v>
      </c>
      <c r="B4" s="556"/>
      <c r="C4" s="556"/>
      <c r="D4" s="556"/>
      <c r="E4" s="556"/>
      <c r="F4" s="556"/>
      <c r="G4" s="556"/>
      <c r="H4" s="556"/>
    </row>
    <row r="5" spans="1:8" s="53" customFormat="1" ht="15" customHeight="1">
      <c r="A5" s="556" t="s">
        <v>160</v>
      </c>
      <c r="B5" s="556"/>
      <c r="C5" s="556"/>
      <c r="D5" s="556"/>
      <c r="E5" s="556"/>
      <c r="F5" s="556"/>
      <c r="G5" s="556"/>
      <c r="H5" s="556"/>
    </row>
    <row r="6" spans="1:8" s="53" customFormat="1" ht="15" customHeight="1">
      <c r="A6" s="56"/>
      <c r="B6" s="56"/>
      <c r="C6" s="56"/>
      <c r="D6" s="56"/>
      <c r="E6" s="56"/>
      <c r="F6" s="56"/>
      <c r="G6" s="56"/>
      <c r="H6" s="56"/>
    </row>
    <row r="7" spans="1:8" s="53" customFormat="1" ht="15" customHeight="1">
      <c r="A7" s="55"/>
      <c r="B7" s="55"/>
      <c r="C7" s="55"/>
      <c r="D7" s="55"/>
      <c r="E7" s="148"/>
      <c r="F7" s="149"/>
      <c r="G7" s="149"/>
      <c r="H7" s="140" t="s">
        <v>2</v>
      </c>
    </row>
    <row r="8" spans="1:8" s="53" customFormat="1" ht="27" customHeight="1">
      <c r="A8" s="7" t="s">
        <v>3</v>
      </c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528</v>
      </c>
      <c r="H8" s="10" t="s">
        <v>10</v>
      </c>
    </row>
    <row r="9" spans="1:8" s="53" customFormat="1" ht="15" customHeight="1">
      <c r="A9" s="146" t="s">
        <v>11</v>
      </c>
      <c r="B9" s="13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4" t="s">
        <v>17</v>
      </c>
      <c r="H9" s="15" t="s">
        <v>18</v>
      </c>
    </row>
    <row r="10" spans="1:8" s="53" customFormat="1" ht="15" customHeight="1">
      <c r="A10" s="77" t="s">
        <v>22</v>
      </c>
      <c r="B10" s="61" t="s">
        <v>161</v>
      </c>
      <c r="C10" s="62">
        <v>10500</v>
      </c>
      <c r="D10" s="62">
        <v>10500</v>
      </c>
      <c r="E10" s="62">
        <v>10500</v>
      </c>
      <c r="F10" s="62">
        <v>10500</v>
      </c>
      <c r="G10" s="62">
        <v>10500</v>
      </c>
      <c r="H10" s="24">
        <f>G10/C10</f>
        <v>1</v>
      </c>
    </row>
    <row r="11" spans="1:8" s="53" customFormat="1" ht="15" customHeight="1">
      <c r="A11" s="113" t="s">
        <v>24</v>
      </c>
      <c r="B11" s="114" t="s">
        <v>162</v>
      </c>
      <c r="C11" s="115">
        <v>56699</v>
      </c>
      <c r="D11" s="115">
        <v>56699</v>
      </c>
      <c r="E11" s="115">
        <v>61699</v>
      </c>
      <c r="F11" s="115">
        <v>75602</v>
      </c>
      <c r="G11" s="115">
        <v>76557</v>
      </c>
      <c r="H11" s="24">
        <f>G11/C11</f>
        <v>1.3502354538880756</v>
      </c>
    </row>
    <row r="12" spans="1:8" s="53" customFormat="1" ht="15" customHeight="1">
      <c r="A12" s="42" t="s">
        <v>80</v>
      </c>
      <c r="B12" s="22" t="s">
        <v>163</v>
      </c>
      <c r="C12" s="25"/>
      <c r="D12" s="25"/>
      <c r="E12" s="25"/>
      <c r="F12" s="25"/>
      <c r="G12" s="25"/>
      <c r="H12" s="150"/>
    </row>
    <row r="13" spans="1:8" s="53" customFormat="1" ht="15" customHeight="1">
      <c r="A13" s="113" t="s">
        <v>82</v>
      </c>
      <c r="B13" s="114" t="s">
        <v>164</v>
      </c>
      <c r="C13" s="151"/>
      <c r="D13" s="151"/>
      <c r="E13" s="151"/>
      <c r="F13" s="151"/>
      <c r="G13" s="151">
        <v>10850</v>
      </c>
      <c r="H13" s="93"/>
    </row>
    <row r="14" spans="1:8" s="53" customFormat="1" ht="15" customHeight="1">
      <c r="A14" s="42" t="s">
        <v>84</v>
      </c>
      <c r="B14" s="22" t="s">
        <v>165</v>
      </c>
      <c r="C14" s="23"/>
      <c r="D14" s="23"/>
      <c r="E14" s="23"/>
      <c r="F14" s="23"/>
      <c r="G14" s="23"/>
      <c r="H14" s="152"/>
    </row>
    <row r="15" spans="1:8" s="53" customFormat="1" ht="15" customHeight="1" thickBot="1">
      <c r="A15" s="42" t="s">
        <v>87</v>
      </c>
      <c r="B15" s="22" t="s">
        <v>70</v>
      </c>
      <c r="C15" s="153">
        <v>18000</v>
      </c>
      <c r="D15" s="153">
        <v>18000</v>
      </c>
      <c r="E15" s="153"/>
      <c r="F15" s="153"/>
      <c r="G15" s="437"/>
      <c r="H15" s="438"/>
    </row>
    <row r="16" spans="1:8" s="53" customFormat="1" ht="15" customHeight="1" thickBot="1" thickTop="1">
      <c r="A16" s="566" t="s">
        <v>166</v>
      </c>
      <c r="B16" s="566"/>
      <c r="C16" s="154">
        <f>SUM(C10:C15)</f>
        <v>85199</v>
      </c>
      <c r="D16" s="154">
        <f>SUM(D10:D15)</f>
        <v>85199</v>
      </c>
      <c r="E16" s="100">
        <f>SUM(E10:E14)</f>
        <v>72199</v>
      </c>
      <c r="F16" s="100">
        <f>SUM(F10:F14)</f>
        <v>86102</v>
      </c>
      <c r="G16" s="439">
        <f>SUM(G10:G14)</f>
        <v>97907</v>
      </c>
      <c r="H16" s="440">
        <f>G16/C16</f>
        <v>1.1491566802427258</v>
      </c>
    </row>
    <row r="17" ht="12.75" thickTop="1"/>
  </sheetData>
  <sheetProtection selectLockedCells="1" selectUnlockedCells="1"/>
  <mergeCells count="4">
    <mergeCell ref="A16:B16"/>
    <mergeCell ref="A1:H1"/>
    <mergeCell ref="A4:H4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0" customWidth="1"/>
    <col min="2" max="2" width="35.28125" style="0" customWidth="1"/>
    <col min="3" max="14" width="7.7109375" style="0" customWidth="1"/>
  </cols>
  <sheetData>
    <row r="1" spans="1:14" s="56" customFormat="1" ht="11.25">
      <c r="A1" s="555" t="s">
        <v>167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4" s="56" customFormat="1" ht="11.2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2" t="s">
        <v>529</v>
      </c>
    </row>
    <row r="3" s="56" customFormat="1" ht="11.25">
      <c r="A3" s="55"/>
    </row>
    <row r="4" spans="1:14" s="56" customFormat="1" ht="11.25">
      <c r="A4" s="556" t="s">
        <v>168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</row>
    <row r="5" s="56" customFormat="1" ht="12" thickBot="1">
      <c r="N5" s="6" t="s">
        <v>2</v>
      </c>
    </row>
    <row r="6" spans="1:14" s="56" customFormat="1" ht="46.5" thickTop="1">
      <c r="A6" s="7" t="s">
        <v>169</v>
      </c>
      <c r="B6" s="155" t="s">
        <v>170</v>
      </c>
      <c r="C6" s="7" t="s">
        <v>171</v>
      </c>
      <c r="D6" s="155" t="s">
        <v>172</v>
      </c>
      <c r="E6" s="9" t="s">
        <v>173</v>
      </c>
      <c r="F6" s="9" t="s">
        <v>174</v>
      </c>
      <c r="G6" s="9" t="s">
        <v>541</v>
      </c>
      <c r="H6" s="10" t="s">
        <v>175</v>
      </c>
      <c r="I6" s="156" t="s">
        <v>176</v>
      </c>
      <c r="J6" s="157" t="s">
        <v>177</v>
      </c>
      <c r="K6" s="9" t="s">
        <v>178</v>
      </c>
      <c r="L6" s="9" t="s">
        <v>179</v>
      </c>
      <c r="M6" s="9" t="s">
        <v>542</v>
      </c>
      <c r="N6" s="158" t="s">
        <v>175</v>
      </c>
    </row>
    <row r="7" spans="1:14" s="56" customFormat="1" ht="12" thickBot="1">
      <c r="A7" s="12" t="s">
        <v>180</v>
      </c>
      <c r="B7" s="159" t="s">
        <v>181</v>
      </c>
      <c r="C7" s="12" t="s">
        <v>182</v>
      </c>
      <c r="D7" s="14" t="s">
        <v>183</v>
      </c>
      <c r="E7" s="14" t="s">
        <v>184</v>
      </c>
      <c r="F7" s="14" t="s">
        <v>185</v>
      </c>
      <c r="G7" s="14" t="s">
        <v>186</v>
      </c>
      <c r="H7" s="15" t="s">
        <v>187</v>
      </c>
      <c r="I7" s="160" t="s">
        <v>188</v>
      </c>
      <c r="J7" s="161" t="s">
        <v>189</v>
      </c>
      <c r="K7" s="14" t="s">
        <v>190</v>
      </c>
      <c r="L7" s="14" t="s">
        <v>191</v>
      </c>
      <c r="M7" s="14" t="s">
        <v>543</v>
      </c>
      <c r="N7" s="162" t="s">
        <v>544</v>
      </c>
    </row>
    <row r="8" spans="1:14" s="56" customFormat="1" ht="12.75" customHeight="1" thickTop="1">
      <c r="A8" s="163" t="s">
        <v>22</v>
      </c>
      <c r="B8" s="164" t="s">
        <v>192</v>
      </c>
      <c r="C8" s="165">
        <v>6350</v>
      </c>
      <c r="D8" s="166">
        <v>6350</v>
      </c>
      <c r="E8" s="166">
        <v>6350</v>
      </c>
      <c r="F8" s="167">
        <v>6350</v>
      </c>
      <c r="G8" s="167">
        <v>4450</v>
      </c>
      <c r="H8" s="168">
        <f>G8/C8</f>
        <v>0.7007874015748031</v>
      </c>
      <c r="I8" s="169">
        <v>1350</v>
      </c>
      <c r="J8" s="170">
        <v>1350</v>
      </c>
      <c r="K8" s="166">
        <v>1350</v>
      </c>
      <c r="L8" s="171">
        <v>1350</v>
      </c>
      <c r="M8" s="171">
        <v>11797</v>
      </c>
      <c r="N8" s="172">
        <f>M8/I8</f>
        <v>8.738518518518518</v>
      </c>
    </row>
    <row r="9" spans="1:14" s="56" customFormat="1" ht="12.75" customHeight="1">
      <c r="A9" s="173" t="s">
        <v>24</v>
      </c>
      <c r="B9" s="174" t="s">
        <v>193</v>
      </c>
      <c r="C9" s="175"/>
      <c r="D9" s="176"/>
      <c r="E9" s="176"/>
      <c r="F9" s="176"/>
      <c r="G9" s="176"/>
      <c r="H9" s="177"/>
      <c r="I9" s="178">
        <v>3175</v>
      </c>
      <c r="J9" s="179">
        <v>3175</v>
      </c>
      <c r="K9" s="176">
        <v>3175</v>
      </c>
      <c r="L9" s="179">
        <v>3175</v>
      </c>
      <c r="M9" s="179">
        <v>2795</v>
      </c>
      <c r="N9" s="172">
        <f aca="true" t="shared" si="0" ref="N9:N39">M9/I9</f>
        <v>0.8803149606299212</v>
      </c>
    </row>
    <row r="10" spans="1:14" s="56" customFormat="1" ht="12.75" customHeight="1">
      <c r="A10" s="173" t="s">
        <v>80</v>
      </c>
      <c r="B10" s="174" t="s">
        <v>194</v>
      </c>
      <c r="C10" s="175"/>
      <c r="D10" s="176"/>
      <c r="E10" s="176"/>
      <c r="F10" s="176"/>
      <c r="G10" s="176"/>
      <c r="H10" s="177"/>
      <c r="I10" s="178">
        <v>20635</v>
      </c>
      <c r="J10" s="179">
        <v>20635</v>
      </c>
      <c r="K10" s="176">
        <v>20635</v>
      </c>
      <c r="L10" s="179">
        <v>22855</v>
      </c>
      <c r="M10" s="179">
        <v>22740</v>
      </c>
      <c r="N10" s="172">
        <f t="shared" si="0"/>
        <v>1.1020111461109765</v>
      </c>
    </row>
    <row r="11" spans="1:14" s="56" customFormat="1" ht="12.75" customHeight="1">
      <c r="A11" s="173" t="s">
        <v>82</v>
      </c>
      <c r="B11" s="174" t="s">
        <v>195</v>
      </c>
      <c r="C11" s="175">
        <v>236</v>
      </c>
      <c r="D11" s="176">
        <v>236</v>
      </c>
      <c r="E11" s="176">
        <v>236</v>
      </c>
      <c r="F11" s="176">
        <v>369</v>
      </c>
      <c r="G11" s="176">
        <v>369</v>
      </c>
      <c r="H11" s="180">
        <f>G11/C11</f>
        <v>1.5635593220338984</v>
      </c>
      <c r="I11" s="178">
        <v>356</v>
      </c>
      <c r="J11" s="179">
        <v>356</v>
      </c>
      <c r="K11" s="176">
        <v>356</v>
      </c>
      <c r="L11" s="179">
        <v>356</v>
      </c>
      <c r="M11" s="179">
        <v>356</v>
      </c>
      <c r="N11" s="172">
        <f t="shared" si="0"/>
        <v>1</v>
      </c>
    </row>
    <row r="12" spans="1:14" s="56" customFormat="1" ht="12.75" customHeight="1">
      <c r="A12" s="173" t="s">
        <v>84</v>
      </c>
      <c r="B12" s="174" t="s">
        <v>196</v>
      </c>
      <c r="C12" s="175">
        <v>1309</v>
      </c>
      <c r="D12" s="176">
        <v>1309</v>
      </c>
      <c r="E12" s="176">
        <v>1309</v>
      </c>
      <c r="F12" s="176">
        <v>1309</v>
      </c>
      <c r="G12" s="176">
        <v>1212</v>
      </c>
      <c r="H12" s="180">
        <f>G12/C12</f>
        <v>0.9258976317799847</v>
      </c>
      <c r="I12" s="178">
        <v>1378</v>
      </c>
      <c r="J12" s="179">
        <v>1378</v>
      </c>
      <c r="K12" s="176">
        <v>1378</v>
      </c>
      <c r="L12" s="179">
        <v>1378</v>
      </c>
      <c r="M12" s="179">
        <v>1378</v>
      </c>
      <c r="N12" s="172">
        <f t="shared" si="0"/>
        <v>1</v>
      </c>
    </row>
    <row r="13" spans="1:14" s="56" customFormat="1" ht="12.75" customHeight="1">
      <c r="A13" s="173" t="s">
        <v>87</v>
      </c>
      <c r="B13" s="174" t="s">
        <v>197</v>
      </c>
      <c r="C13" s="175"/>
      <c r="D13" s="176"/>
      <c r="E13" s="176"/>
      <c r="F13" s="176"/>
      <c r="G13" s="176"/>
      <c r="H13" s="180"/>
      <c r="I13" s="178">
        <v>572</v>
      </c>
      <c r="J13" s="179">
        <v>572</v>
      </c>
      <c r="K13" s="176">
        <v>572</v>
      </c>
      <c r="L13" s="179">
        <v>572</v>
      </c>
      <c r="M13" s="179">
        <v>572</v>
      </c>
      <c r="N13" s="172">
        <f t="shared" si="0"/>
        <v>1</v>
      </c>
    </row>
    <row r="14" spans="1:14" s="56" customFormat="1" ht="12.75" customHeight="1">
      <c r="A14" s="173" t="s">
        <v>90</v>
      </c>
      <c r="B14" s="174" t="s">
        <v>198</v>
      </c>
      <c r="C14" s="175"/>
      <c r="D14" s="176"/>
      <c r="E14" s="176"/>
      <c r="F14" s="176"/>
      <c r="G14" s="176"/>
      <c r="H14" s="180"/>
      <c r="I14" s="178">
        <v>190</v>
      </c>
      <c r="J14" s="179">
        <v>190</v>
      </c>
      <c r="K14" s="176">
        <v>190</v>
      </c>
      <c r="L14" s="179">
        <v>190</v>
      </c>
      <c r="M14" s="179">
        <v>190</v>
      </c>
      <c r="N14" s="172">
        <f t="shared" si="0"/>
        <v>1</v>
      </c>
    </row>
    <row r="15" spans="1:14" s="56" customFormat="1" ht="12.75" customHeight="1">
      <c r="A15" s="173" t="s">
        <v>155</v>
      </c>
      <c r="B15" s="174" t="s">
        <v>199</v>
      </c>
      <c r="C15" s="175"/>
      <c r="D15" s="176"/>
      <c r="E15" s="176"/>
      <c r="F15" s="176"/>
      <c r="G15" s="176"/>
      <c r="H15" s="180"/>
      <c r="I15" s="178">
        <v>2500</v>
      </c>
      <c r="J15" s="179">
        <v>2500</v>
      </c>
      <c r="K15" s="176">
        <v>2500</v>
      </c>
      <c r="L15" s="179">
        <v>2500</v>
      </c>
      <c r="M15" s="179">
        <v>1348</v>
      </c>
      <c r="N15" s="172">
        <f t="shared" si="0"/>
        <v>0.5392</v>
      </c>
    </row>
    <row r="16" spans="1:14" s="56" customFormat="1" ht="12.75" customHeight="1">
      <c r="A16" s="173" t="s">
        <v>200</v>
      </c>
      <c r="B16" s="174" t="s">
        <v>201</v>
      </c>
      <c r="C16" s="175">
        <v>193</v>
      </c>
      <c r="D16" s="176">
        <v>193</v>
      </c>
      <c r="E16" s="176">
        <v>193</v>
      </c>
      <c r="F16" s="176">
        <v>193</v>
      </c>
      <c r="G16" s="176">
        <v>193</v>
      </c>
      <c r="H16" s="180">
        <f>G16/C16</f>
        <v>1</v>
      </c>
      <c r="I16" s="178">
        <v>64</v>
      </c>
      <c r="J16" s="179">
        <v>64</v>
      </c>
      <c r="K16" s="176">
        <v>64</v>
      </c>
      <c r="L16" s="179">
        <v>64</v>
      </c>
      <c r="M16" s="179">
        <v>64</v>
      </c>
      <c r="N16" s="172">
        <f t="shared" si="0"/>
        <v>1</v>
      </c>
    </row>
    <row r="17" spans="1:14" s="56" customFormat="1" ht="12.75" customHeight="1">
      <c r="A17" s="173" t="s">
        <v>202</v>
      </c>
      <c r="B17" s="174" t="s">
        <v>203</v>
      </c>
      <c r="C17" s="175">
        <v>6032</v>
      </c>
      <c r="D17" s="176">
        <v>6032</v>
      </c>
      <c r="E17" s="176">
        <v>6032</v>
      </c>
      <c r="F17" s="176">
        <v>6032</v>
      </c>
      <c r="G17" s="176">
        <v>5303</v>
      </c>
      <c r="H17" s="180">
        <f>G17/C17</f>
        <v>0.8791445623342176</v>
      </c>
      <c r="I17" s="178">
        <v>33166</v>
      </c>
      <c r="J17" s="179">
        <v>33166</v>
      </c>
      <c r="K17" s="176">
        <v>33166</v>
      </c>
      <c r="L17" s="179">
        <v>33668</v>
      </c>
      <c r="M17" s="179">
        <v>33564</v>
      </c>
      <c r="N17" s="172">
        <f t="shared" si="0"/>
        <v>1.0120002412108786</v>
      </c>
    </row>
    <row r="18" spans="1:14" s="56" customFormat="1" ht="12.75" customHeight="1">
      <c r="A18" s="173" t="s">
        <v>204</v>
      </c>
      <c r="B18" s="174" t="s">
        <v>205</v>
      </c>
      <c r="C18" s="175"/>
      <c r="D18" s="176"/>
      <c r="E18" s="176"/>
      <c r="F18" s="176"/>
      <c r="G18" s="176"/>
      <c r="H18" s="180"/>
      <c r="I18" s="178">
        <v>19003</v>
      </c>
      <c r="J18" s="179">
        <v>19003</v>
      </c>
      <c r="K18" s="176">
        <v>19186</v>
      </c>
      <c r="L18" s="179">
        <v>19579</v>
      </c>
      <c r="M18" s="179">
        <v>19258</v>
      </c>
      <c r="N18" s="172">
        <f t="shared" si="0"/>
        <v>1.0134189338525497</v>
      </c>
    </row>
    <row r="19" spans="1:14" s="56" customFormat="1" ht="12.75" customHeight="1">
      <c r="A19" s="173" t="s">
        <v>206</v>
      </c>
      <c r="B19" s="174" t="s">
        <v>207</v>
      </c>
      <c r="C19" s="175"/>
      <c r="D19" s="176"/>
      <c r="E19" s="176"/>
      <c r="F19" s="176"/>
      <c r="G19" s="176"/>
      <c r="H19" s="180"/>
      <c r="I19" s="178">
        <v>20393</v>
      </c>
      <c r="J19" s="179">
        <v>20393</v>
      </c>
      <c r="K19" s="176">
        <v>20393</v>
      </c>
      <c r="L19" s="179">
        <v>20439</v>
      </c>
      <c r="M19" s="179">
        <v>20038</v>
      </c>
      <c r="N19" s="172">
        <f t="shared" si="0"/>
        <v>0.9825920659049674</v>
      </c>
    </row>
    <row r="20" spans="1:14" s="56" customFormat="1" ht="12.75" customHeight="1">
      <c r="A20" s="173" t="s">
        <v>208</v>
      </c>
      <c r="B20" s="174" t="s">
        <v>209</v>
      </c>
      <c r="C20" s="175">
        <v>15302</v>
      </c>
      <c r="D20" s="176">
        <v>15302</v>
      </c>
      <c r="E20" s="176">
        <v>15302</v>
      </c>
      <c r="F20" s="176">
        <v>19819</v>
      </c>
      <c r="G20" s="176">
        <v>15025</v>
      </c>
      <c r="H20" s="180">
        <f>G20/C20</f>
        <v>0.9818977911384132</v>
      </c>
      <c r="I20" s="178">
        <v>14655</v>
      </c>
      <c r="J20" s="179">
        <v>14655</v>
      </c>
      <c r="K20" s="176">
        <v>19655</v>
      </c>
      <c r="L20" s="179">
        <v>19655</v>
      </c>
      <c r="M20" s="179">
        <v>19655</v>
      </c>
      <c r="N20" s="172">
        <f t="shared" si="0"/>
        <v>1.341180484476288</v>
      </c>
    </row>
    <row r="21" spans="1:14" s="56" customFormat="1" ht="12.75" customHeight="1">
      <c r="A21" s="173" t="s">
        <v>210</v>
      </c>
      <c r="B21" s="174" t="s">
        <v>211</v>
      </c>
      <c r="C21" s="175"/>
      <c r="D21" s="176"/>
      <c r="E21" s="176"/>
      <c r="F21" s="176"/>
      <c r="G21" s="176"/>
      <c r="H21" s="180"/>
      <c r="I21" s="178">
        <v>127</v>
      </c>
      <c r="J21" s="179">
        <v>127</v>
      </c>
      <c r="K21" s="176">
        <v>127</v>
      </c>
      <c r="L21" s="179">
        <v>127</v>
      </c>
      <c r="M21" s="179">
        <v>127</v>
      </c>
      <c r="N21" s="172">
        <f t="shared" si="0"/>
        <v>1</v>
      </c>
    </row>
    <row r="22" spans="1:14" s="56" customFormat="1" ht="12.75" customHeight="1">
      <c r="A22" s="173" t="s">
        <v>212</v>
      </c>
      <c r="B22" s="174" t="s">
        <v>213</v>
      </c>
      <c r="C22" s="175"/>
      <c r="D22" s="176"/>
      <c r="E22" s="176"/>
      <c r="F22" s="176">
        <v>1700</v>
      </c>
      <c r="G22" s="176">
        <v>1700</v>
      </c>
      <c r="H22" s="180"/>
      <c r="I22" s="178">
        <v>6261</v>
      </c>
      <c r="J22" s="179">
        <v>6261</v>
      </c>
      <c r="K22" s="176">
        <v>6261</v>
      </c>
      <c r="L22" s="179">
        <v>6261</v>
      </c>
      <c r="M22" s="179">
        <v>6261</v>
      </c>
      <c r="N22" s="172">
        <f t="shared" si="0"/>
        <v>1</v>
      </c>
    </row>
    <row r="23" spans="1:14" s="56" customFormat="1" ht="12.75" customHeight="1">
      <c r="A23" s="173" t="s">
        <v>214</v>
      </c>
      <c r="B23" s="174" t="s">
        <v>215</v>
      </c>
      <c r="C23" s="175">
        <v>4300</v>
      </c>
      <c r="D23" s="176">
        <v>4300</v>
      </c>
      <c r="E23" s="176">
        <v>4300</v>
      </c>
      <c r="F23" s="176">
        <v>4300</v>
      </c>
      <c r="G23" s="176">
        <v>4300</v>
      </c>
      <c r="H23" s="180">
        <f>G23/C23</f>
        <v>1</v>
      </c>
      <c r="I23" s="178"/>
      <c r="J23" s="179"/>
      <c r="K23" s="176"/>
      <c r="L23" s="179"/>
      <c r="M23" s="179"/>
      <c r="N23" s="172"/>
    </row>
    <row r="24" spans="1:14" s="56" customFormat="1" ht="12.75" customHeight="1">
      <c r="A24" s="173" t="s">
        <v>216</v>
      </c>
      <c r="B24" s="174" t="s">
        <v>217</v>
      </c>
      <c r="C24" s="175"/>
      <c r="D24" s="176"/>
      <c r="E24" s="176"/>
      <c r="F24" s="176"/>
      <c r="G24" s="176"/>
      <c r="H24" s="180"/>
      <c r="I24" s="178">
        <v>4810</v>
      </c>
      <c r="J24" s="179">
        <v>4810</v>
      </c>
      <c r="K24" s="176">
        <v>4810</v>
      </c>
      <c r="L24" s="179">
        <v>4910</v>
      </c>
      <c r="M24" s="179">
        <v>4910</v>
      </c>
      <c r="N24" s="172">
        <f t="shared" si="0"/>
        <v>1.0207900207900207</v>
      </c>
    </row>
    <row r="25" spans="1:14" s="56" customFormat="1" ht="12.75" customHeight="1">
      <c r="A25" s="173" t="s">
        <v>218</v>
      </c>
      <c r="B25" s="174" t="s">
        <v>219</v>
      </c>
      <c r="C25" s="175">
        <v>85004</v>
      </c>
      <c r="D25" s="176">
        <v>101234</v>
      </c>
      <c r="E25" s="176">
        <v>104044</v>
      </c>
      <c r="F25" s="176">
        <v>114490</v>
      </c>
      <c r="G25" s="176">
        <v>131727</v>
      </c>
      <c r="H25" s="180">
        <f>G25/C25</f>
        <v>1.5496564867535645</v>
      </c>
      <c r="I25" s="178"/>
      <c r="J25" s="179"/>
      <c r="K25" s="176"/>
      <c r="L25" s="179"/>
      <c r="M25" s="179"/>
      <c r="N25" s="172"/>
    </row>
    <row r="26" spans="1:14" s="56" customFormat="1" ht="12.75" customHeight="1">
      <c r="A26" s="173" t="s">
        <v>220</v>
      </c>
      <c r="B26" s="174" t="s">
        <v>221</v>
      </c>
      <c r="C26" s="175"/>
      <c r="D26" s="176"/>
      <c r="E26" s="176"/>
      <c r="F26" s="176"/>
      <c r="G26" s="176"/>
      <c r="H26" s="180"/>
      <c r="I26" s="178">
        <v>16107</v>
      </c>
      <c r="J26" s="179">
        <v>16107</v>
      </c>
      <c r="K26" s="176">
        <v>16107</v>
      </c>
      <c r="L26" s="179">
        <v>16107</v>
      </c>
      <c r="M26" s="179">
        <v>16107</v>
      </c>
      <c r="N26" s="172">
        <f t="shared" si="0"/>
        <v>1</v>
      </c>
    </row>
    <row r="27" spans="1:14" s="56" customFormat="1" ht="12.75" customHeight="1">
      <c r="A27" s="173" t="s">
        <v>222</v>
      </c>
      <c r="B27" s="174" t="s">
        <v>223</v>
      </c>
      <c r="C27" s="175"/>
      <c r="D27" s="176"/>
      <c r="E27" s="176"/>
      <c r="F27" s="176">
        <v>238</v>
      </c>
      <c r="G27" s="176">
        <v>238</v>
      </c>
      <c r="H27" s="180"/>
      <c r="I27" s="178">
        <v>731</v>
      </c>
      <c r="J27" s="179">
        <v>731</v>
      </c>
      <c r="K27" s="176">
        <v>731</v>
      </c>
      <c r="L27" s="179">
        <v>786</v>
      </c>
      <c r="M27" s="179">
        <v>776</v>
      </c>
      <c r="N27" s="172">
        <f t="shared" si="0"/>
        <v>1.06155950752394</v>
      </c>
    </row>
    <row r="28" spans="1:14" s="56" customFormat="1" ht="12.75" customHeight="1">
      <c r="A28" s="173" t="s">
        <v>224</v>
      </c>
      <c r="B28" s="174" t="s">
        <v>225</v>
      </c>
      <c r="C28" s="175"/>
      <c r="D28" s="176"/>
      <c r="E28" s="176"/>
      <c r="F28" s="176"/>
      <c r="G28" s="176"/>
      <c r="H28" s="180"/>
      <c r="I28" s="178">
        <v>267</v>
      </c>
      <c r="J28" s="179">
        <v>267</v>
      </c>
      <c r="K28" s="176">
        <v>267</v>
      </c>
      <c r="L28" s="179">
        <v>267</v>
      </c>
      <c r="M28" s="179">
        <v>267</v>
      </c>
      <c r="N28" s="172">
        <f t="shared" si="0"/>
        <v>1</v>
      </c>
    </row>
    <row r="29" spans="1:14" s="56" customFormat="1" ht="12.75" customHeight="1">
      <c r="A29" s="173" t="s">
        <v>226</v>
      </c>
      <c r="B29" s="174" t="s">
        <v>227</v>
      </c>
      <c r="C29" s="175"/>
      <c r="D29" s="176"/>
      <c r="E29" s="176"/>
      <c r="F29" s="176"/>
      <c r="G29" s="176"/>
      <c r="H29" s="180"/>
      <c r="I29" s="178">
        <v>500</v>
      </c>
      <c r="J29" s="179">
        <v>500</v>
      </c>
      <c r="K29" s="176">
        <v>500</v>
      </c>
      <c r="L29" s="179">
        <v>500</v>
      </c>
      <c r="M29" s="179">
        <v>500</v>
      </c>
      <c r="N29" s="172">
        <f t="shared" si="0"/>
        <v>1</v>
      </c>
    </row>
    <row r="30" spans="1:14" s="56" customFormat="1" ht="12.75" customHeight="1">
      <c r="A30" s="173" t="s">
        <v>228</v>
      </c>
      <c r="B30" s="174" t="s">
        <v>229</v>
      </c>
      <c r="C30" s="175">
        <v>980</v>
      </c>
      <c r="D30" s="176">
        <v>980</v>
      </c>
      <c r="E30" s="176">
        <v>980</v>
      </c>
      <c r="F30" s="176">
        <v>980</v>
      </c>
      <c r="G30" s="176">
        <v>1057</v>
      </c>
      <c r="H30" s="180">
        <f>G30/C30</f>
        <v>1.0785714285714285</v>
      </c>
      <c r="I30" s="178">
        <v>16540</v>
      </c>
      <c r="J30" s="179">
        <v>16540</v>
      </c>
      <c r="K30" s="176">
        <v>16540</v>
      </c>
      <c r="L30" s="179">
        <v>16540</v>
      </c>
      <c r="M30" s="179">
        <v>16540</v>
      </c>
      <c r="N30" s="172">
        <f t="shared" si="0"/>
        <v>1</v>
      </c>
    </row>
    <row r="31" spans="1:14" s="56" customFormat="1" ht="12.75" customHeight="1">
      <c r="A31" s="173" t="s">
        <v>230</v>
      </c>
      <c r="B31" s="174" t="s">
        <v>231</v>
      </c>
      <c r="C31" s="175"/>
      <c r="D31" s="176"/>
      <c r="E31" s="176"/>
      <c r="F31" s="176"/>
      <c r="G31" s="176"/>
      <c r="H31" s="180"/>
      <c r="I31" s="178">
        <v>250</v>
      </c>
      <c r="J31" s="179">
        <v>250</v>
      </c>
      <c r="K31" s="176">
        <v>250</v>
      </c>
      <c r="L31" s="179">
        <v>250</v>
      </c>
      <c r="M31" s="179">
        <v>250</v>
      </c>
      <c r="N31" s="172">
        <f t="shared" si="0"/>
        <v>1</v>
      </c>
    </row>
    <row r="32" spans="1:14" s="56" customFormat="1" ht="12.75" customHeight="1">
      <c r="A32" s="173" t="s">
        <v>232</v>
      </c>
      <c r="B32" s="174" t="s">
        <v>233</v>
      </c>
      <c r="C32" s="175"/>
      <c r="D32" s="176"/>
      <c r="E32" s="176"/>
      <c r="F32" s="176"/>
      <c r="G32" s="176"/>
      <c r="H32" s="180"/>
      <c r="I32" s="178">
        <v>250</v>
      </c>
      <c r="J32" s="179">
        <v>250</v>
      </c>
      <c r="K32" s="176">
        <v>250</v>
      </c>
      <c r="L32" s="179">
        <v>250</v>
      </c>
      <c r="M32" s="179">
        <v>250</v>
      </c>
      <c r="N32" s="172">
        <f t="shared" si="0"/>
        <v>1</v>
      </c>
    </row>
    <row r="33" spans="1:14" s="56" customFormat="1" ht="12.75" customHeight="1">
      <c r="A33" s="173" t="s">
        <v>234</v>
      </c>
      <c r="B33" s="174" t="s">
        <v>235</v>
      </c>
      <c r="C33" s="175"/>
      <c r="D33" s="176"/>
      <c r="E33" s="176"/>
      <c r="F33" s="176"/>
      <c r="G33" s="176"/>
      <c r="H33" s="180"/>
      <c r="I33" s="178">
        <v>800</v>
      </c>
      <c r="J33" s="179">
        <v>800</v>
      </c>
      <c r="K33" s="176">
        <v>800</v>
      </c>
      <c r="L33" s="179">
        <v>800</v>
      </c>
      <c r="M33" s="179">
        <v>800</v>
      </c>
      <c r="N33" s="172">
        <f t="shared" si="0"/>
        <v>1</v>
      </c>
    </row>
    <row r="34" spans="1:14" s="56" customFormat="1" ht="12.75" customHeight="1">
      <c r="A34" s="173" t="s">
        <v>236</v>
      </c>
      <c r="B34" s="174" t="s">
        <v>237</v>
      </c>
      <c r="C34" s="175"/>
      <c r="D34" s="176"/>
      <c r="E34" s="176"/>
      <c r="F34" s="176"/>
      <c r="G34" s="176"/>
      <c r="H34" s="180"/>
      <c r="I34" s="178">
        <v>810</v>
      </c>
      <c r="J34" s="179">
        <v>810</v>
      </c>
      <c r="K34" s="176">
        <v>810</v>
      </c>
      <c r="L34" s="179">
        <v>810</v>
      </c>
      <c r="M34" s="179">
        <v>810</v>
      </c>
      <c r="N34" s="172">
        <f t="shared" si="0"/>
        <v>1</v>
      </c>
    </row>
    <row r="35" spans="1:14" s="56" customFormat="1" ht="12.75" customHeight="1">
      <c r="A35" s="173" t="s">
        <v>238</v>
      </c>
      <c r="B35" s="174" t="s">
        <v>239</v>
      </c>
      <c r="C35" s="175"/>
      <c r="D35" s="176"/>
      <c r="E35" s="176"/>
      <c r="F35" s="176"/>
      <c r="G35" s="176"/>
      <c r="H35" s="180"/>
      <c r="I35" s="178">
        <v>150</v>
      </c>
      <c r="J35" s="179">
        <v>150</v>
      </c>
      <c r="K35" s="176">
        <v>150</v>
      </c>
      <c r="L35" s="179">
        <v>150</v>
      </c>
      <c r="M35" s="179">
        <v>150</v>
      </c>
      <c r="N35" s="172">
        <f t="shared" si="0"/>
        <v>1</v>
      </c>
    </row>
    <row r="36" spans="1:14" s="56" customFormat="1" ht="12.75" customHeight="1">
      <c r="A36" s="173" t="s">
        <v>240</v>
      </c>
      <c r="B36" s="174" t="s">
        <v>241</v>
      </c>
      <c r="C36" s="175"/>
      <c r="D36" s="176"/>
      <c r="E36" s="176"/>
      <c r="F36" s="176"/>
      <c r="G36" s="176"/>
      <c r="H36" s="180"/>
      <c r="I36" s="178">
        <v>775</v>
      </c>
      <c r="J36" s="179">
        <v>775</v>
      </c>
      <c r="K36" s="176">
        <v>775</v>
      </c>
      <c r="L36" s="179">
        <v>1045</v>
      </c>
      <c r="M36" s="179">
        <v>1045</v>
      </c>
      <c r="N36" s="172">
        <f t="shared" si="0"/>
        <v>1.3483870967741935</v>
      </c>
    </row>
    <row r="37" spans="1:14" s="56" customFormat="1" ht="12.75" customHeight="1">
      <c r="A37" s="173" t="s">
        <v>242</v>
      </c>
      <c r="B37" s="174" t="s">
        <v>243</v>
      </c>
      <c r="C37" s="175">
        <v>563</v>
      </c>
      <c r="D37" s="176">
        <v>563</v>
      </c>
      <c r="E37" s="176">
        <v>563</v>
      </c>
      <c r="F37" s="176">
        <v>563</v>
      </c>
      <c r="G37" s="176">
        <v>563</v>
      </c>
      <c r="H37" s="180">
        <f>G37/C37</f>
        <v>1</v>
      </c>
      <c r="I37" s="178">
        <v>1947</v>
      </c>
      <c r="J37" s="179">
        <v>1947</v>
      </c>
      <c r="K37" s="176">
        <v>1947</v>
      </c>
      <c r="L37" s="179">
        <v>1947</v>
      </c>
      <c r="M37" s="179">
        <v>1947</v>
      </c>
      <c r="N37" s="172">
        <f t="shared" si="0"/>
        <v>1</v>
      </c>
    </row>
    <row r="38" spans="1:14" s="56" customFormat="1" ht="12.75" customHeight="1">
      <c r="A38" s="173" t="s">
        <v>244</v>
      </c>
      <c r="B38" s="174" t="s">
        <v>245</v>
      </c>
      <c r="C38" s="175"/>
      <c r="D38" s="176"/>
      <c r="E38" s="176"/>
      <c r="F38" s="176"/>
      <c r="G38" s="176"/>
      <c r="H38" s="180"/>
      <c r="I38" s="178">
        <v>100</v>
      </c>
      <c r="J38" s="179">
        <v>100</v>
      </c>
      <c r="K38" s="176">
        <v>100</v>
      </c>
      <c r="L38" s="179">
        <v>100</v>
      </c>
      <c r="M38" s="179">
        <v>100</v>
      </c>
      <c r="N38" s="172">
        <f t="shared" si="0"/>
        <v>1</v>
      </c>
    </row>
    <row r="39" spans="1:14" s="56" customFormat="1" ht="12.75" customHeight="1" thickBot="1">
      <c r="A39" s="181" t="s">
        <v>246</v>
      </c>
      <c r="B39" s="182" t="s">
        <v>247</v>
      </c>
      <c r="C39" s="183"/>
      <c r="D39" s="184"/>
      <c r="E39" s="184"/>
      <c r="F39" s="184"/>
      <c r="G39" s="184"/>
      <c r="H39" s="185"/>
      <c r="I39" s="186">
        <v>820</v>
      </c>
      <c r="J39" s="187">
        <v>820</v>
      </c>
      <c r="K39" s="184">
        <v>820</v>
      </c>
      <c r="L39" s="187">
        <v>820</v>
      </c>
      <c r="M39" s="187">
        <v>820</v>
      </c>
      <c r="N39" s="172">
        <f t="shared" si="0"/>
        <v>1</v>
      </c>
    </row>
    <row r="40" spans="1:14" s="89" customFormat="1" ht="12.75" customHeight="1" thickTop="1">
      <c r="A40" s="157"/>
      <c r="B40" s="444"/>
      <c r="C40" s="445"/>
      <c r="D40" s="445"/>
      <c r="E40" s="445"/>
      <c r="F40" s="445"/>
      <c r="G40" s="445"/>
      <c r="H40" s="446"/>
      <c r="I40" s="445"/>
      <c r="J40" s="445"/>
      <c r="K40" s="445"/>
      <c r="L40" s="445"/>
      <c r="M40" s="445"/>
      <c r="N40" s="447"/>
    </row>
    <row r="41" spans="1:14" s="89" customFormat="1" ht="12.75" customHeight="1" thickBot="1">
      <c r="A41" s="448"/>
      <c r="B41" s="449"/>
      <c r="C41" s="450"/>
      <c r="D41" s="450"/>
      <c r="E41" s="450"/>
      <c r="F41" s="450"/>
      <c r="G41" s="450"/>
      <c r="H41" s="451"/>
      <c r="I41" s="450"/>
      <c r="J41" s="450"/>
      <c r="K41" s="450"/>
      <c r="L41" s="450"/>
      <c r="M41" s="450"/>
      <c r="N41" s="452"/>
    </row>
    <row r="42" spans="1:14" s="56" customFormat="1" ht="12.75" customHeight="1" thickTop="1">
      <c r="A42" s="188" t="s">
        <v>248</v>
      </c>
      <c r="B42" s="189" t="s">
        <v>249</v>
      </c>
      <c r="C42" s="190"/>
      <c r="D42" s="191"/>
      <c r="E42" s="191"/>
      <c r="F42" s="191"/>
      <c r="G42" s="191"/>
      <c r="H42" s="192"/>
      <c r="I42" s="193">
        <v>950</v>
      </c>
      <c r="J42" s="171">
        <v>950</v>
      </c>
      <c r="K42" s="191">
        <v>950</v>
      </c>
      <c r="L42" s="171">
        <v>950</v>
      </c>
      <c r="M42" s="171">
        <v>950</v>
      </c>
      <c r="N42" s="172">
        <f>M42/I42</f>
        <v>1</v>
      </c>
    </row>
    <row r="43" spans="1:14" s="56" customFormat="1" ht="12.75" customHeight="1">
      <c r="A43" s="173" t="s">
        <v>250</v>
      </c>
      <c r="B43" s="174" t="s">
        <v>251</v>
      </c>
      <c r="C43" s="175"/>
      <c r="D43" s="176"/>
      <c r="E43" s="176"/>
      <c r="F43" s="176"/>
      <c r="G43" s="176"/>
      <c r="H43" s="180"/>
      <c r="I43" s="178">
        <v>5550</v>
      </c>
      <c r="J43" s="179">
        <v>5550</v>
      </c>
      <c r="K43" s="176">
        <v>5550</v>
      </c>
      <c r="L43" s="179">
        <v>5550</v>
      </c>
      <c r="M43" s="179">
        <v>5520</v>
      </c>
      <c r="N43" s="172">
        <f aca="true" t="shared" si="1" ref="N43:N55">M43/I43</f>
        <v>0.9945945945945946</v>
      </c>
    </row>
    <row r="44" spans="1:14" s="56" customFormat="1" ht="12.75" customHeight="1">
      <c r="A44" s="173" t="s">
        <v>252</v>
      </c>
      <c r="B44" s="174" t="s">
        <v>253</v>
      </c>
      <c r="C44" s="175"/>
      <c r="D44" s="176"/>
      <c r="E44" s="176"/>
      <c r="F44" s="176"/>
      <c r="G44" s="176"/>
      <c r="H44" s="180"/>
      <c r="I44" s="178">
        <v>50</v>
      </c>
      <c r="J44" s="179">
        <v>50</v>
      </c>
      <c r="K44" s="176">
        <v>50</v>
      </c>
      <c r="L44" s="179">
        <v>50</v>
      </c>
      <c r="M44" s="179">
        <v>50</v>
      </c>
      <c r="N44" s="172">
        <f t="shared" si="1"/>
        <v>1</v>
      </c>
    </row>
    <row r="45" spans="1:14" s="56" customFormat="1" ht="12.75" customHeight="1">
      <c r="A45" s="173" t="s">
        <v>254</v>
      </c>
      <c r="B45" s="174" t="s">
        <v>255</v>
      </c>
      <c r="C45" s="175"/>
      <c r="D45" s="176"/>
      <c r="E45" s="176"/>
      <c r="F45" s="22"/>
      <c r="G45" s="22"/>
      <c r="H45" s="180"/>
      <c r="I45" s="178">
        <v>381</v>
      </c>
      <c r="J45" s="179">
        <v>381</v>
      </c>
      <c r="K45" s="176">
        <v>381</v>
      </c>
      <c r="L45" s="179">
        <v>381</v>
      </c>
      <c r="M45" s="179">
        <v>381</v>
      </c>
      <c r="N45" s="172">
        <f t="shared" si="1"/>
        <v>1</v>
      </c>
    </row>
    <row r="46" spans="1:14" s="56" customFormat="1" ht="12.75" customHeight="1">
      <c r="A46" s="173" t="s">
        <v>256</v>
      </c>
      <c r="B46" s="174" t="s">
        <v>257</v>
      </c>
      <c r="C46" s="175"/>
      <c r="D46" s="176"/>
      <c r="E46" s="176"/>
      <c r="F46" s="22"/>
      <c r="G46" s="22"/>
      <c r="H46" s="180"/>
      <c r="I46" s="178">
        <v>720</v>
      </c>
      <c r="J46" s="179">
        <v>720</v>
      </c>
      <c r="K46" s="176">
        <v>720</v>
      </c>
      <c r="L46" s="179">
        <v>720</v>
      </c>
      <c r="M46" s="179">
        <v>750</v>
      </c>
      <c r="N46" s="172">
        <f t="shared" si="1"/>
        <v>1.0416666666666667</v>
      </c>
    </row>
    <row r="47" spans="1:14" s="56" customFormat="1" ht="12.75" customHeight="1">
      <c r="A47" s="173" t="s">
        <v>258</v>
      </c>
      <c r="B47" s="194" t="s">
        <v>259</v>
      </c>
      <c r="C47" s="175"/>
      <c r="D47" s="176"/>
      <c r="E47" s="176"/>
      <c r="F47" s="22"/>
      <c r="G47" s="22"/>
      <c r="H47" s="180"/>
      <c r="I47" s="178">
        <v>7950</v>
      </c>
      <c r="J47" s="179">
        <v>7950</v>
      </c>
      <c r="K47" s="176">
        <v>8050</v>
      </c>
      <c r="L47" s="179">
        <v>15840</v>
      </c>
      <c r="M47" s="179">
        <v>15840</v>
      </c>
      <c r="N47" s="172">
        <f t="shared" si="1"/>
        <v>1.9924528301886792</v>
      </c>
    </row>
    <row r="48" spans="1:14" s="56" customFormat="1" ht="12.75" customHeight="1">
      <c r="A48" s="173" t="s">
        <v>260</v>
      </c>
      <c r="B48" s="194" t="s">
        <v>261</v>
      </c>
      <c r="C48" s="175">
        <v>260</v>
      </c>
      <c r="D48" s="176">
        <v>260</v>
      </c>
      <c r="E48" s="176">
        <v>260</v>
      </c>
      <c r="F48" s="176">
        <v>1092</v>
      </c>
      <c r="G48" s="176">
        <v>1941</v>
      </c>
      <c r="H48" s="180">
        <f>G48/C48</f>
        <v>7.4653846153846155</v>
      </c>
      <c r="I48" s="178">
        <v>4040</v>
      </c>
      <c r="J48" s="179">
        <v>4040</v>
      </c>
      <c r="K48" s="176">
        <v>4040</v>
      </c>
      <c r="L48" s="179">
        <v>4040</v>
      </c>
      <c r="M48" s="179">
        <v>3987</v>
      </c>
      <c r="N48" s="172">
        <f t="shared" si="1"/>
        <v>0.9868811881188119</v>
      </c>
    </row>
    <row r="49" spans="1:14" s="56" customFormat="1" ht="12.75" customHeight="1">
      <c r="A49" s="173" t="s">
        <v>262</v>
      </c>
      <c r="B49" s="194" t="s">
        <v>263</v>
      </c>
      <c r="C49" s="175"/>
      <c r="D49" s="176"/>
      <c r="E49" s="176"/>
      <c r="F49" s="176"/>
      <c r="G49" s="176"/>
      <c r="H49" s="180"/>
      <c r="I49" s="178">
        <v>879</v>
      </c>
      <c r="J49" s="179">
        <v>879</v>
      </c>
      <c r="K49" s="176">
        <v>879</v>
      </c>
      <c r="L49" s="179">
        <v>879</v>
      </c>
      <c r="M49" s="179">
        <v>879</v>
      </c>
      <c r="N49" s="172">
        <f t="shared" si="1"/>
        <v>1</v>
      </c>
    </row>
    <row r="50" spans="1:14" s="56" customFormat="1" ht="12.75" customHeight="1">
      <c r="A50" s="173" t="s">
        <v>264</v>
      </c>
      <c r="B50" s="194" t="s">
        <v>265</v>
      </c>
      <c r="C50" s="175">
        <v>1132</v>
      </c>
      <c r="D50" s="176">
        <v>1132</v>
      </c>
      <c r="E50" s="176">
        <v>1132</v>
      </c>
      <c r="F50" s="176">
        <v>1156</v>
      </c>
      <c r="G50" s="176">
        <v>1156</v>
      </c>
      <c r="H50" s="180">
        <f>G50/C50</f>
        <v>1.0212014134275618</v>
      </c>
      <c r="I50" s="178">
        <v>7163</v>
      </c>
      <c r="J50" s="179">
        <v>7163</v>
      </c>
      <c r="K50" s="176">
        <v>7223</v>
      </c>
      <c r="L50" s="179">
        <v>7998</v>
      </c>
      <c r="M50" s="179">
        <v>8396</v>
      </c>
      <c r="N50" s="172">
        <f t="shared" si="1"/>
        <v>1.1721345804830379</v>
      </c>
    </row>
    <row r="51" spans="1:14" s="56" customFormat="1" ht="12.75" customHeight="1">
      <c r="A51" s="173" t="s">
        <v>266</v>
      </c>
      <c r="B51" s="194" t="s">
        <v>267</v>
      </c>
      <c r="C51" s="175"/>
      <c r="D51" s="176"/>
      <c r="E51" s="176"/>
      <c r="F51" s="176"/>
      <c r="G51" s="176"/>
      <c r="H51" s="180"/>
      <c r="I51" s="178">
        <v>381</v>
      </c>
      <c r="J51" s="179">
        <v>381</v>
      </c>
      <c r="K51" s="176">
        <v>381</v>
      </c>
      <c r="L51" s="179">
        <v>381</v>
      </c>
      <c r="M51" s="179">
        <v>381</v>
      </c>
      <c r="N51" s="172">
        <f t="shared" si="1"/>
        <v>1</v>
      </c>
    </row>
    <row r="52" spans="1:14" s="56" customFormat="1" ht="12.75" customHeight="1">
      <c r="A52" s="173" t="s">
        <v>268</v>
      </c>
      <c r="B52" s="195" t="s">
        <v>269</v>
      </c>
      <c r="C52" s="190">
        <v>35788</v>
      </c>
      <c r="D52" s="191">
        <v>35788</v>
      </c>
      <c r="E52" s="191">
        <v>35788</v>
      </c>
      <c r="F52" s="176">
        <v>45188</v>
      </c>
      <c r="G52" s="176">
        <v>45167</v>
      </c>
      <c r="H52" s="180">
        <f>G52/C52</f>
        <v>1.2620710852799821</v>
      </c>
      <c r="I52" s="193">
        <v>36286</v>
      </c>
      <c r="J52" s="171">
        <v>36286</v>
      </c>
      <c r="K52" s="191">
        <v>36388</v>
      </c>
      <c r="L52" s="179">
        <v>51527</v>
      </c>
      <c r="M52" s="179">
        <v>53840</v>
      </c>
      <c r="N52" s="172">
        <f t="shared" si="1"/>
        <v>1.4837678443476823</v>
      </c>
    </row>
    <row r="53" spans="1:14" s="56" customFormat="1" ht="12.75" customHeight="1" thickBot="1">
      <c r="A53" s="173" t="s">
        <v>270</v>
      </c>
      <c r="B53" s="196" t="s">
        <v>271</v>
      </c>
      <c r="C53" s="183">
        <v>64</v>
      </c>
      <c r="D53" s="184">
        <v>64</v>
      </c>
      <c r="E53" s="184">
        <v>64</v>
      </c>
      <c r="F53" s="197">
        <v>64</v>
      </c>
      <c r="G53" s="197">
        <v>64</v>
      </c>
      <c r="H53" s="180">
        <f>G53/C53</f>
        <v>1</v>
      </c>
      <c r="I53" s="186">
        <v>616</v>
      </c>
      <c r="J53" s="187">
        <v>616</v>
      </c>
      <c r="K53" s="184">
        <v>616</v>
      </c>
      <c r="L53" s="198">
        <v>616</v>
      </c>
      <c r="M53" s="198">
        <v>616</v>
      </c>
      <c r="N53" s="441">
        <f t="shared" si="1"/>
        <v>1</v>
      </c>
    </row>
    <row r="54" spans="1:14" s="56" customFormat="1" ht="12.75" customHeight="1" thickTop="1">
      <c r="A54" s="569" t="s">
        <v>272</v>
      </c>
      <c r="B54" s="569"/>
      <c r="C54" s="199">
        <f>SUM(C8:C53)</f>
        <v>157513</v>
      </c>
      <c r="D54" s="200">
        <f>SUM(D8:D53)</f>
        <v>173743</v>
      </c>
      <c r="E54" s="200">
        <f>SUM(E8:E53)</f>
        <v>176553</v>
      </c>
      <c r="F54" s="200">
        <f>SUM(F8:F53)</f>
        <v>203843</v>
      </c>
      <c r="G54" s="200">
        <f>SUM(G8:G53)</f>
        <v>214465</v>
      </c>
      <c r="H54" s="201">
        <f>G54/C54</f>
        <v>1.3615701561140985</v>
      </c>
      <c r="I54" s="202">
        <f>SUM(I8:I53)</f>
        <v>233648</v>
      </c>
      <c r="J54" s="203">
        <f>SUM(J8:J53)</f>
        <v>233648</v>
      </c>
      <c r="K54" s="200">
        <f>SUM(K8:K53)</f>
        <v>239093</v>
      </c>
      <c r="L54" s="200">
        <f>SUM(L8:L53)</f>
        <v>266383</v>
      </c>
      <c r="M54" s="200">
        <f>SUM(M8:M53)</f>
        <v>277005</v>
      </c>
      <c r="N54" s="442">
        <f t="shared" si="1"/>
        <v>1.185565466000137</v>
      </c>
    </row>
    <row r="55" spans="1:14" s="56" customFormat="1" ht="12.75" customHeight="1" thickBot="1">
      <c r="A55" s="567" t="s">
        <v>273</v>
      </c>
      <c r="B55" s="567"/>
      <c r="C55" s="204">
        <v>130979</v>
      </c>
      <c r="D55" s="205">
        <v>132226</v>
      </c>
      <c r="E55" s="205">
        <v>132226</v>
      </c>
      <c r="F55" s="205">
        <v>132226</v>
      </c>
      <c r="G55" s="205">
        <v>132226</v>
      </c>
      <c r="H55" s="206">
        <f>G55/C55</f>
        <v>1.00952061017415</v>
      </c>
      <c r="I55" s="207">
        <v>54844</v>
      </c>
      <c r="J55" s="208">
        <v>72321</v>
      </c>
      <c r="K55" s="205">
        <v>69686</v>
      </c>
      <c r="L55" s="205">
        <v>69686</v>
      </c>
      <c r="M55" s="205">
        <v>69686</v>
      </c>
      <c r="N55" s="443">
        <f t="shared" si="1"/>
        <v>1.2706221282182188</v>
      </c>
    </row>
    <row r="56" spans="1:14" s="56" customFormat="1" ht="12.75" customHeight="1" thickBot="1" thickTop="1">
      <c r="A56" s="568" t="s">
        <v>274</v>
      </c>
      <c r="B56" s="568"/>
      <c r="C56" s="209">
        <f>SUM(C54:C55)</f>
        <v>288492</v>
      </c>
      <c r="D56" s="210">
        <f>SUM(D54:D55)</f>
        <v>305969</v>
      </c>
      <c r="E56" s="210">
        <f>SUM(E54:E55)</f>
        <v>308779</v>
      </c>
      <c r="F56" s="210">
        <f>SUM(F54:F55)</f>
        <v>336069</v>
      </c>
      <c r="G56" s="210">
        <f>SUM(G54:G55)</f>
        <v>346691</v>
      </c>
      <c r="H56" s="211">
        <f>G56/C56</f>
        <v>1.2017352300930355</v>
      </c>
      <c r="I56" s="212">
        <f>SUM(I54:I55)</f>
        <v>288492</v>
      </c>
      <c r="J56" s="213">
        <f>SUM(J54:J55)</f>
        <v>305969</v>
      </c>
      <c r="K56" s="210">
        <f>SUM(K54:K55)</f>
        <v>308779</v>
      </c>
      <c r="L56" s="214">
        <f>SUM(L54:L55)</f>
        <v>336069</v>
      </c>
      <c r="M56" s="214">
        <f>SUM(M54:M55)</f>
        <v>346691</v>
      </c>
      <c r="N56" s="215">
        <f>M56/I56</f>
        <v>1.2017352300930355</v>
      </c>
    </row>
    <row r="57" s="53" customFormat="1" ht="12.75" thickTop="1"/>
    <row r="58" s="53" customFormat="1" ht="12"/>
    <row r="59" s="53" customFormat="1" ht="12"/>
    <row r="60" s="53" customFormat="1" ht="12"/>
    <row r="61" s="53" customFormat="1" ht="12"/>
    <row r="62" s="53" customFormat="1" ht="12"/>
    <row r="63" s="53" customFormat="1" ht="12"/>
    <row r="64" s="53" customFormat="1" ht="12"/>
    <row r="65" s="53" customFormat="1" ht="12"/>
    <row r="66" s="53" customFormat="1" ht="12"/>
    <row r="67" s="53" customFormat="1" ht="12"/>
    <row r="68" s="53" customFormat="1" ht="12"/>
    <row r="69" s="53" customFormat="1" ht="12"/>
    <row r="70" s="53" customFormat="1" ht="12"/>
    <row r="71" s="53" customFormat="1" ht="12"/>
    <row r="72" s="53" customFormat="1" ht="12"/>
    <row r="73" s="53" customFormat="1" ht="12"/>
    <row r="74" s="53" customFormat="1" ht="12"/>
    <row r="75" s="53" customFormat="1" ht="12"/>
    <row r="76" s="53" customFormat="1" ht="12"/>
    <row r="77" s="53" customFormat="1" ht="12"/>
    <row r="78" s="53" customFormat="1" ht="12"/>
    <row r="79" s="53" customFormat="1" ht="12"/>
    <row r="80" s="53" customFormat="1" ht="12"/>
    <row r="81" s="53" customFormat="1" ht="12"/>
    <row r="82" s="53" customFormat="1" ht="12"/>
    <row r="83" s="53" customFormat="1" ht="12"/>
    <row r="84" s="53" customFormat="1" ht="12"/>
    <row r="85" s="53" customFormat="1" ht="12"/>
    <row r="86" s="53" customFormat="1" ht="12"/>
    <row r="87" s="53" customFormat="1" ht="12"/>
    <row r="88" s="53" customFormat="1" ht="12"/>
    <row r="89" s="53" customFormat="1" ht="12"/>
    <row r="90" s="53" customFormat="1" ht="12"/>
    <row r="91" s="53" customFormat="1" ht="12"/>
    <row r="92" s="53" customFormat="1" ht="12"/>
    <row r="93" s="53" customFormat="1" ht="12"/>
    <row r="94" s="53" customFormat="1" ht="12"/>
    <row r="95" s="53" customFormat="1" ht="12"/>
    <row r="96" s="53" customFormat="1" ht="12"/>
    <row r="97" s="53" customFormat="1" ht="12"/>
    <row r="98" s="53" customFormat="1" ht="12"/>
    <row r="99" s="53" customFormat="1" ht="12"/>
    <row r="100" s="53" customFormat="1" ht="12"/>
    <row r="101" s="53" customFormat="1" ht="12"/>
    <row r="102" s="53" customFormat="1" ht="12"/>
    <row r="103" s="53" customFormat="1" ht="12"/>
    <row r="104" s="53" customFormat="1" ht="12"/>
    <row r="105" s="53" customFormat="1" ht="12"/>
    <row r="106" spans="12:13" s="53" customFormat="1" ht="12">
      <c r="L106"/>
      <c r="M106"/>
    </row>
  </sheetData>
  <sheetProtection selectLockedCells="1" selectUnlockedCells="1"/>
  <mergeCells count="5">
    <mergeCell ref="A55:B55"/>
    <mergeCell ref="A56:B56"/>
    <mergeCell ref="A1:N1"/>
    <mergeCell ref="A4:N4"/>
    <mergeCell ref="A54:B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H2" sqref="H2"/>
    </sheetView>
  </sheetViews>
  <sheetFormatPr defaultColWidth="9.140625" defaultRowHeight="15" customHeight="1"/>
  <cols>
    <col min="1" max="1" width="5.7109375" style="1" customWidth="1"/>
    <col min="2" max="2" width="35.8515625" style="1" customWidth="1"/>
    <col min="3" max="7" width="9.7109375" style="1" customWidth="1"/>
    <col min="8" max="8" width="9.7109375" style="0" customWidth="1"/>
  </cols>
  <sheetData>
    <row r="1" spans="1:8" ht="15" customHeight="1">
      <c r="A1" s="555" t="s">
        <v>275</v>
      </c>
      <c r="B1" s="555"/>
      <c r="C1" s="555"/>
      <c r="D1" s="555"/>
      <c r="E1" s="555"/>
      <c r="F1" s="555"/>
      <c r="G1" s="555"/>
      <c r="H1" s="555"/>
    </row>
    <row r="2" spans="1:8" ht="15" customHeight="1">
      <c r="A2" s="434"/>
      <c r="B2" s="434"/>
      <c r="C2" s="434"/>
      <c r="D2" s="434"/>
      <c r="E2" s="434"/>
      <c r="F2" s="434"/>
      <c r="G2" s="434"/>
      <c r="H2" s="2" t="s">
        <v>529</v>
      </c>
    </row>
    <row r="3" spans="1:8" ht="15" customHeight="1">
      <c r="A3" s="55"/>
      <c r="B3" s="56"/>
      <c r="C3" s="56"/>
      <c r="D3" s="56"/>
      <c r="E3" s="56"/>
      <c r="F3" s="56"/>
      <c r="G3" s="56"/>
      <c r="H3" s="53"/>
    </row>
    <row r="4" spans="1:8" ht="15" customHeight="1">
      <c r="A4" s="556" t="s">
        <v>276</v>
      </c>
      <c r="B4" s="556"/>
      <c r="C4" s="556"/>
      <c r="D4" s="556"/>
      <c r="E4" s="556"/>
      <c r="F4" s="556"/>
      <c r="G4" s="556"/>
      <c r="H4" s="556"/>
    </row>
    <row r="5" spans="1:8" ht="15" customHeight="1">
      <c r="A5" s="56"/>
      <c r="B5" s="56"/>
      <c r="C5" s="56"/>
      <c r="D5" s="56"/>
      <c r="E5" s="56"/>
      <c r="F5" s="56"/>
      <c r="G5" s="56"/>
      <c r="H5" s="53"/>
    </row>
    <row r="6" spans="1:8" ht="15" customHeight="1">
      <c r="A6" s="55"/>
      <c r="B6" s="149"/>
      <c r="C6" s="149"/>
      <c r="D6" s="149"/>
      <c r="E6" s="54"/>
      <c r="F6" s="54"/>
      <c r="G6" s="54"/>
      <c r="H6" s="6" t="s">
        <v>2</v>
      </c>
    </row>
    <row r="7" spans="1:8" ht="27" customHeight="1">
      <c r="A7" s="7" t="s">
        <v>149</v>
      </c>
      <c r="B7" s="9" t="s">
        <v>277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278</v>
      </c>
      <c r="H7" s="10" t="s">
        <v>10</v>
      </c>
    </row>
    <row r="8" spans="1:8" ht="15" customHeight="1">
      <c r="A8" s="216" t="s">
        <v>11</v>
      </c>
      <c r="B8" s="14" t="s">
        <v>12</v>
      </c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62" t="s">
        <v>18</v>
      </c>
    </row>
    <row r="9" spans="1:8" ht="15" customHeight="1">
      <c r="A9" s="217" t="s">
        <v>22</v>
      </c>
      <c r="B9" s="218" t="s">
        <v>279</v>
      </c>
      <c r="C9" s="219">
        <f>C10+C13+C16</f>
        <v>29173</v>
      </c>
      <c r="D9" s="219">
        <f>D10+D13+D16</f>
        <v>29173</v>
      </c>
      <c r="E9" s="219">
        <f>E10+E13+E16</f>
        <v>29518</v>
      </c>
      <c r="F9" s="219">
        <f>F10+F13+F16</f>
        <v>29741</v>
      </c>
      <c r="G9" s="219">
        <f>G10+G13+G16</f>
        <v>29741</v>
      </c>
      <c r="H9" s="220">
        <f aca="true" t="shared" si="0" ref="H9:H14">G9/C9</f>
        <v>1.019470057930278</v>
      </c>
    </row>
    <row r="10" spans="1:8" ht="15" customHeight="1">
      <c r="A10" s="26" t="s">
        <v>280</v>
      </c>
      <c r="B10" s="22" t="s">
        <v>281</v>
      </c>
      <c r="C10" s="23">
        <f>SUM(C11:C12)</f>
        <v>21469</v>
      </c>
      <c r="D10" s="23">
        <f>SUM(D11:D12)</f>
        <v>21469</v>
      </c>
      <c r="E10" s="23">
        <f>SUM(E11:E12)</f>
        <v>21469</v>
      </c>
      <c r="F10" s="23">
        <f>SUM(F11:F12)</f>
        <v>21469</v>
      </c>
      <c r="G10" s="23">
        <f>SUM(G11:G12)</f>
        <v>21134</v>
      </c>
      <c r="H10" s="221">
        <f t="shared" si="0"/>
        <v>0.9843961060133215</v>
      </c>
    </row>
    <row r="11" spans="1:8" ht="15" customHeight="1">
      <c r="A11" s="222"/>
      <c r="B11" s="27" t="s">
        <v>282</v>
      </c>
      <c r="C11" s="28">
        <v>20659</v>
      </c>
      <c r="D11" s="28">
        <v>20659</v>
      </c>
      <c r="E11" s="28">
        <v>20659</v>
      </c>
      <c r="F11" s="28">
        <v>20659</v>
      </c>
      <c r="G11" s="28">
        <v>19842</v>
      </c>
      <c r="H11" s="134">
        <f t="shared" si="0"/>
        <v>0.9604530713006438</v>
      </c>
    </row>
    <row r="12" spans="1:8" ht="15" customHeight="1">
      <c r="A12" s="222"/>
      <c r="B12" s="27" t="s">
        <v>283</v>
      </c>
      <c r="C12" s="28">
        <v>810</v>
      </c>
      <c r="D12" s="28">
        <v>810</v>
      </c>
      <c r="E12" s="28">
        <v>810</v>
      </c>
      <c r="F12" s="28">
        <v>810</v>
      </c>
      <c r="G12" s="28">
        <v>1292</v>
      </c>
      <c r="H12" s="134">
        <f t="shared" si="0"/>
        <v>1.5950617283950617</v>
      </c>
    </row>
    <row r="13" spans="1:8" ht="15" customHeight="1">
      <c r="A13" s="26" t="s">
        <v>284</v>
      </c>
      <c r="B13" s="22" t="s">
        <v>285</v>
      </c>
      <c r="C13" s="23">
        <f>SUM(C14)</f>
        <v>2674</v>
      </c>
      <c r="D13" s="23">
        <f>SUM(D14)</f>
        <v>2674</v>
      </c>
      <c r="E13" s="23">
        <f>SUM(E14)</f>
        <v>3019</v>
      </c>
      <c r="F13" s="23">
        <f>SUM(F14)</f>
        <v>3242</v>
      </c>
      <c r="G13" s="23">
        <f>SUM(G14:G15)</f>
        <v>3577</v>
      </c>
      <c r="H13" s="221">
        <f t="shared" si="0"/>
        <v>1.337696335078534</v>
      </c>
    </row>
    <row r="14" spans="1:8" ht="15" customHeight="1">
      <c r="A14" s="222"/>
      <c r="B14" s="27" t="s">
        <v>286</v>
      </c>
      <c r="C14" s="28">
        <v>2674</v>
      </c>
      <c r="D14" s="28">
        <v>2674</v>
      </c>
      <c r="E14" s="28">
        <v>3019</v>
      </c>
      <c r="F14" s="28">
        <v>3242</v>
      </c>
      <c r="G14" s="28">
        <v>3561</v>
      </c>
      <c r="H14" s="134">
        <f t="shared" si="0"/>
        <v>1.331712789827973</v>
      </c>
    </row>
    <row r="15" spans="1:8" ht="15" customHeight="1">
      <c r="A15" s="222"/>
      <c r="B15" s="27" t="s">
        <v>287</v>
      </c>
      <c r="C15" s="28"/>
      <c r="D15" s="28"/>
      <c r="E15" s="28"/>
      <c r="F15" s="28"/>
      <c r="G15" s="28">
        <v>16</v>
      </c>
      <c r="H15" s="123"/>
    </row>
    <row r="16" spans="1:8" ht="15" customHeight="1">
      <c r="A16" s="26" t="s">
        <v>288</v>
      </c>
      <c r="B16" s="22" t="s">
        <v>289</v>
      </c>
      <c r="C16" s="23">
        <v>5030</v>
      </c>
      <c r="D16" s="23">
        <v>5030</v>
      </c>
      <c r="E16" s="23">
        <v>5030</v>
      </c>
      <c r="F16" s="23">
        <v>5030</v>
      </c>
      <c r="G16" s="23">
        <v>5030</v>
      </c>
      <c r="H16" s="221">
        <f aca="true" t="shared" si="1" ref="H16:H24">G16/C16</f>
        <v>1</v>
      </c>
    </row>
    <row r="17" spans="1:8" ht="15" customHeight="1">
      <c r="A17" s="34" t="s">
        <v>24</v>
      </c>
      <c r="B17" s="223" t="s">
        <v>79</v>
      </c>
      <c r="C17" s="35">
        <v>7843</v>
      </c>
      <c r="D17" s="35">
        <v>7843</v>
      </c>
      <c r="E17" s="35">
        <v>7843</v>
      </c>
      <c r="F17" s="35">
        <v>7843</v>
      </c>
      <c r="G17" s="35">
        <v>7843</v>
      </c>
      <c r="H17" s="220">
        <f t="shared" si="1"/>
        <v>1</v>
      </c>
    </row>
    <row r="18" spans="1:8" ht="15" customHeight="1">
      <c r="A18" s="34" t="s">
        <v>80</v>
      </c>
      <c r="B18" s="223" t="s">
        <v>290</v>
      </c>
      <c r="C18" s="35">
        <f>C19+C27</f>
        <v>75508</v>
      </c>
      <c r="D18" s="35">
        <f>D19+D27</f>
        <v>75508</v>
      </c>
      <c r="E18" s="35">
        <f>E19+E27</f>
        <v>75508</v>
      </c>
      <c r="F18" s="35">
        <f>F19+F27</f>
        <v>80882</v>
      </c>
      <c r="G18" s="35">
        <f>G19+G27</f>
        <v>80102</v>
      </c>
      <c r="H18" s="220">
        <f t="shared" si="1"/>
        <v>1.060841235365789</v>
      </c>
    </row>
    <row r="19" spans="1:8" ht="15" customHeight="1">
      <c r="A19" s="26" t="s">
        <v>291</v>
      </c>
      <c r="B19" s="22" t="s">
        <v>292</v>
      </c>
      <c r="C19" s="23">
        <f>SUM(C20:C26)</f>
        <v>72513</v>
      </c>
      <c r="D19" s="23">
        <f>SUM(D20:D26)</f>
        <v>72513</v>
      </c>
      <c r="E19" s="23">
        <f>SUM(E20:E26)</f>
        <v>72513</v>
      </c>
      <c r="F19" s="23">
        <f>SUM(F20:F26)</f>
        <v>77887</v>
      </c>
      <c r="G19" s="23">
        <f>SUM(G20:G26)</f>
        <v>78259</v>
      </c>
      <c r="H19" s="221">
        <f t="shared" si="1"/>
        <v>1.0792409636892695</v>
      </c>
    </row>
    <row r="20" spans="1:8" ht="15" customHeight="1">
      <c r="A20" s="222"/>
      <c r="B20" s="27" t="s">
        <v>293</v>
      </c>
      <c r="C20" s="28">
        <v>9250</v>
      </c>
      <c r="D20" s="28">
        <v>9250</v>
      </c>
      <c r="E20" s="28">
        <v>9250</v>
      </c>
      <c r="F20" s="28">
        <v>10898</v>
      </c>
      <c r="G20" s="28">
        <v>10898</v>
      </c>
      <c r="H20" s="134">
        <f t="shared" si="1"/>
        <v>1.178162162162162</v>
      </c>
    </row>
    <row r="21" spans="1:8" ht="15" customHeight="1">
      <c r="A21" s="222"/>
      <c r="B21" s="27" t="s">
        <v>294</v>
      </c>
      <c r="C21" s="28">
        <v>1710</v>
      </c>
      <c r="D21" s="28">
        <v>1710</v>
      </c>
      <c r="E21" s="28">
        <v>1710</v>
      </c>
      <c r="F21" s="28">
        <v>1710</v>
      </c>
      <c r="G21" s="28">
        <v>1657</v>
      </c>
      <c r="H21" s="134">
        <f t="shared" si="1"/>
        <v>0.9690058479532164</v>
      </c>
    </row>
    <row r="22" spans="1:8" ht="15" customHeight="1">
      <c r="A22" s="222"/>
      <c r="B22" s="27" t="s">
        <v>295</v>
      </c>
      <c r="C22" s="28">
        <v>43920</v>
      </c>
      <c r="D22" s="28">
        <v>43920</v>
      </c>
      <c r="E22" s="28">
        <v>43920</v>
      </c>
      <c r="F22" s="28">
        <v>46051</v>
      </c>
      <c r="G22" s="28">
        <v>46104</v>
      </c>
      <c r="H22" s="134">
        <f t="shared" si="1"/>
        <v>1.049726775956284</v>
      </c>
    </row>
    <row r="23" spans="1:8" ht="15" customHeight="1">
      <c r="A23" s="222"/>
      <c r="B23" s="27" t="s">
        <v>296</v>
      </c>
      <c r="C23" s="28">
        <v>17148</v>
      </c>
      <c r="D23" s="28">
        <v>17148</v>
      </c>
      <c r="E23" s="28">
        <v>17148</v>
      </c>
      <c r="F23" s="28">
        <v>18398</v>
      </c>
      <c r="G23" s="28">
        <v>18639</v>
      </c>
      <c r="H23" s="134">
        <f t="shared" si="1"/>
        <v>1.0869489153254024</v>
      </c>
    </row>
    <row r="24" spans="1:8" ht="15" customHeight="1">
      <c r="A24" s="222"/>
      <c r="B24" s="27" t="s">
        <v>297</v>
      </c>
      <c r="C24" s="28">
        <v>285</v>
      </c>
      <c r="D24" s="28">
        <v>285</v>
      </c>
      <c r="E24" s="28">
        <v>285</v>
      </c>
      <c r="F24" s="28">
        <v>360</v>
      </c>
      <c r="G24" s="28">
        <v>364</v>
      </c>
      <c r="H24" s="134">
        <f t="shared" si="1"/>
        <v>1.2771929824561403</v>
      </c>
    </row>
    <row r="25" spans="1:8" ht="15" customHeight="1">
      <c r="A25" s="222"/>
      <c r="B25" s="27" t="s">
        <v>298</v>
      </c>
      <c r="C25" s="28"/>
      <c r="D25" s="28"/>
      <c r="E25" s="28"/>
      <c r="F25" s="28">
        <v>270</v>
      </c>
      <c r="G25" s="28">
        <v>357</v>
      </c>
      <c r="H25" s="134"/>
    </row>
    <row r="26" spans="1:8" ht="15" customHeight="1">
      <c r="A26" s="222"/>
      <c r="B26" s="27" t="s">
        <v>299</v>
      </c>
      <c r="C26" s="28">
        <v>200</v>
      </c>
      <c r="D26" s="28">
        <v>200</v>
      </c>
      <c r="E26" s="28">
        <v>200</v>
      </c>
      <c r="F26" s="28">
        <v>200</v>
      </c>
      <c r="G26" s="28">
        <v>240</v>
      </c>
      <c r="H26" s="134">
        <f aca="true" t="shared" si="2" ref="H26:H33">G26/C26</f>
        <v>1.2</v>
      </c>
    </row>
    <row r="27" spans="1:8" ht="15" customHeight="1">
      <c r="A27" s="26" t="s">
        <v>300</v>
      </c>
      <c r="B27" s="22" t="s">
        <v>301</v>
      </c>
      <c r="C27" s="23">
        <f>SUM(C28:C29)</f>
        <v>2995</v>
      </c>
      <c r="D27" s="23">
        <f>SUM(D28:D29)</f>
        <v>2995</v>
      </c>
      <c r="E27" s="23">
        <f>SUM(E28:E29)</f>
        <v>2995</v>
      </c>
      <c r="F27" s="23">
        <f>SUM(F28:F29)</f>
        <v>2995</v>
      </c>
      <c r="G27" s="23">
        <f>SUM(G28:G29)</f>
        <v>1843</v>
      </c>
      <c r="H27" s="221">
        <f t="shared" si="2"/>
        <v>0.6153589315525877</v>
      </c>
    </row>
    <row r="28" spans="1:8" ht="15" customHeight="1">
      <c r="A28" s="222"/>
      <c r="B28" s="27" t="s">
        <v>302</v>
      </c>
      <c r="C28" s="28">
        <v>445</v>
      </c>
      <c r="D28" s="28">
        <v>445</v>
      </c>
      <c r="E28" s="28">
        <v>445</v>
      </c>
      <c r="F28" s="28">
        <v>445</v>
      </c>
      <c r="G28" s="28">
        <v>445</v>
      </c>
      <c r="H28" s="134">
        <f t="shared" si="2"/>
        <v>1</v>
      </c>
    </row>
    <row r="29" spans="1:8" ht="15" customHeight="1">
      <c r="A29" s="222"/>
      <c r="B29" s="27" t="s">
        <v>303</v>
      </c>
      <c r="C29" s="28">
        <v>2550</v>
      </c>
      <c r="D29" s="28">
        <v>2550</v>
      </c>
      <c r="E29" s="28">
        <v>2550</v>
      </c>
      <c r="F29" s="28">
        <v>2550</v>
      </c>
      <c r="G29" s="28">
        <v>1398</v>
      </c>
      <c r="H29" s="134">
        <f t="shared" si="2"/>
        <v>0.548235294117647</v>
      </c>
    </row>
    <row r="30" spans="1:8" ht="15" customHeight="1">
      <c r="A30" s="34" t="s">
        <v>82</v>
      </c>
      <c r="B30" s="223" t="s">
        <v>304</v>
      </c>
      <c r="C30" s="35">
        <v>7680</v>
      </c>
      <c r="D30" s="35">
        <v>7680</v>
      </c>
      <c r="E30" s="35">
        <v>7680</v>
      </c>
      <c r="F30" s="35">
        <v>7680</v>
      </c>
      <c r="G30" s="35">
        <v>7680</v>
      </c>
      <c r="H30" s="220">
        <f t="shared" si="2"/>
        <v>1</v>
      </c>
    </row>
    <row r="31" spans="1:8" ht="15" customHeight="1">
      <c r="A31" s="34" t="s">
        <v>84</v>
      </c>
      <c r="B31" s="223" t="s">
        <v>305</v>
      </c>
      <c r="C31" s="35">
        <v>43004</v>
      </c>
      <c r="D31" s="35">
        <v>43004</v>
      </c>
      <c r="E31" s="35">
        <v>43104</v>
      </c>
      <c r="F31" s="35">
        <v>50894</v>
      </c>
      <c r="G31" s="35">
        <v>61341</v>
      </c>
      <c r="H31" s="220">
        <f t="shared" si="2"/>
        <v>1.4264021951446377</v>
      </c>
    </row>
    <row r="32" spans="1:8" ht="15" customHeight="1">
      <c r="A32" s="34" t="s">
        <v>87</v>
      </c>
      <c r="B32" s="223" t="s">
        <v>306</v>
      </c>
      <c r="C32" s="35">
        <v>67199</v>
      </c>
      <c r="D32" s="35">
        <v>67199</v>
      </c>
      <c r="E32" s="35">
        <v>72199</v>
      </c>
      <c r="F32" s="35">
        <v>86102</v>
      </c>
      <c r="G32" s="35">
        <v>87057</v>
      </c>
      <c r="H32" s="220">
        <f t="shared" si="2"/>
        <v>1.2955103498563967</v>
      </c>
    </row>
    <row r="33" spans="1:8" ht="15" customHeight="1">
      <c r="A33" s="224" t="s">
        <v>90</v>
      </c>
      <c r="B33" s="225" t="s">
        <v>68</v>
      </c>
      <c r="C33" s="226">
        <v>54844</v>
      </c>
      <c r="D33" s="226">
        <v>72321</v>
      </c>
      <c r="E33" s="226">
        <v>69686</v>
      </c>
      <c r="F33" s="226">
        <v>69686</v>
      </c>
      <c r="G33" s="226">
        <v>69686</v>
      </c>
      <c r="H33" s="220">
        <f t="shared" si="2"/>
        <v>1.2706221282182188</v>
      </c>
    </row>
    <row r="34" spans="1:8" ht="15" customHeight="1">
      <c r="A34" s="566" t="s">
        <v>307</v>
      </c>
      <c r="B34" s="566"/>
      <c r="C34" s="100">
        <f>C9+C17+C18+C30+C31+C32+C33</f>
        <v>285251</v>
      </c>
      <c r="D34" s="100">
        <f>D9+D17+D18+D30+D31+D32+D33</f>
        <v>302728</v>
      </c>
      <c r="E34" s="100">
        <f>E9+E17+E18+E30+E31+E32+E33</f>
        <v>305538</v>
      </c>
      <c r="F34" s="100">
        <f>F9+F17+F18+F30+F31+F32+F33</f>
        <v>332828</v>
      </c>
      <c r="G34" s="100">
        <f>G9+G17+G18+G30+G31+G32+G33</f>
        <v>343450</v>
      </c>
      <c r="H34" s="227">
        <f>G34/C34</f>
        <v>1.2040273303161075</v>
      </c>
    </row>
    <row r="35" spans="1:8" ht="15" customHeight="1">
      <c r="A35" s="56"/>
      <c r="B35" s="56"/>
      <c r="C35" s="56"/>
      <c r="D35" s="56"/>
      <c r="E35" s="56"/>
      <c r="F35" s="56"/>
      <c r="G35" s="56"/>
      <c r="H35" s="103"/>
    </row>
    <row r="36" spans="1:8" ht="15" customHeight="1">
      <c r="A36" s="56"/>
      <c r="B36" s="56"/>
      <c r="C36" s="56"/>
      <c r="D36" s="56"/>
      <c r="E36" s="56"/>
      <c r="F36" s="56"/>
      <c r="G36" s="56"/>
      <c r="H36" s="103"/>
    </row>
    <row r="37" spans="1:8" ht="15" customHeight="1">
      <c r="A37" s="56"/>
      <c r="B37" s="56"/>
      <c r="C37" s="56"/>
      <c r="D37" s="56"/>
      <c r="E37" s="56"/>
      <c r="F37" s="56"/>
      <c r="G37" s="56"/>
      <c r="H37" s="103"/>
    </row>
    <row r="38" spans="1:8" ht="15" customHeight="1">
      <c r="A38" s="56"/>
      <c r="B38" s="56"/>
      <c r="C38" s="56"/>
      <c r="D38" s="56"/>
      <c r="E38" s="56"/>
      <c r="F38" s="56"/>
      <c r="G38" s="56"/>
      <c r="H38" s="228"/>
    </row>
    <row r="39" spans="1:8" ht="15" customHeight="1">
      <c r="A39" s="56"/>
      <c r="B39" s="56"/>
      <c r="C39" s="56"/>
      <c r="D39" s="56"/>
      <c r="E39" s="56"/>
      <c r="F39" s="56"/>
      <c r="G39" s="56"/>
      <c r="H39" s="53"/>
    </row>
    <row r="40" spans="1:8" ht="15" customHeight="1">
      <c r="A40" s="56"/>
      <c r="B40" s="56"/>
      <c r="C40" s="56"/>
      <c r="D40" s="56"/>
      <c r="E40" s="56"/>
      <c r="F40" s="56"/>
      <c r="G40" s="56"/>
      <c r="H40" s="53"/>
    </row>
    <row r="41" spans="1:8" ht="15" customHeight="1">
      <c r="A41" s="56"/>
      <c r="B41" s="56"/>
      <c r="C41" s="56"/>
      <c r="D41" s="56"/>
      <c r="E41" s="56"/>
      <c r="F41" s="56"/>
      <c r="G41" s="56"/>
      <c r="H41" s="53"/>
    </row>
    <row r="42" spans="1:8" ht="15" customHeight="1">
      <c r="A42" s="56"/>
      <c r="B42" s="56"/>
      <c r="C42" s="56"/>
      <c r="D42" s="56"/>
      <c r="E42" s="56"/>
      <c r="F42" s="56"/>
      <c r="G42" s="56"/>
      <c r="H42" s="53"/>
    </row>
    <row r="43" spans="1:8" ht="15" customHeight="1">
      <c r="A43" s="56"/>
      <c r="B43" s="56"/>
      <c r="C43" s="56"/>
      <c r="D43" s="56"/>
      <c r="E43" s="56"/>
      <c r="F43" s="56"/>
      <c r="G43" s="56"/>
      <c r="H43" s="53"/>
    </row>
    <row r="44" spans="1:8" ht="15" customHeight="1">
      <c r="A44" s="56"/>
      <c r="B44" s="56"/>
      <c r="C44" s="56"/>
      <c r="D44" s="56"/>
      <c r="E44" s="56"/>
      <c r="F44" s="56"/>
      <c r="G44" s="56"/>
      <c r="H44" s="53"/>
    </row>
    <row r="45" spans="1:8" ht="15" customHeight="1">
      <c r="A45" s="56"/>
      <c r="B45" s="56"/>
      <c r="C45" s="56"/>
      <c r="D45" s="56"/>
      <c r="E45" s="56"/>
      <c r="F45" s="56"/>
      <c r="G45" s="56"/>
      <c r="H45" s="53"/>
    </row>
    <row r="46" spans="1:8" ht="15" customHeight="1">
      <c r="A46" s="56"/>
      <c r="B46" s="229"/>
      <c r="C46" s="229"/>
      <c r="D46" s="229"/>
      <c r="E46" s="230"/>
      <c r="F46" s="230"/>
      <c r="G46" s="230"/>
      <c r="H46" s="53"/>
    </row>
    <row r="47" spans="1:8" ht="15" customHeight="1">
      <c r="A47" s="56"/>
      <c r="B47" s="229"/>
      <c r="C47" s="229"/>
      <c r="D47" s="229"/>
      <c r="E47" s="230"/>
      <c r="F47" s="230"/>
      <c r="G47" s="230"/>
      <c r="H47" s="53"/>
    </row>
    <row r="48" spans="1:8" ht="15" customHeight="1">
      <c r="A48" s="56"/>
      <c r="B48" s="231"/>
      <c r="C48" s="231"/>
      <c r="D48" s="231"/>
      <c r="E48" s="230"/>
      <c r="F48" s="230"/>
      <c r="G48" s="230"/>
      <c r="H48" s="53"/>
    </row>
    <row r="49" spans="1:8" ht="15" customHeight="1">
      <c r="A49" s="56"/>
      <c r="B49" s="231"/>
      <c r="C49" s="231"/>
      <c r="D49" s="231"/>
      <c r="E49" s="230"/>
      <c r="F49" s="230"/>
      <c r="G49" s="230"/>
      <c r="H49" s="53"/>
    </row>
    <row r="50" spans="1:8" ht="15" customHeight="1">
      <c r="A50" s="555" t="s">
        <v>308</v>
      </c>
      <c r="B50" s="555"/>
      <c r="C50" s="555"/>
      <c r="D50" s="555"/>
      <c r="E50" s="555"/>
      <c r="F50" s="555"/>
      <c r="G50" s="555"/>
      <c r="H50" s="555"/>
    </row>
    <row r="51" spans="1:8" ht="15" customHeight="1">
      <c r="A51" s="434"/>
      <c r="B51" s="434"/>
      <c r="C51" s="434"/>
      <c r="D51" s="434"/>
      <c r="E51" s="434"/>
      <c r="F51" s="434"/>
      <c r="G51" s="434"/>
      <c r="H51" s="2" t="s">
        <v>529</v>
      </c>
    </row>
    <row r="52" spans="1:8" ht="15" customHeight="1">
      <c r="A52" s="56"/>
      <c r="B52" s="55"/>
      <c r="C52" s="55"/>
      <c r="D52" s="55"/>
      <c r="E52" s="230"/>
      <c r="F52" s="230"/>
      <c r="G52" s="230"/>
      <c r="H52" s="53"/>
    </row>
    <row r="53" spans="1:8" ht="15" customHeight="1">
      <c r="A53" s="556" t="s">
        <v>309</v>
      </c>
      <c r="B53" s="556"/>
      <c r="C53" s="556"/>
      <c r="D53" s="556"/>
      <c r="E53" s="556"/>
      <c r="F53" s="556"/>
      <c r="G53" s="556"/>
      <c r="H53" s="556"/>
    </row>
    <row r="54" spans="1:8" ht="15" customHeight="1">
      <c r="A54" s="55"/>
      <c r="B54" s="55"/>
      <c r="C54" s="55"/>
      <c r="D54" s="55"/>
      <c r="E54" s="55"/>
      <c r="F54" s="55"/>
      <c r="G54" s="55"/>
      <c r="H54" s="53"/>
    </row>
    <row r="55" spans="1:8" ht="36.75" customHeight="1">
      <c r="A55" s="56"/>
      <c r="B55" s="229"/>
      <c r="C55" s="229"/>
      <c r="D55" s="229"/>
      <c r="E55" s="54"/>
      <c r="F55" s="54"/>
      <c r="G55" s="54"/>
      <c r="H55" s="54" t="s">
        <v>2</v>
      </c>
    </row>
    <row r="56" spans="1:8" ht="26.25" customHeight="1">
      <c r="A56" s="7" t="s">
        <v>149</v>
      </c>
      <c r="B56" s="9" t="s">
        <v>277</v>
      </c>
      <c r="C56" s="9" t="s">
        <v>5</v>
      </c>
      <c r="D56" s="9" t="s">
        <v>6</v>
      </c>
      <c r="E56" s="9" t="s">
        <v>7</v>
      </c>
      <c r="F56" s="232" t="s">
        <v>8</v>
      </c>
      <c r="G56" s="232" t="s">
        <v>528</v>
      </c>
      <c r="H56" s="10" t="s">
        <v>10</v>
      </c>
    </row>
    <row r="57" spans="1:8" ht="15" customHeight="1" thickBot="1">
      <c r="A57" s="216" t="s">
        <v>11</v>
      </c>
      <c r="B57" s="14" t="s">
        <v>12</v>
      </c>
      <c r="C57" s="14" t="s">
        <v>13</v>
      </c>
      <c r="D57" s="14" t="s">
        <v>14</v>
      </c>
      <c r="E57" s="14" t="s">
        <v>15</v>
      </c>
      <c r="F57" s="161" t="s">
        <v>16</v>
      </c>
      <c r="G57" s="161" t="s">
        <v>16</v>
      </c>
      <c r="H57" s="15" t="s">
        <v>17</v>
      </c>
    </row>
    <row r="58" spans="1:8" ht="15" customHeight="1" thickTop="1">
      <c r="A58" s="217" t="s">
        <v>310</v>
      </c>
      <c r="B58" s="218" t="s">
        <v>311</v>
      </c>
      <c r="C58" s="233">
        <f>SUM(C59)</f>
        <v>25098</v>
      </c>
      <c r="D58" s="219">
        <f>SUM(D59)</f>
        <v>41328</v>
      </c>
      <c r="E58" s="219">
        <f>SUM(E59)</f>
        <v>44138</v>
      </c>
      <c r="F58" s="409">
        <f>SUM(F59)</f>
        <v>45151</v>
      </c>
      <c r="G58" s="234">
        <f>SUM(G59)</f>
        <v>56698</v>
      </c>
      <c r="H58" s="235">
        <f aca="true" t="shared" si="3" ref="H58:H90">G58/C58</f>
        <v>2.2590644672882303</v>
      </c>
    </row>
    <row r="59" spans="1:8" ht="15" customHeight="1">
      <c r="A59" s="21" t="s">
        <v>22</v>
      </c>
      <c r="B59" s="22" t="s">
        <v>88</v>
      </c>
      <c r="C59" s="68">
        <v>25098</v>
      </c>
      <c r="D59" s="23">
        <v>41328</v>
      </c>
      <c r="E59" s="23">
        <v>44138</v>
      </c>
      <c r="F59" s="410">
        <v>45151</v>
      </c>
      <c r="G59" s="44">
        <v>56698</v>
      </c>
      <c r="H59" s="24">
        <f t="shared" si="3"/>
        <v>2.2590644672882303</v>
      </c>
    </row>
    <row r="60" spans="1:8" ht="15" customHeight="1">
      <c r="A60" s="34" t="s">
        <v>312</v>
      </c>
      <c r="B60" s="223" t="s">
        <v>313</v>
      </c>
      <c r="C60" s="236">
        <f>SUM(C61)</f>
        <v>9643</v>
      </c>
      <c r="D60" s="35">
        <f>SUM(D61)</f>
        <v>9643</v>
      </c>
      <c r="E60" s="35">
        <f>SUM(E61)</f>
        <v>9643</v>
      </c>
      <c r="F60" s="411">
        <f>SUM(F61)</f>
        <v>11013</v>
      </c>
      <c r="G60" s="237">
        <f>SUM(G61)</f>
        <v>10061</v>
      </c>
      <c r="H60" s="235">
        <f t="shared" si="3"/>
        <v>1.0433475059628747</v>
      </c>
    </row>
    <row r="61" spans="1:8" ht="15" customHeight="1">
      <c r="A61" s="21" t="s">
        <v>22</v>
      </c>
      <c r="B61" s="22" t="s">
        <v>314</v>
      </c>
      <c r="C61" s="68">
        <v>9643</v>
      </c>
      <c r="D61" s="23">
        <v>9643</v>
      </c>
      <c r="E61" s="23">
        <v>9643</v>
      </c>
      <c r="F61" s="410">
        <v>11013</v>
      </c>
      <c r="G61" s="44">
        <v>10061</v>
      </c>
      <c r="H61" s="24">
        <f t="shared" si="3"/>
        <v>1.0433475059628747</v>
      </c>
    </row>
    <row r="62" spans="1:8" ht="15" customHeight="1">
      <c r="A62" s="48"/>
      <c r="B62" s="27" t="s">
        <v>315</v>
      </c>
      <c r="C62" s="238">
        <v>1593</v>
      </c>
      <c r="D62" s="28">
        <v>1593</v>
      </c>
      <c r="E62" s="28">
        <v>1593</v>
      </c>
      <c r="F62" s="412">
        <v>1593</v>
      </c>
      <c r="G62" s="239">
        <v>1593</v>
      </c>
      <c r="H62" s="29">
        <f t="shared" si="3"/>
        <v>1</v>
      </c>
    </row>
    <row r="63" spans="1:8" ht="15" customHeight="1">
      <c r="A63" s="34" t="s">
        <v>316</v>
      </c>
      <c r="B63" s="223" t="s">
        <v>25</v>
      </c>
      <c r="C63" s="236">
        <f>C64+C70+C71+C72</f>
        <v>59906</v>
      </c>
      <c r="D63" s="35">
        <f>D64+D70+D71+D72</f>
        <v>59906</v>
      </c>
      <c r="E63" s="35">
        <f>E64+E70+E71+E72</f>
        <v>59906</v>
      </c>
      <c r="F63" s="411">
        <f>F64+F70+F71+F72</f>
        <v>67962</v>
      </c>
      <c r="G63" s="237">
        <f>G64+G70+G71+G72</f>
        <v>74531</v>
      </c>
      <c r="H63" s="235">
        <f t="shared" si="3"/>
        <v>1.244132474209595</v>
      </c>
    </row>
    <row r="64" spans="1:8" ht="15" customHeight="1">
      <c r="A64" s="21" t="s">
        <v>22</v>
      </c>
      <c r="B64" s="22" t="s">
        <v>29</v>
      </c>
      <c r="C64" s="68">
        <f>SUM(C65:C69)</f>
        <v>58100</v>
      </c>
      <c r="D64" s="23">
        <f>SUM(D65:D69)</f>
        <v>58100</v>
      </c>
      <c r="E64" s="23">
        <f>SUM(E65:E69)</f>
        <v>58100</v>
      </c>
      <c r="F64" s="410">
        <f>SUM(F65:F69)</f>
        <v>66156</v>
      </c>
      <c r="G64" s="44">
        <f>SUM(G65:G69)</f>
        <v>72873</v>
      </c>
      <c r="H64" s="24">
        <f t="shared" si="3"/>
        <v>1.2542685025817555</v>
      </c>
    </row>
    <row r="65" spans="1:8" ht="15" customHeight="1">
      <c r="A65" s="48"/>
      <c r="B65" s="27" t="s">
        <v>317</v>
      </c>
      <c r="C65" s="238">
        <v>32000</v>
      </c>
      <c r="D65" s="28">
        <v>32000</v>
      </c>
      <c r="E65" s="28">
        <v>32000</v>
      </c>
      <c r="F65" s="412">
        <v>34828</v>
      </c>
      <c r="G65" s="239">
        <v>36900</v>
      </c>
      <c r="H65" s="29">
        <f t="shared" si="3"/>
        <v>1.153125</v>
      </c>
    </row>
    <row r="66" spans="1:8" ht="15" customHeight="1">
      <c r="A66" s="48"/>
      <c r="B66" s="27" t="s">
        <v>318</v>
      </c>
      <c r="C66" s="238">
        <v>13000</v>
      </c>
      <c r="D66" s="28">
        <v>13000</v>
      </c>
      <c r="E66" s="28">
        <v>13000</v>
      </c>
      <c r="F66" s="412">
        <v>13000</v>
      </c>
      <c r="G66" s="239">
        <v>13000</v>
      </c>
      <c r="H66" s="29">
        <f t="shared" si="3"/>
        <v>1</v>
      </c>
    </row>
    <row r="67" spans="1:8" ht="15" customHeight="1">
      <c r="A67" s="48"/>
      <c r="B67" s="27" t="s">
        <v>319</v>
      </c>
      <c r="C67" s="238">
        <v>7000</v>
      </c>
      <c r="D67" s="28">
        <v>7000</v>
      </c>
      <c r="E67" s="28">
        <v>7000</v>
      </c>
      <c r="F67" s="412">
        <v>12228</v>
      </c>
      <c r="G67" s="239">
        <v>12900</v>
      </c>
      <c r="H67" s="29">
        <f t="shared" si="3"/>
        <v>1.8428571428571427</v>
      </c>
    </row>
    <row r="68" spans="1:8" ht="15" customHeight="1">
      <c r="A68" s="48"/>
      <c r="B68" s="27" t="s">
        <v>320</v>
      </c>
      <c r="C68" s="238">
        <v>100</v>
      </c>
      <c r="D68" s="28">
        <v>100</v>
      </c>
      <c r="E68" s="28">
        <v>100</v>
      </c>
      <c r="F68" s="412">
        <v>100</v>
      </c>
      <c r="G68" s="239">
        <v>73</v>
      </c>
      <c r="H68" s="29">
        <f t="shared" si="3"/>
        <v>0.73</v>
      </c>
    </row>
    <row r="69" spans="1:8" ht="15" customHeight="1">
      <c r="A69" s="48"/>
      <c r="B69" s="27" t="s">
        <v>321</v>
      </c>
      <c r="C69" s="238">
        <v>6000</v>
      </c>
      <c r="D69" s="28">
        <v>6000</v>
      </c>
      <c r="E69" s="28">
        <v>6000</v>
      </c>
      <c r="F69" s="412">
        <v>6000</v>
      </c>
      <c r="G69" s="239">
        <v>10000</v>
      </c>
      <c r="H69" s="29">
        <f t="shared" si="3"/>
        <v>1.6666666666666667</v>
      </c>
    </row>
    <row r="70" spans="1:8" ht="15" customHeight="1">
      <c r="A70" s="21" t="s">
        <v>24</v>
      </c>
      <c r="B70" s="22" t="s">
        <v>322</v>
      </c>
      <c r="C70" s="68">
        <v>105</v>
      </c>
      <c r="D70" s="23">
        <v>105</v>
      </c>
      <c r="E70" s="23">
        <v>105</v>
      </c>
      <c r="F70" s="410">
        <v>105</v>
      </c>
      <c r="G70" s="44">
        <v>105</v>
      </c>
      <c r="H70" s="24">
        <f t="shared" si="3"/>
        <v>1</v>
      </c>
    </row>
    <row r="71" spans="1:8" ht="15" customHeight="1">
      <c r="A71" s="21" t="s">
        <v>80</v>
      </c>
      <c r="B71" s="22" t="s">
        <v>323</v>
      </c>
      <c r="C71" s="68">
        <v>101</v>
      </c>
      <c r="D71" s="23">
        <v>101</v>
      </c>
      <c r="E71" s="23">
        <v>101</v>
      </c>
      <c r="F71" s="410">
        <v>101</v>
      </c>
      <c r="G71" s="44">
        <v>81</v>
      </c>
      <c r="H71" s="24">
        <f t="shared" si="3"/>
        <v>0.801980198019802</v>
      </c>
    </row>
    <row r="72" spans="1:8" ht="15" customHeight="1">
      <c r="A72" s="21" t="s">
        <v>82</v>
      </c>
      <c r="B72" s="22" t="s">
        <v>31</v>
      </c>
      <c r="C72" s="68">
        <f>C73</f>
        <v>1600</v>
      </c>
      <c r="D72" s="23">
        <f>SUM(D73)</f>
        <v>1600</v>
      </c>
      <c r="E72" s="23">
        <f>SUM(E73)</f>
        <v>1600</v>
      </c>
      <c r="F72" s="410">
        <f>SUM(F73)</f>
        <v>1600</v>
      </c>
      <c r="G72" s="44">
        <f>SUM(G73)</f>
        <v>1472</v>
      </c>
      <c r="H72" s="24">
        <f t="shared" si="3"/>
        <v>0.92</v>
      </c>
    </row>
    <row r="73" spans="1:8" ht="15" customHeight="1">
      <c r="A73" s="48"/>
      <c r="B73" s="27" t="s">
        <v>324</v>
      </c>
      <c r="C73" s="238">
        <v>1600</v>
      </c>
      <c r="D73" s="28">
        <v>1600</v>
      </c>
      <c r="E73" s="28">
        <v>1600</v>
      </c>
      <c r="F73" s="412">
        <v>1600</v>
      </c>
      <c r="G73" s="239">
        <v>1472</v>
      </c>
      <c r="H73" s="29">
        <f t="shared" si="3"/>
        <v>0.92</v>
      </c>
    </row>
    <row r="74" spans="1:8" ht="15" customHeight="1">
      <c r="A74" s="34" t="s">
        <v>40</v>
      </c>
      <c r="B74" s="223" t="s">
        <v>325</v>
      </c>
      <c r="C74" s="236">
        <f>C75+C83+C84</f>
        <v>43702</v>
      </c>
      <c r="D74" s="35">
        <f>D75+D83+D84</f>
        <v>43702</v>
      </c>
      <c r="E74" s="35">
        <f>E75+E83+E84</f>
        <v>43702</v>
      </c>
      <c r="F74" s="411">
        <f>F75+F83+F84</f>
        <v>60011</v>
      </c>
      <c r="G74" s="237">
        <f>G75+G83+G84</f>
        <v>63720</v>
      </c>
      <c r="H74" s="235">
        <f t="shared" si="3"/>
        <v>1.4580568395039128</v>
      </c>
    </row>
    <row r="75" spans="1:8" ht="15" customHeight="1">
      <c r="A75" s="21" t="s">
        <v>22</v>
      </c>
      <c r="B75" s="22" t="s">
        <v>326</v>
      </c>
      <c r="C75" s="68">
        <f>SUM(C76:C82)</f>
        <v>30252</v>
      </c>
      <c r="D75" s="23">
        <f>SUM(D76:D82)</f>
        <v>30252</v>
      </c>
      <c r="E75" s="23">
        <f>SUM(E76:E82)</f>
        <v>30252</v>
      </c>
      <c r="F75" s="410">
        <f>SUM(F76:F82)</f>
        <v>42579</v>
      </c>
      <c r="G75" s="44">
        <f>SUM(G76:G82)</f>
        <v>46288</v>
      </c>
      <c r="H75" s="24">
        <f t="shared" si="3"/>
        <v>1.5300806558244082</v>
      </c>
    </row>
    <row r="76" spans="1:8" ht="15" customHeight="1">
      <c r="A76" s="48"/>
      <c r="B76" s="27" t="s">
        <v>327</v>
      </c>
      <c r="C76" s="238">
        <v>13000</v>
      </c>
      <c r="D76" s="28">
        <v>13000</v>
      </c>
      <c r="E76" s="28">
        <v>13000</v>
      </c>
      <c r="F76" s="412">
        <v>23800</v>
      </c>
      <c r="G76" s="239">
        <v>23875</v>
      </c>
      <c r="H76" s="29">
        <f t="shared" si="3"/>
        <v>1.8365384615384615</v>
      </c>
    </row>
    <row r="77" spans="1:8" ht="15" customHeight="1">
      <c r="A77" s="48"/>
      <c r="B77" s="27" t="s">
        <v>328</v>
      </c>
      <c r="C77" s="238">
        <v>160</v>
      </c>
      <c r="D77" s="28">
        <v>160</v>
      </c>
      <c r="E77" s="28">
        <v>160</v>
      </c>
      <c r="F77" s="412">
        <v>160</v>
      </c>
      <c r="G77" s="239">
        <v>140</v>
      </c>
      <c r="H77" s="29">
        <f t="shared" si="3"/>
        <v>0.875</v>
      </c>
    </row>
    <row r="78" spans="1:8" ht="15" customHeight="1">
      <c r="A78" s="48"/>
      <c r="B78" s="27" t="s">
        <v>329</v>
      </c>
      <c r="C78" s="238">
        <v>3800</v>
      </c>
      <c r="D78" s="28">
        <v>3800</v>
      </c>
      <c r="E78" s="28">
        <v>3800</v>
      </c>
      <c r="F78" s="412">
        <v>3800</v>
      </c>
      <c r="G78" s="239">
        <v>3764</v>
      </c>
      <c r="H78" s="29">
        <f t="shared" si="3"/>
        <v>0.9905263157894737</v>
      </c>
    </row>
    <row r="79" spans="1:8" ht="15" customHeight="1">
      <c r="A79" s="48"/>
      <c r="B79" s="27" t="s">
        <v>330</v>
      </c>
      <c r="C79" s="238">
        <v>12810</v>
      </c>
      <c r="D79" s="28">
        <v>12810</v>
      </c>
      <c r="E79" s="28">
        <v>12810</v>
      </c>
      <c r="F79" s="412">
        <v>14337</v>
      </c>
      <c r="G79" s="239">
        <v>13061</v>
      </c>
      <c r="H79" s="29">
        <f t="shared" si="3"/>
        <v>1.0195940671350507</v>
      </c>
    </row>
    <row r="80" spans="1:8" ht="15" customHeight="1">
      <c r="A80" s="48"/>
      <c r="B80" s="27" t="s">
        <v>331</v>
      </c>
      <c r="C80" s="238">
        <v>230</v>
      </c>
      <c r="D80" s="28">
        <v>230</v>
      </c>
      <c r="E80" s="28">
        <v>230</v>
      </c>
      <c r="F80" s="412">
        <v>230</v>
      </c>
      <c r="G80" s="239">
        <v>5190</v>
      </c>
      <c r="H80" s="29">
        <f t="shared" si="3"/>
        <v>22.565217391304348</v>
      </c>
    </row>
    <row r="81" spans="1:8" ht="15" customHeight="1">
      <c r="A81" s="48"/>
      <c r="B81" s="27" t="s">
        <v>332</v>
      </c>
      <c r="C81" s="238">
        <v>152</v>
      </c>
      <c r="D81" s="28">
        <v>152</v>
      </c>
      <c r="E81" s="28">
        <v>152</v>
      </c>
      <c r="F81" s="412">
        <v>152</v>
      </c>
      <c r="G81" s="239">
        <v>178</v>
      </c>
      <c r="H81" s="29">
        <f t="shared" si="3"/>
        <v>1.1710526315789473</v>
      </c>
    </row>
    <row r="82" spans="1:8" ht="15" customHeight="1">
      <c r="A82" s="48"/>
      <c r="B82" s="27" t="s">
        <v>333</v>
      </c>
      <c r="C82" s="238">
        <v>100</v>
      </c>
      <c r="D82" s="28">
        <v>100</v>
      </c>
      <c r="E82" s="28">
        <v>100</v>
      </c>
      <c r="F82" s="412">
        <v>100</v>
      </c>
      <c r="G82" s="239">
        <v>80</v>
      </c>
      <c r="H82" s="29">
        <f t="shared" si="3"/>
        <v>0.8</v>
      </c>
    </row>
    <row r="83" spans="1:8" ht="15" customHeight="1">
      <c r="A83" s="21" t="s">
        <v>24</v>
      </c>
      <c r="B83" s="22" t="s">
        <v>334</v>
      </c>
      <c r="C83" s="68">
        <v>9950</v>
      </c>
      <c r="D83" s="23">
        <v>9950</v>
      </c>
      <c r="E83" s="23">
        <v>9950</v>
      </c>
      <c r="F83" s="410">
        <v>9950</v>
      </c>
      <c r="G83" s="44">
        <v>9950</v>
      </c>
      <c r="H83" s="24">
        <f t="shared" si="3"/>
        <v>1</v>
      </c>
    </row>
    <row r="84" spans="1:8" ht="15" customHeight="1">
      <c r="A84" s="21" t="s">
        <v>80</v>
      </c>
      <c r="B84" s="22" t="s">
        <v>85</v>
      </c>
      <c r="C84" s="68">
        <v>3500</v>
      </c>
      <c r="D84" s="23">
        <v>3500</v>
      </c>
      <c r="E84" s="23">
        <v>3500</v>
      </c>
      <c r="F84" s="410">
        <v>7482</v>
      </c>
      <c r="G84" s="44">
        <v>7482</v>
      </c>
      <c r="H84" s="24">
        <f t="shared" si="3"/>
        <v>2.137714285714286</v>
      </c>
    </row>
    <row r="85" spans="1:8" ht="15" customHeight="1">
      <c r="A85" s="34" t="s">
        <v>44</v>
      </c>
      <c r="B85" s="240" t="s">
        <v>39</v>
      </c>
      <c r="C85" s="236">
        <f>SUM(C86:C88)</f>
        <v>17314</v>
      </c>
      <c r="D85" s="35">
        <f>SUM(D86:D88)</f>
        <v>17314</v>
      </c>
      <c r="E85" s="35">
        <f>SUM(E86:E88)</f>
        <v>17314</v>
      </c>
      <c r="F85" s="411">
        <f>SUM(F86:F88)</f>
        <v>17856</v>
      </c>
      <c r="G85" s="237">
        <f>SUM(G86:G88)</f>
        <v>7605</v>
      </c>
      <c r="H85" s="235">
        <f t="shared" si="3"/>
        <v>0.439239921450849</v>
      </c>
    </row>
    <row r="86" spans="1:8" ht="15" customHeight="1">
      <c r="A86" s="21" t="s">
        <v>22</v>
      </c>
      <c r="B86" s="71" t="s">
        <v>335</v>
      </c>
      <c r="C86" s="68">
        <v>5000</v>
      </c>
      <c r="D86" s="23">
        <v>5000</v>
      </c>
      <c r="E86" s="23">
        <v>5000</v>
      </c>
      <c r="F86" s="410">
        <v>5000</v>
      </c>
      <c r="G86" s="44">
        <v>3100</v>
      </c>
      <c r="H86" s="24">
        <f t="shared" si="3"/>
        <v>0.62</v>
      </c>
    </row>
    <row r="87" spans="1:8" ht="15" customHeight="1">
      <c r="A87" s="21" t="s">
        <v>24</v>
      </c>
      <c r="B87" s="71" t="s">
        <v>336</v>
      </c>
      <c r="C87" s="68">
        <v>5000</v>
      </c>
      <c r="D87" s="23">
        <v>5000</v>
      </c>
      <c r="E87" s="23">
        <v>5000</v>
      </c>
      <c r="F87" s="410">
        <v>5000</v>
      </c>
      <c r="G87" s="44"/>
      <c r="H87" s="24">
        <f t="shared" si="3"/>
        <v>0</v>
      </c>
    </row>
    <row r="88" spans="1:8" ht="15" customHeight="1">
      <c r="A88" s="21" t="s">
        <v>80</v>
      </c>
      <c r="B88" s="71" t="s">
        <v>337</v>
      </c>
      <c r="C88" s="68">
        <v>7314</v>
      </c>
      <c r="D88" s="23">
        <v>7314</v>
      </c>
      <c r="E88" s="23">
        <v>7314</v>
      </c>
      <c r="F88" s="410">
        <v>7856</v>
      </c>
      <c r="G88" s="44">
        <v>4505</v>
      </c>
      <c r="H88" s="24">
        <f t="shared" si="3"/>
        <v>0.6159420289855072</v>
      </c>
    </row>
    <row r="89" spans="1:8" ht="15" customHeight="1" thickBot="1">
      <c r="A89" s="224" t="s">
        <v>49</v>
      </c>
      <c r="B89" s="241" t="s">
        <v>338</v>
      </c>
      <c r="C89" s="242">
        <v>129588</v>
      </c>
      <c r="D89" s="226">
        <v>130835</v>
      </c>
      <c r="E89" s="226">
        <v>130835</v>
      </c>
      <c r="F89" s="413">
        <v>130835</v>
      </c>
      <c r="G89" s="243">
        <v>130835</v>
      </c>
      <c r="H89" s="244">
        <f t="shared" si="3"/>
        <v>1.009622804580671</v>
      </c>
    </row>
    <row r="90" spans="1:8" ht="15" customHeight="1" thickBot="1" thickTop="1">
      <c r="A90" s="566" t="s">
        <v>339</v>
      </c>
      <c r="B90" s="566"/>
      <c r="C90" s="101">
        <f>C58+C60+C63+C74+C85+C89</f>
        <v>285251</v>
      </c>
      <c r="D90" s="100">
        <f>D58+D60+D63+D74+D85+D89</f>
        <v>302728</v>
      </c>
      <c r="E90" s="100">
        <f>E58+E60+E63+E74+E85+E89</f>
        <v>305538</v>
      </c>
      <c r="F90" s="414">
        <f>F58+F60+F63+F74+F85+F89</f>
        <v>332828</v>
      </c>
      <c r="G90" s="245">
        <f>G58+G60+G63+G74+G85+G89</f>
        <v>343450</v>
      </c>
      <c r="H90" s="227">
        <f t="shared" si="3"/>
        <v>1.2040273303161075</v>
      </c>
    </row>
    <row r="91" ht="15" customHeight="1" thickTop="1"/>
  </sheetData>
  <sheetProtection selectLockedCells="1" selectUnlockedCells="1"/>
  <mergeCells count="6">
    <mergeCell ref="A50:H50"/>
    <mergeCell ref="A53:H53"/>
    <mergeCell ref="A90:B90"/>
    <mergeCell ref="A1:H1"/>
    <mergeCell ref="A4:H4"/>
    <mergeCell ref="A34:B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7.7109375" style="0" customWidth="1"/>
    <col min="2" max="2" width="37.7109375" style="0" customWidth="1"/>
    <col min="3" max="4" width="10.7109375" style="0" customWidth="1"/>
  </cols>
  <sheetData>
    <row r="1" spans="1:6" s="390" customFormat="1" ht="15" customHeight="1">
      <c r="A1" s="526" t="s">
        <v>340</v>
      </c>
      <c r="B1" s="526"/>
      <c r="C1" s="526"/>
      <c r="D1" s="526"/>
      <c r="E1" s="526"/>
      <c r="F1" s="526"/>
    </row>
    <row r="2" spans="1:6" s="390" customFormat="1" ht="15" customHeight="1">
      <c r="A2" s="434"/>
      <c r="B2" s="434"/>
      <c r="C2" s="434"/>
      <c r="D2" s="434"/>
      <c r="E2" s="434"/>
      <c r="F2" s="2" t="s">
        <v>529</v>
      </c>
    </row>
    <row r="3" spans="1:5" s="53" customFormat="1" ht="15" customHeight="1">
      <c r="A3" s="55"/>
      <c r="B3" s="56"/>
      <c r="C3" s="56"/>
      <c r="D3" s="56"/>
      <c r="E3" s="56"/>
    </row>
    <row r="4" spans="1:6" s="53" customFormat="1" ht="15" customHeight="1">
      <c r="A4" s="556" t="s">
        <v>530</v>
      </c>
      <c r="B4" s="556"/>
      <c r="C4" s="556"/>
      <c r="D4" s="556"/>
      <c r="E4" s="556"/>
      <c r="F4" s="56"/>
    </row>
    <row r="5" spans="1:5" ht="15" customHeight="1" thickBot="1">
      <c r="A5" s="423"/>
      <c r="B5" s="424"/>
      <c r="E5" s="6" t="s">
        <v>2</v>
      </c>
    </row>
    <row r="6" spans="1:5" ht="34.5" thickTop="1">
      <c r="A6" s="7" t="s">
        <v>433</v>
      </c>
      <c r="B6" s="9" t="s">
        <v>277</v>
      </c>
      <c r="C6" s="428" t="s">
        <v>5</v>
      </c>
      <c r="D6" s="453" t="s">
        <v>540</v>
      </c>
      <c r="E6" s="158" t="s">
        <v>10</v>
      </c>
    </row>
    <row r="7" spans="1:5" ht="15" customHeight="1" thickBot="1">
      <c r="A7" s="216" t="s">
        <v>11</v>
      </c>
      <c r="B7" s="14" t="s">
        <v>12</v>
      </c>
      <c r="C7" s="429" t="s">
        <v>13</v>
      </c>
      <c r="D7" s="454" t="s">
        <v>14</v>
      </c>
      <c r="E7" s="162" t="s">
        <v>15</v>
      </c>
    </row>
    <row r="8" spans="1:5" s="53" customFormat="1" ht="15" customHeight="1" thickTop="1">
      <c r="A8" s="34" t="s">
        <v>22</v>
      </c>
      <c r="B8" s="223" t="s">
        <v>279</v>
      </c>
      <c r="C8" s="411">
        <f>C9+C12</f>
        <v>7696</v>
      </c>
      <c r="D8" s="455">
        <f>D9+D12</f>
        <v>7854</v>
      </c>
      <c r="E8" s="220">
        <f>D8/C8</f>
        <v>1.0205301455301454</v>
      </c>
    </row>
    <row r="9" spans="1:5" s="53" customFormat="1" ht="15" customHeight="1">
      <c r="A9" s="26" t="s">
        <v>280</v>
      </c>
      <c r="B9" s="22" t="s">
        <v>281</v>
      </c>
      <c r="C9" s="410">
        <f>SUM(C10:C11)</f>
        <v>6194</v>
      </c>
      <c r="D9" s="456">
        <f>SUM(D10:D11)</f>
        <v>6710</v>
      </c>
      <c r="E9" s="221">
        <f aca="true" t="shared" si="0" ref="E9:E26">D9/C9</f>
        <v>1.0833064255731353</v>
      </c>
    </row>
    <row r="10" spans="1:5" s="53" customFormat="1" ht="15" customHeight="1">
      <c r="A10" s="222"/>
      <c r="B10" s="27" t="s">
        <v>531</v>
      </c>
      <c r="C10" s="412">
        <v>5714</v>
      </c>
      <c r="D10" s="457">
        <v>6164</v>
      </c>
      <c r="E10" s="134">
        <f t="shared" si="0"/>
        <v>1.0787539376968849</v>
      </c>
    </row>
    <row r="11" spans="1:5" s="53" customFormat="1" ht="15" customHeight="1">
      <c r="A11" s="222"/>
      <c r="B11" s="27" t="s">
        <v>532</v>
      </c>
      <c r="C11" s="412">
        <v>480</v>
      </c>
      <c r="D11" s="457">
        <v>546</v>
      </c>
      <c r="E11" s="134">
        <f t="shared" si="0"/>
        <v>1.1375</v>
      </c>
    </row>
    <row r="12" spans="1:5" s="53" customFormat="1" ht="15" customHeight="1">
      <c r="A12" s="26" t="s">
        <v>284</v>
      </c>
      <c r="B12" s="22" t="s">
        <v>285</v>
      </c>
      <c r="C12" s="410">
        <f>SUM(C13)</f>
        <v>1502</v>
      </c>
      <c r="D12" s="456">
        <f>SUM(D13)</f>
        <v>1144</v>
      </c>
      <c r="E12" s="221">
        <f t="shared" si="0"/>
        <v>0.7616511318242344</v>
      </c>
    </row>
    <row r="13" spans="1:5" s="53" customFormat="1" ht="15" customHeight="1">
      <c r="A13" s="222"/>
      <c r="B13" s="27" t="s">
        <v>286</v>
      </c>
      <c r="C13" s="412">
        <v>1502</v>
      </c>
      <c r="D13" s="457">
        <v>1144</v>
      </c>
      <c r="E13" s="134">
        <f t="shared" si="0"/>
        <v>0.7616511318242344</v>
      </c>
    </row>
    <row r="14" spans="1:5" s="53" customFormat="1" ht="15" customHeight="1">
      <c r="A14" s="34" t="s">
        <v>24</v>
      </c>
      <c r="B14" s="223" t="s">
        <v>79</v>
      </c>
      <c r="C14" s="411">
        <v>2088</v>
      </c>
      <c r="D14" s="455">
        <v>2088</v>
      </c>
      <c r="E14" s="220">
        <f t="shared" si="0"/>
        <v>1</v>
      </c>
    </row>
    <row r="15" spans="1:5" s="53" customFormat="1" ht="15" customHeight="1">
      <c r="A15" s="34" t="s">
        <v>80</v>
      </c>
      <c r="B15" s="223" t="s">
        <v>290</v>
      </c>
      <c r="C15" s="411">
        <f>C16+C23</f>
        <v>8134</v>
      </c>
      <c r="D15" s="455">
        <f>D16+D23</f>
        <v>7976</v>
      </c>
      <c r="E15" s="220">
        <f t="shared" si="0"/>
        <v>0.9805753626751905</v>
      </c>
    </row>
    <row r="16" spans="1:5" s="53" customFormat="1" ht="15" customHeight="1">
      <c r="A16" s="26" t="s">
        <v>291</v>
      </c>
      <c r="B16" s="22" t="s">
        <v>292</v>
      </c>
      <c r="C16" s="410">
        <f>SUM(C17:C22)</f>
        <v>8029</v>
      </c>
      <c r="D16" s="456">
        <f>SUM(D17:D22)</f>
        <v>7871</v>
      </c>
      <c r="E16" s="221">
        <f t="shared" si="0"/>
        <v>0.9803213351600448</v>
      </c>
    </row>
    <row r="17" spans="1:5" s="53" customFormat="1" ht="15" customHeight="1">
      <c r="A17" s="48"/>
      <c r="B17" s="27" t="s">
        <v>293</v>
      </c>
      <c r="C17" s="412">
        <v>1953</v>
      </c>
      <c r="D17" s="457">
        <v>1795</v>
      </c>
      <c r="E17" s="134">
        <f t="shared" si="0"/>
        <v>0.9190988223246288</v>
      </c>
    </row>
    <row r="18" spans="1:5" s="53" customFormat="1" ht="15" customHeight="1">
      <c r="A18" s="48"/>
      <c r="B18" s="27" t="s">
        <v>294</v>
      </c>
      <c r="C18" s="412">
        <v>130</v>
      </c>
      <c r="D18" s="457">
        <v>130</v>
      </c>
      <c r="E18" s="134">
        <f t="shared" si="0"/>
        <v>1</v>
      </c>
    </row>
    <row r="19" spans="1:5" s="53" customFormat="1" ht="15" customHeight="1">
      <c r="A19" s="48"/>
      <c r="B19" s="27" t="s">
        <v>295</v>
      </c>
      <c r="C19" s="412">
        <v>4555</v>
      </c>
      <c r="D19" s="457">
        <v>4555</v>
      </c>
      <c r="E19" s="134">
        <f t="shared" si="0"/>
        <v>1</v>
      </c>
    </row>
    <row r="20" spans="1:5" s="53" customFormat="1" ht="15" customHeight="1">
      <c r="A20" s="48"/>
      <c r="B20" s="27" t="s">
        <v>296</v>
      </c>
      <c r="C20" s="412">
        <v>1371</v>
      </c>
      <c r="D20" s="457">
        <v>1336</v>
      </c>
      <c r="E20" s="134">
        <f t="shared" si="0"/>
        <v>0.9744711889132021</v>
      </c>
    </row>
    <row r="21" spans="1:9" s="53" customFormat="1" ht="15" customHeight="1">
      <c r="A21" s="48"/>
      <c r="B21" s="27" t="s">
        <v>297</v>
      </c>
      <c r="C21" s="412">
        <v>20</v>
      </c>
      <c r="D21" s="457">
        <v>20</v>
      </c>
      <c r="E21" s="134">
        <f t="shared" si="0"/>
        <v>1</v>
      </c>
      <c r="I21" s="466"/>
    </row>
    <row r="22" spans="1:5" s="53" customFormat="1" ht="15" customHeight="1">
      <c r="A22" s="48"/>
      <c r="B22" s="27" t="s">
        <v>533</v>
      </c>
      <c r="C22" s="412">
        <v>0</v>
      </c>
      <c r="D22" s="457">
        <v>35</v>
      </c>
      <c r="E22" s="134"/>
    </row>
    <row r="23" spans="1:5" s="53" customFormat="1" ht="15" customHeight="1">
      <c r="A23" s="26" t="s">
        <v>300</v>
      </c>
      <c r="B23" s="22" t="s">
        <v>301</v>
      </c>
      <c r="C23" s="410">
        <f>SUM(C24)</f>
        <v>105</v>
      </c>
      <c r="D23" s="456">
        <f>SUM(D24)</f>
        <v>105</v>
      </c>
      <c r="E23" s="221">
        <f>D23/C23</f>
        <v>1</v>
      </c>
    </row>
    <row r="24" spans="1:5" s="53" customFormat="1" ht="15" customHeight="1">
      <c r="A24" s="48"/>
      <c r="B24" s="27" t="s">
        <v>302</v>
      </c>
      <c r="C24" s="412">
        <v>105</v>
      </c>
      <c r="D24" s="457">
        <v>105</v>
      </c>
      <c r="E24" s="134">
        <f t="shared" si="0"/>
        <v>1</v>
      </c>
    </row>
    <row r="25" spans="1:5" s="53" customFormat="1" ht="15" customHeight="1" thickBot="1">
      <c r="A25" s="426"/>
      <c r="B25" s="427" t="s">
        <v>303</v>
      </c>
      <c r="C25" s="430"/>
      <c r="D25" s="458"/>
      <c r="E25" s="460"/>
    </row>
    <row r="26" spans="1:5" s="53" customFormat="1" ht="15" customHeight="1" thickBot="1" thickTop="1">
      <c r="A26" s="561" t="s">
        <v>534</v>
      </c>
      <c r="B26" s="561"/>
      <c r="C26" s="414">
        <f>C8+C14+C15</f>
        <v>17918</v>
      </c>
      <c r="D26" s="459">
        <f>D8+D14+D15</f>
        <v>17918</v>
      </c>
      <c r="E26" s="461">
        <f t="shared" si="0"/>
        <v>1</v>
      </c>
    </row>
    <row r="27" spans="1:6" ht="15" customHeight="1" thickTop="1">
      <c r="A27" s="1"/>
      <c r="B27" s="1"/>
      <c r="C27" s="1"/>
      <c r="D27" s="425"/>
      <c r="E27" s="425"/>
      <c r="F27" s="425"/>
    </row>
    <row r="28" spans="1:6" ht="15" customHeight="1">
      <c r="A28" s="1"/>
      <c r="B28" s="1"/>
      <c r="C28" s="1"/>
      <c r="D28" s="425"/>
      <c r="E28" s="425"/>
      <c r="F28" s="425"/>
    </row>
    <row r="29" spans="1:6" ht="15" customHeight="1">
      <c r="A29" s="1"/>
      <c r="B29" s="1"/>
      <c r="C29" s="1"/>
      <c r="D29" s="425"/>
      <c r="E29" s="425"/>
      <c r="F29" s="425"/>
    </row>
    <row r="30" spans="1:6" ht="15" customHeight="1">
      <c r="A30" s="1"/>
      <c r="B30" s="1"/>
      <c r="C30" s="1"/>
      <c r="D30" s="425"/>
      <c r="E30" s="425"/>
      <c r="F30" s="425"/>
    </row>
    <row r="31" spans="1:5" s="53" customFormat="1" ht="15" customHeight="1">
      <c r="A31" s="556" t="s">
        <v>535</v>
      </c>
      <c r="B31" s="556"/>
      <c r="C31" s="556"/>
      <c r="D31" s="556"/>
      <c r="E31" s="556"/>
    </row>
    <row r="32" spans="1:6" s="53" customFormat="1" ht="15" customHeight="1">
      <c r="A32" s="556"/>
      <c r="B32" s="556"/>
      <c r="C32" s="556"/>
      <c r="D32" s="270"/>
      <c r="E32" s="270"/>
      <c r="F32" s="270"/>
    </row>
    <row r="33" spans="1:6" s="53" customFormat="1" ht="15" customHeight="1" thickBot="1">
      <c r="A33" s="55"/>
      <c r="B33" s="148"/>
      <c r="E33" s="6" t="s">
        <v>2</v>
      </c>
      <c r="F33" s="270"/>
    </row>
    <row r="34" spans="1:6" s="53" customFormat="1" ht="34.5" thickTop="1">
      <c r="A34" s="156" t="s">
        <v>433</v>
      </c>
      <c r="B34" s="9" t="s">
        <v>277</v>
      </c>
      <c r="C34" s="428" t="s">
        <v>5</v>
      </c>
      <c r="D34" s="453" t="s">
        <v>540</v>
      </c>
      <c r="E34" s="158" t="s">
        <v>10</v>
      </c>
      <c r="F34" s="270"/>
    </row>
    <row r="35" spans="1:6" s="53" customFormat="1" ht="15" customHeight="1" thickBot="1">
      <c r="A35" s="216" t="s">
        <v>11</v>
      </c>
      <c r="B35" s="14" t="s">
        <v>12</v>
      </c>
      <c r="C35" s="429" t="s">
        <v>13</v>
      </c>
      <c r="D35" s="454" t="s">
        <v>14</v>
      </c>
      <c r="E35" s="162" t="s">
        <v>15</v>
      </c>
      <c r="F35" s="270"/>
    </row>
    <row r="36" spans="1:6" s="53" customFormat="1" ht="15" customHeight="1" thickTop="1">
      <c r="A36" s="217" t="s">
        <v>22</v>
      </c>
      <c r="B36" s="218" t="s">
        <v>536</v>
      </c>
      <c r="C36" s="431">
        <v>1850</v>
      </c>
      <c r="D36" s="464">
        <v>1850</v>
      </c>
      <c r="E36" s="220">
        <f>D36/C36</f>
        <v>1</v>
      </c>
      <c r="F36" s="270"/>
    </row>
    <row r="37" spans="1:6" s="53" customFormat="1" ht="15" customHeight="1">
      <c r="A37" s="34" t="s">
        <v>24</v>
      </c>
      <c r="B37" s="223" t="s">
        <v>537</v>
      </c>
      <c r="C37" s="411">
        <v>14677</v>
      </c>
      <c r="D37" s="455">
        <v>14677</v>
      </c>
      <c r="E37" s="220">
        <f>D37/C37</f>
        <v>1</v>
      </c>
      <c r="F37" s="270"/>
    </row>
    <row r="38" spans="1:6" s="53" customFormat="1" ht="15" customHeight="1" thickBot="1">
      <c r="A38" s="224" t="s">
        <v>80</v>
      </c>
      <c r="B38" s="225" t="s">
        <v>538</v>
      </c>
      <c r="C38" s="413">
        <v>1391</v>
      </c>
      <c r="D38" s="465">
        <v>1391</v>
      </c>
      <c r="E38" s="460">
        <f>D38/C38</f>
        <v>1</v>
      </c>
      <c r="F38" s="270"/>
    </row>
    <row r="39" spans="1:6" s="53" customFormat="1" ht="15" customHeight="1" thickBot="1" thickTop="1">
      <c r="A39" s="566" t="s">
        <v>539</v>
      </c>
      <c r="B39" s="566"/>
      <c r="C39" s="414">
        <f>SUM(C36:C38)</f>
        <v>17918</v>
      </c>
      <c r="D39" s="459">
        <f>SUM(D36:D38)</f>
        <v>17918</v>
      </c>
      <c r="E39" s="467">
        <f>D39/C39</f>
        <v>1</v>
      </c>
      <c r="F39" s="270"/>
    </row>
    <row r="40" ht="12.75" thickTop="1">
      <c r="E40" s="462"/>
    </row>
    <row r="41" ht="12">
      <c r="E41" s="463"/>
    </row>
  </sheetData>
  <sheetProtection selectLockedCells="1" selectUnlockedCells="1"/>
  <mergeCells count="6">
    <mergeCell ref="A32:C32"/>
    <mergeCell ref="A39:B39"/>
    <mergeCell ref="A1:F1"/>
    <mergeCell ref="A26:B26"/>
    <mergeCell ref="A4:E4"/>
    <mergeCell ref="A31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7" width="10.7109375" style="1" customWidth="1"/>
    <col min="8" max="8" width="10.7109375" style="0" customWidth="1"/>
  </cols>
  <sheetData>
    <row r="1" spans="1:8" ht="15" customHeight="1">
      <c r="A1" s="526" t="s">
        <v>365</v>
      </c>
      <c r="B1" s="526"/>
      <c r="C1" s="526"/>
      <c r="D1" s="526"/>
      <c r="E1" s="526"/>
      <c r="F1" s="526"/>
      <c r="G1" s="526"/>
      <c r="H1" s="526"/>
    </row>
    <row r="2" spans="1:8" ht="15" customHeight="1">
      <c r="A2" s="434"/>
      <c r="B2" s="434"/>
      <c r="C2" s="434"/>
      <c r="D2" s="434"/>
      <c r="E2" s="434"/>
      <c r="F2" s="434"/>
      <c r="G2" s="434"/>
      <c r="H2" s="2" t="s">
        <v>583</v>
      </c>
    </row>
    <row r="3" ht="15" customHeight="1">
      <c r="A3" s="4"/>
    </row>
    <row r="4" spans="1:8" ht="15" customHeight="1">
      <c r="A4" s="571" t="s">
        <v>341</v>
      </c>
      <c r="B4" s="571"/>
      <c r="C4" s="571"/>
      <c r="D4" s="571"/>
      <c r="E4" s="571"/>
      <c r="F4" s="571"/>
      <c r="G4" s="571"/>
      <c r="H4" s="571"/>
    </row>
    <row r="5" ht="15" customHeight="1"/>
    <row r="6" ht="15" customHeight="1">
      <c r="H6" s="6" t="s">
        <v>2</v>
      </c>
    </row>
    <row r="7" spans="1:8" s="53" customFormat="1" ht="27" customHeight="1">
      <c r="A7" s="246" t="s">
        <v>342</v>
      </c>
      <c r="B7" s="247" t="s">
        <v>343</v>
      </c>
      <c r="C7" s="155" t="s">
        <v>5</v>
      </c>
      <c r="D7" s="9" t="s">
        <v>6</v>
      </c>
      <c r="E7" s="9" t="s">
        <v>7</v>
      </c>
      <c r="F7" s="9" t="s">
        <v>8</v>
      </c>
      <c r="G7" s="9" t="s">
        <v>528</v>
      </c>
      <c r="H7" s="158" t="s">
        <v>344</v>
      </c>
    </row>
    <row r="8" spans="1:8" s="53" customFormat="1" ht="15" customHeight="1">
      <c r="A8" s="248" t="s">
        <v>11</v>
      </c>
      <c r="B8" s="249" t="s">
        <v>12</v>
      </c>
      <c r="C8" s="159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62" t="s">
        <v>18</v>
      </c>
    </row>
    <row r="9" spans="1:8" s="53" customFormat="1" ht="15" customHeight="1">
      <c r="A9" s="250" t="s">
        <v>20</v>
      </c>
      <c r="B9" s="251" t="s">
        <v>161</v>
      </c>
      <c r="C9" s="252">
        <f>SUM(C10:C12)</f>
        <v>10500</v>
      </c>
      <c r="D9" s="253">
        <f>SUM(D10:D12)</f>
        <v>10500</v>
      </c>
      <c r="E9" s="253">
        <f>SUM(E10:E12)</f>
        <v>10500</v>
      </c>
      <c r="F9" s="253">
        <f>SUM(F10:F12)</f>
        <v>10500</v>
      </c>
      <c r="G9" s="253">
        <f>SUM(G10:G12)</f>
        <v>10500</v>
      </c>
      <c r="H9" s="254">
        <f>G9/C9</f>
        <v>1</v>
      </c>
    </row>
    <row r="10" spans="1:8" s="53" customFormat="1" ht="15" customHeight="1">
      <c r="A10" s="255" t="s">
        <v>22</v>
      </c>
      <c r="B10" s="256" t="s">
        <v>345</v>
      </c>
      <c r="C10" s="257">
        <v>5000</v>
      </c>
      <c r="D10" s="258">
        <v>5000</v>
      </c>
      <c r="E10" s="258">
        <v>5000</v>
      </c>
      <c r="F10" s="258">
        <v>5000</v>
      </c>
      <c r="G10" s="258">
        <v>5000</v>
      </c>
      <c r="H10" s="259"/>
    </row>
    <row r="11" spans="1:8" s="53" customFormat="1" ht="15" customHeight="1">
      <c r="A11" s="255" t="s">
        <v>24</v>
      </c>
      <c r="B11" s="256" t="s">
        <v>346</v>
      </c>
      <c r="C11" s="257">
        <v>5000</v>
      </c>
      <c r="D11" s="258">
        <v>5000</v>
      </c>
      <c r="E11" s="258">
        <v>5000</v>
      </c>
      <c r="F11" s="258">
        <v>5000</v>
      </c>
      <c r="G11" s="258">
        <v>5000</v>
      </c>
      <c r="H11" s="259"/>
    </row>
    <row r="12" spans="1:8" s="53" customFormat="1" ht="15" customHeight="1">
      <c r="A12" s="255" t="s">
        <v>80</v>
      </c>
      <c r="B12" s="256" t="s">
        <v>347</v>
      </c>
      <c r="C12" s="257">
        <v>500</v>
      </c>
      <c r="D12" s="258">
        <v>500</v>
      </c>
      <c r="E12" s="258">
        <v>500</v>
      </c>
      <c r="F12" s="258">
        <v>500</v>
      </c>
      <c r="G12" s="258">
        <v>500</v>
      </c>
      <c r="H12" s="259"/>
    </row>
    <row r="13" spans="1:8" s="53" customFormat="1" ht="15" customHeight="1">
      <c r="A13" s="260" t="s">
        <v>34</v>
      </c>
      <c r="B13" s="261" t="s">
        <v>162</v>
      </c>
      <c r="C13" s="262">
        <f>SUM(C14:C30)</f>
        <v>42199</v>
      </c>
      <c r="D13" s="263">
        <f>SUM(D14:D30)</f>
        <v>42199</v>
      </c>
      <c r="E13" s="263">
        <f>SUM(E14:E30)</f>
        <v>47199</v>
      </c>
      <c r="F13" s="263">
        <f>SUM(F14:F30)</f>
        <v>61402</v>
      </c>
      <c r="G13" s="263">
        <f>SUM(G14:G30)</f>
        <v>62057</v>
      </c>
      <c r="H13" s="264">
        <f>G13/C13</f>
        <v>1.4705798715609375</v>
      </c>
    </row>
    <row r="14" spans="1:11" s="53" customFormat="1" ht="15" customHeight="1">
      <c r="A14" s="21" t="s">
        <v>22</v>
      </c>
      <c r="B14" s="22" t="s">
        <v>348</v>
      </c>
      <c r="C14" s="267">
        <v>20000</v>
      </c>
      <c r="D14" s="25">
        <v>20000</v>
      </c>
      <c r="E14" s="267">
        <v>20000</v>
      </c>
      <c r="F14" s="25">
        <v>20000</v>
      </c>
      <c r="G14" s="25">
        <v>20000</v>
      </c>
      <c r="H14" s="268"/>
      <c r="K14" s="265"/>
    </row>
    <row r="15" spans="1:11" s="53" customFormat="1" ht="15" customHeight="1">
      <c r="A15" s="21" t="s">
        <v>24</v>
      </c>
      <c r="B15" s="22" t="s">
        <v>349</v>
      </c>
      <c r="C15" s="267">
        <v>9350</v>
      </c>
      <c r="D15" s="25">
        <v>9350</v>
      </c>
      <c r="E15" s="267">
        <v>9350</v>
      </c>
      <c r="F15" s="23">
        <v>9852</v>
      </c>
      <c r="G15" s="23">
        <v>9449</v>
      </c>
      <c r="H15" s="268"/>
      <c r="K15" s="266"/>
    </row>
    <row r="16" spans="1:11" s="53" customFormat="1" ht="15" customHeight="1">
      <c r="A16" s="21" t="s">
        <v>80</v>
      </c>
      <c r="B16" s="22" t="s">
        <v>350</v>
      </c>
      <c r="C16" s="267">
        <v>5271</v>
      </c>
      <c r="D16" s="25">
        <v>5271</v>
      </c>
      <c r="E16" s="267">
        <v>5271</v>
      </c>
      <c r="F16" s="25">
        <v>5271</v>
      </c>
      <c r="G16" s="25">
        <v>5251</v>
      </c>
      <c r="H16" s="268"/>
      <c r="K16" s="265"/>
    </row>
    <row r="17" spans="1:11" s="53" customFormat="1" ht="15" customHeight="1">
      <c r="A17" s="21" t="s">
        <v>82</v>
      </c>
      <c r="B17" s="22" t="s">
        <v>351</v>
      </c>
      <c r="C17" s="267">
        <v>3000</v>
      </c>
      <c r="D17" s="25">
        <v>3000</v>
      </c>
      <c r="E17" s="267">
        <v>3000</v>
      </c>
      <c r="F17" s="25">
        <v>3000</v>
      </c>
      <c r="G17" s="25">
        <v>2865</v>
      </c>
      <c r="H17" s="268"/>
      <c r="K17" s="265"/>
    </row>
    <row r="18" spans="1:11" s="53" customFormat="1" ht="15" customHeight="1">
      <c r="A18" s="21" t="s">
        <v>84</v>
      </c>
      <c r="B18" s="22" t="s">
        <v>352</v>
      </c>
      <c r="C18" s="267">
        <v>2900</v>
      </c>
      <c r="D18" s="25">
        <v>2900</v>
      </c>
      <c r="E18" s="267">
        <v>2900</v>
      </c>
      <c r="F18" s="25">
        <v>2900</v>
      </c>
      <c r="G18" s="25">
        <v>2900</v>
      </c>
      <c r="H18" s="268"/>
      <c r="K18" s="265"/>
    </row>
    <row r="19" spans="1:11" s="53" customFormat="1" ht="15" customHeight="1">
      <c r="A19" s="21" t="s">
        <v>87</v>
      </c>
      <c r="B19" s="22" t="s">
        <v>353</v>
      </c>
      <c r="C19" s="267">
        <v>1000</v>
      </c>
      <c r="D19" s="25">
        <v>1000</v>
      </c>
      <c r="E19" s="267">
        <v>1000</v>
      </c>
      <c r="F19" s="25">
        <v>1100</v>
      </c>
      <c r="G19" s="25">
        <v>1100</v>
      </c>
      <c r="H19" s="518"/>
      <c r="K19" s="265"/>
    </row>
    <row r="20" spans="1:11" s="53" customFormat="1" ht="15" customHeight="1">
      <c r="A20" s="21" t="s">
        <v>90</v>
      </c>
      <c r="B20" s="22" t="s">
        <v>354</v>
      </c>
      <c r="C20" s="267">
        <v>150</v>
      </c>
      <c r="D20" s="25">
        <v>150</v>
      </c>
      <c r="E20" s="267">
        <v>150</v>
      </c>
      <c r="F20" s="25">
        <v>181</v>
      </c>
      <c r="G20" s="25">
        <v>189</v>
      </c>
      <c r="H20" s="268"/>
      <c r="K20" s="265"/>
    </row>
    <row r="21" spans="1:11" s="53" customFormat="1" ht="15" customHeight="1">
      <c r="A21" s="21" t="s">
        <v>155</v>
      </c>
      <c r="B21" s="22" t="s">
        <v>355</v>
      </c>
      <c r="C21" s="267">
        <v>70</v>
      </c>
      <c r="D21" s="25">
        <v>70</v>
      </c>
      <c r="E21" s="267">
        <v>70</v>
      </c>
      <c r="F21" s="25">
        <v>70</v>
      </c>
      <c r="G21" s="25">
        <v>90</v>
      </c>
      <c r="H21" s="268"/>
      <c r="K21" s="265"/>
    </row>
    <row r="22" spans="1:11" s="53" customFormat="1" ht="15" customHeight="1">
      <c r="A22" s="21" t="s">
        <v>200</v>
      </c>
      <c r="B22" s="22" t="s">
        <v>356</v>
      </c>
      <c r="C22" s="267">
        <v>458</v>
      </c>
      <c r="D22" s="25">
        <v>458</v>
      </c>
      <c r="E22" s="267">
        <v>458</v>
      </c>
      <c r="F22" s="25">
        <v>458</v>
      </c>
      <c r="G22" s="25">
        <v>458</v>
      </c>
      <c r="H22" s="518"/>
      <c r="K22" s="265"/>
    </row>
    <row r="23" spans="1:11" s="53" customFormat="1" ht="15" customHeight="1">
      <c r="A23" s="21" t="s">
        <v>202</v>
      </c>
      <c r="B23" s="22" t="s">
        <v>357</v>
      </c>
      <c r="C23" s="267"/>
      <c r="D23" s="25"/>
      <c r="E23" s="267">
        <v>5000</v>
      </c>
      <c r="F23" s="25">
        <v>5000</v>
      </c>
      <c r="G23" s="25">
        <v>5000</v>
      </c>
      <c r="H23" s="268"/>
      <c r="K23" s="269"/>
    </row>
    <row r="24" spans="1:11" s="270" customFormat="1" ht="15" customHeight="1">
      <c r="A24" s="21" t="s">
        <v>204</v>
      </c>
      <c r="B24" s="22" t="s">
        <v>358</v>
      </c>
      <c r="C24" s="267"/>
      <c r="D24" s="25"/>
      <c r="E24" s="267"/>
      <c r="F24" s="25">
        <v>270</v>
      </c>
      <c r="G24" s="25">
        <v>342</v>
      </c>
      <c r="H24" s="268"/>
      <c r="K24" s="269"/>
    </row>
    <row r="25" spans="1:11" s="53" customFormat="1" ht="15" customHeight="1">
      <c r="A25" s="21" t="s">
        <v>206</v>
      </c>
      <c r="B25" s="22" t="s">
        <v>359</v>
      </c>
      <c r="C25" s="267"/>
      <c r="D25" s="25"/>
      <c r="E25" s="267"/>
      <c r="F25" s="25"/>
      <c r="G25" s="25">
        <v>214</v>
      </c>
      <c r="H25" s="268"/>
      <c r="K25" s="269"/>
    </row>
    <row r="26" spans="1:11" s="270" customFormat="1" ht="15" customHeight="1">
      <c r="A26" s="21" t="s">
        <v>208</v>
      </c>
      <c r="B26" s="22" t="s">
        <v>360</v>
      </c>
      <c r="C26" s="271"/>
      <c r="D26" s="25"/>
      <c r="E26" s="267"/>
      <c r="F26" s="25">
        <v>12700</v>
      </c>
      <c r="G26" s="25">
        <v>13160</v>
      </c>
      <c r="H26" s="518"/>
      <c r="K26" s="269"/>
    </row>
    <row r="27" spans="1:8" s="53" customFormat="1" ht="15" customHeight="1">
      <c r="A27" s="21" t="s">
        <v>210</v>
      </c>
      <c r="B27" s="22" t="s">
        <v>361</v>
      </c>
      <c r="C27" s="271"/>
      <c r="D27" s="25"/>
      <c r="E27" s="267"/>
      <c r="F27" s="520">
        <v>300</v>
      </c>
      <c r="G27" s="25">
        <v>381</v>
      </c>
      <c r="H27" s="268"/>
    </row>
    <row r="28" spans="1:8" s="53" customFormat="1" ht="15" customHeight="1">
      <c r="A28" s="21" t="s">
        <v>212</v>
      </c>
      <c r="B28" s="22" t="s">
        <v>581</v>
      </c>
      <c r="C28" s="271"/>
      <c r="D28" s="25"/>
      <c r="E28" s="267"/>
      <c r="F28" s="522"/>
      <c r="G28" s="519">
        <v>296</v>
      </c>
      <c r="H28" s="268"/>
    </row>
    <row r="29" spans="1:8" s="53" customFormat="1" ht="15" customHeight="1">
      <c r="A29" s="21" t="s">
        <v>214</v>
      </c>
      <c r="B29" s="22" t="s">
        <v>582</v>
      </c>
      <c r="C29" s="271"/>
      <c r="D29" s="25"/>
      <c r="E29" s="267"/>
      <c r="F29" s="522"/>
      <c r="G29" s="519">
        <v>298</v>
      </c>
      <c r="H29" s="268"/>
    </row>
    <row r="30" spans="1:8" s="53" customFormat="1" ht="15" customHeight="1">
      <c r="A30" s="21" t="s">
        <v>216</v>
      </c>
      <c r="B30" s="22" t="s">
        <v>580</v>
      </c>
      <c r="C30" s="271"/>
      <c r="D30" s="25"/>
      <c r="E30" s="267"/>
      <c r="F30" s="521">
        <v>300</v>
      </c>
      <c r="G30" s="25">
        <v>64</v>
      </c>
      <c r="H30" s="268"/>
    </row>
    <row r="31" spans="1:8" s="53" customFormat="1" ht="15" customHeight="1">
      <c r="A31" s="260" t="s">
        <v>38</v>
      </c>
      <c r="B31" s="261" t="s">
        <v>362</v>
      </c>
      <c r="C31" s="253">
        <f>SUM(C32)</f>
        <v>14500</v>
      </c>
      <c r="D31" s="253">
        <f>SUM(D32)</f>
        <v>14500</v>
      </c>
      <c r="E31" s="253">
        <f>SUM(E32)</f>
        <v>14500</v>
      </c>
      <c r="F31" s="253">
        <f>SUM(F32)</f>
        <v>14500</v>
      </c>
      <c r="G31" s="253">
        <f>SUM(G32)</f>
        <v>14500</v>
      </c>
      <c r="H31" s="264">
        <f>G31/C31</f>
        <v>1</v>
      </c>
    </row>
    <row r="32" spans="1:8" s="53" customFormat="1" ht="15" customHeight="1">
      <c r="A32" s="255">
        <v>18</v>
      </c>
      <c r="B32" s="256" t="s">
        <v>363</v>
      </c>
      <c r="C32" s="272">
        <v>14500</v>
      </c>
      <c r="D32" s="272">
        <v>14500</v>
      </c>
      <c r="E32" s="272">
        <v>14500</v>
      </c>
      <c r="F32" s="272">
        <v>14500</v>
      </c>
      <c r="G32" s="272">
        <v>14500</v>
      </c>
      <c r="H32" s="273"/>
    </row>
    <row r="33" spans="1:8" s="53" customFormat="1" ht="15" customHeight="1">
      <c r="A33" s="513" t="s">
        <v>40</v>
      </c>
      <c r="B33" s="514" t="s">
        <v>579</v>
      </c>
      <c r="C33" s="515"/>
      <c r="D33" s="515"/>
      <c r="E33" s="516"/>
      <c r="F33" s="516"/>
      <c r="G33" s="516">
        <v>10850</v>
      </c>
      <c r="H33" s="517"/>
    </row>
    <row r="34" spans="1:8" s="53" customFormat="1" ht="15" customHeight="1" thickBot="1">
      <c r="A34" s="274" t="s">
        <v>44</v>
      </c>
      <c r="B34" s="275" t="s">
        <v>70</v>
      </c>
      <c r="C34" s="276">
        <v>18000</v>
      </c>
      <c r="D34" s="276">
        <v>18000</v>
      </c>
      <c r="E34" s="510"/>
      <c r="F34" s="510"/>
      <c r="G34" s="511"/>
      <c r="H34" s="512"/>
    </row>
    <row r="35" spans="1:8" s="53" customFormat="1" ht="15" customHeight="1" thickBot="1" thickTop="1">
      <c r="A35" s="570" t="s">
        <v>364</v>
      </c>
      <c r="B35" s="570"/>
      <c r="C35" s="277">
        <f>C9+C13+C34</f>
        <v>70699</v>
      </c>
      <c r="D35" s="277">
        <f>D9+D13+D34</f>
        <v>70699</v>
      </c>
      <c r="E35" s="278">
        <f>E9+E13+E31</f>
        <v>72199</v>
      </c>
      <c r="F35" s="278">
        <f>F9+F13+F31</f>
        <v>86402</v>
      </c>
      <c r="G35" s="416">
        <f>G9+G13+G31+G33</f>
        <v>97907</v>
      </c>
      <c r="H35" s="279">
        <f>G35/C35</f>
        <v>1.3848427841977964</v>
      </c>
    </row>
    <row r="36" ht="12.75" thickTop="1"/>
  </sheetData>
  <sheetProtection selectLockedCells="1" selectUnlockedCells="1"/>
  <mergeCells count="3">
    <mergeCell ref="A1:H1"/>
    <mergeCell ref="A35:B35"/>
    <mergeCell ref="A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User</cp:lastModifiedBy>
  <cp:lastPrinted>2014-01-28T08:50:22Z</cp:lastPrinted>
  <dcterms:created xsi:type="dcterms:W3CDTF">2014-01-27T10:29:01Z</dcterms:created>
  <dcterms:modified xsi:type="dcterms:W3CDTF">2014-01-28T10:01:31Z</dcterms:modified>
  <cp:category/>
  <cp:version/>
  <cp:contentType/>
  <cp:contentStatus/>
</cp:coreProperties>
</file>