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376" windowHeight="8712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  <sheet name="16.sz. melléklet" sheetId="25" r:id="rId16"/>
    <sheet name="17.sz. melléklet" sheetId="29" r:id="rId17"/>
    <sheet name="18.sz. melléklet" sheetId="16" r:id="rId18"/>
  </sheets>
  <externalReferences>
    <externalReference r:id="rId19"/>
  </externalReferences>
  <definedNames>
    <definedName name="_xlnm.Print_Area" localSheetId="0">'1.sz. melléklet'!$A$1:$H$44</definedName>
    <definedName name="_xlnm.Print_Area" localSheetId="10">'11.sz. melléklet'!$A$1:$I$42</definedName>
    <definedName name="_xlnm.Print_Area" localSheetId="13">'14.sz melléklet'!$A$1:$H$25</definedName>
    <definedName name="_xlnm.Print_Area" localSheetId="14">'15.sz. melléklet'!$A$1:$O$26</definedName>
    <definedName name="_xlnm.Print_Area" localSheetId="16">'17.sz. melléklet'!$A$1:$G$145</definedName>
  </definedNames>
  <calcPr calcId="162913"/>
  <fileRecoveryPr autoRecover="0"/>
</workbook>
</file>

<file path=xl/calcChain.xml><?xml version="1.0" encoding="utf-8"?>
<calcChain xmlns="http://schemas.openxmlformats.org/spreadsheetml/2006/main">
  <c r="E24" i="9" l="1"/>
  <c r="F24" i="9"/>
  <c r="D24" i="9"/>
  <c r="E9" i="9"/>
  <c r="F9" i="9"/>
  <c r="D9" i="9"/>
  <c r="D9" i="1" l="1"/>
  <c r="C9" i="1"/>
  <c r="F2" i="31" l="1"/>
  <c r="F146" i="29" l="1"/>
  <c r="F144" i="29"/>
  <c r="E144" i="29"/>
  <c r="D144" i="29"/>
  <c r="F142" i="29"/>
  <c r="E142" i="29"/>
  <c r="D142" i="29"/>
  <c r="E23" i="13"/>
  <c r="D21" i="13"/>
  <c r="E21" i="13"/>
  <c r="C21" i="13"/>
  <c r="E17" i="13"/>
  <c r="D17" i="13"/>
  <c r="C17" i="13"/>
  <c r="E13" i="13"/>
  <c r="D13" i="13"/>
  <c r="C13" i="13"/>
  <c r="E20" i="31"/>
  <c r="E23" i="31"/>
  <c r="E19" i="31"/>
  <c r="F37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19" i="11"/>
  <c r="F17" i="11"/>
  <c r="F16" i="11"/>
  <c r="F15" i="11"/>
  <c r="F14" i="11"/>
  <c r="F13" i="11"/>
  <c r="F12" i="11"/>
  <c r="F11" i="11"/>
  <c r="F10" i="11"/>
  <c r="F9" i="11"/>
  <c r="G66" i="9"/>
  <c r="G65" i="9"/>
  <c r="G64" i="9"/>
  <c r="G63" i="9"/>
  <c r="G62" i="9"/>
  <c r="G61" i="9"/>
  <c r="G60" i="9"/>
  <c r="G59" i="9"/>
  <c r="G58" i="9"/>
  <c r="G57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11" i="9"/>
  <c r="G10" i="9"/>
  <c r="G9" i="9"/>
  <c r="J52" i="30"/>
  <c r="J51" i="30"/>
  <c r="J50" i="30"/>
  <c r="J47" i="30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C19" i="11"/>
  <c r="D19" i="11"/>
  <c r="E19" i="11"/>
  <c r="G24" i="9"/>
  <c r="E24" i="31" l="1"/>
  <c r="E30" i="31" s="1"/>
  <c r="E32" i="31" s="1"/>
  <c r="F49" i="30" l="1"/>
  <c r="F48" i="30"/>
  <c r="F41" i="30"/>
  <c r="F37" i="30"/>
  <c r="F36" i="30"/>
  <c r="F34" i="30"/>
  <c r="F33" i="30"/>
  <c r="F30" i="30"/>
  <c r="F21" i="30"/>
  <c r="F17" i="30"/>
  <c r="F12" i="30"/>
  <c r="F11" i="30"/>
  <c r="F10" i="30"/>
  <c r="F9" i="30"/>
  <c r="F8" i="30"/>
  <c r="E51" i="30"/>
  <c r="F51" i="30" s="1"/>
  <c r="D51" i="30"/>
  <c r="C51" i="30"/>
  <c r="I51" i="30"/>
  <c r="I50" i="30"/>
  <c r="I52" i="30" s="1"/>
  <c r="E50" i="30"/>
  <c r="E52" i="30" l="1"/>
  <c r="I35" i="10"/>
  <c r="I29" i="10"/>
  <c r="I16" i="10"/>
  <c r="I11" i="10"/>
  <c r="G14" i="5"/>
  <c r="G12" i="5"/>
  <c r="G10" i="5"/>
  <c r="G11" i="5"/>
  <c r="F10" i="5"/>
  <c r="F11" i="5"/>
  <c r="F12" i="5"/>
  <c r="E33" i="3" l="1"/>
  <c r="E32" i="3"/>
  <c r="F32" i="3" s="1"/>
  <c r="F36" i="3"/>
  <c r="F35" i="3"/>
  <c r="F11" i="3"/>
  <c r="F10" i="3"/>
  <c r="E12" i="3"/>
  <c r="E11" i="3" s="1"/>
  <c r="E13" i="3"/>
  <c r="E14" i="3"/>
  <c r="D10" i="3"/>
  <c r="E10" i="3"/>
  <c r="C10" i="3"/>
  <c r="E9" i="1"/>
  <c r="J29" i="2"/>
  <c r="E29" i="2"/>
  <c r="J21" i="2"/>
  <c r="J22" i="2"/>
  <c r="J23" i="2"/>
  <c r="J9" i="2"/>
  <c r="J10" i="2"/>
  <c r="J11" i="2"/>
  <c r="J12" i="2"/>
  <c r="J13" i="2"/>
  <c r="J14" i="2"/>
  <c r="J15" i="2"/>
  <c r="J16" i="2"/>
  <c r="E9" i="2"/>
  <c r="D9" i="2"/>
  <c r="C9" i="2"/>
  <c r="E21" i="2"/>
  <c r="E22" i="2"/>
  <c r="E23" i="2"/>
  <c r="E24" i="2"/>
  <c r="E25" i="2" s="1"/>
  <c r="E10" i="2"/>
  <c r="E11" i="2"/>
  <c r="E12" i="2"/>
  <c r="E13" i="2"/>
  <c r="E14" i="2"/>
  <c r="E15" i="2"/>
  <c r="E43" i="1"/>
  <c r="G22" i="4"/>
  <c r="G19" i="4"/>
  <c r="G18" i="4"/>
  <c r="G17" i="4"/>
  <c r="G16" i="4"/>
  <c r="G15" i="4"/>
  <c r="G14" i="4"/>
  <c r="G13" i="4"/>
  <c r="G12" i="4"/>
  <c r="F13" i="4"/>
  <c r="F12" i="4"/>
  <c r="F11" i="4"/>
  <c r="G11" i="4" s="1"/>
  <c r="F19" i="4"/>
  <c r="F15" i="4"/>
  <c r="F16" i="4"/>
  <c r="F17" i="4"/>
  <c r="F14" i="4"/>
  <c r="D13" i="4"/>
  <c r="E13" i="4"/>
  <c r="E12" i="4"/>
  <c r="D12" i="4"/>
  <c r="E11" i="4"/>
  <c r="D11" i="4"/>
  <c r="E25" i="1"/>
  <c r="D25" i="1"/>
  <c r="C25" i="1"/>
  <c r="F11" i="18"/>
  <c r="F9" i="18"/>
  <c r="F40" i="8"/>
  <c r="F39" i="8"/>
  <c r="F35" i="8"/>
  <c r="F25" i="8"/>
  <c r="F24" i="8"/>
  <c r="F22" i="8"/>
  <c r="F21" i="8"/>
  <c r="F20" i="8"/>
  <c r="F19" i="8"/>
  <c r="F17" i="8"/>
  <c r="F16" i="8"/>
  <c r="F15" i="8"/>
  <c r="F13" i="8"/>
  <c r="F12" i="8"/>
  <c r="F11" i="8"/>
  <c r="F10" i="8"/>
  <c r="D34" i="8"/>
  <c r="D41" i="8" s="1"/>
  <c r="D23" i="8"/>
  <c r="D18" i="8" s="1"/>
  <c r="D14" i="8"/>
  <c r="D9" i="8"/>
  <c r="D8" i="8" s="1"/>
  <c r="G94" i="7"/>
  <c r="G92" i="7"/>
  <c r="G91" i="7"/>
  <c r="G90" i="7"/>
  <c r="G89" i="7"/>
  <c r="G88" i="7"/>
  <c r="G84" i="7"/>
  <c r="G83" i="7"/>
  <c r="G82" i="7"/>
  <c r="G80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4" i="7"/>
  <c r="G63" i="7"/>
  <c r="G62" i="7"/>
  <c r="G61" i="7"/>
  <c r="G60" i="7"/>
  <c r="G53" i="7"/>
  <c r="G52" i="7"/>
  <c r="G51" i="7"/>
  <c r="G49" i="7"/>
  <c r="G48" i="7"/>
  <c r="G47" i="7"/>
  <c r="G46" i="7"/>
  <c r="G45" i="7"/>
  <c r="G44" i="7"/>
  <c r="G43" i="7"/>
  <c r="G42" i="7"/>
  <c r="G41" i="7"/>
  <c r="G40" i="7"/>
  <c r="G39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7" i="7"/>
  <c r="G8" i="7"/>
  <c r="F42" i="1"/>
  <c r="F39" i="1"/>
  <c r="F38" i="1"/>
  <c r="F30" i="1"/>
  <c r="F28" i="1"/>
  <c r="F26" i="1"/>
  <c r="F23" i="1"/>
  <c r="F21" i="1"/>
  <c r="F19" i="1"/>
  <c r="F18" i="1"/>
  <c r="F17" i="1"/>
  <c r="F16" i="1"/>
  <c r="F15" i="1"/>
  <c r="F14" i="1"/>
  <c r="F13" i="1"/>
  <c r="F12" i="1"/>
  <c r="F11" i="1"/>
  <c r="F10" i="1"/>
  <c r="D27" i="8" l="1"/>
  <c r="E42" i="1"/>
  <c r="E41" i="1"/>
  <c r="F41" i="1" s="1"/>
  <c r="E39" i="1"/>
  <c r="E38" i="1"/>
  <c r="E37" i="1"/>
  <c r="E30" i="1"/>
  <c r="E28" i="1"/>
  <c r="E27" i="1"/>
  <c r="E23" i="1"/>
  <c r="E21" i="1" s="1"/>
  <c r="E22" i="1"/>
  <c r="E20" i="1"/>
  <c r="E19" i="1"/>
  <c r="E18" i="1" s="1"/>
  <c r="E17" i="1"/>
  <c r="E16" i="1"/>
  <c r="E15" i="1"/>
  <c r="E14" i="1" s="1"/>
  <c r="E13" i="1"/>
  <c r="E12" i="1"/>
  <c r="E11" i="1"/>
  <c r="E10" i="1" s="1"/>
  <c r="E49" i="7"/>
  <c r="F49" i="7"/>
  <c r="D49" i="7"/>
  <c r="D17" i="16"/>
  <c r="D15" i="16"/>
  <c r="D12" i="16"/>
  <c r="F136" i="29"/>
  <c r="F134" i="29"/>
  <c r="F132" i="29"/>
  <c r="F130" i="29"/>
  <c r="F128" i="29"/>
  <c r="F124" i="29"/>
  <c r="F122" i="29"/>
  <c r="F119" i="29"/>
  <c r="F113" i="29"/>
  <c r="F108" i="29"/>
  <c r="F102" i="29"/>
  <c r="F95" i="29"/>
  <c r="F90" i="29"/>
  <c r="F88" i="29"/>
  <c r="F86" i="29"/>
  <c r="F83" i="29"/>
  <c r="F81" i="29"/>
  <c r="F78" i="29"/>
  <c r="F72" i="29"/>
  <c r="F67" i="29"/>
  <c r="F65" i="29"/>
  <c r="F63" i="29"/>
  <c r="F61" i="29"/>
  <c r="F57" i="29"/>
  <c r="F50" i="29"/>
  <c r="F47" i="29"/>
  <c r="F42" i="29"/>
  <c r="F39" i="29"/>
  <c r="F36" i="29"/>
  <c r="F34" i="29"/>
  <c r="F31" i="29"/>
  <c r="F27" i="29"/>
  <c r="F22" i="29"/>
  <c r="F16" i="29"/>
  <c r="E24" i="13"/>
  <c r="E18" i="13"/>
  <c r="E16" i="13"/>
  <c r="E14" i="13"/>
  <c r="E11" i="13"/>
  <c r="E10" i="13"/>
  <c r="E41" i="11"/>
  <c r="E37" i="11"/>
  <c r="I41" i="10"/>
  <c r="I37" i="10"/>
  <c r="I28" i="10"/>
  <c r="I26" i="10"/>
  <c r="I21" i="10"/>
  <c r="F92" i="9"/>
  <c r="E9" i="18"/>
  <c r="E11" i="18" s="1"/>
  <c r="F90" i="7"/>
  <c r="F88" i="7"/>
  <c r="F86" i="7"/>
  <c r="F83" i="7"/>
  <c r="F73" i="7"/>
  <c r="F68" i="7"/>
  <c r="F66" i="7" s="1"/>
  <c r="E12" i="13" s="1"/>
  <c r="F63" i="7"/>
  <c r="E15" i="13" s="1"/>
  <c r="F60" i="7"/>
  <c r="F47" i="7"/>
  <c r="F44" i="7"/>
  <c r="F37" i="7"/>
  <c r="F32" i="7"/>
  <c r="F26" i="7"/>
  <c r="F21" i="7" s="1"/>
  <c r="F16" i="7"/>
  <c r="F8" i="7"/>
  <c r="E36" i="3"/>
  <c r="E35" i="3" s="1"/>
  <c r="E16" i="3"/>
  <c r="F16" i="3" s="1"/>
  <c r="F95" i="9" l="1"/>
  <c r="F94" i="7"/>
  <c r="E22" i="13"/>
  <c r="F7" i="7"/>
  <c r="F53" i="7" s="1"/>
  <c r="I42" i="10"/>
  <c r="E146" i="29"/>
  <c r="D146" i="29"/>
  <c r="E61" i="29"/>
  <c r="D61" i="29"/>
  <c r="E47" i="29"/>
  <c r="D47" i="29"/>
  <c r="E136" i="29"/>
  <c r="E134" i="29"/>
  <c r="E132" i="29"/>
  <c r="E130" i="29"/>
  <c r="E128" i="29"/>
  <c r="E124" i="29"/>
  <c r="E122" i="29"/>
  <c r="E119" i="29"/>
  <c r="E113" i="29"/>
  <c r="E108" i="29"/>
  <c r="E102" i="29"/>
  <c r="E95" i="29"/>
  <c r="E90" i="29"/>
  <c r="E88" i="29"/>
  <c r="E86" i="29"/>
  <c r="E83" i="29"/>
  <c r="E81" i="29"/>
  <c r="E78" i="29"/>
  <c r="E72" i="29"/>
  <c r="E67" i="29"/>
  <c r="E65" i="29"/>
  <c r="E63" i="29"/>
  <c r="E57" i="29"/>
  <c r="E50" i="29"/>
  <c r="E42" i="29"/>
  <c r="E39" i="29"/>
  <c r="E36" i="29"/>
  <c r="E34" i="29"/>
  <c r="E31" i="29"/>
  <c r="E27" i="29"/>
  <c r="E22" i="29"/>
  <c r="E16" i="29"/>
  <c r="D136" i="29"/>
  <c r="D134" i="29"/>
  <c r="D132" i="29"/>
  <c r="D130" i="29"/>
  <c r="D128" i="29"/>
  <c r="D124" i="29"/>
  <c r="D122" i="29"/>
  <c r="D119" i="29"/>
  <c r="D113" i="29"/>
  <c r="D108" i="29"/>
  <c r="D102" i="29"/>
  <c r="D95" i="29"/>
  <c r="D90" i="29"/>
  <c r="D88" i="29"/>
  <c r="D86" i="29"/>
  <c r="D83" i="29"/>
  <c r="D81" i="29"/>
  <c r="D78" i="29"/>
  <c r="D72" i="29"/>
  <c r="D67" i="29"/>
  <c r="D65" i="29"/>
  <c r="D63" i="29"/>
  <c r="D57" i="29"/>
  <c r="D50" i="29"/>
  <c r="D42" i="29"/>
  <c r="D39" i="29"/>
  <c r="D36" i="29"/>
  <c r="D34" i="29"/>
  <c r="D31" i="29"/>
  <c r="D27" i="29"/>
  <c r="D22" i="29"/>
  <c r="D16" i="29"/>
  <c r="E17" i="16" l="1"/>
  <c r="E15" i="16"/>
  <c r="E12" i="16"/>
  <c r="O15" i="25"/>
  <c r="O12" i="25"/>
  <c r="O11" i="25"/>
  <c r="O23" i="14"/>
  <c r="O22" i="14"/>
  <c r="O21" i="14"/>
  <c r="O20" i="14"/>
  <c r="O19" i="14"/>
  <c r="O18" i="14"/>
  <c r="O15" i="14"/>
  <c r="O14" i="14"/>
  <c r="O13" i="14"/>
  <c r="O12" i="14"/>
  <c r="O11" i="14"/>
  <c r="O10" i="14"/>
  <c r="D23" i="13" l="1"/>
  <c r="D24" i="13"/>
  <c r="C24" i="13"/>
  <c r="C23" i="13"/>
  <c r="D10" i="13"/>
  <c r="D16" i="13"/>
  <c r="D18" i="13"/>
  <c r="C18" i="13"/>
  <c r="C16" i="13"/>
  <c r="C11" i="13"/>
  <c r="C10" i="13"/>
  <c r="D23" i="31"/>
  <c r="D20" i="31"/>
  <c r="D19" i="31"/>
  <c r="D37" i="11"/>
  <c r="C37" i="11"/>
  <c r="H41" i="10" l="1"/>
  <c r="C50" i="30" l="1"/>
  <c r="F50" i="30" s="1"/>
  <c r="D29" i="2" l="1"/>
  <c r="D31" i="2" s="1"/>
  <c r="C31" i="2"/>
  <c r="I29" i="2"/>
  <c r="I31" i="2" s="1"/>
  <c r="H29" i="2"/>
  <c r="H31" i="2" s="1"/>
  <c r="C16" i="3"/>
  <c r="C32" i="3"/>
  <c r="H10" i="2" l="1"/>
  <c r="E14" i="4"/>
  <c r="E15" i="4"/>
  <c r="E16" i="4"/>
  <c r="E17" i="4"/>
  <c r="D17" i="4"/>
  <c r="H15" i="2" s="1"/>
  <c r="D16" i="4"/>
  <c r="H14" i="2" s="1"/>
  <c r="D15" i="4"/>
  <c r="H13" i="2" s="1"/>
  <c r="D14" i="4"/>
  <c r="H12" i="2" s="1"/>
  <c r="D42" i="1"/>
  <c r="C30" i="1"/>
  <c r="C28" i="1" s="1"/>
  <c r="D16" i="1"/>
  <c r="E34" i="8"/>
  <c r="E23" i="8"/>
  <c r="E14" i="8"/>
  <c r="F14" i="8" s="1"/>
  <c r="E9" i="8"/>
  <c r="F9" i="8" s="1"/>
  <c r="E41" i="8" l="1"/>
  <c r="F41" i="8" s="1"/>
  <c r="F34" i="8"/>
  <c r="E18" i="8"/>
  <c r="F18" i="8" s="1"/>
  <c r="F23" i="8"/>
  <c r="E8" i="8"/>
  <c r="F8" i="8" s="1"/>
  <c r="C32" i="1"/>
  <c r="I10" i="2"/>
  <c r="I13" i="2"/>
  <c r="I12" i="2"/>
  <c r="I14" i="2"/>
  <c r="I15" i="2"/>
  <c r="E25" i="13"/>
  <c r="E27" i="8" l="1"/>
  <c r="F27" i="8" s="1"/>
  <c r="E32" i="1"/>
  <c r="F32" i="1" s="1"/>
  <c r="F25" i="1"/>
  <c r="E19" i="13"/>
  <c r="E24" i="1" l="1"/>
  <c r="E33" i="1" l="1"/>
  <c r="E73" i="7"/>
  <c r="D73" i="7"/>
  <c r="F9" i="1" l="1"/>
  <c r="E31" i="2"/>
  <c r="J31" i="2"/>
  <c r="E90" i="7" l="1"/>
  <c r="D90" i="7"/>
  <c r="E8" i="7"/>
  <c r="D8" i="7"/>
  <c r="D41" i="11" l="1"/>
  <c r="C41" i="11"/>
  <c r="H50" i="30" l="1"/>
  <c r="H51" i="30"/>
  <c r="G51" i="30"/>
  <c r="D50" i="30"/>
  <c r="H52" i="30" l="1"/>
  <c r="D52" i="30"/>
  <c r="H35" i="10" l="1"/>
  <c r="H16" i="10"/>
  <c r="H11" i="10"/>
  <c r="H28" i="10"/>
  <c r="H26" i="10"/>
  <c r="G41" i="10"/>
  <c r="H21" i="10" l="1"/>
  <c r="G94" i="9" l="1"/>
  <c r="G93" i="9"/>
  <c r="E92" i="9"/>
  <c r="C42" i="1"/>
  <c r="C41" i="1" s="1"/>
  <c r="D41" i="1"/>
  <c r="D27" i="1"/>
  <c r="D30" i="1"/>
  <c r="D28" i="1" s="1"/>
  <c r="D39" i="1"/>
  <c r="D19" i="1"/>
  <c r="D20" i="1"/>
  <c r="D15" i="1"/>
  <c r="D11" i="1"/>
  <c r="D13" i="1"/>
  <c r="C10" i="2"/>
  <c r="C12" i="2"/>
  <c r="C13" i="2"/>
  <c r="C14" i="2"/>
  <c r="C23" i="2"/>
  <c r="C24" i="2"/>
  <c r="D32" i="1" l="1"/>
  <c r="E95" i="9"/>
  <c r="D16" i="3" l="1"/>
  <c r="C12" i="3"/>
  <c r="C14" i="3"/>
  <c r="C15" i="3" l="1"/>
  <c r="D88" i="7" l="1"/>
  <c r="D86" i="7"/>
  <c r="D83" i="7"/>
  <c r="D68" i="7"/>
  <c r="D66" i="7" s="1"/>
  <c r="C12" i="13" s="1"/>
  <c r="D63" i="7"/>
  <c r="C15" i="13" s="1"/>
  <c r="D60" i="7"/>
  <c r="D47" i="7"/>
  <c r="D44" i="7"/>
  <c r="D37" i="7"/>
  <c r="D32" i="7"/>
  <c r="D26" i="7"/>
  <c r="D21" i="7" s="1"/>
  <c r="H11" i="2" s="1"/>
  <c r="D16" i="7"/>
  <c r="C11" i="1"/>
  <c r="C13" i="1"/>
  <c r="C15" i="1"/>
  <c r="C16" i="1"/>
  <c r="C19" i="1"/>
  <c r="C20" i="1"/>
  <c r="C21" i="2" l="1"/>
  <c r="C14" i="13"/>
  <c r="C19" i="13" s="1"/>
  <c r="C22" i="13"/>
  <c r="C22" i="1"/>
  <c r="C15" i="2"/>
  <c r="C33" i="3"/>
  <c r="C17" i="1"/>
  <c r="C12" i="1"/>
  <c r="C10" i="1" s="1"/>
  <c r="C11" i="2"/>
  <c r="C13" i="3"/>
  <c r="C11" i="3" s="1"/>
  <c r="C23" i="1"/>
  <c r="C21" i="1" s="1"/>
  <c r="C22" i="2"/>
  <c r="C25" i="2" s="1"/>
  <c r="D7" i="7"/>
  <c r="D94" i="7"/>
  <c r="C18" i="1"/>
  <c r="C14" i="1"/>
  <c r="D53" i="7" l="1"/>
  <c r="H9" i="2"/>
  <c r="C34" i="3"/>
  <c r="C18" i="2"/>
  <c r="E63" i="7" l="1"/>
  <c r="E83" i="7"/>
  <c r="D14" i="13" s="1"/>
  <c r="D92" i="9"/>
  <c r="D32" i="3"/>
  <c r="E44" i="7"/>
  <c r="E37" i="7"/>
  <c r="E47" i="7"/>
  <c r="E12" i="5" s="1"/>
  <c r="E16" i="7"/>
  <c r="E26" i="7"/>
  <c r="E21" i="7" s="1"/>
  <c r="E19" i="4"/>
  <c r="D12" i="3"/>
  <c r="E68" i="7"/>
  <c r="D14" i="3"/>
  <c r="I16" i="2"/>
  <c r="E88" i="7"/>
  <c r="D23" i="1" s="1"/>
  <c r="D23" i="2"/>
  <c r="D24" i="2"/>
  <c r="D10" i="2"/>
  <c r="D12" i="2"/>
  <c r="D13" i="2"/>
  <c r="D14" i="2"/>
  <c r="E86" i="7"/>
  <c r="D11" i="13" s="1"/>
  <c r="E60" i="7"/>
  <c r="E32" i="7"/>
  <c r="H21" i="2"/>
  <c r="H22" i="2"/>
  <c r="C24" i="1"/>
  <c r="G50" i="30"/>
  <c r="D10" i="5"/>
  <c r="D19" i="4"/>
  <c r="H16" i="2"/>
  <c r="C39" i="1"/>
  <c r="G11" i="10"/>
  <c r="G16" i="10"/>
  <c r="H2" i="9"/>
  <c r="H52" i="9" s="1"/>
  <c r="D38" i="1"/>
  <c r="E34" i="10"/>
  <c r="F34" i="10"/>
  <c r="L2" i="30"/>
  <c r="G2" i="29"/>
  <c r="D34" i="10"/>
  <c r="G26" i="10"/>
  <c r="G28" i="10"/>
  <c r="G35" i="10"/>
  <c r="K2" i="2"/>
  <c r="G2" i="3"/>
  <c r="H2" i="4"/>
  <c r="H2" i="5"/>
  <c r="H55" i="7"/>
  <c r="H2" i="7"/>
  <c r="H2" i="8"/>
  <c r="G2" i="18"/>
  <c r="I2" i="10"/>
  <c r="G2" i="11"/>
  <c r="G2" i="1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 s="1"/>
  <c r="L16" i="25"/>
  <c r="K16" i="25"/>
  <c r="J16" i="25"/>
  <c r="J24" i="25" s="1"/>
  <c r="I16" i="25"/>
  <c r="I24" i="25" s="1"/>
  <c r="H16" i="25"/>
  <c r="G16" i="25"/>
  <c r="F16" i="25"/>
  <c r="F24" i="25" s="1"/>
  <c r="E16" i="25"/>
  <c r="E24" i="25" s="1"/>
  <c r="D16" i="25"/>
  <c r="C16" i="25"/>
  <c r="O2" i="14"/>
  <c r="H2" i="13"/>
  <c r="G19" i="13"/>
  <c r="H19" i="13"/>
  <c r="G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C33" i="1" l="1"/>
  <c r="F33" i="1" s="1"/>
  <c r="F24" i="1"/>
  <c r="E15" i="3"/>
  <c r="F15" i="3" s="1"/>
  <c r="D22" i="13"/>
  <c r="I11" i="2"/>
  <c r="D15" i="13"/>
  <c r="N25" i="14"/>
  <c r="H29" i="10"/>
  <c r="H37" i="10" s="1"/>
  <c r="H42" i="10" s="1"/>
  <c r="E10" i="5"/>
  <c r="D12" i="1"/>
  <c r="D37" i="1"/>
  <c r="I21" i="2"/>
  <c r="E11" i="5"/>
  <c r="D22" i="1"/>
  <c r="E27" i="2"/>
  <c r="D17" i="1"/>
  <c r="D95" i="9"/>
  <c r="G92" i="9"/>
  <c r="D21" i="2"/>
  <c r="J25" i="14"/>
  <c r="E25" i="14"/>
  <c r="I25" i="14"/>
  <c r="F25" i="14"/>
  <c r="K25" i="14"/>
  <c r="H25" i="14"/>
  <c r="G25" i="14"/>
  <c r="M25" i="14"/>
  <c r="G24" i="25"/>
  <c r="K24" i="25"/>
  <c r="O24" i="14"/>
  <c r="L25" i="14"/>
  <c r="D25" i="14"/>
  <c r="D24" i="25"/>
  <c r="H24" i="25"/>
  <c r="L24" i="25"/>
  <c r="N24" i="25"/>
  <c r="O23" i="25"/>
  <c r="C24" i="25"/>
  <c r="O16" i="25"/>
  <c r="I23" i="2"/>
  <c r="D12" i="5"/>
  <c r="H23" i="2"/>
  <c r="H27" i="2" s="1"/>
  <c r="C26" i="2" s="1"/>
  <c r="C27" i="2" s="1"/>
  <c r="D15" i="2"/>
  <c r="D13" i="3"/>
  <c r="D11" i="3" s="1"/>
  <c r="D24" i="31"/>
  <c r="D30" i="31" s="1"/>
  <c r="D32" i="31" s="1"/>
  <c r="C52" i="30"/>
  <c r="F52" i="30" s="1"/>
  <c r="D33" i="3"/>
  <c r="D22" i="2"/>
  <c r="G52" i="30"/>
  <c r="G21" i="10"/>
  <c r="G29" i="10"/>
  <c r="G37" i="10" s="1"/>
  <c r="E66" i="7"/>
  <c r="D12" i="13" s="1"/>
  <c r="D19" i="13" s="1"/>
  <c r="D11" i="2"/>
  <c r="D18" i="1"/>
  <c r="I22" i="2"/>
  <c r="E7" i="7"/>
  <c r="C9" i="18"/>
  <c r="C38" i="1"/>
  <c r="D9" i="18"/>
  <c r="D14" i="1"/>
  <c r="C37" i="1"/>
  <c r="F37" i="1" s="1"/>
  <c r="D11" i="5"/>
  <c r="D15" i="3"/>
  <c r="D25" i="13" l="1"/>
  <c r="E18" i="2"/>
  <c r="E20" i="2" s="1"/>
  <c r="E28" i="2" s="1"/>
  <c r="E32" i="2" s="1"/>
  <c r="J27" i="2"/>
  <c r="E34" i="3"/>
  <c r="G42" i="10"/>
  <c r="D25" i="2"/>
  <c r="D18" i="2"/>
  <c r="E53" i="7"/>
  <c r="G95" i="9"/>
  <c r="D10" i="1"/>
  <c r="D21" i="1"/>
  <c r="H20" i="2"/>
  <c r="O24" i="25"/>
  <c r="F19" i="13"/>
  <c r="D14" i="5"/>
  <c r="D18" i="4"/>
  <c r="C36" i="1" s="1"/>
  <c r="I27" i="2"/>
  <c r="C11" i="18"/>
  <c r="O16" i="14"/>
  <c r="C16" i="14"/>
  <c r="C25" i="14" s="1"/>
  <c r="O25" i="14" s="1"/>
  <c r="F18" i="4"/>
  <c r="E94" i="7"/>
  <c r="E14" i="5"/>
  <c r="D11" i="18"/>
  <c r="D34" i="3"/>
  <c r="E37" i="3" l="1"/>
  <c r="F37" i="3" s="1"/>
  <c r="F34" i="3"/>
  <c r="F22" i="4"/>
  <c r="E36" i="1"/>
  <c r="I9" i="2"/>
  <c r="I20" i="2" s="1"/>
  <c r="I28" i="2" s="1"/>
  <c r="I32" i="2" s="1"/>
  <c r="J20" i="2"/>
  <c r="J28" i="2" s="1"/>
  <c r="J32" i="2" s="1"/>
  <c r="F14" i="5"/>
  <c r="D27" i="2"/>
  <c r="H28" i="2"/>
  <c r="H32" i="2" s="1"/>
  <c r="C19" i="2"/>
  <c r="D24" i="1"/>
  <c r="D33" i="1" s="1"/>
  <c r="D22" i="4"/>
  <c r="E18" i="4"/>
  <c r="C40" i="1"/>
  <c r="C44" i="1" s="1"/>
  <c r="C25" i="13"/>
  <c r="D36" i="3"/>
  <c r="D35" i="3" s="1"/>
  <c r="E40" i="1" l="1"/>
  <c r="F36" i="1"/>
  <c r="E22" i="4"/>
  <c r="D36" i="1"/>
  <c r="C20" i="2"/>
  <c r="C28" i="2" s="1"/>
  <c r="C32" i="2" s="1"/>
  <c r="C36" i="3"/>
  <c r="C35" i="3" s="1"/>
  <c r="C37" i="3" s="1"/>
  <c r="D20" i="2"/>
  <c r="D28" i="2" s="1"/>
  <c r="D32" i="2" s="1"/>
  <c r="E44" i="1" l="1"/>
  <c r="F40" i="1"/>
  <c r="F25" i="13"/>
  <c r="D40" i="1"/>
  <c r="D44" i="1" s="1"/>
  <c r="F44" i="1" s="1"/>
  <c r="D37" i="3" l="1"/>
</calcChain>
</file>

<file path=xl/sharedStrings.xml><?xml version="1.0" encoding="utf-8"?>
<sst xmlns="http://schemas.openxmlformats.org/spreadsheetml/2006/main" count="1644" uniqueCount="714">
  <si>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</si>
  <si>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</si>
  <si>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</si>
  <si>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</si>
  <si>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</si>
  <si>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</si>
  <si>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</si>
  <si>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</si>
  <si>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</si>
  <si>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</si>
  <si>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</si>
  <si>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</si>
  <si>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</si>
  <si>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</si>
  <si>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</si>
  <si>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</si>
  <si>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</si>
  <si>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</si>
  <si>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</si>
  <si>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</si>
  <si>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</si>
  <si>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</si>
  <si>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</si>
  <si>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</si>
  <si>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</si>
  <si>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</si>
  <si>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</si>
  <si>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</si>
  <si>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</si>
  <si>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</si>
  <si>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</si>
  <si>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</si>
  <si>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</si>
  <si>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</si>
  <si>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</si>
  <si>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</si>
  <si>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</si>
  <si>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</si>
  <si>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</si>
  <si>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</si>
  <si>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</si>
  <si>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</si>
  <si>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</si>
  <si>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</si>
  <si>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</si>
  <si>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</si>
  <si>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</si>
  <si>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</si>
  <si>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</si>
  <si>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</si>
  <si>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</si>
  <si>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</si>
  <si>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</si>
  <si>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</si>
  <si>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</si>
  <si>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</si>
  <si>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</si>
  <si>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</si>
  <si>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</si>
  <si>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</si>
  <si>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</si>
  <si>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</si>
  <si>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</si>
  <si>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</si>
  <si>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</si>
  <si>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</si>
  <si>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</si>
  <si>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</si>
  <si>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</si>
  <si>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</si>
  <si>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</si>
  <si>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</si>
  <si>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</si>
  <si>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</si>
  <si>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</si>
  <si>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</si>
  <si>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</si>
  <si>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</si>
  <si>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</si>
  <si>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</si>
  <si>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</si>
  <si>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</si>
  <si>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</si>
  <si>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</si>
  <si>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</si>
  <si>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</si>
  <si>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</si>
  <si>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</si>
  <si>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</si>
  <si>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</si>
  <si>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</si>
  <si>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</si>
  <si>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</si>
  <si>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</si>
  <si>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</si>
  <si>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</si>
  <si>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</si>
  <si>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</si>
  <si>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</si>
  <si>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</si>
  <si>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</si>
  <si>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</si>
  <si>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</si>
  <si>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</si>
  <si>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</si>
  <si>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</si>
  <si>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</si>
  <si>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</si>
  <si>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</si>
  <si>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</si>
  <si>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</si>
  <si>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</si>
  <si>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</si>
  <si>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</si>
  <si>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</si>
  <si>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</si>
  <si>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</si>
  <si>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</si>
  <si>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</si>
  <si>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</si>
  <si>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</si>
  <si>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</si>
  <si>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</si>
  <si>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</si>
  <si>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</si>
  <si>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</si>
  <si>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</si>
  <si>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</si>
  <si>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</si>
  <si>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</si>
  <si>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</si>
  <si>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</si>
  <si>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</si>
  <si>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</si>
  <si>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</si>
  <si>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</si>
  <si>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</si>
  <si>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</si>
  <si>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</si>
  <si>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</si>
  <si>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</si>
  <si>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</si>
  <si>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</si>
  <si>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</si>
  <si>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</si>
  <si>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</si>
  <si>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</si>
  <si>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</si>
  <si>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</si>
  <si>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</si>
  <si>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</si>
  <si>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</si>
  <si>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</si>
  <si>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</si>
  <si>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</si>
  <si>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</si>
  <si>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</si>
  <si>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</si>
  <si>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</si>
  <si>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</si>
  <si>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</si>
  <si>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</si>
  <si>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</si>
  <si>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</si>
  <si>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</si>
  <si>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</si>
  <si>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</si>
  <si>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</si>
  <si>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</si>
  <si>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</si>
  <si>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</si>
  <si>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</si>
  <si>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</si>
  <si>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</si>
  <si>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</si>
  <si>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</si>
  <si>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</si>
  <si>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</si>
  <si>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</si>
  <si>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</si>
  <si>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</si>
  <si>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</si>
  <si>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</si>
  <si>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</si>
  <si>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</si>
  <si>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</si>
  <si>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</si>
  <si>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</si>
  <si>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</si>
  <si>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</si>
  <si>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</si>
  <si>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</si>
  <si>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</si>
  <si>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</si>
  <si>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</si>
  <si>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</si>
  <si>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</si>
  <si>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</si>
  <si>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</si>
  <si>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</si>
  <si>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</si>
  <si>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</si>
  <si>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</si>
  <si>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</si>
  <si>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</si>
  <si>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</si>
  <si>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</si>
  <si>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</si>
  <si>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</si>
  <si>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</si>
  <si>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</si>
  <si>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</si>
  <si>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</si>
  <si>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</si>
  <si>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</si>
  <si>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</si>
  <si>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</si>
  <si>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</si>
  <si>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</si>
  <si>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</si>
  <si>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</si>
  <si>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</si>
  <si>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</si>
  <si>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</si>
  <si>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</si>
  <si>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Ellátottak juttatás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</si>
  <si>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</si>
  <si>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</si>
  <si>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</si>
  <si>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</si>
  <si>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</si>
  <si>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</si>
  <si>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</si>
  <si>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</si>
  <si>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</si>
  <si>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</si>
  <si>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</si>
  <si>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</si>
  <si>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</si>
  <si>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</si>
  <si>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</si>
  <si>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</si>
  <si>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</si>
  <si>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</si>
  <si>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</si>
  <si>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</si>
  <si>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</si>
  <si>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</si>
  <si>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</si>
  <si>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</si>
  <si>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</si>
  <si>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</si>
  <si>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</si>
  <si>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</si>
  <si>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</si>
  <si>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</si>
  <si>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</si>
  <si>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</si>
  <si>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</si>
  <si>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</si>
  <si>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</si>
  <si>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</si>
  <si>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</si>
  <si>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</si>
  <si>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</si>
  <si>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</si>
  <si>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</si>
  <si>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</si>
  <si>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</si>
  <si>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</si>
  <si>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</si>
  <si>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</si>
  <si>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</si>
  <si>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</si>
  <si>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</si>
  <si>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</si>
  <si>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</si>
  <si>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</si>
  <si>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</si>
  <si>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</si>
  <si>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</si>
  <si>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</si>
  <si>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</si>
  <si>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</si>
  <si>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</si>
  <si>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</si>
  <si>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</si>
  <si>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</si>
  <si>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</si>
  <si>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</si>
  <si>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</si>
  <si>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</si>
  <si>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</si>
  <si>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</si>
  <si>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</si>
  <si>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</si>
  <si>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</si>
  <si>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</si>
  <si>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</si>
  <si>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</si>
  <si>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</si>
  <si>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</si>
  <si>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</si>
  <si>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</si>
  <si>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</si>
  <si>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</si>
  <si>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</si>
  <si>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</si>
  <si>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</si>
  <si>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</si>
  <si>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</si>
  <si>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</si>
  <si>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</si>
  <si>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</si>
  <si>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</si>
  <si>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</si>
  <si>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</si>
  <si>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</si>
  <si>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</si>
  <si>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</si>
  <si>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</si>
  <si>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</si>
  <si>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</si>
  <si>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</si>
  <si>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</si>
  <si>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</si>
  <si>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</si>
  <si>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</si>
  <si>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</si>
  <si>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</si>
  <si>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</si>
  <si>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</si>
  <si>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</si>
  <si>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</si>
  <si>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</si>
  <si>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</si>
  <si>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</si>
  <si>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</si>
  <si>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</si>
  <si>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</si>
  <si>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</si>
  <si>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</si>
  <si>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</si>
  <si>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</si>
  <si>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</si>
  <si>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</si>
  <si>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</si>
  <si>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</si>
  <si>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</si>
  <si>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</si>
  <si>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</si>
  <si>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</si>
  <si>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</si>
  <si>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</si>
  <si>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</si>
  <si>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</si>
  <si>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</si>
  <si>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</si>
  <si>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</si>
  <si>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</si>
  <si>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</si>
  <si>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</si>
  <si>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</si>
  <si>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</si>
  <si>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</si>
  <si>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</si>
  <si>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</si>
  <si>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</si>
  <si>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</si>
  <si>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</si>
  <si>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</si>
  <si>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</si>
  <si>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</si>
  <si>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</si>
  <si>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</si>
  <si>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</si>
  <si>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</si>
  <si>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</si>
  <si>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</si>
  <si>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</si>
  <si>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</si>
  <si>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</si>
  <si>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</si>
  <si>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</si>
  <si>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</si>
  <si>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</si>
  <si>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</si>
  <si>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</si>
  <si>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</si>
  <si>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</si>
  <si>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</si>
  <si>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</si>
  <si>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</si>
  <si>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</si>
  <si>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</si>
  <si>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</si>
  <si>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</si>
  <si>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</si>
  <si>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</si>
  <si>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</si>
  <si>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</si>
  <si>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</si>
  <si>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</si>
  <si>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</si>
  <si>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</si>
  <si>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</si>
  <si>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</si>
  <si>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</si>
  <si>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</si>
  <si>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</si>
  <si>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</si>
  <si>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</si>
  <si>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</si>
  <si>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</si>
  <si>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</si>
  <si>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</si>
  <si>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</si>
  <si>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</si>
  <si>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</si>
  <si>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</si>
  <si>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</si>
  <si>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</si>
  <si>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</si>
  <si>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</si>
  <si>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</si>
  <si>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</si>
  <si>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</si>
  <si>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</si>
  <si>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</si>
  <si>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</si>
  <si>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</si>
  <si>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</si>
  <si>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</si>
  <si>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</si>
  <si>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</si>
  <si>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</si>
  <si>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</si>
  <si>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</si>
  <si>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</si>
  <si>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</si>
  <si>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</si>
  <si>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</si>
  <si>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</si>
  <si>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</si>
  <si>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</si>
  <si>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</si>
  <si>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</si>
  <si>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</si>
  <si>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</si>
  <si>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</si>
  <si>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</si>
  <si>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</si>
  <si>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</si>
  <si>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</si>
  <si>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</si>
  <si>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</si>
  <si>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</si>
  <si>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</si>
  <si>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</si>
  <si>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</si>
  <si>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</si>
  <si>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</si>
  <si>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</si>
  <si>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</si>
  <si>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</si>
  <si>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</si>
  <si>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</si>
  <si>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</si>
  <si>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</si>
  <si>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</si>
  <si>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</si>
  <si>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</si>
  <si>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</si>
  <si>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</si>
  <si>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</si>
  <si>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</si>
  <si>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</si>
  <si>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</si>
  <si>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</si>
  <si>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</si>
  <si>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</si>
  <si>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</si>
  <si>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</si>
  <si>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</si>
  <si>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</si>
  <si>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</si>
  <si>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</si>
  <si>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</si>
  <si>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</si>
  <si>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</si>
  <si>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</si>
  <si>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</si>
  <si>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</si>
  <si>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</si>
  <si>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</si>
  <si>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</si>
  <si>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</si>
  <si>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</si>
  <si>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</si>
  <si>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</si>
  <si>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</si>
  <si>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</si>
  <si>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9.1</t>
  </si>
  <si>
    <t>ÁH-n belüli megelőlegezések visszafizetése</t>
  </si>
  <si>
    <t>9.2</t>
  </si>
  <si>
    <t>K914</t>
  </si>
  <si>
    <t>K91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</si>
  <si>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</si>
  <si>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</si>
  <si>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</si>
  <si>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</si>
  <si>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</si>
  <si>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</si>
  <si>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</si>
  <si>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</si>
  <si>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</si>
  <si>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</si>
  <si>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</si>
  <si>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</si>
  <si>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</si>
  <si>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</si>
  <si>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2.4</t>
  </si>
  <si>
    <t>Egyes jövedelem pótló támogatások kiegészítése</t>
  </si>
  <si>
    <t>B51</t>
  </si>
  <si>
    <t>Kistelepülések szociális feladatainak támogatása</t>
  </si>
  <si>
    <t>1.6</t>
  </si>
  <si>
    <t>2015. évről áthúzódó bérkompenzáció</t>
  </si>
  <si>
    <t>Szociális étkeztetés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</si>
  <si>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</si>
  <si>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</si>
  <si>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</si>
  <si>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</si>
  <si>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</si>
  <si>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</si>
  <si>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</si>
  <si>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</si>
  <si>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</si>
  <si>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</si>
  <si>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</si>
  <si>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</si>
  <si>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</si>
  <si>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</si>
  <si>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</si>
  <si>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41.</t>
  </si>
  <si>
    <t>42.</t>
  </si>
  <si>
    <t>43.</t>
  </si>
  <si>
    <t>Molinó állvány</t>
  </si>
  <si>
    <t>Kossuth u. Fő tér kialakítása</t>
  </si>
  <si>
    <t>Balatonakali Óvoda 2016. évi előirányzat-felhasználási ütemterve</t>
  </si>
  <si>
    <t>Balatonakali Önkormányzat 2016. évi előirányzat felhasználási (likviditási) ütemterve</t>
  </si>
  <si>
    <t>mód./eredeti előirány. (%)</t>
  </si>
  <si>
    <t>1.1.3. Béren kívüli juttatások</t>
  </si>
  <si>
    <t>1.1.4. Közlekedési költségtérítés</t>
  </si>
  <si>
    <t>1.1.2. Céljuttatás, projekt prémium</t>
  </si>
  <si>
    <t>1.1.5. Közlekedési költségtérítés</t>
  </si>
  <si>
    <t>Belföldi értékpapírok kiadásai</t>
  </si>
  <si>
    <t>8.3</t>
  </si>
  <si>
    <t>B812</t>
  </si>
  <si>
    <t>Államháztartáson belüli megelőlegezések visszafizetése</t>
  </si>
  <si>
    <t>Helyi önkormányzatok kiegészítő támogatásai (bérkompenzáció)</t>
  </si>
  <si>
    <t>Működési célú költségvetési támogatások és kiegészítő támogatások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</si>
  <si>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</si>
  <si>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</si>
  <si>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</si>
  <si>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</si>
  <si>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</si>
  <si>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Összes finanszírozási bevétel</t>
  </si>
  <si>
    <t>Összes finanszírozási kiadás</t>
  </si>
  <si>
    <t>2017. évi előirányzat</t>
  </si>
  <si>
    <t>1.1.6 Egyéb költségtérítések</t>
  </si>
  <si>
    <t>K1110</t>
  </si>
  <si>
    <t>1.1.7. Foglalkoztatottak egyéb személyi juttatásai</t>
  </si>
  <si>
    <t>Biztosító által fizetett kártérítés</t>
  </si>
  <si>
    <t>Egyéb tárgyi eszközök értékesítése</t>
  </si>
  <si>
    <t>Forgatási célú belföldi értékpapírok beváltása</t>
  </si>
  <si>
    <t>B411</t>
  </si>
  <si>
    <t>3.2.3 Egyéb áruhasználati és szolgáltatási adók</t>
  </si>
  <si>
    <t>3.5.2 Egyéb dologi kiadások</t>
  </si>
  <si>
    <t xml:space="preserve">Általános forgalmi adó visszatérítése </t>
  </si>
  <si>
    <t>B407</t>
  </si>
  <si>
    <t xml:space="preserve">Kamatbevételek </t>
  </si>
  <si>
    <t xml:space="preserve">Egyéb működési bevételek </t>
  </si>
  <si>
    <t>4.9</t>
  </si>
  <si>
    <t>Utak felújítása</t>
  </si>
  <si>
    <t>Konyhai vizesblokk felújítása</t>
  </si>
  <si>
    <t>3 db strandi öltöző felújítása</t>
  </si>
  <si>
    <t>Parti sétány összekötő szakasz felújítása</t>
  </si>
  <si>
    <t>műszaki kiszolgáló út melleti kerítés csere</t>
  </si>
  <si>
    <t>műszaki kapu főbejárat, belső kapu</t>
  </si>
  <si>
    <t>sétaút burkolása, pormentesítése</t>
  </si>
  <si>
    <t>vízi eszköz kölcsönző stég, horgász stég</t>
  </si>
  <si>
    <t>pormentesítő locsoló telepítése</t>
  </si>
  <si>
    <t>virágos felületek bővítése</t>
  </si>
  <si>
    <t>párakapuk telepítése</t>
  </si>
  <si>
    <t>parti sétány</t>
  </si>
  <si>
    <t>Balatonakali Önkormányzat 2017. évi felhalmozási kiadásai feladatonként/célonként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</si>
  <si>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</si>
  <si>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</si>
  <si>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</si>
  <si>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</si>
  <si>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</si>
  <si>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</si>
  <si>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kisteherautó</t>
  </si>
  <si>
    <t>Mandulás gondozása</t>
  </si>
  <si>
    <t>szeméttároló fém betéttel 6 db</t>
  </si>
  <si>
    <t>szeméttároló csikktartós 2 db</t>
  </si>
  <si>
    <t>mérőkerék, lézeres mérő</t>
  </si>
  <si>
    <t xml:space="preserve">Forgószék 2 db </t>
  </si>
  <si>
    <t>Kétfunkciós lábgép</t>
  </si>
  <si>
    <t>Elektromos lombfújó</t>
  </si>
  <si>
    <t>Szelektív hulladékgyűjtő 4 db</t>
  </si>
  <si>
    <t>Parti sétány szélesítése</t>
  </si>
  <si>
    <t>Villamos mérési hely kiépítése strandi átemelő</t>
  </si>
  <si>
    <t>könyvtári eszközök</t>
  </si>
  <si>
    <t>Hang- és fénytechnika Fő tér</t>
  </si>
  <si>
    <t>Kültéri dohányzó asztal</t>
  </si>
  <si>
    <t>Mini led projektor</t>
  </si>
  <si>
    <t>Dobogó rendezvényekhez</t>
  </si>
  <si>
    <t>Mikrofon</t>
  </si>
  <si>
    <t>Talajvédelmi terv</t>
  </si>
  <si>
    <t>Település arculati kézikönyv</t>
  </si>
  <si>
    <t>Terület előkészítés költsége TOP-2.1.3-15-VE1-2016-00011</t>
  </si>
  <si>
    <t>Blackview A8 Dual SIM okostelefon</t>
  </si>
  <si>
    <t>kézikocsi</t>
  </si>
  <si>
    <t>hűtőszekrény (hátsó pénztár)</t>
  </si>
  <si>
    <t xml:space="preserve">napernyő, napozóágy </t>
  </si>
  <si>
    <t>vízibicikli, túrakenu, kajak</t>
  </si>
  <si>
    <t>vízre segítő kerekesszék</t>
  </si>
  <si>
    <r>
      <t xml:space="preserve">2017. évi mód.előir. </t>
    </r>
    <r>
      <rPr>
        <sz val="7"/>
        <rFont val="Times New Roman"/>
        <family val="1"/>
        <charset val="238"/>
      </rPr>
      <t>(2017.IX.)</t>
    </r>
  </si>
  <si>
    <t>Kamatbevételek</t>
  </si>
  <si>
    <t>1.4.</t>
  </si>
  <si>
    <t>Balatonakali Önkormányzat 2017. évi költségvetési összevont főösszesítő</t>
  </si>
  <si>
    <t>Balatonakali Önkormányzat 2017. évi összevont működési kiadásai,</t>
  </si>
  <si>
    <t>Balatonakali Önkormányzat 2017. évi összevont működési bevételei</t>
  </si>
  <si>
    <t>3.1 Önkormányzati hivatal működési támogatása</t>
  </si>
  <si>
    <t xml:space="preserve">3.2 Településüzemeltetés támogatása </t>
  </si>
  <si>
    <t>3.3 Egyéb kötelező feladat ellátása</t>
  </si>
  <si>
    <t>3.4 Üdülőhelyi feladatok</t>
  </si>
  <si>
    <t>3.5 Lakott külterülettel kapcsolatos feladatok támogatása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</si>
  <si>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</si>
  <si>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</si>
  <si>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</si>
  <si>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</si>
  <si>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3.10 Gyermekétkeztetés támogatása</t>
  </si>
  <si>
    <t>3.11 Hozzájárulás a pénzbeli szociális ellátáshoz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</si>
  <si>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</si>
  <si>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</si>
  <si>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</si>
  <si>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3.15 Elszámolásból származó bevétel</t>
  </si>
  <si>
    <t>Finanszírozási bevételek</t>
  </si>
  <si>
    <t>Balatonakali Önkormányzat 2017. évi összevont költségvetés kormányzati funkciónként</t>
  </si>
  <si>
    <t>Bevétel 2017. évi előirányzat</t>
  </si>
  <si>
    <t>Bevétel 2017. évi mód. előir.</t>
  </si>
  <si>
    <t>Kiadás 2017. évi előirányzat</t>
  </si>
  <si>
    <t>Kiadás 2017. évi mód. előir.</t>
  </si>
  <si>
    <t>066020 Város és községgazdálkodási egyéb szolgáltatások</t>
  </si>
  <si>
    <t>Balatonakali Önkormányzat 2017. évi összevont általános és céltartaléka</t>
  </si>
  <si>
    <t>2017. évi támogatása</t>
  </si>
  <si>
    <t>Működési célú költségvetési támogatások (béremelésből származó kompenzáció)</t>
  </si>
  <si>
    <t>Rákóczi Szövetség</t>
  </si>
  <si>
    <t>Kommandói Általános Iskola</t>
  </si>
  <si>
    <t>Veszprém a Kereszténységért Alapítvány</t>
  </si>
  <si>
    <t>Civil szervezetek tagdíjai</t>
  </si>
  <si>
    <t>Országos Mentőszolgálat Alapítvány</t>
  </si>
  <si>
    <t>BÜTE</t>
  </si>
  <si>
    <t>2017. évi eredeti előirányzat</t>
  </si>
  <si>
    <t xml:space="preserve">2019. évi eredeti előirányzat </t>
  </si>
  <si>
    <t>2020. évi eredeti előirányzat</t>
  </si>
  <si>
    <t xml:space="preserve">2018. évi eredeti előirányzat </t>
  </si>
  <si>
    <t xml:space="preserve">III. </t>
  </si>
  <si>
    <t>2017. évi</t>
  </si>
  <si>
    <t>2017. évi kiadásai kiemelt előirányzatonként</t>
  </si>
  <si>
    <t>Tartalék</t>
  </si>
  <si>
    <t>066020 Város és községgazdálkodás</t>
  </si>
  <si>
    <t>041140 Területfejlesztési és területrendezési helyi feladatok</t>
  </si>
  <si>
    <t>9.3</t>
  </si>
  <si>
    <r>
      <t xml:space="preserve">2017. évi mód.előir. </t>
    </r>
    <r>
      <rPr>
        <sz val="7"/>
        <rFont val="Times New Roman"/>
        <family val="1"/>
        <charset val="238"/>
      </rPr>
      <t>(2017.XI.)</t>
    </r>
  </si>
  <si>
    <t>Lakossági víz- és csatornaszolgáltatás támogatása</t>
  </si>
  <si>
    <t>Kővágóörsi Önkéntes Tűzoltó Egyesület</t>
  </si>
  <si>
    <t>Építészeti és közjóléti koncepcióterv</t>
  </si>
  <si>
    <t>számológép</t>
  </si>
  <si>
    <t>Sport öltöző kerítés, járda</t>
  </si>
  <si>
    <t>Sportöltöző berendezés</t>
  </si>
  <si>
    <t>Óvoda infrastruktúrális fejlesztése (műszaki terv)</t>
  </si>
  <si>
    <t>Nokia 3 SS 16 GB Matte black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</si>
  <si>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</si>
  <si>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</si>
  <si>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</si>
  <si>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</si>
  <si>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</si>
  <si>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</si>
  <si>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</si>
  <si>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</si>
  <si>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</si>
  <si>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</si>
  <si>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</si>
  <si>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</si>
  <si>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</si>
  <si>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Zánkai és Térsége Oktatási Intézményi Társulás - bölcsödei ellátás</t>
  </si>
  <si>
    <t>2017. évi módosított előirányzat</t>
  </si>
  <si>
    <r>
      <t xml:space="preserve">mód.előir. </t>
    </r>
    <r>
      <rPr>
        <sz val="8"/>
        <rFont val="Times New Roman"/>
        <family val="1"/>
        <charset val="238"/>
      </rPr>
      <t>(2017.XI.)</t>
    </r>
  </si>
  <si>
    <t>Értékpapírok vásárlása</t>
  </si>
  <si>
    <t>az …./2017. (XI..) önkormányzati rendelethez</t>
  </si>
  <si>
    <t>7. melléklet folytatása</t>
  </si>
  <si>
    <t>10. melléklet folytatása</t>
  </si>
  <si>
    <t>Szennyvízakna rekonstrukció</t>
  </si>
  <si>
    <t>57.</t>
  </si>
  <si>
    <t>CS-413 hangoszlop</t>
  </si>
  <si>
    <t>58.</t>
  </si>
  <si>
    <t xml:space="preserve">Magasnyomású mosó K2 </t>
  </si>
  <si>
    <t>59.</t>
  </si>
  <si>
    <t>Haarstadt partisátor</t>
  </si>
  <si>
    <r>
      <t xml:space="preserve">2017. évi mód.előir. </t>
    </r>
    <r>
      <rPr>
        <sz val="7"/>
        <rFont val="Times New Roman"/>
        <family val="1"/>
        <charset val="238"/>
      </rPr>
      <t>(2017.X.04.)</t>
    </r>
  </si>
  <si>
    <r>
      <t xml:space="preserve">mód.előir. </t>
    </r>
    <r>
      <rPr>
        <sz val="8"/>
        <rFont val="Times New Roman"/>
        <family val="1"/>
        <charset val="238"/>
      </rPr>
      <t>(2017.X.04.)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</si>
</sst>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5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3" borderId="59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9" xfId="0" applyNumberFormat="1" applyFont="1" applyBorder="1" applyAlignment="1">
      <alignment horizontal="center" vertical="center"/>
    </xf>
    <xf numFmtId="0" fontId="2" fillId="0" borderId="163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8" fillId="0" borderId="17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30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1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197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199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198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171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vertical="center"/>
    </xf>
    <xf numFmtId="49" fontId="2" fillId="0" borderId="127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9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1" xfId="0" applyNumberFormat="1" applyFont="1" applyFill="1" applyBorder="1" applyAlignment="1">
      <alignment horizontal="right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99" xfId="0" applyNumberFormat="1" applyFont="1" applyBorder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30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0" fontId="2" fillId="0" borderId="141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3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9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4" fillId="0" borderId="50" xfId="0" applyNumberFormat="1" applyFont="1" applyBorder="1" applyAlignment="1">
      <alignment horizontal="right" vertical="center" wrapText="1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3" fontId="2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1" fillId="0" borderId="111" xfId="0" applyFont="1" applyBorder="1"/>
    <xf numFmtId="3" fontId="2" fillId="0" borderId="205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7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83" xfId="0" applyFont="1" applyBorder="1" applyAlignment="1">
      <alignment vertical="center"/>
    </xf>
    <xf numFmtId="3" fontId="2" fillId="0" borderId="208" xfId="0" applyNumberFormat="1" applyFont="1" applyBorder="1" applyAlignment="1">
      <alignment horizontal="right" vertical="center"/>
    </xf>
    <xf numFmtId="0" fontId="2" fillId="0" borderId="210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04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153" xfId="0" applyNumberFormat="1" applyFont="1" applyBorder="1" applyAlignment="1">
      <alignment vertical="center" wrapText="1"/>
    </xf>
    <xf numFmtId="9" fontId="2" fillId="0" borderId="154" xfId="0" applyNumberFormat="1" applyFont="1" applyBorder="1" applyAlignment="1">
      <alignment vertical="center" wrapText="1"/>
    </xf>
    <xf numFmtId="9" fontId="2" fillId="0" borderId="155" xfId="0" applyNumberFormat="1" applyFont="1" applyBorder="1" applyAlignment="1">
      <alignment vertical="center" wrapText="1"/>
    </xf>
    <xf numFmtId="9" fontId="2" fillId="0" borderId="38" xfId="0" applyNumberFormat="1" applyFont="1" applyBorder="1" applyAlignment="1">
      <alignment vertical="center" wrapText="1"/>
    </xf>
    <xf numFmtId="9" fontId="2" fillId="0" borderId="27" xfId="0" applyNumberFormat="1" applyFont="1" applyBorder="1" applyAlignment="1">
      <alignment vertical="center" wrapText="1"/>
    </xf>
    <xf numFmtId="9" fontId="2" fillId="0" borderId="157" xfId="0" applyNumberFormat="1" applyFont="1" applyBorder="1" applyAlignment="1">
      <alignment vertical="center" wrapText="1"/>
    </xf>
    <xf numFmtId="9" fontId="6" fillId="0" borderId="42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9" fontId="7" fillId="7" borderId="28" xfId="0" applyNumberFormat="1" applyFont="1" applyFill="1" applyBorder="1" applyAlignment="1">
      <alignment vertical="center" wrapText="1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right"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4" xfId="0" applyNumberFormat="1" applyFont="1" applyBorder="1" applyAlignment="1">
      <alignment vertical="center" wrapText="1"/>
    </xf>
    <xf numFmtId="3" fontId="2" fillId="0" borderId="216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3" fontId="2" fillId="0" borderId="218" xfId="0" applyNumberFormat="1" applyFont="1" applyBorder="1" applyAlignment="1">
      <alignment horizontal="right" vertical="center" wrapText="1"/>
    </xf>
    <xf numFmtId="9" fontId="2" fillId="0" borderId="217" xfId="0" applyNumberFormat="1" applyFont="1" applyBorder="1" applyAlignment="1">
      <alignment horizontal="right" vertical="center" wrapText="1"/>
    </xf>
    <xf numFmtId="3" fontId="2" fillId="0" borderId="219" xfId="0" applyNumberFormat="1" applyFont="1" applyBorder="1" applyAlignment="1">
      <alignment horizontal="right" vertical="center" wrapText="1"/>
    </xf>
    <xf numFmtId="9" fontId="2" fillId="0" borderId="220" xfId="0" applyNumberFormat="1" applyFont="1" applyBorder="1" applyAlignment="1">
      <alignment horizontal="right" vertical="center" wrapText="1"/>
    </xf>
    <xf numFmtId="0" fontId="2" fillId="0" borderId="212" xfId="0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 wrapText="1"/>
    </xf>
    <xf numFmtId="3" fontId="2" fillId="0" borderId="222" xfId="0" applyNumberFormat="1" applyFont="1" applyBorder="1" applyAlignment="1">
      <alignment horizontal="right" vertical="center" wrapText="1"/>
    </xf>
    <xf numFmtId="3" fontId="2" fillId="0" borderId="117" xfId="0" applyNumberFormat="1" applyFont="1" applyBorder="1" applyAlignment="1">
      <alignment vertical="center"/>
    </xf>
    <xf numFmtId="9" fontId="2" fillId="0" borderId="32" xfId="0" applyNumberFormat="1" applyFont="1" applyFill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3" fontId="2" fillId="0" borderId="208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vertical="center"/>
    </xf>
    <xf numFmtId="9" fontId="2" fillId="0" borderId="198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227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3" fontId="2" fillId="0" borderId="229" xfId="0" applyNumberFormat="1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9" fontId="2" fillId="0" borderId="191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230" xfId="0" applyNumberFormat="1" applyFont="1" applyBorder="1" applyAlignment="1">
      <alignment horizontal="right" vertical="center"/>
    </xf>
    <xf numFmtId="9" fontId="2" fillId="0" borderId="202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vertical="center"/>
    </xf>
    <xf numFmtId="4" fontId="2" fillId="0" borderId="83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4" fontId="2" fillId="0" borderId="149" xfId="0" applyNumberFormat="1" applyFont="1" applyBorder="1" applyAlignment="1">
      <alignment horizontal="right" vertical="center"/>
    </xf>
    <xf numFmtId="165" fontId="2" fillId="0" borderId="165" xfId="0" applyNumberFormat="1" applyFont="1" applyBorder="1" applyAlignment="1">
      <alignment horizontal="right" vertical="center"/>
    </xf>
    <xf numFmtId="0" fontId="2" fillId="0" borderId="231" xfId="0" applyFont="1" applyBorder="1" applyAlignment="1">
      <alignment vertical="center"/>
    </xf>
    <xf numFmtId="3" fontId="2" fillId="0" borderId="224" xfId="0" applyNumberFormat="1" applyFont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5" xfId="0" applyFont="1" applyBorder="1" applyAlignment="1">
      <alignment vertical="center"/>
    </xf>
    <xf numFmtId="165" fontId="2" fillId="0" borderId="125" xfId="0" applyNumberFormat="1" applyFont="1" applyBorder="1" applyAlignment="1">
      <alignment horizontal="right"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223" xfId="0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3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56" xfId="0" applyNumberFormat="1" applyFont="1" applyBorder="1" applyAlignment="1">
      <alignment horizontal="right" vertical="center"/>
    </xf>
    <xf numFmtId="3" fontId="2" fillId="0" borderId="236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9" fontId="5" fillId="0" borderId="122" xfId="0" applyNumberFormat="1" applyFont="1" applyBorder="1" applyAlignment="1">
      <alignment vertical="center"/>
    </xf>
    <xf numFmtId="9" fontId="2" fillId="0" borderId="120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0" fontId="2" fillId="0" borderId="161" xfId="0" applyFont="1" applyBorder="1" applyAlignment="1">
      <alignment horizontal="center" vertical="center" wrapText="1"/>
    </xf>
    <xf numFmtId="3" fontId="2" fillId="0" borderId="240" xfId="0" applyNumberFormat="1" applyFont="1" applyBorder="1" applyAlignment="1">
      <alignment horizontal="right" vertical="center"/>
    </xf>
    <xf numFmtId="3" fontId="7" fillId="0" borderId="23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41" xfId="0" applyNumberFormat="1" applyFont="1" applyBorder="1" applyAlignment="1">
      <alignment horizontal="right" vertical="center"/>
    </xf>
    <xf numFmtId="3" fontId="7" fillId="0" borderId="242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4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right" vertical="center"/>
    </xf>
    <xf numFmtId="0" fontId="2" fillId="0" borderId="165" xfId="0" applyFont="1" applyBorder="1" applyAlignment="1">
      <alignment horizontal="center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0" borderId="244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vertical="center"/>
    </xf>
    <xf numFmtId="3" fontId="7" fillId="2" borderId="168" xfId="0" applyNumberFormat="1" applyFont="1" applyFill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245" xfId="0" applyNumberFormat="1" applyFont="1" applyBorder="1" applyAlignment="1">
      <alignment horizontal="right" vertical="center" wrapText="1"/>
    </xf>
    <xf numFmtId="9" fontId="7" fillId="0" borderId="11" xfId="0" applyNumberFormat="1" applyFont="1" applyBorder="1" applyAlignment="1">
      <alignment horizontal="right" vertical="center"/>
    </xf>
    <xf numFmtId="9" fontId="2" fillId="0" borderId="11" xfId="0" applyNumberFormat="1" applyFont="1" applyBorder="1" applyAlignment="1">
      <alignment horizontal="right" vertical="center"/>
    </xf>
    <xf numFmtId="9" fontId="6" fillId="0" borderId="11" xfId="0" applyNumberFormat="1" applyFont="1" applyBorder="1" applyAlignment="1">
      <alignment horizontal="right" vertical="center"/>
    </xf>
    <xf numFmtId="9" fontId="6" fillId="0" borderId="230" xfId="0" applyNumberFormat="1" applyFont="1" applyBorder="1" applyAlignment="1">
      <alignment horizontal="right" vertical="center"/>
    </xf>
    <xf numFmtId="9" fontId="7" fillId="0" borderId="46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2" fillId="0" borderId="246" xfId="0" applyNumberFormat="1" applyFont="1" applyBorder="1" applyAlignment="1">
      <alignment horizontal="right" vertical="center"/>
    </xf>
    <xf numFmtId="3" fontId="2" fillId="0" borderId="247" xfId="0" applyNumberFormat="1" applyFont="1" applyBorder="1" applyAlignment="1">
      <alignment horizontal="right" vertical="center"/>
    </xf>
    <xf numFmtId="3" fontId="2" fillId="0" borderId="24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249" xfId="0" applyFont="1" applyBorder="1" applyAlignment="1">
      <alignment horizontal="center" vertical="center"/>
    </xf>
    <xf numFmtId="3" fontId="2" fillId="0" borderId="250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3" borderId="251" xfId="0" applyNumberFormat="1" applyFont="1" applyFill="1" applyBorder="1" applyAlignment="1">
      <alignment vertical="center"/>
    </xf>
    <xf numFmtId="3" fontId="2" fillId="3" borderId="251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3" fontId="2" fillId="0" borderId="252" xfId="0" applyNumberFormat="1" applyFont="1" applyBorder="1" applyAlignment="1">
      <alignment horizontal="right" vertical="center"/>
    </xf>
    <xf numFmtId="3" fontId="2" fillId="0" borderId="253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horizontal="justify" vertical="center"/>
    </xf>
    <xf numFmtId="0" fontId="2" fillId="0" borderId="163" xfId="0" applyFont="1" applyBorder="1" applyAlignment="1">
      <alignment horizontal="justify" vertical="center"/>
    </xf>
    <xf numFmtId="0" fontId="3" fillId="0" borderId="254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3" fontId="2" fillId="0" borderId="256" xfId="0" applyNumberFormat="1" applyFont="1" applyBorder="1" applyAlignment="1">
      <alignment horizontal="right" vertical="center" wrapText="1"/>
    </xf>
    <xf numFmtId="9" fontId="2" fillId="0" borderId="255" xfId="0" applyNumberFormat="1" applyFont="1" applyBorder="1" applyAlignment="1">
      <alignment vertical="center" wrapText="1"/>
    </xf>
    <xf numFmtId="3" fontId="2" fillId="0" borderId="25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9" fontId="22" fillId="0" borderId="14" xfId="0" applyNumberFormat="1" applyFont="1" applyBorder="1" applyAlignment="1">
      <alignment vertical="center"/>
    </xf>
    <xf numFmtId="0" fontId="22" fillId="0" borderId="0" xfId="0" applyFont="1"/>
    <xf numFmtId="9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9" fontId="22" fillId="0" borderId="14" xfId="0" applyNumberFormat="1" applyFont="1" applyFill="1" applyBorder="1" applyAlignment="1">
      <alignment vertical="center"/>
    </xf>
    <xf numFmtId="0" fontId="2" fillId="0" borderId="258" xfId="0" applyFont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149" xfId="0" applyNumberFormat="1" applyFont="1" applyBorder="1" applyAlignment="1">
      <alignment vertical="center"/>
    </xf>
    <xf numFmtId="9" fontId="2" fillId="0" borderId="147" xfId="0" applyNumberFormat="1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9" fontId="2" fillId="0" borderId="193" xfId="0" applyNumberFormat="1" applyFont="1" applyBorder="1" applyAlignment="1">
      <alignment horizontal="right" vertical="center"/>
    </xf>
    <xf numFmtId="3" fontId="2" fillId="0" borderId="23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51" xfId="0" applyNumberFormat="1" applyFont="1" applyBorder="1" applyAlignment="1">
      <alignment horizontal="right" vertical="center" wrapText="1"/>
    </xf>
    <xf numFmtId="0" fontId="2" fillId="0" borderId="56" xfId="0" applyFont="1" applyBorder="1" applyAlignment="1">
      <alignment horizontal="center" vertical="center" wrapText="1"/>
    </xf>
    <xf numFmtId="4" fontId="2" fillId="0" borderId="67" xfId="0" applyNumberFormat="1" applyFont="1" applyBorder="1" applyAlignment="1">
      <alignment horizontal="right" vertical="center"/>
    </xf>
    <xf numFmtId="165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3" fontId="4" fillId="0" borderId="131" xfId="0" applyNumberFormat="1" applyFont="1" applyBorder="1" applyAlignment="1">
      <alignment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8" xfId="0" applyFont="1" applyBorder="1" applyAlignment="1">
      <alignment horizontal="right" vertical="center"/>
    </xf>
    <xf numFmtId="0" fontId="7" fillId="0" borderId="17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25" xfId="0" applyFont="1" applyBorder="1" applyAlignment="1">
      <alignment horizontal="left" vertical="center"/>
    </xf>
    <xf numFmtId="0" fontId="5" fillId="0" borderId="226" xfId="0" applyFont="1" applyBorder="1" applyAlignment="1">
      <alignment horizontal="left" vertical="center"/>
    </xf>
    <xf numFmtId="0" fontId="5" fillId="0" borderId="22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5" xfId="0" applyFont="1" applyBorder="1" applyAlignment="1">
      <alignment horizontal="center" vertical="center"/>
    </xf>
    <xf numFmtId="0" fontId="7" fillId="0" borderId="18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18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4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232" xfId="0" applyFont="1" applyBorder="1" applyAlignment="1">
      <alignment horizontal="center" vertical="center"/>
    </xf>
    <xf numFmtId="0" fontId="2" fillId="0" borderId="233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7/K&#246;lts&#233;gvet&#233;s%202017/12017%20(II.22.)/Mell&#233;kletek%20a%202017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  <sheetName val="24.sz. melléklet"/>
      <sheetName val="25.sz. melléklet"/>
    </sheetNames>
    <sheetDataSet>
      <sheetData sheetId="0">
        <row r="2">
          <cell r="C2" t="str">
            <v>az  1 /2017. (II.22.) önkormányzati rendelethez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6">
          <cell r="G66">
            <v>49000000</v>
          </cell>
        </row>
        <row r="67">
          <cell r="G67">
            <v>29100000</v>
          </cell>
        </row>
        <row r="71">
          <cell r="G71">
            <v>200000</v>
          </cell>
        </row>
        <row r="82">
          <cell r="G82">
            <v>11529000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7.6640625" style="1" customWidth="1"/>
    <col min="3" max="6" width="9.6640625" style="1" customWidth="1"/>
  </cols>
  <sheetData>
    <row r="1" spans="1:8" s="1" customFormat="1" ht="15" customHeight="1" x14ac:dyDescent="0.25">
      <c r="B1" s="2"/>
      <c r="C1" s="2"/>
      <c r="D1" s="572"/>
      <c r="E1" s="693"/>
      <c r="F1" s="572"/>
      <c r="G1" s="2"/>
      <c r="H1" s="2" t="s">
        <v>484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3"/>
      <c r="H2" s="2" t="s">
        <v>702</v>
      </c>
    </row>
    <row r="3" spans="1:8" s="1" customFormat="1" ht="15" customHeight="1" x14ac:dyDescent="0.25">
      <c r="A3" s="4"/>
    </row>
    <row r="4" spans="1:8" s="1" customFormat="1" ht="15" customHeight="1" x14ac:dyDescent="0.25">
      <c r="A4" s="809" t="s">
        <v>631</v>
      </c>
      <c r="B4" s="809"/>
      <c r="C4" s="809"/>
      <c r="D4" s="809"/>
      <c r="E4" s="809"/>
      <c r="F4" s="809"/>
      <c r="G4" s="809"/>
      <c r="H4" s="809"/>
    </row>
    <row r="5" spans="1:8" s="1" customFormat="1" ht="15" customHeight="1" thickBot="1" x14ac:dyDescent="0.3">
      <c r="A5" s="5"/>
      <c r="B5" s="5"/>
      <c r="C5" s="5"/>
      <c r="D5" s="5"/>
      <c r="E5" s="690"/>
      <c r="F5" s="6" t="s">
        <v>233</v>
      </c>
    </row>
    <row r="6" spans="1:8" ht="51" customHeight="1" thickTop="1" x14ac:dyDescent="0.25">
      <c r="A6" s="7" t="s">
        <v>1</v>
      </c>
      <c r="B6" s="8" t="s">
        <v>2</v>
      </c>
      <c r="C6" s="9" t="s">
        <v>568</v>
      </c>
      <c r="D6" s="9" t="s">
        <v>712</v>
      </c>
      <c r="E6" s="9" t="s">
        <v>676</v>
      </c>
      <c r="F6" s="10" t="s">
        <v>550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  <c r="G7" s="15"/>
    </row>
    <row r="8" spans="1:8" ht="15" customHeight="1" thickTop="1" x14ac:dyDescent="0.25">
      <c r="A8" s="811" t="s">
        <v>10</v>
      </c>
      <c r="B8" s="812"/>
      <c r="C8" s="812"/>
      <c r="D8" s="812"/>
      <c r="E8" s="812"/>
      <c r="F8" s="813"/>
      <c r="G8" s="15"/>
    </row>
    <row r="9" spans="1:8" ht="15" customHeight="1" x14ac:dyDescent="0.25">
      <c r="A9" s="25" t="s">
        <v>11</v>
      </c>
      <c r="B9" s="16" t="s">
        <v>12</v>
      </c>
      <c r="C9" s="27">
        <f>'7.sz. melléklet'!D73+'8.sz. melléklet'!D34</f>
        <v>64409292</v>
      </c>
      <c r="D9" s="27">
        <f>'7.sz. melléklet'!E73+'8.sz. melléklet'!D34</f>
        <v>64409292</v>
      </c>
      <c r="E9" s="27">
        <f>'7.sz. melléklet'!F73+'8.sz. melléklet'!E34</f>
        <v>82389293</v>
      </c>
      <c r="F9" s="83">
        <f>E9/C9</f>
        <v>1.2791522844250485</v>
      </c>
      <c r="G9" s="15"/>
    </row>
    <row r="10" spans="1:8" ht="15" customHeight="1" x14ac:dyDescent="0.25">
      <c r="A10" s="25" t="s">
        <v>19</v>
      </c>
      <c r="B10" s="71" t="s">
        <v>15</v>
      </c>
      <c r="C10" s="72">
        <f>SUM(C11:C13)</f>
        <v>78300000</v>
      </c>
      <c r="D10" s="72">
        <f>SUM(D11:D13)</f>
        <v>78300000</v>
      </c>
      <c r="E10" s="72">
        <f>SUM(E11:E13)</f>
        <v>78300000</v>
      </c>
      <c r="F10" s="83">
        <f t="shared" ref="F10:F33" si="0">E10/C10</f>
        <v>1</v>
      </c>
      <c r="G10" s="15"/>
    </row>
    <row r="11" spans="1:8" ht="15" customHeight="1" x14ac:dyDescent="0.25">
      <c r="A11" s="298" t="s">
        <v>13</v>
      </c>
      <c r="B11" s="299" t="s">
        <v>347</v>
      </c>
      <c r="C11" s="182">
        <f>'7.sz. melléklet'!D67</f>
        <v>49000000</v>
      </c>
      <c r="D11" s="182">
        <f>'7.sz. melléklet'!E67</f>
        <v>49000000</v>
      </c>
      <c r="E11" s="182">
        <f>'7.sz. melléklet'!F67</f>
        <v>49000000</v>
      </c>
      <c r="F11" s="91">
        <f t="shared" si="0"/>
        <v>1</v>
      </c>
      <c r="G11" s="15"/>
    </row>
    <row r="12" spans="1:8" ht="15" customHeight="1" x14ac:dyDescent="0.25">
      <c r="A12" s="298" t="s">
        <v>14</v>
      </c>
      <c r="B12" s="299" t="s">
        <v>348</v>
      </c>
      <c r="C12" s="182">
        <f>'7.sz. melléklet'!D68</f>
        <v>29100000</v>
      </c>
      <c r="D12" s="182">
        <f>'7.sz. melléklet'!E68</f>
        <v>29100000</v>
      </c>
      <c r="E12" s="182">
        <f>'7.sz. melléklet'!F68</f>
        <v>29100000</v>
      </c>
      <c r="F12" s="91">
        <f t="shared" si="0"/>
        <v>1</v>
      </c>
      <c r="G12" s="15"/>
    </row>
    <row r="13" spans="1:8" ht="15" customHeight="1" x14ac:dyDescent="0.25">
      <c r="A13" s="298" t="s">
        <v>52</v>
      </c>
      <c r="B13" s="299" t="s">
        <v>357</v>
      </c>
      <c r="C13" s="182">
        <f>'7.sz. melléklet'!D72</f>
        <v>200000</v>
      </c>
      <c r="D13" s="182">
        <f>'7.sz. melléklet'!E72</f>
        <v>200000</v>
      </c>
      <c r="E13" s="182">
        <f>'7.sz. melléklet'!F72</f>
        <v>200000</v>
      </c>
      <c r="F13" s="91">
        <f t="shared" si="0"/>
        <v>1</v>
      </c>
      <c r="G13" s="15"/>
    </row>
    <row r="14" spans="1:8" ht="15" customHeight="1" x14ac:dyDescent="0.25">
      <c r="A14" s="25" t="s">
        <v>21</v>
      </c>
      <c r="B14" s="26" t="s">
        <v>20</v>
      </c>
      <c r="C14" s="27">
        <f>SUM(C15:C16)</f>
        <v>86601189</v>
      </c>
      <c r="D14" s="27">
        <f>SUM(D15:D16)</f>
        <v>88510321</v>
      </c>
      <c r="E14" s="27">
        <f>SUM(E15:E16)</f>
        <v>97621777</v>
      </c>
      <c r="F14" s="83">
        <f t="shared" si="0"/>
        <v>1.1272567747308873</v>
      </c>
      <c r="G14" s="15"/>
    </row>
    <row r="15" spans="1:8" ht="15" customHeight="1" x14ac:dyDescent="0.25">
      <c r="A15" s="17" t="s">
        <v>13</v>
      </c>
      <c r="B15" s="18" t="s">
        <v>339</v>
      </c>
      <c r="C15" s="19">
        <f>'7.sz. melléklet'!D61</f>
        <v>60001189</v>
      </c>
      <c r="D15" s="19">
        <f>'7.sz. melléklet'!E61</f>
        <v>61910321</v>
      </c>
      <c r="E15" s="19">
        <f>'7.sz. melléklet'!F61</f>
        <v>71021777</v>
      </c>
      <c r="F15" s="125">
        <f t="shared" si="0"/>
        <v>1.1836728268834806</v>
      </c>
      <c r="G15" s="15"/>
    </row>
    <row r="16" spans="1:8" ht="15" customHeight="1" x14ac:dyDescent="0.25">
      <c r="A16" s="17" t="s">
        <v>14</v>
      </c>
      <c r="B16" s="18" t="s">
        <v>394</v>
      </c>
      <c r="C16" s="19">
        <f>'7.sz. melléklet'!D64</f>
        <v>26600000</v>
      </c>
      <c r="D16" s="19">
        <f>'7.sz. melléklet'!E64</f>
        <v>26600000</v>
      </c>
      <c r="E16" s="19">
        <f>'7.sz. melléklet'!F64</f>
        <v>26600000</v>
      </c>
      <c r="F16" s="83">
        <f t="shared" si="0"/>
        <v>1</v>
      </c>
      <c r="G16" s="15"/>
    </row>
    <row r="17" spans="1:7" ht="15" customHeight="1" x14ac:dyDescent="0.25">
      <c r="A17" s="25" t="s">
        <v>23</v>
      </c>
      <c r="B17" s="26" t="s">
        <v>22</v>
      </c>
      <c r="C17" s="27">
        <f>'7.sz. melléklet'!D83</f>
        <v>11529000</v>
      </c>
      <c r="D17" s="27">
        <f>'7.sz. melléklet'!E83</f>
        <v>11529000</v>
      </c>
      <c r="E17" s="27">
        <f>'7.sz. melléklet'!F83</f>
        <v>11529000</v>
      </c>
      <c r="F17" s="83">
        <f t="shared" si="0"/>
        <v>1</v>
      </c>
      <c r="G17" s="15"/>
    </row>
    <row r="18" spans="1:7" ht="15" customHeight="1" x14ac:dyDescent="0.25">
      <c r="A18" s="25" t="s">
        <v>27</v>
      </c>
      <c r="B18" s="26" t="s">
        <v>24</v>
      </c>
      <c r="C18" s="27">
        <f>SUM(C19:C20)</f>
        <v>652747</v>
      </c>
      <c r="D18" s="27">
        <f>SUM(D19:D20)</f>
        <v>103001929</v>
      </c>
      <c r="E18" s="27">
        <f>SUM(E19:E20)</f>
        <v>103468581</v>
      </c>
      <c r="F18" s="83">
        <f t="shared" si="0"/>
        <v>158.51253395266465</v>
      </c>
      <c r="G18" s="15"/>
    </row>
    <row r="19" spans="1:7" ht="15" customHeight="1" x14ac:dyDescent="0.25">
      <c r="A19" s="17" t="s">
        <v>13</v>
      </c>
      <c r="B19" s="18" t="s">
        <v>25</v>
      </c>
      <c r="C19" s="19">
        <f>'7.sz. melléklet'!D62</f>
        <v>652747</v>
      </c>
      <c r="D19" s="19">
        <f>'7.sz. melléklet'!E62</f>
        <v>1205395</v>
      </c>
      <c r="E19" s="19">
        <f>'7.sz. melléklet'!F62</f>
        <v>1672047</v>
      </c>
      <c r="F19" s="125">
        <f t="shared" si="0"/>
        <v>2.5615544766961778</v>
      </c>
      <c r="G19" s="15"/>
    </row>
    <row r="20" spans="1:7" ht="15" customHeight="1" x14ac:dyDescent="0.25">
      <c r="A20" s="17" t="s">
        <v>14</v>
      </c>
      <c r="B20" s="18" t="s">
        <v>26</v>
      </c>
      <c r="C20" s="19">
        <f>'7.sz. melléklet'!D65</f>
        <v>0</v>
      </c>
      <c r="D20" s="19">
        <f>'7.sz. melléklet'!E65</f>
        <v>101796534</v>
      </c>
      <c r="E20" s="19">
        <f>'7.sz. melléklet'!F65</f>
        <v>101796534</v>
      </c>
      <c r="F20" s="125"/>
      <c r="G20" s="15"/>
    </row>
    <row r="21" spans="1:7" ht="15" customHeight="1" x14ac:dyDescent="0.25">
      <c r="A21" s="25" t="s">
        <v>32</v>
      </c>
      <c r="B21" s="26" t="s">
        <v>28</v>
      </c>
      <c r="C21" s="27">
        <f>SUM(C22:C23)</f>
        <v>132000</v>
      </c>
      <c r="D21" s="27">
        <f>SUM(D22:D23)</f>
        <v>4132400</v>
      </c>
      <c r="E21" s="27">
        <f>SUM(E22:E23)</f>
        <v>4182400</v>
      </c>
      <c r="F21" s="125">
        <f t="shared" si="0"/>
        <v>31.684848484848484</v>
      </c>
      <c r="G21" s="15"/>
    </row>
    <row r="22" spans="1:7" ht="15" customHeight="1" x14ac:dyDescent="0.25">
      <c r="A22" s="17" t="s">
        <v>29</v>
      </c>
      <c r="B22" s="18" t="s">
        <v>30</v>
      </c>
      <c r="C22" s="19">
        <f>'7.sz. melléklet'!D86</f>
        <v>0</v>
      </c>
      <c r="D22" s="19">
        <f>'7.sz. melléklet'!E86</f>
        <v>4000400</v>
      </c>
      <c r="E22" s="19">
        <f>'7.sz. melléklet'!F86</f>
        <v>4050400</v>
      </c>
      <c r="F22" s="125"/>
      <c r="G22" s="15"/>
    </row>
    <row r="23" spans="1:7" ht="15" customHeight="1" x14ac:dyDescent="0.25">
      <c r="A23" s="17" t="s">
        <v>14</v>
      </c>
      <c r="B23" s="18" t="s">
        <v>31</v>
      </c>
      <c r="C23" s="19">
        <f>'7.sz. melléklet'!D88</f>
        <v>132000</v>
      </c>
      <c r="D23" s="19">
        <f>'7.sz. melléklet'!E88</f>
        <v>132000</v>
      </c>
      <c r="E23" s="19">
        <f>'7.sz. melléklet'!F88</f>
        <v>132000</v>
      </c>
      <c r="F23" s="125">
        <f t="shared" si="0"/>
        <v>1</v>
      </c>
      <c r="G23" s="15"/>
    </row>
    <row r="24" spans="1:7" ht="15" customHeight="1" x14ac:dyDescent="0.25">
      <c r="A24" s="805" t="s">
        <v>33</v>
      </c>
      <c r="B24" s="805"/>
      <c r="C24" s="29">
        <f>C9+C10+C14+C17+C18+C21</f>
        <v>241624228</v>
      </c>
      <c r="D24" s="29">
        <f>D9+D10+D14+D17+D18+D21</f>
        <v>349882942</v>
      </c>
      <c r="E24" s="29">
        <f>E9+E10+E14+E17+E18+E21</f>
        <v>377491051</v>
      </c>
      <c r="F24" s="124">
        <f t="shared" si="0"/>
        <v>1.5623062890862087</v>
      </c>
      <c r="G24" s="15"/>
    </row>
    <row r="25" spans="1:7" ht="15" customHeight="1" x14ac:dyDescent="0.25">
      <c r="A25" s="810" t="s">
        <v>34</v>
      </c>
      <c r="B25" s="26" t="s">
        <v>35</v>
      </c>
      <c r="C25" s="807">
        <f>'7.sz. melléklet'!D92+'8.sz. melléklet'!D40</f>
        <v>81473772</v>
      </c>
      <c r="D25" s="807">
        <f>'7.sz. melléklet'!E92+'8.sz. melléklet'!D40</f>
        <v>81516833</v>
      </c>
      <c r="E25" s="807">
        <f>'7.sz. melléklet'!F92+'8.sz. melléklet'!E40</f>
        <v>81516832</v>
      </c>
      <c r="F25" s="800">
        <f t="shared" si="0"/>
        <v>1.0005285136424027</v>
      </c>
      <c r="G25" s="799"/>
    </row>
    <row r="26" spans="1:7" ht="15" customHeight="1" x14ac:dyDescent="0.25">
      <c r="A26" s="810"/>
      <c r="B26" s="26" t="s">
        <v>36</v>
      </c>
      <c r="C26" s="808"/>
      <c r="D26" s="808"/>
      <c r="E26" s="808"/>
      <c r="F26" s="800" t="e">
        <f t="shared" si="0"/>
        <v>#DIV/0!</v>
      </c>
      <c r="G26" s="799"/>
    </row>
    <row r="27" spans="1:7" ht="15" customHeight="1" x14ac:dyDescent="0.25">
      <c r="A27" s="360" t="s">
        <v>405</v>
      </c>
      <c r="B27" s="26" t="s">
        <v>476</v>
      </c>
      <c r="C27" s="490"/>
      <c r="D27" s="183">
        <f>'7.sz. melléklet'!E93</f>
        <v>205993</v>
      </c>
      <c r="E27" s="490">
        <f>'7.sz. melléklet'!F93</f>
        <v>222485</v>
      </c>
      <c r="F27" s="361"/>
      <c r="G27" s="333"/>
    </row>
    <row r="28" spans="1:7" ht="15" customHeight="1" x14ac:dyDescent="0.25">
      <c r="A28" s="323" t="s">
        <v>38</v>
      </c>
      <c r="B28" s="26" t="s">
        <v>37</v>
      </c>
      <c r="C28" s="180">
        <f>C30</f>
        <v>100000000</v>
      </c>
      <c r="D28" s="180">
        <f>SUM(D29:D31)</f>
        <v>100000000</v>
      </c>
      <c r="E28" s="180">
        <f>SUM(E29:E31)</f>
        <v>100000000</v>
      </c>
      <c r="F28" s="712">
        <f t="shared" si="0"/>
        <v>1</v>
      </c>
      <c r="G28" s="799"/>
    </row>
    <row r="29" spans="1:7" ht="15" customHeight="1" x14ac:dyDescent="0.25">
      <c r="A29" s="44" t="s">
        <v>13</v>
      </c>
      <c r="B29" s="18" t="s">
        <v>406</v>
      </c>
      <c r="C29" s="322"/>
      <c r="D29" s="322"/>
      <c r="E29" s="322"/>
      <c r="F29" s="713"/>
      <c r="G29" s="799"/>
    </row>
    <row r="30" spans="1:7" ht="15" customHeight="1" x14ac:dyDescent="0.25">
      <c r="A30" s="17" t="s">
        <v>14</v>
      </c>
      <c r="B30" s="18" t="s">
        <v>407</v>
      </c>
      <c r="C30" s="181">
        <f>'7.sz. melléklet'!D91</f>
        <v>100000000</v>
      </c>
      <c r="D30" s="181">
        <f>'7.sz. melléklet'!E91</f>
        <v>100000000</v>
      </c>
      <c r="E30" s="181">
        <f>'7.sz. melléklet'!F91</f>
        <v>100000000</v>
      </c>
      <c r="F30" s="714">
        <f t="shared" si="0"/>
        <v>1</v>
      </c>
      <c r="G30" s="15"/>
    </row>
    <row r="31" spans="1:7" ht="15" customHeight="1" x14ac:dyDescent="0.25">
      <c r="A31" s="17" t="s">
        <v>52</v>
      </c>
      <c r="B31" s="18" t="s">
        <v>408</v>
      </c>
      <c r="C31" s="181"/>
      <c r="D31" s="181"/>
      <c r="E31" s="181"/>
      <c r="F31" s="49"/>
      <c r="G31" s="15"/>
    </row>
    <row r="32" spans="1:7" ht="15" customHeight="1" x14ac:dyDescent="0.25">
      <c r="A32" s="805" t="s">
        <v>39</v>
      </c>
      <c r="B32" s="805"/>
      <c r="C32" s="29">
        <f>SUM(C25:C28)</f>
        <v>181473772</v>
      </c>
      <c r="D32" s="29">
        <f>SUM(D25:D28)</f>
        <v>181722826</v>
      </c>
      <c r="E32" s="29">
        <f>SUM(E25:E28)</f>
        <v>181739317</v>
      </c>
      <c r="F32" s="87">
        <f t="shared" si="0"/>
        <v>1.0014632693037318</v>
      </c>
      <c r="G32" s="15"/>
    </row>
    <row r="33" spans="1:8" ht="15" customHeight="1" x14ac:dyDescent="0.25">
      <c r="A33" s="806" t="s">
        <v>40</v>
      </c>
      <c r="B33" s="806"/>
      <c r="C33" s="33">
        <f>C32+C24</f>
        <v>423098000</v>
      </c>
      <c r="D33" s="33">
        <f>D32+D24</f>
        <v>531605768</v>
      </c>
      <c r="E33" s="33">
        <f>E32+E24</f>
        <v>559230368</v>
      </c>
      <c r="F33" s="179">
        <f t="shared" si="0"/>
        <v>1.3217513862036692</v>
      </c>
      <c r="G33" s="15"/>
    </row>
    <row r="34" spans="1:8" ht="15" customHeight="1" x14ac:dyDescent="0.25">
      <c r="A34" s="34"/>
      <c r="B34" s="35"/>
      <c r="C34" s="53"/>
      <c r="D34" s="53"/>
      <c r="E34" s="53"/>
      <c r="F34" s="36"/>
      <c r="G34" s="15"/>
    </row>
    <row r="35" spans="1:8" ht="15" customHeight="1" x14ac:dyDescent="0.25">
      <c r="A35" s="801" t="s">
        <v>41</v>
      </c>
      <c r="B35" s="802"/>
      <c r="C35" s="802"/>
      <c r="D35" s="802"/>
      <c r="E35" s="802"/>
      <c r="F35" s="803"/>
      <c r="G35" s="15"/>
    </row>
    <row r="36" spans="1:8" ht="15" customHeight="1" x14ac:dyDescent="0.25">
      <c r="A36" s="37" t="s">
        <v>11</v>
      </c>
      <c r="B36" s="16" t="s">
        <v>42</v>
      </c>
      <c r="C36" s="426">
        <f>'4.sz. melléklet'!D18</f>
        <v>203194136</v>
      </c>
      <c r="D36" s="426">
        <f>'4.sz. melléklet'!E18</f>
        <v>214113737</v>
      </c>
      <c r="E36" s="426">
        <f>'4.sz. melléklet'!F18</f>
        <v>234985453</v>
      </c>
      <c r="F36" s="83">
        <f t="shared" ref="F36:F42" si="1">E36/C36</f>
        <v>1.1564578467953426</v>
      </c>
      <c r="G36" s="15"/>
      <c r="H36" s="193"/>
    </row>
    <row r="37" spans="1:8" ht="15" customHeight="1" x14ac:dyDescent="0.25">
      <c r="A37" s="25" t="s">
        <v>19</v>
      </c>
      <c r="B37" s="26" t="s">
        <v>43</v>
      </c>
      <c r="C37" s="27">
        <f>'7.sz. melléklet'!D37+'7.sz. melléklet'!D44+'7.sz. melléklet'!D47+'8.sz. melléklet'!D26</f>
        <v>125353000</v>
      </c>
      <c r="D37" s="27">
        <f>'7.sz. melléklet'!E37+'7.sz. melléklet'!E44+'7.sz. melléklet'!E47+'8.sz. melléklet'!E26</f>
        <v>175578394</v>
      </c>
      <c r="E37" s="27">
        <f>'7.sz. melléklet'!F37+'7.sz. melléklet'!F44+'7.sz. melléklet'!F47+'8.sz. melléklet'!F26</f>
        <v>121648394</v>
      </c>
      <c r="F37" s="83">
        <f t="shared" si="1"/>
        <v>0.97044661077118222</v>
      </c>
      <c r="G37" s="15"/>
    </row>
    <row r="38" spans="1:8" ht="15" customHeight="1" x14ac:dyDescent="0.25">
      <c r="A38" s="25" t="s">
        <v>21</v>
      </c>
      <c r="B38" s="26" t="s">
        <v>44</v>
      </c>
      <c r="C38" s="180">
        <f>SUM(C39:C39)</f>
        <v>92341818</v>
      </c>
      <c r="D38" s="180">
        <f>SUM(D39:D39)</f>
        <v>139498598</v>
      </c>
      <c r="E38" s="180">
        <f>SUM(E39:E39)</f>
        <v>100164990</v>
      </c>
      <c r="F38" s="83">
        <f t="shared" si="1"/>
        <v>1.0847197095469789</v>
      </c>
      <c r="G38" s="15"/>
    </row>
    <row r="39" spans="1:8" ht="15" customHeight="1" x14ac:dyDescent="0.25">
      <c r="A39" s="17" t="s">
        <v>13</v>
      </c>
      <c r="B39" s="18" t="s">
        <v>45</v>
      </c>
      <c r="C39" s="19">
        <f>'7.sz. melléklet'!D36</f>
        <v>92341818</v>
      </c>
      <c r="D39" s="19">
        <f>'7.sz. melléklet'!E36</f>
        <v>139498598</v>
      </c>
      <c r="E39" s="19">
        <f>'7.sz. melléklet'!F36</f>
        <v>100164990</v>
      </c>
      <c r="F39" s="83">
        <f t="shared" si="1"/>
        <v>1.0847197095469789</v>
      </c>
      <c r="G39" s="15"/>
    </row>
    <row r="40" spans="1:8" ht="15" customHeight="1" x14ac:dyDescent="0.25">
      <c r="A40" s="805" t="s">
        <v>47</v>
      </c>
      <c r="B40" s="805"/>
      <c r="C40" s="324">
        <f>C36+C37+C38</f>
        <v>420888954</v>
      </c>
      <c r="D40" s="324">
        <f>D36+D37+D38</f>
        <v>529190729</v>
      </c>
      <c r="E40" s="324">
        <f>E36+E37+E38</f>
        <v>456798837</v>
      </c>
      <c r="F40" s="83">
        <f t="shared" si="1"/>
        <v>1.085319138596353</v>
      </c>
      <c r="G40" s="15"/>
    </row>
    <row r="41" spans="1:8" ht="15" customHeight="1" x14ac:dyDescent="0.25">
      <c r="A41" s="360" t="s">
        <v>68</v>
      </c>
      <c r="B41" s="26" t="s">
        <v>48</v>
      </c>
      <c r="C41" s="456">
        <f>SUM(C42:C43)</f>
        <v>2209046</v>
      </c>
      <c r="D41" s="456">
        <f>SUM(D42:D43)</f>
        <v>2415039</v>
      </c>
      <c r="E41" s="456">
        <f>SUM(E42:E43)</f>
        <v>102431531</v>
      </c>
      <c r="F41" s="83">
        <f t="shared" si="1"/>
        <v>46.369125405265443</v>
      </c>
      <c r="G41" s="333"/>
    </row>
    <row r="42" spans="1:8" ht="15" customHeight="1" x14ac:dyDescent="0.25">
      <c r="A42" s="501" t="s">
        <v>336</v>
      </c>
      <c r="B42" s="471" t="s">
        <v>558</v>
      </c>
      <c r="C42" s="502">
        <f>'7.sz. melléklet'!D51</f>
        <v>2209046</v>
      </c>
      <c r="D42" s="502">
        <f>'7.sz. melléklet'!E51</f>
        <v>2415039</v>
      </c>
      <c r="E42" s="502">
        <f>'7.sz. melléklet'!F51</f>
        <v>2431531</v>
      </c>
      <c r="F42" s="83">
        <f t="shared" si="1"/>
        <v>1.1007154219513764</v>
      </c>
      <c r="G42" s="493"/>
    </row>
    <row r="43" spans="1:8" ht="15" customHeight="1" x14ac:dyDescent="0.25">
      <c r="A43" s="501" t="s">
        <v>14</v>
      </c>
      <c r="B43" s="471" t="s">
        <v>555</v>
      </c>
      <c r="C43" s="502"/>
      <c r="D43" s="502"/>
      <c r="E43" s="502">
        <f>'7.sz. melléklet'!F50</f>
        <v>100000000</v>
      </c>
      <c r="F43" s="83"/>
      <c r="G43" s="493"/>
    </row>
    <row r="44" spans="1:8" s="40" customFormat="1" ht="15" customHeight="1" thickBot="1" x14ac:dyDescent="0.3">
      <c r="A44" s="804" t="s">
        <v>49</v>
      </c>
      <c r="B44" s="804"/>
      <c r="C44" s="267">
        <f>C40+C41</f>
        <v>423098000</v>
      </c>
      <c r="D44" s="267">
        <f>D40+D41</f>
        <v>531605768</v>
      </c>
      <c r="E44" s="267">
        <f>E40+E41</f>
        <v>559230368</v>
      </c>
      <c r="F44" s="268">
        <f t="shared" ref="F44" si="2">D44/C44</f>
        <v>1.2564601298044424</v>
      </c>
      <c r="G44" s="39"/>
    </row>
    <row r="45" spans="1:8" ht="13.8" thickTop="1" x14ac:dyDescent="0.25"/>
  </sheetData>
  <sheetProtection selectLockedCells="1" selectUnlockedCells="1"/>
  <mergeCells count="15">
    <mergeCell ref="A4:H4"/>
    <mergeCell ref="A24:B24"/>
    <mergeCell ref="A25:A26"/>
    <mergeCell ref="D25:D26"/>
    <mergeCell ref="A8:F8"/>
    <mergeCell ref="C25:C26"/>
    <mergeCell ref="G25:G26"/>
    <mergeCell ref="G28:G29"/>
    <mergeCell ref="F25:F26"/>
    <mergeCell ref="A35:F35"/>
    <mergeCell ref="A44:B44"/>
    <mergeCell ref="A32:B32"/>
    <mergeCell ref="A33:B33"/>
    <mergeCell ref="A40:B40"/>
    <mergeCell ref="E25:E26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workbookViewId="0"/>
  </sheetViews>
  <sheetFormatPr defaultRowHeight="13.2" x14ac:dyDescent="0.25"/>
  <cols>
    <col min="1" max="1" width="4.6640625" customWidth="1"/>
    <col min="2" max="2" width="5.6640625" style="1" customWidth="1"/>
    <col min="3" max="3" width="34.6640625" style="1" customWidth="1"/>
    <col min="4" max="7" width="10.109375" style="1" customWidth="1"/>
    <col min="8" max="8" width="4.6640625" customWidth="1"/>
    <col min="9" max="9" width="10.109375" bestFit="1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493</v>
      </c>
    </row>
    <row r="2" spans="1:8" ht="15" customHeight="1" x14ac:dyDescent="0.25">
      <c r="B2" s="3"/>
      <c r="C2" s="3"/>
      <c r="D2" s="3"/>
      <c r="E2" s="3"/>
      <c r="F2" s="3"/>
      <c r="G2" s="3"/>
      <c r="H2" s="2" t="str">
        <f>'1.sz. melléklet'!H2</f>
        <v>az …./2017. (XI..) önkormányzati rendelethez</v>
      </c>
    </row>
    <row r="4" spans="1:8" ht="15" customHeight="1" x14ac:dyDescent="0.25">
      <c r="A4" s="836" t="s">
        <v>595</v>
      </c>
      <c r="B4" s="836"/>
      <c r="C4" s="836"/>
      <c r="D4" s="836"/>
      <c r="E4" s="836"/>
      <c r="F4" s="836"/>
      <c r="G4" s="836"/>
      <c r="H4" s="836"/>
    </row>
    <row r="5" spans="1:8" ht="12.75" customHeight="1" x14ac:dyDescent="0.25">
      <c r="A5" s="483"/>
      <c r="B5" s="483"/>
      <c r="C5" s="483"/>
      <c r="D5" s="483"/>
      <c r="E5" s="483"/>
      <c r="F5" s="691"/>
      <c r="G5" s="489"/>
      <c r="H5" s="489"/>
    </row>
    <row r="6" spans="1:8" ht="15" customHeight="1" thickBot="1" x14ac:dyDescent="0.3">
      <c r="G6" s="6" t="s">
        <v>233</v>
      </c>
    </row>
    <row r="7" spans="1:8" s="40" customFormat="1" ht="34.200000000000003" thickTop="1" x14ac:dyDescent="0.25">
      <c r="B7" s="142" t="s">
        <v>139</v>
      </c>
      <c r="C7" s="143" t="s">
        <v>140</v>
      </c>
      <c r="D7" s="430" t="s">
        <v>568</v>
      </c>
      <c r="E7" s="9" t="s">
        <v>712</v>
      </c>
      <c r="F7" s="9" t="s">
        <v>676</v>
      </c>
      <c r="G7" s="503" t="s">
        <v>550</v>
      </c>
    </row>
    <row r="8" spans="1:8" s="40" customFormat="1" ht="15" customHeight="1" thickBot="1" x14ac:dyDescent="0.3">
      <c r="B8" s="144" t="s">
        <v>3</v>
      </c>
      <c r="C8" s="145" t="s">
        <v>4</v>
      </c>
      <c r="D8" s="443" t="s">
        <v>5</v>
      </c>
      <c r="E8" s="468" t="s">
        <v>6</v>
      </c>
      <c r="F8" s="468" t="s">
        <v>7</v>
      </c>
      <c r="G8" s="104" t="s">
        <v>8</v>
      </c>
    </row>
    <row r="9" spans="1:8" s="40" customFormat="1" ht="15" customHeight="1" thickTop="1" x14ac:dyDescent="0.25">
      <c r="B9" s="148" t="s">
        <v>11</v>
      </c>
      <c r="C9" s="149" t="s">
        <v>82</v>
      </c>
      <c r="D9" s="504">
        <f>SUM(D10:D23)</f>
        <v>7550000</v>
      </c>
      <c r="E9" s="504">
        <f t="shared" ref="E9:F9" si="0">SUM(E10:E23)</f>
        <v>49213054.530000001</v>
      </c>
      <c r="F9" s="504">
        <f t="shared" si="0"/>
        <v>11905007</v>
      </c>
      <c r="G9" s="509">
        <f>F9/D9</f>
        <v>1.576822119205298</v>
      </c>
    </row>
    <row r="10" spans="1:8" s="40" customFormat="1" ht="15" customHeight="1" x14ac:dyDescent="0.25">
      <c r="B10" s="17" t="s">
        <v>13</v>
      </c>
      <c r="C10" s="18" t="s">
        <v>583</v>
      </c>
      <c r="D10" s="505">
        <v>6350000</v>
      </c>
      <c r="E10" s="505">
        <v>6350000</v>
      </c>
      <c r="F10" s="505">
        <v>6350000</v>
      </c>
      <c r="G10" s="512">
        <f t="shared" ref="G10:G11" si="1">F10/D10</f>
        <v>1</v>
      </c>
    </row>
    <row r="11" spans="1:8" s="40" customFormat="1" ht="15" customHeight="1" x14ac:dyDescent="0.25">
      <c r="B11" s="17" t="s">
        <v>14</v>
      </c>
      <c r="C11" s="18" t="s">
        <v>584</v>
      </c>
      <c r="D11" s="505">
        <v>1200000</v>
      </c>
      <c r="E11" s="505">
        <v>1200000</v>
      </c>
      <c r="F11" s="505">
        <v>1200000</v>
      </c>
      <c r="G11" s="512">
        <f t="shared" si="1"/>
        <v>1</v>
      </c>
    </row>
    <row r="12" spans="1:8" s="40" customFormat="1" ht="15" customHeight="1" x14ac:dyDescent="0.25">
      <c r="B12" s="17" t="s">
        <v>53</v>
      </c>
      <c r="C12" s="313" t="s">
        <v>586</v>
      </c>
      <c r="D12" s="608">
        <v>0</v>
      </c>
      <c r="E12" s="505">
        <v>3047606.3</v>
      </c>
      <c r="F12" s="505">
        <v>3047607</v>
      </c>
      <c r="G12" s="512"/>
    </row>
    <row r="13" spans="1:8" s="40" customFormat="1" ht="15" customHeight="1" x14ac:dyDescent="0.25">
      <c r="B13" s="17" t="s">
        <v>55</v>
      </c>
      <c r="C13" s="313" t="s">
        <v>587</v>
      </c>
      <c r="D13" s="608">
        <v>0</v>
      </c>
      <c r="E13" s="505">
        <v>787400</v>
      </c>
      <c r="F13" s="505">
        <v>787400</v>
      </c>
      <c r="G13" s="512"/>
    </row>
    <row r="14" spans="1:8" s="40" customFormat="1" ht="15" customHeight="1" x14ac:dyDescent="0.25">
      <c r="B14" s="17" t="s">
        <v>52</v>
      </c>
      <c r="C14" s="313" t="s">
        <v>585</v>
      </c>
      <c r="D14" s="608">
        <v>0</v>
      </c>
      <c r="E14" s="505">
        <v>15239839.98</v>
      </c>
      <c r="F14" s="505">
        <v>0</v>
      </c>
      <c r="G14" s="774"/>
    </row>
    <row r="15" spans="1:8" s="40" customFormat="1" ht="15" customHeight="1" x14ac:dyDescent="0.25">
      <c r="B15" s="17" t="s">
        <v>56</v>
      </c>
      <c r="C15" s="313" t="s">
        <v>588</v>
      </c>
      <c r="D15" s="608">
        <v>0</v>
      </c>
      <c r="E15" s="505">
        <v>2285746</v>
      </c>
      <c r="F15" s="505">
        <v>0</v>
      </c>
      <c r="G15" s="774"/>
    </row>
    <row r="16" spans="1:8" s="40" customFormat="1" ht="15" customHeight="1" x14ac:dyDescent="0.25">
      <c r="B16" s="17" t="s">
        <v>58</v>
      </c>
      <c r="C16" s="313" t="s">
        <v>589</v>
      </c>
      <c r="D16" s="608">
        <v>0</v>
      </c>
      <c r="E16" s="505">
        <v>3809968.25</v>
      </c>
      <c r="F16" s="505">
        <v>0</v>
      </c>
      <c r="G16" s="774"/>
    </row>
    <row r="17" spans="2:12" s="40" customFormat="1" ht="15" customHeight="1" x14ac:dyDescent="0.25">
      <c r="B17" s="17" t="s">
        <v>78</v>
      </c>
      <c r="C17" s="313" t="s">
        <v>590</v>
      </c>
      <c r="D17" s="608">
        <v>0</v>
      </c>
      <c r="E17" s="505">
        <v>10433324</v>
      </c>
      <c r="F17" s="505">
        <v>0</v>
      </c>
      <c r="G17" s="774"/>
    </row>
    <row r="18" spans="2:12" s="40" customFormat="1" ht="15" customHeight="1" x14ac:dyDescent="0.25">
      <c r="B18" s="17" t="s">
        <v>87</v>
      </c>
      <c r="C18" s="313" t="s">
        <v>591</v>
      </c>
      <c r="D18" s="608">
        <v>0</v>
      </c>
      <c r="E18" s="505">
        <v>762000</v>
      </c>
      <c r="F18" s="505">
        <v>0</v>
      </c>
      <c r="G18" s="774"/>
    </row>
    <row r="19" spans="2:12" s="40" customFormat="1" ht="15" customHeight="1" x14ac:dyDescent="0.25">
      <c r="B19" s="17" t="s">
        <v>88</v>
      </c>
      <c r="C19" s="313" t="s">
        <v>592</v>
      </c>
      <c r="D19" s="608">
        <v>0</v>
      </c>
      <c r="E19" s="505">
        <v>1270000</v>
      </c>
      <c r="F19" s="505">
        <v>0</v>
      </c>
      <c r="G19" s="774"/>
    </row>
    <row r="20" spans="2:12" s="40" customFormat="1" ht="15" customHeight="1" x14ac:dyDescent="0.25">
      <c r="B20" s="17" t="s">
        <v>89</v>
      </c>
      <c r="C20" s="313" t="s">
        <v>593</v>
      </c>
      <c r="D20" s="608">
        <v>0</v>
      </c>
      <c r="E20" s="505">
        <v>381000</v>
      </c>
      <c r="F20" s="505">
        <v>0</v>
      </c>
      <c r="G20" s="774"/>
    </row>
    <row r="21" spans="2:12" s="40" customFormat="1" ht="15" customHeight="1" x14ac:dyDescent="0.25">
      <c r="B21" s="17" t="s">
        <v>90</v>
      </c>
      <c r="C21" s="313" t="s">
        <v>594</v>
      </c>
      <c r="D21" s="608">
        <v>0</v>
      </c>
      <c r="E21" s="505">
        <v>3646170</v>
      </c>
      <c r="F21" s="505">
        <v>0</v>
      </c>
      <c r="G21" s="774"/>
    </row>
    <row r="22" spans="2:12" s="40" customFormat="1" ht="15" customHeight="1" x14ac:dyDescent="0.25">
      <c r="B22" s="17" t="s">
        <v>91</v>
      </c>
      <c r="C22" s="773" t="s">
        <v>683</v>
      </c>
      <c r="D22" s="608">
        <v>0</v>
      </c>
      <c r="E22" s="505">
        <v>0</v>
      </c>
      <c r="F22" s="505">
        <v>520000</v>
      </c>
      <c r="G22" s="512"/>
    </row>
    <row r="23" spans="2:12" s="40" customFormat="1" ht="15" customHeight="1" x14ac:dyDescent="0.25">
      <c r="B23" s="17" t="s">
        <v>92</v>
      </c>
      <c r="C23" s="310" t="s">
        <v>705</v>
      </c>
      <c r="D23" s="608">
        <v>0</v>
      </c>
      <c r="E23" s="505">
        <v>0</v>
      </c>
      <c r="F23" s="505">
        <v>0</v>
      </c>
      <c r="G23" s="512"/>
    </row>
    <row r="24" spans="2:12" s="40" customFormat="1" ht="15" customHeight="1" x14ac:dyDescent="0.25">
      <c r="B24" s="148" t="s">
        <v>19</v>
      </c>
      <c r="C24" s="149" t="s">
        <v>83</v>
      </c>
      <c r="D24" s="504">
        <f>SUM(D25:D91)</f>
        <v>103283000</v>
      </c>
      <c r="E24" s="504">
        <f t="shared" ref="E24:F24" si="2">SUM(E25:E91)</f>
        <v>111845339</v>
      </c>
      <c r="F24" s="504">
        <f t="shared" si="2"/>
        <v>109443387.23</v>
      </c>
      <c r="G24" s="509">
        <f t="shared" ref="G24:G48" si="3">F24/D24</f>
        <v>1.0596457038428395</v>
      </c>
      <c r="K24" s="172"/>
    </row>
    <row r="25" spans="2:12" s="40" customFormat="1" ht="15" customHeight="1" x14ac:dyDescent="0.25">
      <c r="B25" s="17" t="s">
        <v>13</v>
      </c>
      <c r="C25" s="18" t="s">
        <v>596</v>
      </c>
      <c r="D25" s="505">
        <v>29000</v>
      </c>
      <c r="E25" s="505">
        <v>29000</v>
      </c>
      <c r="F25" s="505">
        <v>29000</v>
      </c>
      <c r="G25" s="510">
        <f t="shared" si="3"/>
        <v>1</v>
      </c>
      <c r="I25" s="172"/>
    </row>
    <row r="26" spans="2:12" s="40" customFormat="1" ht="15" customHeight="1" x14ac:dyDescent="0.25">
      <c r="B26" s="17" t="s">
        <v>14</v>
      </c>
      <c r="C26" s="18" t="s">
        <v>597</v>
      </c>
      <c r="D26" s="505">
        <v>225000</v>
      </c>
      <c r="E26" s="505">
        <v>225000</v>
      </c>
      <c r="F26" s="505">
        <v>225000</v>
      </c>
      <c r="G26" s="510">
        <f t="shared" si="3"/>
        <v>1</v>
      </c>
      <c r="I26" s="172"/>
    </row>
    <row r="27" spans="2:12" s="40" customFormat="1" ht="15" customHeight="1" x14ac:dyDescent="0.25">
      <c r="B27" s="17" t="s">
        <v>52</v>
      </c>
      <c r="C27" s="18" t="s">
        <v>598</v>
      </c>
      <c r="D27" s="505">
        <v>60000</v>
      </c>
      <c r="E27" s="505">
        <v>60000</v>
      </c>
      <c r="F27" s="505">
        <v>60000</v>
      </c>
      <c r="G27" s="510">
        <f t="shared" si="3"/>
        <v>1</v>
      </c>
      <c r="I27" s="172"/>
    </row>
    <row r="28" spans="2:12" s="40" customFormat="1" ht="15" customHeight="1" x14ac:dyDescent="0.25">
      <c r="B28" s="17" t="s">
        <v>53</v>
      </c>
      <c r="C28" s="18" t="s">
        <v>480</v>
      </c>
      <c r="D28" s="505">
        <v>64000</v>
      </c>
      <c r="E28" s="505">
        <v>64000</v>
      </c>
      <c r="F28" s="505">
        <v>49000</v>
      </c>
      <c r="G28" s="575">
        <f t="shared" si="3"/>
        <v>0.765625</v>
      </c>
      <c r="I28" s="172"/>
    </row>
    <row r="29" spans="2:12" s="40" customFormat="1" ht="15" customHeight="1" x14ac:dyDescent="0.25">
      <c r="B29" s="17" t="s">
        <v>55</v>
      </c>
      <c r="C29" s="18" t="s">
        <v>537</v>
      </c>
      <c r="D29" s="505">
        <v>1270000</v>
      </c>
      <c r="E29" s="505">
        <v>1270000</v>
      </c>
      <c r="F29" s="505">
        <v>1270000</v>
      </c>
      <c r="G29" s="510">
        <f t="shared" si="3"/>
        <v>1</v>
      </c>
      <c r="I29" s="172"/>
    </row>
    <row r="30" spans="2:12" s="40" customFormat="1" ht="15" customHeight="1" x14ac:dyDescent="0.25">
      <c r="B30" s="17" t="s">
        <v>56</v>
      </c>
      <c r="C30" s="18" t="s">
        <v>538</v>
      </c>
      <c r="D30" s="505">
        <v>16177000</v>
      </c>
      <c r="E30" s="505">
        <v>16177000</v>
      </c>
      <c r="F30" s="505">
        <v>0</v>
      </c>
      <c r="G30" s="510">
        <f t="shared" si="3"/>
        <v>0</v>
      </c>
      <c r="I30" s="172"/>
    </row>
    <row r="31" spans="2:12" s="40" customFormat="1" ht="15" customHeight="1" x14ac:dyDescent="0.25">
      <c r="B31" s="17" t="s">
        <v>58</v>
      </c>
      <c r="C31" s="18" t="s">
        <v>539</v>
      </c>
      <c r="D31" s="505">
        <v>400000</v>
      </c>
      <c r="E31" s="505">
        <v>400000</v>
      </c>
      <c r="F31" s="505">
        <v>400000</v>
      </c>
      <c r="G31" s="510">
        <f t="shared" si="3"/>
        <v>1</v>
      </c>
      <c r="I31" s="172"/>
    </row>
    <row r="32" spans="2:12" s="40" customFormat="1" ht="15" customHeight="1" x14ac:dyDescent="0.25">
      <c r="B32" s="17" t="s">
        <v>78</v>
      </c>
      <c r="C32" s="18" t="s">
        <v>540</v>
      </c>
      <c r="D32" s="505">
        <v>3829000</v>
      </c>
      <c r="E32" s="505">
        <v>3829000</v>
      </c>
      <c r="F32" s="505">
        <v>3829000</v>
      </c>
      <c r="G32" s="510">
        <f t="shared" si="3"/>
        <v>1</v>
      </c>
      <c r="I32" s="172"/>
      <c r="K32" s="172"/>
      <c r="L32" s="172"/>
    </row>
    <row r="33" spans="1:11" s="40" customFormat="1" ht="15" customHeight="1" x14ac:dyDescent="0.25">
      <c r="B33" s="17" t="s">
        <v>87</v>
      </c>
      <c r="C33" s="18" t="s">
        <v>541</v>
      </c>
      <c r="D33" s="505">
        <v>1094000</v>
      </c>
      <c r="E33" s="505">
        <v>1094000</v>
      </c>
      <c r="F33" s="505">
        <v>1094000</v>
      </c>
      <c r="G33" s="510">
        <f t="shared" si="3"/>
        <v>1</v>
      </c>
      <c r="I33" s="172"/>
    </row>
    <row r="34" spans="1:11" s="40" customFormat="1" ht="15" customHeight="1" x14ac:dyDescent="0.25">
      <c r="B34" s="17" t="s">
        <v>88</v>
      </c>
      <c r="C34" s="18" t="s">
        <v>599</v>
      </c>
      <c r="D34" s="505">
        <v>400000</v>
      </c>
      <c r="E34" s="505">
        <v>400000</v>
      </c>
      <c r="F34" s="505">
        <v>400000</v>
      </c>
      <c r="G34" s="510">
        <f t="shared" si="3"/>
        <v>1</v>
      </c>
      <c r="I34" s="172"/>
    </row>
    <row r="35" spans="1:11" s="141" customFormat="1" ht="15" customHeight="1" x14ac:dyDescent="0.25">
      <c r="B35" s="17" t="s">
        <v>89</v>
      </c>
      <c r="C35" s="18" t="s">
        <v>600</v>
      </c>
      <c r="D35" s="505">
        <v>2500000</v>
      </c>
      <c r="E35" s="505">
        <v>2500000</v>
      </c>
      <c r="F35" s="505">
        <v>2500000</v>
      </c>
      <c r="G35" s="510">
        <f t="shared" si="3"/>
        <v>1</v>
      </c>
      <c r="I35" s="172"/>
    </row>
    <row r="36" spans="1:11" s="141" customFormat="1" ht="15" customHeight="1" x14ac:dyDescent="0.25">
      <c r="B36" s="17" t="s">
        <v>90</v>
      </c>
      <c r="C36" s="18" t="s">
        <v>601</v>
      </c>
      <c r="D36" s="505">
        <v>31600000</v>
      </c>
      <c r="E36" s="505">
        <v>32327595</v>
      </c>
      <c r="F36" s="505">
        <v>32327595</v>
      </c>
      <c r="G36" s="510">
        <f t="shared" si="3"/>
        <v>1.023025158227848</v>
      </c>
      <c r="I36" s="172"/>
    </row>
    <row r="37" spans="1:11" s="141" customFormat="1" ht="15" customHeight="1" x14ac:dyDescent="0.25">
      <c r="B37" s="17" t="s">
        <v>91</v>
      </c>
      <c r="C37" s="18" t="s">
        <v>547</v>
      </c>
      <c r="D37" s="505">
        <v>20000000</v>
      </c>
      <c r="E37" s="505">
        <v>20000000</v>
      </c>
      <c r="F37" s="505">
        <v>0</v>
      </c>
      <c r="G37" s="510">
        <f t="shared" si="3"/>
        <v>0</v>
      </c>
      <c r="I37" s="172"/>
    </row>
    <row r="38" spans="1:11" s="141" customFormat="1" ht="15" customHeight="1" x14ac:dyDescent="0.25">
      <c r="B38" s="17" t="s">
        <v>92</v>
      </c>
      <c r="C38" s="18" t="s">
        <v>481</v>
      </c>
      <c r="D38" s="505">
        <v>8500000</v>
      </c>
      <c r="E38" s="505">
        <v>8500000</v>
      </c>
      <c r="F38" s="505">
        <v>8500000</v>
      </c>
      <c r="G38" s="510">
        <f t="shared" si="3"/>
        <v>1</v>
      </c>
      <c r="I38" s="172"/>
    </row>
    <row r="39" spans="1:11" s="40" customFormat="1" ht="15" customHeight="1" x14ac:dyDescent="0.25">
      <c r="B39" s="17" t="s">
        <v>93</v>
      </c>
      <c r="C39" s="18" t="s">
        <v>602</v>
      </c>
      <c r="D39" s="505">
        <v>2000000</v>
      </c>
      <c r="E39" s="505">
        <v>2000000</v>
      </c>
      <c r="F39" s="505">
        <v>2000000</v>
      </c>
      <c r="G39" s="510">
        <f t="shared" si="3"/>
        <v>1</v>
      </c>
      <c r="I39" s="172"/>
    </row>
    <row r="40" spans="1:11" s="40" customFormat="1" ht="15" customHeight="1" x14ac:dyDescent="0.25">
      <c r="B40" s="17" t="s">
        <v>94</v>
      </c>
      <c r="C40" s="18" t="s">
        <v>603</v>
      </c>
      <c r="D40" s="505">
        <v>535000</v>
      </c>
      <c r="E40" s="505">
        <v>535000</v>
      </c>
      <c r="F40" s="505">
        <v>535000</v>
      </c>
      <c r="G40" s="510">
        <f t="shared" si="3"/>
        <v>1</v>
      </c>
      <c r="I40" s="172"/>
    </row>
    <row r="41" spans="1:11" s="40" customFormat="1" ht="15" customHeight="1" x14ac:dyDescent="0.25">
      <c r="B41" s="17" t="s">
        <v>95</v>
      </c>
      <c r="C41" s="18" t="s">
        <v>604</v>
      </c>
      <c r="D41" s="505">
        <v>229000</v>
      </c>
      <c r="E41" s="505">
        <v>229000</v>
      </c>
      <c r="F41" s="505">
        <v>229000</v>
      </c>
      <c r="G41" s="510">
        <f t="shared" si="3"/>
        <v>1</v>
      </c>
      <c r="I41" s="172"/>
    </row>
    <row r="42" spans="1:11" s="40" customFormat="1" ht="15" customHeight="1" x14ac:dyDescent="0.25">
      <c r="B42" s="17" t="s">
        <v>96</v>
      </c>
      <c r="C42" s="18" t="s">
        <v>605</v>
      </c>
      <c r="D42" s="505">
        <v>74000</v>
      </c>
      <c r="E42" s="505">
        <v>74000</v>
      </c>
      <c r="F42" s="505">
        <v>74000</v>
      </c>
      <c r="G42" s="510">
        <f t="shared" si="3"/>
        <v>1</v>
      </c>
      <c r="I42" s="172"/>
    </row>
    <row r="43" spans="1:11" s="40" customFormat="1" ht="15" customHeight="1" x14ac:dyDescent="0.25">
      <c r="B43" s="17" t="s">
        <v>97</v>
      </c>
      <c r="C43" s="18" t="s">
        <v>606</v>
      </c>
      <c r="D43" s="505">
        <v>80000</v>
      </c>
      <c r="E43" s="505">
        <v>80000</v>
      </c>
      <c r="F43" s="505">
        <v>80000</v>
      </c>
      <c r="G43" s="510">
        <f t="shared" si="3"/>
        <v>1</v>
      </c>
      <c r="I43" s="172"/>
    </row>
    <row r="44" spans="1:11" s="40" customFormat="1" ht="15" customHeight="1" x14ac:dyDescent="0.25">
      <c r="B44" s="17" t="s">
        <v>98</v>
      </c>
      <c r="C44" s="18" t="s">
        <v>607</v>
      </c>
      <c r="D44" s="505">
        <v>64000</v>
      </c>
      <c r="E44" s="505">
        <v>64000</v>
      </c>
      <c r="F44" s="505">
        <v>64000</v>
      </c>
      <c r="G44" s="510">
        <f t="shared" si="3"/>
        <v>1</v>
      </c>
      <c r="I44" s="574"/>
    </row>
    <row r="45" spans="1:11" s="40" customFormat="1" ht="15" customHeight="1" x14ac:dyDescent="0.25">
      <c r="B45" s="17" t="s">
        <v>99</v>
      </c>
      <c r="C45" s="18" t="s">
        <v>608</v>
      </c>
      <c r="D45" s="505">
        <v>229000</v>
      </c>
      <c r="E45" s="505">
        <v>229000</v>
      </c>
      <c r="F45" s="505">
        <v>229000</v>
      </c>
      <c r="G45" s="510">
        <f t="shared" si="3"/>
        <v>1</v>
      </c>
      <c r="I45" s="574"/>
      <c r="K45" s="172"/>
    </row>
    <row r="46" spans="1:11" s="40" customFormat="1" ht="15" customHeight="1" x14ac:dyDescent="0.25">
      <c r="A46" s="68"/>
      <c r="B46" s="17" t="s">
        <v>100</v>
      </c>
      <c r="C46" s="18" t="s">
        <v>482</v>
      </c>
      <c r="D46" s="505">
        <v>762000</v>
      </c>
      <c r="E46" s="505">
        <v>660210</v>
      </c>
      <c r="F46" s="505">
        <v>641220</v>
      </c>
      <c r="G46" s="510">
        <f t="shared" si="3"/>
        <v>0.84149606299212598</v>
      </c>
      <c r="I46" s="172"/>
    </row>
    <row r="47" spans="1:11" s="40" customFormat="1" ht="15" customHeight="1" x14ac:dyDescent="0.25">
      <c r="A47" s="68"/>
      <c r="B47" s="17" t="s">
        <v>101</v>
      </c>
      <c r="C47" s="18" t="s">
        <v>609</v>
      </c>
      <c r="D47" s="505">
        <v>250000</v>
      </c>
      <c r="E47" s="505">
        <v>250000</v>
      </c>
      <c r="F47" s="505">
        <v>250000</v>
      </c>
      <c r="G47" s="510">
        <f t="shared" si="3"/>
        <v>1</v>
      </c>
      <c r="I47" s="172"/>
    </row>
    <row r="48" spans="1:11" s="40" customFormat="1" ht="15" customHeight="1" thickBot="1" x14ac:dyDescent="0.3">
      <c r="A48" s="68"/>
      <c r="B48" s="576" t="s">
        <v>102</v>
      </c>
      <c r="C48" s="779" t="s">
        <v>542</v>
      </c>
      <c r="D48" s="577">
        <v>250000</v>
      </c>
      <c r="E48" s="577">
        <v>250000</v>
      </c>
      <c r="F48" s="577">
        <v>250000</v>
      </c>
      <c r="G48" s="661">
        <f t="shared" si="3"/>
        <v>1</v>
      </c>
      <c r="I48" s="172"/>
    </row>
    <row r="49" spans="1:10" ht="6.75" customHeight="1" thickTop="1" x14ac:dyDescent="0.25">
      <c r="B49" s="766"/>
      <c r="C49" s="766"/>
      <c r="D49" s="766"/>
      <c r="E49" s="766"/>
      <c r="F49" s="766"/>
      <c r="G49" s="767"/>
      <c r="H49" s="1"/>
      <c r="I49" s="172"/>
    </row>
    <row r="50" spans="1:10" s="40" customFormat="1" ht="6.75" customHeight="1" x14ac:dyDescent="0.25">
      <c r="B50" s="768"/>
      <c r="C50" s="769"/>
      <c r="D50" s="770"/>
      <c r="E50" s="770"/>
      <c r="F50" s="770"/>
      <c r="G50" s="770"/>
      <c r="H50" s="459"/>
      <c r="I50" s="172"/>
    </row>
    <row r="51" spans="1:10" s="40" customFormat="1" ht="15" customHeight="1" x14ac:dyDescent="0.25">
      <c r="B51" s="768"/>
      <c r="C51" s="769"/>
      <c r="D51" s="769"/>
      <c r="E51" s="769"/>
      <c r="F51" s="769"/>
      <c r="G51" s="769"/>
      <c r="H51" s="2" t="s">
        <v>704</v>
      </c>
      <c r="I51" s="172"/>
    </row>
    <row r="52" spans="1:10" s="40" customFormat="1" ht="15" customHeight="1" x14ac:dyDescent="0.25">
      <c r="B52" s="768"/>
      <c r="C52" s="769"/>
      <c r="D52" s="769"/>
      <c r="E52" s="769"/>
      <c r="F52" s="769"/>
      <c r="G52" s="769"/>
      <c r="H52" s="2" t="str">
        <f>H2</f>
        <v>az …./2017. (XI..) önkormányzati rendelethez</v>
      </c>
      <c r="I52" s="172"/>
    </row>
    <row r="53" spans="1:10" s="40" customFormat="1" ht="15" customHeight="1" x14ac:dyDescent="0.25">
      <c r="B53" s="768"/>
      <c r="C53" s="769"/>
      <c r="D53" s="771"/>
      <c r="E53" s="771"/>
      <c r="F53" s="771"/>
      <c r="G53" s="771"/>
      <c r="I53" s="172"/>
    </row>
    <row r="54" spans="1:10" s="775" customFormat="1" ht="15" customHeight="1" thickBot="1" x14ac:dyDescent="0.3">
      <c r="B54" s="1"/>
      <c r="C54" s="1"/>
      <c r="G54" s="6" t="s">
        <v>233</v>
      </c>
      <c r="I54" s="776"/>
    </row>
    <row r="55" spans="1:10" s="775" customFormat="1" ht="34.200000000000003" thickTop="1" x14ac:dyDescent="0.25">
      <c r="B55" s="142" t="s">
        <v>139</v>
      </c>
      <c r="C55" s="143" t="s">
        <v>140</v>
      </c>
      <c r="D55" s="430" t="s">
        <v>568</v>
      </c>
      <c r="E55" s="9" t="s">
        <v>628</v>
      </c>
      <c r="F55" s="9" t="s">
        <v>676</v>
      </c>
      <c r="G55" s="503" t="s">
        <v>550</v>
      </c>
      <c r="I55" s="776"/>
    </row>
    <row r="56" spans="1:10" s="775" customFormat="1" ht="15" customHeight="1" thickBot="1" x14ac:dyDescent="0.3">
      <c r="B56" s="144" t="s">
        <v>3</v>
      </c>
      <c r="C56" s="145" t="s">
        <v>4</v>
      </c>
      <c r="D56" s="443" t="s">
        <v>5</v>
      </c>
      <c r="E56" s="468" t="s">
        <v>6</v>
      </c>
      <c r="F56" s="468" t="s">
        <v>7</v>
      </c>
      <c r="G56" s="104" t="s">
        <v>8</v>
      </c>
      <c r="I56" s="776"/>
    </row>
    <row r="57" spans="1:10" s="40" customFormat="1" ht="15" customHeight="1" thickTop="1" x14ac:dyDescent="0.25">
      <c r="A57" s="68"/>
      <c r="B57" s="658" t="s">
        <v>103</v>
      </c>
      <c r="C57" s="622" t="s">
        <v>610</v>
      </c>
      <c r="D57" s="659">
        <v>130000</v>
      </c>
      <c r="E57" s="659">
        <v>130000</v>
      </c>
      <c r="F57" s="659">
        <v>130000</v>
      </c>
      <c r="G57" s="660">
        <f t="shared" ref="G57:G66" si="4">F57/D57</f>
        <v>1</v>
      </c>
      <c r="I57" s="172"/>
    </row>
    <row r="58" spans="1:10" s="68" customFormat="1" ht="15" customHeight="1" x14ac:dyDescent="0.25">
      <c r="B58" s="697" t="s">
        <v>104</v>
      </c>
      <c r="C58" s="319" t="s">
        <v>611</v>
      </c>
      <c r="D58" s="777">
        <v>3000000</v>
      </c>
      <c r="E58" s="777">
        <v>3000000</v>
      </c>
      <c r="F58" s="777">
        <v>3000000</v>
      </c>
      <c r="G58" s="778">
        <f t="shared" si="4"/>
        <v>1</v>
      </c>
      <c r="I58" s="776"/>
    </row>
    <row r="59" spans="1:10" s="68" customFormat="1" ht="15" customHeight="1" x14ac:dyDescent="0.25">
      <c r="B59" s="44" t="s">
        <v>105</v>
      </c>
      <c r="C59" s="45" t="s">
        <v>612</v>
      </c>
      <c r="D59" s="656">
        <v>2540000</v>
      </c>
      <c r="E59" s="656">
        <v>2540000</v>
      </c>
      <c r="F59" s="656">
        <v>2540000</v>
      </c>
      <c r="G59" s="657">
        <f t="shared" si="4"/>
        <v>1</v>
      </c>
      <c r="I59" s="776"/>
      <c r="J59" s="776"/>
    </row>
    <row r="60" spans="1:10" s="40" customFormat="1" ht="15" customHeight="1" x14ac:dyDescent="0.25">
      <c r="B60" s="17" t="s">
        <v>106</v>
      </c>
      <c r="C60" s="18" t="s">
        <v>613</v>
      </c>
      <c r="D60" s="505">
        <v>229000</v>
      </c>
      <c r="E60" s="505">
        <v>229000</v>
      </c>
      <c r="F60" s="505">
        <v>229000</v>
      </c>
      <c r="G60" s="510">
        <f t="shared" si="4"/>
        <v>1</v>
      </c>
      <c r="I60" s="172"/>
    </row>
    <row r="61" spans="1:10" s="40" customFormat="1" ht="15" customHeight="1" x14ac:dyDescent="0.25">
      <c r="B61" s="17" t="s">
        <v>107</v>
      </c>
      <c r="C61" s="18" t="s">
        <v>614</v>
      </c>
      <c r="D61" s="505">
        <v>6350000</v>
      </c>
      <c r="E61" s="505">
        <v>6350000</v>
      </c>
      <c r="F61" s="505">
        <v>0</v>
      </c>
      <c r="G61" s="510">
        <f t="shared" si="4"/>
        <v>0</v>
      </c>
      <c r="I61" s="574"/>
    </row>
    <row r="62" spans="1:10" s="40" customFormat="1" ht="15" customHeight="1" x14ac:dyDescent="0.25">
      <c r="B62" s="17" t="s">
        <v>108</v>
      </c>
      <c r="C62" s="18" t="s">
        <v>615</v>
      </c>
      <c r="D62" s="505">
        <v>128000</v>
      </c>
      <c r="E62" s="505">
        <v>128000</v>
      </c>
      <c r="F62" s="505">
        <v>128000</v>
      </c>
      <c r="G62" s="510">
        <f t="shared" si="4"/>
        <v>1</v>
      </c>
      <c r="I62" s="574"/>
    </row>
    <row r="63" spans="1:10" s="40" customFormat="1" ht="15" customHeight="1" x14ac:dyDescent="0.25">
      <c r="B63" s="17" t="s">
        <v>109</v>
      </c>
      <c r="C63" s="18" t="s">
        <v>546</v>
      </c>
      <c r="D63" s="505">
        <v>100000</v>
      </c>
      <c r="E63" s="505">
        <v>100000</v>
      </c>
      <c r="F63" s="505">
        <v>100000</v>
      </c>
      <c r="G63" s="575">
        <f t="shared" si="4"/>
        <v>1</v>
      </c>
      <c r="I63" s="574"/>
    </row>
    <row r="64" spans="1:10" s="40" customFormat="1" ht="15" customHeight="1" x14ac:dyDescent="0.25">
      <c r="B64" s="17" t="s">
        <v>110</v>
      </c>
      <c r="C64" s="18" t="s">
        <v>616</v>
      </c>
      <c r="D64" s="505">
        <v>35000</v>
      </c>
      <c r="E64" s="505">
        <v>35000</v>
      </c>
      <c r="F64" s="505">
        <v>35000</v>
      </c>
      <c r="G64" s="510">
        <f t="shared" si="4"/>
        <v>1</v>
      </c>
      <c r="I64" s="574"/>
    </row>
    <row r="65" spans="2:13" s="40" customFormat="1" ht="15" customHeight="1" x14ac:dyDescent="0.25">
      <c r="B65" s="17" t="s">
        <v>111</v>
      </c>
      <c r="C65" s="18" t="s">
        <v>617</v>
      </c>
      <c r="D65" s="505">
        <v>140000</v>
      </c>
      <c r="E65" s="505">
        <v>140000</v>
      </c>
      <c r="F65" s="505">
        <v>140000</v>
      </c>
      <c r="G65" s="510">
        <f t="shared" si="4"/>
        <v>1</v>
      </c>
      <c r="I65" s="172"/>
    </row>
    <row r="66" spans="2:13" s="40" customFormat="1" ht="15" customHeight="1" x14ac:dyDescent="0.25">
      <c r="B66" s="17" t="s">
        <v>112</v>
      </c>
      <c r="C66" s="18" t="s">
        <v>618</v>
      </c>
      <c r="D66" s="505">
        <v>10000</v>
      </c>
      <c r="E66" s="505">
        <v>10000</v>
      </c>
      <c r="F66" s="505">
        <v>10000</v>
      </c>
      <c r="G66" s="510">
        <f t="shared" si="4"/>
        <v>1</v>
      </c>
      <c r="I66" s="172"/>
    </row>
    <row r="67" spans="2:13" s="40" customFormat="1" ht="15" customHeight="1" x14ac:dyDescent="0.25">
      <c r="B67" s="17" t="s">
        <v>113</v>
      </c>
      <c r="C67" s="18" t="s">
        <v>619</v>
      </c>
      <c r="D67" s="505">
        <v>0</v>
      </c>
      <c r="E67" s="505">
        <v>127000</v>
      </c>
      <c r="F67" s="505">
        <v>127000</v>
      </c>
      <c r="G67" s="510"/>
      <c r="I67" s="172"/>
    </row>
    <row r="68" spans="2:13" s="40" customFormat="1" ht="15" customHeight="1" x14ac:dyDescent="0.25">
      <c r="B68" s="17" t="s">
        <v>114</v>
      </c>
      <c r="C68" s="18" t="s">
        <v>620</v>
      </c>
      <c r="D68" s="505">
        <v>0</v>
      </c>
      <c r="E68" s="505">
        <v>1397000</v>
      </c>
      <c r="F68" s="505">
        <v>1100000</v>
      </c>
      <c r="G68" s="510"/>
      <c r="I68" s="172"/>
      <c r="M68" s="172"/>
    </row>
    <row r="69" spans="2:13" s="40" customFormat="1" ht="24" x14ac:dyDescent="0.25">
      <c r="B69" s="17" t="s">
        <v>115</v>
      </c>
      <c r="C69" s="609" t="s">
        <v>621</v>
      </c>
      <c r="D69" s="505">
        <v>0</v>
      </c>
      <c r="E69" s="505">
        <v>1223180</v>
      </c>
      <c r="F69" s="505">
        <v>1223180</v>
      </c>
      <c r="G69" s="510"/>
      <c r="I69" s="574"/>
    </row>
    <row r="70" spans="2:13" s="40" customFormat="1" ht="15" customHeight="1" x14ac:dyDescent="0.25">
      <c r="B70" s="17" t="s">
        <v>116</v>
      </c>
      <c r="C70" s="18" t="s">
        <v>622</v>
      </c>
      <c r="D70" s="505">
        <v>0</v>
      </c>
      <c r="E70" s="505">
        <v>28990</v>
      </c>
      <c r="F70" s="505">
        <v>28990</v>
      </c>
      <c r="G70" s="510"/>
      <c r="I70" s="574"/>
    </row>
    <row r="71" spans="2:13" s="40" customFormat="1" ht="15" customHeight="1" x14ac:dyDescent="0.25">
      <c r="B71" s="17" t="s">
        <v>117</v>
      </c>
      <c r="C71" s="18" t="s">
        <v>623</v>
      </c>
      <c r="D71" s="505">
        <v>0</v>
      </c>
      <c r="E71" s="505">
        <v>32900</v>
      </c>
      <c r="F71" s="505">
        <v>32900</v>
      </c>
      <c r="G71" s="510"/>
      <c r="I71" s="574"/>
    </row>
    <row r="72" spans="2:13" s="40" customFormat="1" ht="15" customHeight="1" x14ac:dyDescent="0.25">
      <c r="B72" s="17" t="s">
        <v>118</v>
      </c>
      <c r="C72" s="18" t="s">
        <v>624</v>
      </c>
      <c r="D72" s="505">
        <v>0</v>
      </c>
      <c r="E72" s="505">
        <v>39900</v>
      </c>
      <c r="F72" s="505">
        <v>39900</v>
      </c>
      <c r="G72" s="510"/>
      <c r="I72" s="574"/>
    </row>
    <row r="73" spans="2:13" s="40" customFormat="1" ht="15" customHeight="1" x14ac:dyDescent="0.25">
      <c r="B73" s="17" t="s">
        <v>543</v>
      </c>
      <c r="C73" s="18" t="s">
        <v>625</v>
      </c>
      <c r="D73" s="505">
        <v>0</v>
      </c>
      <c r="E73" s="505">
        <v>1358900</v>
      </c>
      <c r="F73" s="505">
        <v>1358900</v>
      </c>
      <c r="G73" s="765"/>
      <c r="I73" s="574"/>
    </row>
    <row r="74" spans="2:13" s="40" customFormat="1" ht="15" customHeight="1" x14ac:dyDescent="0.25">
      <c r="B74" s="17" t="s">
        <v>544</v>
      </c>
      <c r="C74" s="18" t="s">
        <v>626</v>
      </c>
      <c r="D74" s="505">
        <v>0</v>
      </c>
      <c r="E74" s="505">
        <v>3111500</v>
      </c>
      <c r="F74" s="505">
        <v>3111500</v>
      </c>
      <c r="G74" s="765"/>
      <c r="I74" s="574"/>
    </row>
    <row r="75" spans="2:13" s="40" customFormat="1" ht="15" customHeight="1" x14ac:dyDescent="0.25">
      <c r="B75" s="17" t="s">
        <v>545</v>
      </c>
      <c r="C75" s="75" t="s">
        <v>627</v>
      </c>
      <c r="D75" s="505">
        <v>0</v>
      </c>
      <c r="E75" s="505">
        <v>617164</v>
      </c>
      <c r="F75" s="505">
        <v>617164</v>
      </c>
      <c r="G75" s="765"/>
      <c r="I75" s="574"/>
      <c r="K75" s="172"/>
    </row>
    <row r="76" spans="2:13" s="40" customFormat="1" ht="15" customHeight="1" x14ac:dyDescent="0.25">
      <c r="B76" s="17" t="s">
        <v>685</v>
      </c>
      <c r="C76" s="313" t="s">
        <v>585</v>
      </c>
      <c r="D76" s="608">
        <v>0</v>
      </c>
      <c r="E76" s="505">
        <v>0</v>
      </c>
      <c r="F76" s="505">
        <v>15239839.98</v>
      </c>
      <c r="G76" s="772"/>
      <c r="I76" s="574"/>
      <c r="K76" s="172"/>
    </row>
    <row r="77" spans="2:13" s="40" customFormat="1" ht="15" customHeight="1" x14ac:dyDescent="0.25">
      <c r="B77" s="17" t="s">
        <v>686</v>
      </c>
      <c r="C77" s="313" t="s">
        <v>588</v>
      </c>
      <c r="D77" s="608">
        <v>0</v>
      </c>
      <c r="E77" s="505">
        <v>0</v>
      </c>
      <c r="F77" s="505">
        <v>2285746</v>
      </c>
      <c r="G77" s="772"/>
      <c r="I77" s="574"/>
      <c r="K77" s="172"/>
    </row>
    <row r="78" spans="2:13" s="40" customFormat="1" ht="15" customHeight="1" x14ac:dyDescent="0.25">
      <c r="B78" s="17" t="s">
        <v>687</v>
      </c>
      <c r="C78" s="313" t="s">
        <v>589</v>
      </c>
      <c r="D78" s="608">
        <v>0</v>
      </c>
      <c r="E78" s="505">
        <v>0</v>
      </c>
      <c r="F78" s="505">
        <v>3809968.25</v>
      </c>
      <c r="G78" s="772"/>
      <c r="I78" s="574"/>
      <c r="K78" s="172"/>
    </row>
    <row r="79" spans="2:13" s="40" customFormat="1" ht="15" customHeight="1" x14ac:dyDescent="0.25">
      <c r="B79" s="17" t="s">
        <v>688</v>
      </c>
      <c r="C79" s="313" t="s">
        <v>590</v>
      </c>
      <c r="D79" s="608">
        <v>0</v>
      </c>
      <c r="E79" s="505">
        <v>0</v>
      </c>
      <c r="F79" s="505">
        <v>10433324</v>
      </c>
      <c r="G79" s="772"/>
      <c r="I79" s="574"/>
      <c r="K79" s="172"/>
    </row>
    <row r="80" spans="2:13" s="40" customFormat="1" ht="15" customHeight="1" x14ac:dyDescent="0.25">
      <c r="B80" s="17" t="s">
        <v>689</v>
      </c>
      <c r="C80" s="313" t="s">
        <v>591</v>
      </c>
      <c r="D80" s="608">
        <v>0</v>
      </c>
      <c r="E80" s="505">
        <v>0</v>
      </c>
      <c r="F80" s="505">
        <v>762000</v>
      </c>
      <c r="G80" s="772"/>
      <c r="I80" s="574"/>
      <c r="K80" s="172"/>
    </row>
    <row r="81" spans="2:13" s="40" customFormat="1" ht="15" customHeight="1" x14ac:dyDescent="0.25">
      <c r="B81" s="17" t="s">
        <v>690</v>
      </c>
      <c r="C81" s="313" t="s">
        <v>592</v>
      </c>
      <c r="D81" s="608">
        <v>0</v>
      </c>
      <c r="E81" s="505">
        <v>0</v>
      </c>
      <c r="F81" s="505">
        <v>1270000</v>
      </c>
      <c r="G81" s="772"/>
      <c r="I81" s="574"/>
      <c r="K81" s="172"/>
    </row>
    <row r="82" spans="2:13" s="40" customFormat="1" ht="15" customHeight="1" x14ac:dyDescent="0.25">
      <c r="B82" s="17" t="s">
        <v>691</v>
      </c>
      <c r="C82" s="313" t="s">
        <v>593</v>
      </c>
      <c r="D82" s="608">
        <v>0</v>
      </c>
      <c r="E82" s="505">
        <v>0</v>
      </c>
      <c r="F82" s="505">
        <v>381000</v>
      </c>
      <c r="G82" s="772"/>
      <c r="I82" s="574"/>
      <c r="K82" s="172"/>
    </row>
    <row r="83" spans="2:13" s="40" customFormat="1" ht="15" customHeight="1" x14ac:dyDescent="0.25">
      <c r="B83" s="17" t="s">
        <v>692</v>
      </c>
      <c r="C83" s="313" t="s">
        <v>594</v>
      </c>
      <c r="D83" s="608">
        <v>0</v>
      </c>
      <c r="E83" s="505">
        <v>0</v>
      </c>
      <c r="F83" s="505">
        <v>3646170</v>
      </c>
      <c r="G83" s="772"/>
      <c r="I83" s="172"/>
    </row>
    <row r="84" spans="2:13" s="40" customFormat="1" ht="15" customHeight="1" x14ac:dyDescent="0.25">
      <c r="B84" s="17" t="s">
        <v>693</v>
      </c>
      <c r="C84" s="75" t="s">
        <v>679</v>
      </c>
      <c r="D84" s="505">
        <v>0</v>
      </c>
      <c r="E84" s="608">
        <v>0</v>
      </c>
      <c r="F84" s="608">
        <v>700000</v>
      </c>
      <c r="G84" s="510"/>
      <c r="I84" s="574"/>
      <c r="K84" s="172"/>
    </row>
    <row r="85" spans="2:13" s="40" customFormat="1" ht="15" customHeight="1" x14ac:dyDescent="0.25">
      <c r="B85" s="17" t="s">
        <v>694</v>
      </c>
      <c r="C85" s="75" t="s">
        <v>680</v>
      </c>
      <c r="D85" s="505">
        <v>0</v>
      </c>
      <c r="E85" s="608">
        <v>0</v>
      </c>
      <c r="F85" s="608">
        <v>15000</v>
      </c>
      <c r="G85" s="510"/>
      <c r="I85" s="574"/>
      <c r="K85" s="172"/>
    </row>
    <row r="86" spans="2:13" s="40" customFormat="1" ht="15" customHeight="1" x14ac:dyDescent="0.25">
      <c r="B86" s="17" t="s">
        <v>695</v>
      </c>
      <c r="C86" s="75" t="s">
        <v>681</v>
      </c>
      <c r="D86" s="505">
        <v>0</v>
      </c>
      <c r="E86" s="608">
        <v>0</v>
      </c>
      <c r="F86" s="608">
        <v>1202000</v>
      </c>
      <c r="G86" s="510"/>
      <c r="I86" s="574"/>
      <c r="K86" s="172"/>
    </row>
    <row r="87" spans="2:13" s="40" customFormat="1" ht="15" customHeight="1" x14ac:dyDescent="0.25">
      <c r="B87" s="17" t="s">
        <v>696</v>
      </c>
      <c r="C87" s="317" t="s">
        <v>682</v>
      </c>
      <c r="D87" s="505">
        <v>0</v>
      </c>
      <c r="E87" s="608">
        <v>0</v>
      </c>
      <c r="F87" s="608">
        <v>692000</v>
      </c>
      <c r="G87" s="510"/>
      <c r="I87" s="574"/>
      <c r="K87" s="172"/>
    </row>
    <row r="88" spans="2:13" s="40" customFormat="1" ht="15" customHeight="1" x14ac:dyDescent="0.25">
      <c r="B88" s="17" t="s">
        <v>697</v>
      </c>
      <c r="C88" s="43" t="s">
        <v>684</v>
      </c>
      <c r="D88" s="505">
        <v>0</v>
      </c>
      <c r="E88" s="608">
        <v>0</v>
      </c>
      <c r="F88" s="608">
        <v>18990</v>
      </c>
      <c r="G88" s="510"/>
      <c r="I88" s="574"/>
      <c r="K88" s="172"/>
    </row>
    <row r="89" spans="2:13" s="40" customFormat="1" ht="15" customHeight="1" x14ac:dyDescent="0.25">
      <c r="B89" s="796" t="s">
        <v>706</v>
      </c>
      <c r="C89" s="797" t="s">
        <v>707</v>
      </c>
      <c r="D89" s="798">
        <v>0</v>
      </c>
      <c r="E89" s="798">
        <v>0</v>
      </c>
      <c r="F89" s="608">
        <v>0</v>
      </c>
      <c r="G89" s="510"/>
      <c r="I89" s="574"/>
      <c r="K89" s="172"/>
    </row>
    <row r="90" spans="2:13" s="40" customFormat="1" ht="15" customHeight="1" x14ac:dyDescent="0.25">
      <c r="B90" s="796" t="s">
        <v>708</v>
      </c>
      <c r="C90" s="797" t="s">
        <v>709</v>
      </c>
      <c r="D90" s="798">
        <v>0</v>
      </c>
      <c r="E90" s="798">
        <v>0</v>
      </c>
      <c r="F90" s="608">
        <v>0</v>
      </c>
      <c r="G90" s="510"/>
      <c r="I90" s="574"/>
      <c r="K90" s="172"/>
    </row>
    <row r="91" spans="2:13" s="40" customFormat="1" ht="15" customHeight="1" x14ac:dyDescent="0.25">
      <c r="B91" s="796" t="s">
        <v>710</v>
      </c>
      <c r="C91" s="797" t="s">
        <v>711</v>
      </c>
      <c r="D91" s="798">
        <v>0</v>
      </c>
      <c r="E91" s="798">
        <v>0</v>
      </c>
      <c r="F91" s="608">
        <v>0</v>
      </c>
      <c r="G91" s="510"/>
      <c r="I91" s="574"/>
      <c r="K91" s="172"/>
    </row>
    <row r="92" spans="2:13" s="40" customFormat="1" ht="15" customHeight="1" x14ac:dyDescent="0.25">
      <c r="B92" s="148" t="s">
        <v>21</v>
      </c>
      <c r="C92" s="149" t="s">
        <v>141</v>
      </c>
      <c r="D92" s="506">
        <f>SUM(D93)</f>
        <v>14220000</v>
      </c>
      <c r="E92" s="515">
        <f>SUM(E93)</f>
        <v>14220000</v>
      </c>
      <c r="F92" s="515">
        <f>SUM(F93)</f>
        <v>0</v>
      </c>
      <c r="G92" s="513">
        <f t="shared" ref="G92:G95" si="5">E92/D92</f>
        <v>1</v>
      </c>
      <c r="I92" s="172"/>
    </row>
    <row r="93" spans="2:13" s="40" customFormat="1" ht="15" customHeight="1" x14ac:dyDescent="0.25">
      <c r="B93" s="146" t="s">
        <v>13</v>
      </c>
      <c r="C93" s="147" t="s">
        <v>142</v>
      </c>
      <c r="D93" s="507">
        <v>14220000</v>
      </c>
      <c r="E93" s="516">
        <v>14220000</v>
      </c>
      <c r="F93" s="516">
        <v>0</v>
      </c>
      <c r="G93" s="510">
        <f t="shared" si="5"/>
        <v>1</v>
      </c>
      <c r="I93" s="172"/>
    </row>
    <row r="94" spans="2:13" s="40" customFormat="1" ht="15" customHeight="1" thickBot="1" x14ac:dyDescent="0.3">
      <c r="B94" s="332" t="s">
        <v>23</v>
      </c>
      <c r="C94" s="391" t="s">
        <v>143</v>
      </c>
      <c r="D94" s="508">
        <v>300000</v>
      </c>
      <c r="E94" s="517">
        <v>300000</v>
      </c>
      <c r="F94" s="517">
        <v>300000</v>
      </c>
      <c r="G94" s="514">
        <f t="shared" si="5"/>
        <v>1</v>
      </c>
      <c r="I94" s="172"/>
    </row>
    <row r="95" spans="2:13" s="40" customFormat="1" ht="18" customHeight="1" thickTop="1" thickBot="1" x14ac:dyDescent="0.3">
      <c r="B95" s="578" t="s">
        <v>144</v>
      </c>
      <c r="C95" s="578"/>
      <c r="D95" s="579">
        <f>D9+D92+D94+D24</f>
        <v>125353000</v>
      </c>
      <c r="E95" s="580">
        <f>E9+E92+E94+E24</f>
        <v>175578393.53</v>
      </c>
      <c r="F95" s="580">
        <f>F9+F92+F94+F24</f>
        <v>121648394.23</v>
      </c>
      <c r="G95" s="581">
        <f t="shared" si="5"/>
        <v>1.4006716514961748</v>
      </c>
      <c r="I95" s="172"/>
      <c r="J95" s="172"/>
      <c r="K95" s="172"/>
      <c r="M95" s="172"/>
    </row>
    <row r="96" spans="2:13" ht="13.8" thickTop="1" x14ac:dyDescent="0.25">
      <c r="G96" s="511"/>
    </row>
    <row r="97" spans="7:11" x14ac:dyDescent="0.25">
      <c r="G97" s="459"/>
      <c r="I97" s="193"/>
      <c r="K97" s="193"/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  <rowBreaks count="1" manualBreakCount="1">
    <brk id="49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109375" style="1" customWidth="1"/>
    <col min="2" max="2" width="5.6640625" customWidth="1"/>
    <col min="3" max="3" width="30.88671875" style="1" customWidth="1"/>
    <col min="4" max="5" width="9.109375" style="1"/>
    <col min="6" max="6" width="8.6640625" style="1" customWidth="1"/>
    <col min="7" max="7" width="9.6640625" style="1" customWidth="1"/>
    <col min="8" max="9" width="9.6640625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494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melléklet'!H2</f>
        <v>az …./2017. (XI..) önkormányzati rendelethez</v>
      </c>
    </row>
    <row r="3" spans="1:9" ht="15" customHeight="1" x14ac:dyDescent="0.25">
      <c r="C3" s="4"/>
    </row>
    <row r="4" spans="1:9" ht="15" customHeight="1" x14ac:dyDescent="0.25">
      <c r="A4" s="809" t="s">
        <v>145</v>
      </c>
      <c r="B4" s="809"/>
      <c r="C4" s="809"/>
      <c r="D4" s="809"/>
      <c r="E4" s="809"/>
      <c r="F4" s="809"/>
      <c r="G4" s="809"/>
      <c r="H4" s="809"/>
    </row>
    <row r="5" spans="1:9" ht="15" customHeight="1" x14ac:dyDescent="0.25">
      <c r="A5" s="809" t="s">
        <v>657</v>
      </c>
      <c r="B5" s="809"/>
      <c r="C5" s="809"/>
      <c r="D5" s="809"/>
      <c r="E5" s="809"/>
      <c r="F5" s="809"/>
      <c r="G5" s="809"/>
      <c r="H5" s="809"/>
    </row>
    <row r="6" spans="1:9" ht="15" customHeight="1" x14ac:dyDescent="0.25">
      <c r="B6" s="1"/>
    </row>
    <row r="7" spans="1:9" ht="15" customHeight="1" thickBot="1" x14ac:dyDescent="0.3">
      <c r="B7" s="1"/>
      <c r="H7" s="1"/>
      <c r="I7" s="6" t="s">
        <v>233</v>
      </c>
    </row>
    <row r="8" spans="1:9" ht="34.200000000000003" thickTop="1" x14ac:dyDescent="0.25">
      <c r="A8" s="142" t="s">
        <v>139</v>
      </c>
      <c r="B8" s="839" t="s">
        <v>140</v>
      </c>
      <c r="C8" s="839"/>
      <c r="D8" s="839"/>
      <c r="E8" s="839"/>
      <c r="F8" s="840"/>
      <c r="G8" s="430" t="s">
        <v>568</v>
      </c>
      <c r="H8" s="746" t="s">
        <v>712</v>
      </c>
      <c r="I8" s="364" t="s">
        <v>676</v>
      </c>
    </row>
    <row r="9" spans="1:9" ht="15" customHeight="1" thickBot="1" x14ac:dyDescent="0.3">
      <c r="A9" s="144" t="s">
        <v>3</v>
      </c>
      <c r="B9" s="837" t="s">
        <v>4</v>
      </c>
      <c r="C9" s="837"/>
      <c r="D9" s="837"/>
      <c r="E9" s="837"/>
      <c r="F9" s="838"/>
      <c r="G9" s="565" t="s">
        <v>5</v>
      </c>
      <c r="H9" s="747" t="s">
        <v>6</v>
      </c>
      <c r="I9" s="564" t="s">
        <v>7</v>
      </c>
    </row>
    <row r="10" spans="1:9" ht="15" customHeight="1" thickTop="1" x14ac:dyDescent="0.25">
      <c r="A10" s="520" t="s">
        <v>125</v>
      </c>
      <c r="B10" s="847" t="s">
        <v>234</v>
      </c>
      <c r="C10" s="847"/>
      <c r="D10" s="847"/>
      <c r="E10" s="521"/>
      <c r="F10" s="522"/>
      <c r="G10" s="566"/>
      <c r="H10" s="728"/>
      <c r="I10" s="523"/>
    </row>
    <row r="11" spans="1:9" ht="15" customHeight="1" x14ac:dyDescent="0.25">
      <c r="A11" s="260" t="s">
        <v>126</v>
      </c>
      <c r="B11" s="844" t="s">
        <v>235</v>
      </c>
      <c r="C11" s="844"/>
      <c r="D11" s="844"/>
      <c r="E11" s="844"/>
      <c r="F11" s="524"/>
      <c r="G11" s="445">
        <f>SUM(E12:E15)</f>
        <v>16218665</v>
      </c>
      <c r="H11" s="748">
        <f>SUM(E12:E15)</f>
        <v>16218665</v>
      </c>
      <c r="I11" s="59">
        <f>SUM(E12:E15)</f>
        <v>16218665</v>
      </c>
    </row>
    <row r="12" spans="1:9" ht="15" customHeight="1" x14ac:dyDescent="0.25">
      <c r="A12" s="260"/>
      <c r="B12" s="428" t="s">
        <v>236</v>
      </c>
      <c r="C12" s="525" t="s">
        <v>237</v>
      </c>
      <c r="D12" s="525"/>
      <c r="E12" s="526">
        <v>2943600</v>
      </c>
      <c r="F12" s="524"/>
      <c r="G12" s="524"/>
      <c r="H12" s="194"/>
      <c r="I12" s="61"/>
    </row>
    <row r="13" spans="1:9" ht="15" customHeight="1" x14ac:dyDescent="0.25">
      <c r="A13" s="260"/>
      <c r="B13" s="428" t="s">
        <v>238</v>
      </c>
      <c r="C13" s="525" t="s">
        <v>239</v>
      </c>
      <c r="D13" s="525"/>
      <c r="E13" s="526">
        <v>9792000</v>
      </c>
      <c r="F13" s="524"/>
      <c r="G13" s="524"/>
      <c r="H13" s="194"/>
      <c r="I13" s="61"/>
    </row>
    <row r="14" spans="1:9" ht="15" customHeight="1" x14ac:dyDescent="0.25">
      <c r="A14" s="260"/>
      <c r="B14" s="428" t="s">
        <v>240</v>
      </c>
      <c r="C14" s="525" t="s">
        <v>241</v>
      </c>
      <c r="D14" s="525"/>
      <c r="E14" s="526">
        <v>668265</v>
      </c>
      <c r="F14" s="524"/>
      <c r="G14" s="524"/>
      <c r="H14" s="194"/>
      <c r="I14" s="61"/>
    </row>
    <row r="15" spans="1:9" ht="15" customHeight="1" x14ac:dyDescent="0.25">
      <c r="A15" s="460"/>
      <c r="B15" s="428" t="s">
        <v>242</v>
      </c>
      <c r="C15" s="525" t="s">
        <v>243</v>
      </c>
      <c r="D15" s="525"/>
      <c r="E15" s="527">
        <v>2814800</v>
      </c>
      <c r="F15" s="524"/>
      <c r="G15" s="524"/>
      <c r="H15" s="194"/>
      <c r="I15" s="61"/>
    </row>
    <row r="16" spans="1:9" ht="15" customHeight="1" x14ac:dyDescent="0.25">
      <c r="A16" s="260" t="s">
        <v>127</v>
      </c>
      <c r="B16" s="372" t="s">
        <v>244</v>
      </c>
      <c r="C16" s="372"/>
      <c r="D16" s="372"/>
      <c r="E16" s="528">
        <v>5000000</v>
      </c>
      <c r="F16" s="529"/>
      <c r="G16" s="446">
        <f>SUM(E16:E17)</f>
        <v>4222236</v>
      </c>
      <c r="H16" s="749">
        <f>SUM(E16:E17)</f>
        <v>4222236</v>
      </c>
      <c r="I16" s="376">
        <f>SUM(E16:E17)</f>
        <v>4222236</v>
      </c>
    </row>
    <row r="17" spans="1:9" ht="15" customHeight="1" x14ac:dyDescent="0.25">
      <c r="A17" s="460"/>
      <c r="B17" s="370"/>
      <c r="C17" s="530" t="s">
        <v>251</v>
      </c>
      <c r="D17" s="530"/>
      <c r="E17" s="531">
        <v>-777764</v>
      </c>
      <c r="F17" s="532"/>
      <c r="G17" s="532"/>
      <c r="H17" s="389"/>
      <c r="I17" s="533"/>
    </row>
    <row r="18" spans="1:9" ht="15" customHeight="1" x14ac:dyDescent="0.25">
      <c r="A18" s="460" t="s">
        <v>508</v>
      </c>
      <c r="B18" s="534" t="s">
        <v>259</v>
      </c>
      <c r="C18" s="535"/>
      <c r="D18" s="535"/>
      <c r="E18" s="535"/>
      <c r="F18" s="536"/>
      <c r="G18" s="567">
        <v>135150</v>
      </c>
      <c r="H18" s="181">
        <v>135150</v>
      </c>
      <c r="I18" s="537">
        <v>135150</v>
      </c>
    </row>
    <row r="19" spans="1:9" ht="15" customHeight="1" x14ac:dyDescent="0.25">
      <c r="A19" s="460" t="s">
        <v>509</v>
      </c>
      <c r="B19" s="538" t="s">
        <v>257</v>
      </c>
      <c r="C19" s="370"/>
      <c r="D19" s="370"/>
      <c r="E19" s="370"/>
      <c r="F19" s="532"/>
      <c r="G19" s="444">
        <v>19046000</v>
      </c>
      <c r="H19" s="750">
        <v>19046000</v>
      </c>
      <c r="I19" s="383">
        <v>19046000</v>
      </c>
    </row>
    <row r="20" spans="1:9" ht="15" customHeight="1" thickBot="1" x14ac:dyDescent="0.3">
      <c r="A20" s="460" t="s">
        <v>525</v>
      </c>
      <c r="B20" s="518" t="s">
        <v>526</v>
      </c>
      <c r="C20" s="58"/>
      <c r="D20" s="58"/>
      <c r="E20" s="58"/>
      <c r="F20" s="524"/>
      <c r="G20" s="445">
        <v>56769</v>
      </c>
      <c r="H20" s="748">
        <v>56769</v>
      </c>
      <c r="I20" s="59">
        <v>56769</v>
      </c>
    </row>
    <row r="21" spans="1:9" ht="15" customHeight="1" thickBot="1" x14ac:dyDescent="0.3">
      <c r="A21" s="257" t="s">
        <v>13</v>
      </c>
      <c r="B21" s="539" t="s">
        <v>513</v>
      </c>
      <c r="C21" s="540"/>
      <c r="D21" s="540"/>
      <c r="E21" s="541"/>
      <c r="F21" s="542"/>
      <c r="G21" s="568">
        <f>SUM(G11:G20)</f>
        <v>39678820</v>
      </c>
      <c r="H21" s="751">
        <f>SUM(H11:H20)</f>
        <v>39678820</v>
      </c>
      <c r="I21" s="543">
        <f>SUM(I11:I20)</f>
        <v>39678820</v>
      </c>
    </row>
    <row r="22" spans="1:9" ht="15" customHeight="1" x14ac:dyDescent="0.25">
      <c r="A22" s="544" t="s">
        <v>16</v>
      </c>
      <c r="B22" s="58" t="s">
        <v>524</v>
      </c>
      <c r="C22" s="205"/>
      <c r="D22" s="525"/>
      <c r="E22" s="545"/>
      <c r="F22" s="524"/>
      <c r="G22" s="445">
        <v>4896000</v>
      </c>
      <c r="H22" s="748">
        <v>4896000</v>
      </c>
      <c r="I22" s="59">
        <v>4896000</v>
      </c>
    </row>
    <row r="23" spans="1:9" ht="15" customHeight="1" x14ac:dyDescent="0.25">
      <c r="A23" s="260" t="s">
        <v>17</v>
      </c>
      <c r="B23" s="58" t="s">
        <v>248</v>
      </c>
      <c r="C23" s="58"/>
      <c r="D23" s="58"/>
      <c r="E23" s="58"/>
      <c r="F23" s="524"/>
      <c r="G23" s="445">
        <v>1014499</v>
      </c>
      <c r="H23" s="748">
        <v>1014499</v>
      </c>
      <c r="I23" s="59">
        <v>1014499</v>
      </c>
    </row>
    <row r="24" spans="1:9" ht="15" customHeight="1" x14ac:dyDescent="0.25">
      <c r="A24" s="260" t="s">
        <v>446</v>
      </c>
      <c r="B24" s="58" t="s">
        <v>527</v>
      </c>
      <c r="C24" s="58"/>
      <c r="D24" s="58"/>
      <c r="E24" s="58"/>
      <c r="F24" s="524"/>
      <c r="G24" s="445">
        <v>55360</v>
      </c>
      <c r="H24" s="748">
        <v>55360</v>
      </c>
      <c r="I24" s="59">
        <v>55360</v>
      </c>
    </row>
    <row r="25" spans="1:9" ht="15" customHeight="1" thickBot="1" x14ac:dyDescent="0.3">
      <c r="A25" s="260" t="s">
        <v>521</v>
      </c>
      <c r="B25" s="58" t="s">
        <v>522</v>
      </c>
      <c r="C25" s="58"/>
      <c r="D25" s="58"/>
      <c r="E25" s="58"/>
      <c r="F25" s="524"/>
      <c r="G25" s="445"/>
      <c r="H25" s="748"/>
      <c r="I25" s="59"/>
    </row>
    <row r="26" spans="1:9" ht="15" customHeight="1" thickBot="1" x14ac:dyDescent="0.3">
      <c r="A26" s="257" t="s">
        <v>14</v>
      </c>
      <c r="B26" s="539" t="s">
        <v>510</v>
      </c>
      <c r="C26" s="546"/>
      <c r="D26" s="546"/>
      <c r="E26" s="541"/>
      <c r="F26" s="542"/>
      <c r="G26" s="569">
        <f>SUM(G22:G24)</f>
        <v>5965859</v>
      </c>
      <c r="H26" s="752">
        <f>SUM(H22:H24)</f>
        <v>5965859</v>
      </c>
      <c r="I26" s="547">
        <f>SUM(I22:I24)</f>
        <v>5965859</v>
      </c>
    </row>
    <row r="27" spans="1:9" s="258" customFormat="1" ht="15" customHeight="1" thickBot="1" x14ac:dyDescent="0.3">
      <c r="A27" s="259" t="s">
        <v>129</v>
      </c>
      <c r="B27" s="548" t="s">
        <v>255</v>
      </c>
      <c r="C27" s="549"/>
      <c r="D27" s="550"/>
      <c r="E27" s="551"/>
      <c r="F27" s="552"/>
      <c r="G27" s="570">
        <v>1200000</v>
      </c>
      <c r="H27" s="753">
        <v>1200000</v>
      </c>
      <c r="I27" s="553">
        <v>1200000</v>
      </c>
    </row>
    <row r="28" spans="1:9" s="258" customFormat="1" ht="15" customHeight="1" thickBot="1" x14ac:dyDescent="0.3">
      <c r="A28" s="257" t="s">
        <v>52</v>
      </c>
      <c r="B28" s="539" t="s">
        <v>512</v>
      </c>
      <c r="C28" s="546"/>
      <c r="D28" s="546"/>
      <c r="E28" s="541"/>
      <c r="F28" s="542"/>
      <c r="G28" s="569">
        <f>SUM(G27)</f>
        <v>1200000</v>
      </c>
      <c r="H28" s="752">
        <f>SUM(H27)</f>
        <v>1200000</v>
      </c>
      <c r="I28" s="547">
        <f>SUM(I27)</f>
        <v>1200000</v>
      </c>
    </row>
    <row r="29" spans="1:9" ht="15" customHeight="1" x14ac:dyDescent="0.25">
      <c r="A29" s="260" t="s">
        <v>252</v>
      </c>
      <c r="B29" s="844" t="s">
        <v>514</v>
      </c>
      <c r="C29" s="844"/>
      <c r="D29" s="844"/>
      <c r="E29" s="844"/>
      <c r="F29" s="845"/>
      <c r="G29" s="445">
        <f>D34+E34+F34</f>
        <v>11685910</v>
      </c>
      <c r="H29" s="748">
        <f>D34+E34+F34</f>
        <v>11685910</v>
      </c>
      <c r="I29" s="59">
        <f>D34+E34+F34</f>
        <v>11685910</v>
      </c>
    </row>
    <row r="30" spans="1:9" ht="15" customHeight="1" x14ac:dyDescent="0.25">
      <c r="A30" s="260"/>
      <c r="B30" s="58"/>
      <c r="C30" s="554"/>
      <c r="D30" s="555" t="s">
        <v>249</v>
      </c>
      <c r="E30" s="555" t="s">
        <v>250</v>
      </c>
      <c r="F30" s="556"/>
      <c r="G30" s="524"/>
      <c r="H30" s="194"/>
      <c r="I30" s="61"/>
    </row>
    <row r="31" spans="1:9" ht="15" customHeight="1" x14ac:dyDescent="0.25">
      <c r="A31" s="260"/>
      <c r="B31" s="58"/>
      <c r="C31" s="525" t="s">
        <v>245</v>
      </c>
      <c r="D31" s="526">
        <v>6257860</v>
      </c>
      <c r="E31" s="526">
        <v>3128930</v>
      </c>
      <c r="F31" s="557">
        <v>80220</v>
      </c>
      <c r="G31" s="524"/>
      <c r="H31" s="194"/>
      <c r="I31" s="61"/>
    </row>
    <row r="32" spans="1:9" ht="15" customHeight="1" x14ac:dyDescent="0.25">
      <c r="A32" s="260"/>
      <c r="B32" s="58"/>
      <c r="C32" s="525" t="s">
        <v>246</v>
      </c>
      <c r="D32" s="526">
        <v>1200000</v>
      </c>
      <c r="E32" s="526">
        <v>600000</v>
      </c>
      <c r="F32" s="557"/>
      <c r="G32" s="524"/>
      <c r="H32" s="194"/>
      <c r="I32" s="61"/>
    </row>
    <row r="33" spans="1:9" ht="15" customHeight="1" x14ac:dyDescent="0.25">
      <c r="A33" s="260"/>
      <c r="B33" s="58"/>
      <c r="C33" s="525" t="s">
        <v>449</v>
      </c>
      <c r="D33" s="527"/>
      <c r="E33" s="527"/>
      <c r="F33" s="558">
        <v>418900</v>
      </c>
      <c r="G33" s="524"/>
      <c r="H33" s="194"/>
      <c r="I33" s="61"/>
    </row>
    <row r="34" spans="1:9" ht="15" customHeight="1" x14ac:dyDescent="0.25">
      <c r="A34" s="460"/>
      <c r="B34" s="58"/>
      <c r="C34" s="525" t="s">
        <v>247</v>
      </c>
      <c r="D34" s="559">
        <f>SUM(D31:D33)</f>
        <v>7457860</v>
      </c>
      <c r="E34" s="559">
        <f>SUM(E31:E33)</f>
        <v>3728930</v>
      </c>
      <c r="F34" s="560">
        <f>SUM(F31:F33)</f>
        <v>499120</v>
      </c>
      <c r="G34" s="524"/>
      <c r="H34" s="194"/>
      <c r="I34" s="61"/>
    </row>
    <row r="35" spans="1:9" ht="15" customHeight="1" x14ac:dyDescent="0.25">
      <c r="A35" s="260" t="s">
        <v>253</v>
      </c>
      <c r="B35" s="846" t="s">
        <v>515</v>
      </c>
      <c r="C35" s="846"/>
      <c r="D35" s="555" t="s">
        <v>249</v>
      </c>
      <c r="E35" s="555" t="s">
        <v>250</v>
      </c>
      <c r="F35" s="529"/>
      <c r="G35" s="446">
        <f>D36+E36</f>
        <v>1470600</v>
      </c>
      <c r="H35" s="749">
        <f>D36+E36</f>
        <v>1470600</v>
      </c>
      <c r="I35" s="376">
        <f>D36+E36</f>
        <v>1470600</v>
      </c>
    </row>
    <row r="36" spans="1:9" ht="15" customHeight="1" thickBot="1" x14ac:dyDescent="0.3">
      <c r="A36" s="460"/>
      <c r="B36" s="370"/>
      <c r="C36" s="561"/>
      <c r="D36" s="527">
        <v>980400</v>
      </c>
      <c r="E36" s="531">
        <v>490200</v>
      </c>
      <c r="F36" s="532"/>
      <c r="G36" s="532"/>
      <c r="H36" s="389"/>
      <c r="I36" s="533"/>
    </row>
    <row r="37" spans="1:9" ht="15" customHeight="1" thickBot="1" x14ac:dyDescent="0.3">
      <c r="A37" s="257" t="s">
        <v>53</v>
      </c>
      <c r="B37" s="539" t="s">
        <v>511</v>
      </c>
      <c r="C37" s="562"/>
      <c r="D37" s="562"/>
      <c r="E37" s="562"/>
      <c r="F37" s="542"/>
      <c r="G37" s="569">
        <f>SUM(G29:G36)</f>
        <v>13156510</v>
      </c>
      <c r="H37" s="752">
        <f>SUM(H29:H36)</f>
        <v>13156510</v>
      </c>
      <c r="I37" s="547">
        <f>SUM(I29:I36)</f>
        <v>13156510</v>
      </c>
    </row>
    <row r="38" spans="1:9" ht="15" customHeight="1" x14ac:dyDescent="0.25">
      <c r="A38" s="544" t="s">
        <v>256</v>
      </c>
      <c r="B38" s="668" t="s">
        <v>559</v>
      </c>
      <c r="C38" s="548"/>
      <c r="D38" s="548"/>
      <c r="E38" s="548"/>
      <c r="F38" s="665"/>
      <c r="G38" s="666"/>
      <c r="H38" s="754">
        <v>269091</v>
      </c>
      <c r="I38" s="667">
        <v>403047</v>
      </c>
    </row>
    <row r="39" spans="1:9" ht="15" customHeight="1" x14ac:dyDescent="0.25">
      <c r="A39" s="260" t="s">
        <v>258</v>
      </c>
      <c r="B39" s="518" t="s">
        <v>658</v>
      </c>
      <c r="C39" s="694"/>
      <c r="D39" s="694"/>
      <c r="E39" s="694"/>
      <c r="F39" s="695"/>
      <c r="G39" s="445"/>
      <c r="H39" s="748">
        <v>1640041</v>
      </c>
      <c r="I39" s="374">
        <v>1640041</v>
      </c>
    </row>
    <row r="40" spans="1:9" ht="15" customHeight="1" thickBot="1" x14ac:dyDescent="0.3">
      <c r="A40" s="260" t="s">
        <v>304</v>
      </c>
      <c r="B40" s="518" t="s">
        <v>677</v>
      </c>
      <c r="C40" s="625"/>
      <c r="D40" s="625"/>
      <c r="E40" s="625"/>
      <c r="F40" s="626"/>
      <c r="G40" s="445"/>
      <c r="H40" s="748"/>
      <c r="I40" s="374">
        <v>8977500</v>
      </c>
    </row>
    <row r="41" spans="1:9" ht="15" customHeight="1" thickBot="1" x14ac:dyDescent="0.3">
      <c r="A41" s="519" t="s">
        <v>55</v>
      </c>
      <c r="B41" s="539" t="s">
        <v>560</v>
      </c>
      <c r="C41" s="562"/>
      <c r="D41" s="562"/>
      <c r="E41" s="562"/>
      <c r="F41" s="542"/>
      <c r="G41" s="569">
        <f>SUM(G38:G38)</f>
        <v>0</v>
      </c>
      <c r="H41" s="752">
        <f>SUM(H38:H40)</f>
        <v>1909132</v>
      </c>
      <c r="I41" s="563">
        <f>SUM(I38:I40)</f>
        <v>11020588</v>
      </c>
    </row>
    <row r="42" spans="1:9" ht="15" customHeight="1" thickBot="1" x14ac:dyDescent="0.3">
      <c r="A42" s="841" t="s">
        <v>260</v>
      </c>
      <c r="B42" s="842"/>
      <c r="C42" s="842"/>
      <c r="D42" s="842"/>
      <c r="E42" s="842"/>
      <c r="F42" s="843"/>
      <c r="G42" s="663">
        <f>G21+G26+G28+G37</f>
        <v>60001189</v>
      </c>
      <c r="H42" s="755">
        <f>H21+H26+H28+H37+H41</f>
        <v>61910321</v>
      </c>
      <c r="I42" s="664">
        <f>I21+I26+I28+I37+I41</f>
        <v>71021777</v>
      </c>
    </row>
    <row r="43" spans="1:9" ht="13.8" thickTop="1" x14ac:dyDescent="0.25"/>
  </sheetData>
  <sheetProtection selectLockedCells="1" selectUnlockedCells="1"/>
  <mergeCells count="9">
    <mergeCell ref="A4:H4"/>
    <mergeCell ref="A5:H5"/>
    <mergeCell ref="B9:F9"/>
    <mergeCell ref="B8:F8"/>
    <mergeCell ref="A42:F42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/>
  </sheetViews>
  <sheetFormatPr defaultRowHeight="13.2" x14ac:dyDescent="0.25"/>
  <cols>
    <col min="1" max="1" width="5.6640625" style="1" customWidth="1"/>
    <col min="2" max="2" width="35.6640625" style="1" customWidth="1"/>
    <col min="3" max="6" width="9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495</v>
      </c>
    </row>
    <row r="2" spans="1:7" s="40" customFormat="1" ht="15" customHeight="1" x14ac:dyDescent="0.25">
      <c r="A2" s="3"/>
      <c r="B2" s="3"/>
      <c r="C2" s="3"/>
      <c r="D2" s="3"/>
      <c r="E2" s="3"/>
      <c r="F2" s="3"/>
      <c r="G2" s="2" t="str">
        <f>'1.sz. melléklet'!H2</f>
        <v>az …./2017. (XI..) önkormányzati rendelethez</v>
      </c>
    </row>
    <row r="3" spans="1:7" s="40" customFormat="1" ht="15" customHeight="1" x14ac:dyDescent="0.25">
      <c r="A3" s="43"/>
      <c r="B3" s="43"/>
    </row>
    <row r="4" spans="1:7" ht="15" customHeight="1" thickBot="1" x14ac:dyDescent="0.3">
      <c r="F4" s="6" t="s">
        <v>233</v>
      </c>
    </row>
    <row r="5" spans="1:7" ht="34.200000000000003" thickTop="1" x14ac:dyDescent="0.25">
      <c r="A5" s="142" t="s">
        <v>74</v>
      </c>
      <c r="B5" s="151" t="s">
        <v>140</v>
      </c>
      <c r="C5" s="9" t="s">
        <v>568</v>
      </c>
      <c r="D5" s="9" t="s">
        <v>712</v>
      </c>
      <c r="E5" s="9" t="s">
        <v>676</v>
      </c>
      <c r="F5" s="503" t="s">
        <v>550</v>
      </c>
    </row>
    <row r="6" spans="1:7" ht="15" customHeight="1" thickBot="1" x14ac:dyDescent="0.3">
      <c r="A6" s="144" t="s">
        <v>3</v>
      </c>
      <c r="B6" s="152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pans="1:7" ht="6" customHeight="1" thickTop="1" x14ac:dyDescent="0.25">
      <c r="A7" s="40"/>
      <c r="B7" s="154"/>
      <c r="C7" s="153"/>
      <c r="D7" s="153"/>
      <c r="E7" s="153"/>
      <c r="F7" s="153"/>
    </row>
    <row r="8" spans="1:7" ht="15" customHeight="1" thickBot="1" x14ac:dyDescent="0.3">
      <c r="A8" s="849" t="s">
        <v>146</v>
      </c>
      <c r="B8" s="849"/>
      <c r="C8" s="64"/>
      <c r="D8" s="64"/>
      <c r="E8" s="64"/>
      <c r="F8" s="64"/>
    </row>
    <row r="9" spans="1:7" ht="15" customHeight="1" thickTop="1" x14ac:dyDescent="0.25">
      <c r="A9" s="155" t="s">
        <v>13</v>
      </c>
      <c r="B9" s="156" t="s">
        <v>147</v>
      </c>
      <c r="C9" s="47">
        <v>13068432</v>
      </c>
      <c r="D9" s="47">
        <v>13068432</v>
      </c>
      <c r="E9" s="47">
        <v>15600000</v>
      </c>
      <c r="F9" s="125">
        <f>E9/C9</f>
        <v>1.1937162775151602</v>
      </c>
    </row>
    <row r="10" spans="1:7" ht="15" customHeight="1" x14ac:dyDescent="0.25">
      <c r="A10" s="344" t="s">
        <v>14</v>
      </c>
      <c r="B10" s="156" t="s">
        <v>148</v>
      </c>
      <c r="C10" s="47">
        <v>19072000</v>
      </c>
      <c r="D10" s="47">
        <v>19072000</v>
      </c>
      <c r="E10" s="47">
        <v>20050000</v>
      </c>
      <c r="F10" s="125">
        <f t="shared" ref="F10:F17" si="0">E10/C10</f>
        <v>1.0512793624161074</v>
      </c>
    </row>
    <row r="11" spans="1:7" ht="15" customHeight="1" x14ac:dyDescent="0.25">
      <c r="A11" s="345" t="s">
        <v>52</v>
      </c>
      <c r="B11" s="156" t="s">
        <v>468</v>
      </c>
      <c r="C11" s="47">
        <v>80000</v>
      </c>
      <c r="D11" s="47">
        <v>80000</v>
      </c>
      <c r="E11" s="47">
        <v>80000</v>
      </c>
      <c r="F11" s="125">
        <f t="shared" si="0"/>
        <v>1</v>
      </c>
    </row>
    <row r="12" spans="1:7" ht="15" customHeight="1" x14ac:dyDescent="0.25">
      <c r="A12" s="346" t="s">
        <v>53</v>
      </c>
      <c r="B12" s="156" t="s">
        <v>469</v>
      </c>
      <c r="C12" s="47">
        <v>900000</v>
      </c>
      <c r="D12" s="47">
        <v>900000</v>
      </c>
      <c r="E12" s="47">
        <v>900000</v>
      </c>
      <c r="F12" s="125">
        <f t="shared" si="0"/>
        <v>1</v>
      </c>
    </row>
    <row r="13" spans="1:7" ht="15" customHeight="1" x14ac:dyDescent="0.25">
      <c r="A13" s="345" t="s">
        <v>55</v>
      </c>
      <c r="B13" s="156" t="s">
        <v>149</v>
      </c>
      <c r="C13" s="47">
        <v>686000</v>
      </c>
      <c r="D13" s="47">
        <v>686000</v>
      </c>
      <c r="E13" s="47">
        <v>706000</v>
      </c>
      <c r="F13" s="125">
        <f t="shared" si="0"/>
        <v>1.0291545189504374</v>
      </c>
    </row>
    <row r="14" spans="1:7" ht="15" customHeight="1" x14ac:dyDescent="0.25">
      <c r="A14" s="44" t="s">
        <v>56</v>
      </c>
      <c r="B14" s="156" t="s">
        <v>150</v>
      </c>
      <c r="C14" s="47">
        <v>310000</v>
      </c>
      <c r="D14" s="47">
        <v>310000</v>
      </c>
      <c r="E14" s="47">
        <v>290000</v>
      </c>
      <c r="F14" s="125">
        <f t="shared" si="0"/>
        <v>0.93548387096774188</v>
      </c>
    </row>
    <row r="15" spans="1:7" ht="15" customHeight="1" x14ac:dyDescent="0.25">
      <c r="A15" s="474" t="s">
        <v>58</v>
      </c>
      <c r="B15" s="156" t="s">
        <v>536</v>
      </c>
      <c r="C15" s="47">
        <v>178000</v>
      </c>
      <c r="D15" s="47">
        <v>178000</v>
      </c>
      <c r="E15" s="47">
        <v>397000</v>
      </c>
      <c r="F15" s="125">
        <f t="shared" si="0"/>
        <v>2.2303370786516852</v>
      </c>
    </row>
    <row r="16" spans="1:7" ht="15" customHeight="1" x14ac:dyDescent="0.25">
      <c r="A16" s="595" t="s">
        <v>78</v>
      </c>
      <c r="B16" s="156" t="s">
        <v>564</v>
      </c>
      <c r="C16" s="756">
        <v>242000</v>
      </c>
      <c r="D16" s="756">
        <v>242000</v>
      </c>
      <c r="E16" s="756">
        <v>304000</v>
      </c>
      <c r="F16" s="76">
        <f t="shared" si="0"/>
        <v>1.2561983471074381</v>
      </c>
    </row>
    <row r="17" spans="1:8" ht="15" customHeight="1" x14ac:dyDescent="0.25">
      <c r="A17" s="595" t="s">
        <v>87</v>
      </c>
      <c r="B17" s="157" t="s">
        <v>470</v>
      </c>
      <c r="C17" s="455">
        <v>340000</v>
      </c>
      <c r="D17" s="670">
        <v>340000</v>
      </c>
      <c r="E17" s="670">
        <v>340000</v>
      </c>
      <c r="F17" s="780">
        <f t="shared" si="0"/>
        <v>1</v>
      </c>
    </row>
    <row r="18" spans="1:8" ht="24.6" thickBot="1" x14ac:dyDescent="0.3">
      <c r="A18" s="696" t="s">
        <v>88</v>
      </c>
      <c r="B18" s="160" t="s">
        <v>698</v>
      </c>
      <c r="C18" s="161"/>
      <c r="D18" s="161"/>
      <c r="E18" s="161">
        <v>512000</v>
      </c>
      <c r="F18" s="265"/>
    </row>
    <row r="19" spans="1:8" ht="15" customHeight="1" thickTop="1" thickBot="1" x14ac:dyDescent="0.3">
      <c r="A19" s="848" t="s">
        <v>119</v>
      </c>
      <c r="B19" s="848"/>
      <c r="C19" s="158">
        <f t="shared" ref="C19:D19" si="1">SUM(C9:C18)</f>
        <v>34876432</v>
      </c>
      <c r="D19" s="158">
        <f t="shared" si="1"/>
        <v>34876432</v>
      </c>
      <c r="E19" s="158">
        <f>SUM(E9:E18)</f>
        <v>39179000</v>
      </c>
      <c r="F19" s="159">
        <f>E19/C19</f>
        <v>1.1233660599226434</v>
      </c>
      <c r="H19" s="193"/>
    </row>
    <row r="20" spans="1:8" ht="6" customHeight="1" thickTop="1" x14ac:dyDescent="0.25">
      <c r="A20" s="40"/>
      <c r="B20" s="131"/>
      <c r="C20" s="43"/>
      <c r="D20" s="43"/>
      <c r="E20" s="43"/>
      <c r="F20" s="263"/>
    </row>
    <row r="21" spans="1:8" ht="15" customHeight="1" thickBot="1" x14ac:dyDescent="0.3">
      <c r="A21" s="849" t="s">
        <v>151</v>
      </c>
      <c r="B21" s="849"/>
      <c r="C21" s="64"/>
      <c r="D21" s="64"/>
      <c r="E21" s="64"/>
      <c r="F21" s="264"/>
    </row>
    <row r="22" spans="1:8" ht="15" customHeight="1" thickTop="1" x14ac:dyDescent="0.25">
      <c r="A22" s="155" t="s">
        <v>13</v>
      </c>
      <c r="B22" s="156" t="s">
        <v>152</v>
      </c>
      <c r="C22" s="47">
        <v>80000</v>
      </c>
      <c r="D22" s="47">
        <v>80000</v>
      </c>
      <c r="E22" s="47">
        <v>100000</v>
      </c>
      <c r="F22" s="125">
        <f t="shared" ref="F22:F33" si="2">E22/C22</f>
        <v>1.25</v>
      </c>
    </row>
    <row r="23" spans="1:8" ht="15" customHeight="1" x14ac:dyDescent="0.25">
      <c r="A23" s="44" t="s">
        <v>14</v>
      </c>
      <c r="B23" s="156" t="s">
        <v>153</v>
      </c>
      <c r="C23" s="47">
        <v>3500000</v>
      </c>
      <c r="D23" s="47">
        <v>3500000</v>
      </c>
      <c r="E23" s="47">
        <v>3500000</v>
      </c>
      <c r="F23" s="125">
        <f t="shared" si="2"/>
        <v>1</v>
      </c>
    </row>
    <row r="24" spans="1:8" ht="15" customHeight="1" x14ac:dyDescent="0.25">
      <c r="A24" s="44" t="s">
        <v>52</v>
      </c>
      <c r="B24" s="156" t="s">
        <v>154</v>
      </c>
      <c r="C24" s="47">
        <v>290000</v>
      </c>
      <c r="D24" s="47">
        <v>290000</v>
      </c>
      <c r="E24" s="47">
        <v>290000</v>
      </c>
      <c r="F24" s="125">
        <f t="shared" si="2"/>
        <v>1</v>
      </c>
    </row>
    <row r="25" spans="1:8" ht="15" customHeight="1" x14ac:dyDescent="0.25">
      <c r="A25" s="44" t="s">
        <v>53</v>
      </c>
      <c r="B25" s="156" t="s">
        <v>155</v>
      </c>
      <c r="C25" s="47">
        <v>2164000</v>
      </c>
      <c r="D25" s="47">
        <v>2164000</v>
      </c>
      <c r="E25" s="47">
        <v>2364000</v>
      </c>
      <c r="F25" s="125">
        <f t="shared" si="2"/>
        <v>1.0924214417744917</v>
      </c>
    </row>
    <row r="26" spans="1:8" ht="15" customHeight="1" x14ac:dyDescent="0.25">
      <c r="A26" s="44" t="s">
        <v>55</v>
      </c>
      <c r="B26" s="156" t="s">
        <v>156</v>
      </c>
      <c r="C26" s="47">
        <v>600000</v>
      </c>
      <c r="D26" s="47">
        <v>600000</v>
      </c>
      <c r="E26" s="47">
        <v>600000</v>
      </c>
      <c r="F26" s="125">
        <f t="shared" si="2"/>
        <v>1</v>
      </c>
    </row>
    <row r="27" spans="1:8" ht="15" customHeight="1" x14ac:dyDescent="0.25">
      <c r="A27" s="44" t="s">
        <v>56</v>
      </c>
      <c r="B27" s="156" t="s">
        <v>157</v>
      </c>
      <c r="C27" s="47">
        <v>200000</v>
      </c>
      <c r="D27" s="47">
        <v>200000</v>
      </c>
      <c r="E27" s="47">
        <v>1000000</v>
      </c>
      <c r="F27" s="125">
        <f t="shared" si="2"/>
        <v>5</v>
      </c>
    </row>
    <row r="28" spans="1:8" ht="15" customHeight="1" x14ac:dyDescent="0.25">
      <c r="A28" s="44" t="s">
        <v>58</v>
      </c>
      <c r="B28" s="156" t="s">
        <v>158</v>
      </c>
      <c r="C28" s="47">
        <v>100000</v>
      </c>
      <c r="D28" s="47">
        <v>100000</v>
      </c>
      <c r="E28" s="47">
        <v>100000</v>
      </c>
      <c r="F28" s="125">
        <f t="shared" si="2"/>
        <v>1</v>
      </c>
    </row>
    <row r="29" spans="1:8" x14ac:dyDescent="0.25">
      <c r="A29" s="44" t="s">
        <v>78</v>
      </c>
      <c r="B29" s="427" t="s">
        <v>659</v>
      </c>
      <c r="C29" s="47">
        <v>50000</v>
      </c>
      <c r="D29" s="47">
        <v>50000</v>
      </c>
      <c r="E29" s="47">
        <v>50000</v>
      </c>
      <c r="F29" s="125">
        <f t="shared" si="2"/>
        <v>1</v>
      </c>
    </row>
    <row r="30" spans="1:8" ht="15" customHeight="1" x14ac:dyDescent="0.25">
      <c r="A30" s="44" t="s">
        <v>87</v>
      </c>
      <c r="B30" s="427" t="s">
        <v>660</v>
      </c>
      <c r="C30" s="47">
        <v>50000</v>
      </c>
      <c r="D30" s="47">
        <v>50000</v>
      </c>
      <c r="E30" s="47">
        <v>50000</v>
      </c>
      <c r="F30" s="88">
        <f t="shared" si="2"/>
        <v>1</v>
      </c>
    </row>
    <row r="31" spans="1:8" ht="15" customHeight="1" x14ac:dyDescent="0.25">
      <c r="A31" s="474" t="s">
        <v>88</v>
      </c>
      <c r="B31" s="427" t="s">
        <v>661</v>
      </c>
      <c r="C31" s="47">
        <v>20000</v>
      </c>
      <c r="D31" s="47">
        <v>20000</v>
      </c>
      <c r="E31" s="47">
        <v>20000</v>
      </c>
      <c r="F31" s="88">
        <f t="shared" si="2"/>
        <v>1</v>
      </c>
    </row>
    <row r="32" spans="1:8" ht="15" customHeight="1" x14ac:dyDescent="0.25">
      <c r="A32" s="474" t="s">
        <v>89</v>
      </c>
      <c r="B32" s="156" t="s">
        <v>159</v>
      </c>
      <c r="C32" s="457">
        <v>100000</v>
      </c>
      <c r="D32" s="457">
        <v>100000</v>
      </c>
      <c r="E32" s="457">
        <v>100000</v>
      </c>
      <c r="F32" s="88">
        <f t="shared" si="2"/>
        <v>1</v>
      </c>
    </row>
    <row r="33" spans="1:6" ht="15" customHeight="1" x14ac:dyDescent="0.25">
      <c r="A33" s="474" t="s">
        <v>90</v>
      </c>
      <c r="B33" s="475" t="s">
        <v>662</v>
      </c>
      <c r="C33" s="671">
        <v>121000</v>
      </c>
      <c r="D33" s="671">
        <v>121000</v>
      </c>
      <c r="E33" s="671">
        <v>121000</v>
      </c>
      <c r="F33" s="672">
        <f t="shared" si="2"/>
        <v>1</v>
      </c>
    </row>
    <row r="34" spans="1:6" ht="15" customHeight="1" x14ac:dyDescent="0.25">
      <c r="A34" s="474" t="s">
        <v>91</v>
      </c>
      <c r="B34" s="475" t="s">
        <v>663</v>
      </c>
      <c r="C34" s="455">
        <v>0</v>
      </c>
      <c r="D34" s="670">
        <v>100000</v>
      </c>
      <c r="E34" s="670">
        <v>100000</v>
      </c>
      <c r="F34" s="673"/>
    </row>
    <row r="35" spans="1:6" ht="15" customHeight="1" x14ac:dyDescent="0.25">
      <c r="A35" s="595" t="s">
        <v>92</v>
      </c>
      <c r="B35" s="758" t="s">
        <v>664</v>
      </c>
      <c r="C35" s="670">
        <v>0</v>
      </c>
      <c r="D35" s="670">
        <v>100000</v>
      </c>
      <c r="E35" s="670">
        <v>100000</v>
      </c>
      <c r="F35" s="673"/>
    </row>
    <row r="36" spans="1:6" ht="15" customHeight="1" thickBot="1" x14ac:dyDescent="0.3">
      <c r="A36" s="697" t="s">
        <v>93</v>
      </c>
      <c r="B36" s="757" t="s">
        <v>678</v>
      </c>
      <c r="C36" s="161">
        <v>0</v>
      </c>
      <c r="D36" s="161">
        <v>0</v>
      </c>
      <c r="E36" s="161">
        <v>10000</v>
      </c>
      <c r="F36" s="669"/>
    </row>
    <row r="37" spans="1:6" ht="15" customHeight="1" thickTop="1" thickBot="1" x14ac:dyDescent="0.3">
      <c r="A37" s="848" t="s">
        <v>119</v>
      </c>
      <c r="B37" s="848"/>
      <c r="C37" s="158">
        <f>SUM(C22:C36)</f>
        <v>7275000</v>
      </c>
      <c r="D37" s="158">
        <f>SUM(D22:D36)</f>
        <v>7475000</v>
      </c>
      <c r="E37" s="158">
        <f>SUM(E22:E36)</f>
        <v>8505000</v>
      </c>
      <c r="F37" s="159">
        <f>E37/C37</f>
        <v>1.1690721649484537</v>
      </c>
    </row>
    <row r="38" spans="1:6" ht="6" customHeight="1" thickTop="1" x14ac:dyDescent="0.25">
      <c r="A38" s="40"/>
      <c r="B38" s="131"/>
      <c r="C38" s="269"/>
      <c r="D38" s="269"/>
      <c r="E38" s="269"/>
      <c r="F38" s="511"/>
    </row>
    <row r="39" spans="1:6" ht="15" customHeight="1" thickBot="1" x14ac:dyDescent="0.3">
      <c r="A39" s="849" t="s">
        <v>160</v>
      </c>
      <c r="B39" s="849"/>
      <c r="C39" s="380"/>
      <c r="D39" s="380"/>
      <c r="E39" s="380"/>
      <c r="F39" s="594"/>
    </row>
    <row r="40" spans="1:6" ht="15" customHeight="1" thickTop="1" thickBot="1" x14ac:dyDescent="0.3">
      <c r="A40" s="120" t="s">
        <v>13</v>
      </c>
      <c r="B40" s="160" t="s">
        <v>161</v>
      </c>
      <c r="C40" s="161">
        <v>0</v>
      </c>
      <c r="D40" s="161">
        <v>0</v>
      </c>
      <c r="E40" s="161">
        <v>8977500</v>
      </c>
      <c r="F40" s="265"/>
    </row>
    <row r="41" spans="1:6" ht="15" customHeight="1" thickTop="1" thickBot="1" x14ac:dyDescent="0.3">
      <c r="A41" s="848" t="s">
        <v>119</v>
      </c>
      <c r="B41" s="848"/>
      <c r="C41" s="158">
        <f>SUM(C40)</f>
        <v>0</v>
      </c>
      <c r="D41" s="158">
        <f>SUM(D40)</f>
        <v>0</v>
      </c>
      <c r="E41" s="158">
        <f>SUM(E40)</f>
        <v>8977500</v>
      </c>
      <c r="F41" s="159"/>
    </row>
    <row r="42" spans="1:6" ht="13.8" thickTop="1" x14ac:dyDescent="0.25"/>
    <row r="43" spans="1:6" ht="14.85" customHeight="1" x14ac:dyDescent="0.25">
      <c r="A43"/>
      <c r="B43"/>
    </row>
    <row r="44" spans="1:6" ht="14.85" customHeight="1" x14ac:dyDescent="0.25">
      <c r="A44"/>
      <c r="B44"/>
    </row>
    <row r="45" spans="1:6" ht="14.85" customHeight="1" x14ac:dyDescent="0.25">
      <c r="A45"/>
      <c r="B45"/>
    </row>
    <row r="46" spans="1:6" ht="14.85" customHeight="1" x14ac:dyDescent="0.25">
      <c r="A46"/>
      <c r="B46"/>
    </row>
  </sheetData>
  <sheetProtection selectLockedCells="1" selectUnlockedCells="1"/>
  <mergeCells count="6">
    <mergeCell ref="A41:B41"/>
    <mergeCell ref="A8:B8"/>
    <mergeCell ref="A19:B19"/>
    <mergeCell ref="A21:B21"/>
    <mergeCell ref="A37:B37"/>
    <mergeCell ref="A39:B3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8.6640625" customWidth="1"/>
    <col min="2" max="2" width="5.6640625" style="1" customWidth="1"/>
    <col min="3" max="3" width="40.6640625" style="1" customWidth="1"/>
    <col min="4" max="5" width="10.6640625" style="1" customWidth="1"/>
    <col min="6" max="6" width="8.6640625" style="1" customWidth="1"/>
  </cols>
  <sheetData>
    <row r="1" spans="1:7" s="40" customFormat="1" ht="15" customHeight="1" x14ac:dyDescent="0.25">
      <c r="B1" s="43"/>
      <c r="C1" s="3"/>
      <c r="D1" s="3"/>
      <c r="E1" s="3"/>
      <c r="F1" s="628" t="s">
        <v>496</v>
      </c>
    </row>
    <row r="2" spans="1:7" s="40" customFormat="1" ht="15" customHeight="1" x14ac:dyDescent="0.25">
      <c r="B2" s="3"/>
      <c r="C2" s="3"/>
      <c r="D2" s="3"/>
      <c r="E2" s="3"/>
      <c r="F2" s="2" t="str">
        <f>'1.sz. melléklet'!H2</f>
        <v>az …./2017. (XI..) önkormányzati rendelethez</v>
      </c>
    </row>
    <row r="3" spans="1:7" s="40" customFormat="1" ht="15" customHeight="1" x14ac:dyDescent="0.25">
      <c r="B3" s="43"/>
      <c r="C3" s="43"/>
      <c r="D3" s="43"/>
      <c r="E3" s="43"/>
      <c r="F3" s="43"/>
    </row>
    <row r="4" spans="1:7" s="40" customFormat="1" ht="15" customHeight="1" x14ac:dyDescent="0.25">
      <c r="A4" s="819" t="s">
        <v>162</v>
      </c>
      <c r="B4" s="819"/>
      <c r="C4" s="819"/>
      <c r="D4" s="819"/>
      <c r="E4" s="819"/>
      <c r="F4" s="819"/>
      <c r="G4" s="58"/>
    </row>
    <row r="5" spans="1:7" s="40" customFormat="1" ht="15" customHeight="1" x14ac:dyDescent="0.25">
      <c r="A5" s="819" t="s">
        <v>163</v>
      </c>
      <c r="B5" s="819"/>
      <c r="C5" s="819"/>
      <c r="D5" s="819"/>
      <c r="E5" s="819"/>
      <c r="F5" s="819"/>
      <c r="G5" s="58"/>
    </row>
    <row r="6" spans="1:7" ht="15" customHeight="1" x14ac:dyDescent="0.25"/>
    <row r="7" spans="1:7" s="40" customFormat="1" ht="15" customHeight="1" x14ac:dyDescent="0.2">
      <c r="B7" s="43" t="s">
        <v>164</v>
      </c>
      <c r="C7" s="6"/>
      <c r="D7" s="6"/>
      <c r="E7" s="6" t="s">
        <v>233</v>
      </c>
    </row>
    <row r="8" spans="1:7" s="40" customFormat="1" ht="9" customHeight="1" thickBot="1" x14ac:dyDescent="0.3">
      <c r="B8" s="43"/>
      <c r="C8" s="43"/>
      <c r="D8" s="43"/>
      <c r="E8" s="43"/>
      <c r="F8" s="43"/>
    </row>
    <row r="9" spans="1:7" s="40" customFormat="1" ht="36.6" thickTop="1" x14ac:dyDescent="0.25">
      <c r="B9" s="142" t="s">
        <v>139</v>
      </c>
      <c r="C9" s="9" t="s">
        <v>2</v>
      </c>
      <c r="D9" s="9" t="s">
        <v>568</v>
      </c>
      <c r="E9" s="503" t="s">
        <v>699</v>
      </c>
    </row>
    <row r="10" spans="1:7" s="40" customFormat="1" ht="15" customHeight="1" thickBot="1" x14ac:dyDescent="0.3">
      <c r="B10" s="461" t="s">
        <v>3</v>
      </c>
      <c r="C10" s="462" t="s">
        <v>4</v>
      </c>
      <c r="D10" s="13" t="s">
        <v>5</v>
      </c>
      <c r="E10" s="104" t="s">
        <v>6</v>
      </c>
    </row>
    <row r="11" spans="1:7" s="40" customFormat="1" ht="15" customHeight="1" thickTop="1" thickBot="1" x14ac:dyDescent="0.3">
      <c r="B11" s="674" t="s">
        <v>13</v>
      </c>
      <c r="C11" s="463" t="s">
        <v>165</v>
      </c>
      <c r="D11" s="610">
        <v>0</v>
      </c>
      <c r="E11" s="715">
        <v>0</v>
      </c>
    </row>
    <row r="12" spans="1:7" s="40" customFormat="1" ht="15" customHeight="1" thickTop="1" thickBot="1" x14ac:dyDescent="0.3">
      <c r="B12" s="632" t="s">
        <v>14</v>
      </c>
      <c r="C12" s="464" t="s">
        <v>119</v>
      </c>
      <c r="D12" s="13">
        <v>0</v>
      </c>
      <c r="E12" s="104">
        <v>0</v>
      </c>
    </row>
    <row r="13" spans="1:7" s="40" customFormat="1" ht="15" customHeight="1" thickTop="1" x14ac:dyDescent="0.25">
      <c r="B13" s="162"/>
      <c r="C13" s="43"/>
      <c r="D13" s="43"/>
      <c r="E13" s="43"/>
    </row>
    <row r="14" spans="1:7" s="40" customFormat="1" ht="15" customHeight="1" x14ac:dyDescent="0.25">
      <c r="B14" s="43"/>
      <c r="C14" s="43"/>
      <c r="D14" s="43"/>
      <c r="E14" s="43"/>
    </row>
    <row r="15" spans="1:7" s="40" customFormat="1" ht="15" customHeight="1" x14ac:dyDescent="0.25">
      <c r="B15" s="43" t="s">
        <v>166</v>
      </c>
      <c r="C15" s="43"/>
      <c r="D15" s="43"/>
      <c r="E15" s="43"/>
    </row>
    <row r="16" spans="1:7" s="40" customFormat="1" ht="8.25" customHeight="1" thickBot="1" x14ac:dyDescent="0.3">
      <c r="B16" s="43"/>
      <c r="C16" s="43"/>
      <c r="D16" s="43"/>
      <c r="E16" s="43"/>
    </row>
    <row r="17" spans="2:5" s="40" customFormat="1" ht="36.6" thickTop="1" x14ac:dyDescent="0.25">
      <c r="B17" s="142" t="s">
        <v>139</v>
      </c>
      <c r="C17" s="9" t="s">
        <v>2</v>
      </c>
      <c r="D17" s="9" t="s">
        <v>568</v>
      </c>
      <c r="E17" s="503" t="s">
        <v>699</v>
      </c>
    </row>
    <row r="18" spans="2:5" s="40" customFormat="1" ht="15" customHeight="1" thickBot="1" x14ac:dyDescent="0.3">
      <c r="B18" s="465" t="s">
        <v>3</v>
      </c>
      <c r="C18" s="462" t="s">
        <v>4</v>
      </c>
      <c r="D18" s="13" t="s">
        <v>5</v>
      </c>
      <c r="E18" s="104" t="s">
        <v>6</v>
      </c>
    </row>
    <row r="19" spans="2:5" s="40" customFormat="1" ht="15" customHeight="1" thickTop="1" x14ac:dyDescent="0.25">
      <c r="B19" s="630" t="s">
        <v>13</v>
      </c>
      <c r="C19" s="427" t="s">
        <v>18</v>
      </c>
      <c r="D19" s="785">
        <f>'[1]8.sz. melléklet'!G66+'[1]8.sz. melléklet'!G67</f>
        <v>78100000</v>
      </c>
      <c r="E19" s="781">
        <f>'7.sz. melléklet'!F67+'7.sz. melléklet'!F68</f>
        <v>78100000</v>
      </c>
    </row>
    <row r="20" spans="2:5" s="40" customFormat="1" ht="24" x14ac:dyDescent="0.25">
      <c r="B20" s="208" t="s">
        <v>14</v>
      </c>
      <c r="C20" s="466" t="s">
        <v>167</v>
      </c>
      <c r="D20" s="786">
        <f>'[1]8.sz. melléklet'!G82</f>
        <v>11529000</v>
      </c>
      <c r="E20" s="782">
        <f>'7.sz. melléklet'!F84</f>
        <v>11529000</v>
      </c>
    </row>
    <row r="21" spans="2:5" s="40" customFormat="1" ht="15" customHeight="1" x14ac:dyDescent="0.25">
      <c r="B21" s="208" t="s">
        <v>52</v>
      </c>
      <c r="C21" s="466" t="s">
        <v>168</v>
      </c>
      <c r="D21" s="786"/>
      <c r="E21" s="782">
        <v>299000</v>
      </c>
    </row>
    <row r="22" spans="2:5" s="40" customFormat="1" ht="15" customHeight="1" x14ac:dyDescent="0.25">
      <c r="B22" s="208" t="s">
        <v>53</v>
      </c>
      <c r="C22" s="466" t="s">
        <v>169</v>
      </c>
      <c r="D22" s="786"/>
      <c r="E22" s="782"/>
    </row>
    <row r="23" spans="2:5" s="40" customFormat="1" ht="15" customHeight="1" thickBot="1" x14ac:dyDescent="0.3">
      <c r="B23" s="210" t="s">
        <v>55</v>
      </c>
      <c r="C23" s="467" t="s">
        <v>170</v>
      </c>
      <c r="D23" s="787">
        <f>'[1]8.sz. melléklet'!G71</f>
        <v>200000</v>
      </c>
      <c r="E23" s="783">
        <f>'7.sz. melléklet'!F72</f>
        <v>200000</v>
      </c>
    </row>
    <row r="24" spans="2:5" s="40" customFormat="1" ht="15" customHeight="1" thickTop="1" thickBot="1" x14ac:dyDescent="0.3">
      <c r="B24" s="631" t="s">
        <v>56</v>
      </c>
      <c r="C24" s="464" t="s">
        <v>119</v>
      </c>
      <c r="D24" s="788">
        <f>SUM(D19:D23)</f>
        <v>89829000</v>
      </c>
      <c r="E24" s="784">
        <f>SUM(E19:E23)</f>
        <v>90128000</v>
      </c>
    </row>
    <row r="25" spans="2:5" s="40" customFormat="1" ht="15" customHeight="1" thickTop="1" x14ac:dyDescent="0.25">
      <c r="B25" s="131"/>
      <c r="C25" s="43"/>
      <c r="D25" s="43"/>
      <c r="E25" s="43"/>
    </row>
    <row r="26" spans="2:5" s="40" customFormat="1" ht="15" customHeight="1" x14ac:dyDescent="0.25">
      <c r="B26" s="43" t="s">
        <v>171</v>
      </c>
      <c r="C26" s="43"/>
      <c r="D26" s="43"/>
      <c r="E26" s="43"/>
    </row>
    <row r="27" spans="2:5" s="40" customFormat="1" ht="9" customHeight="1" thickBot="1" x14ac:dyDescent="0.3">
      <c r="B27" s="43"/>
      <c r="C27" s="43"/>
      <c r="D27" s="43"/>
      <c r="E27" s="43"/>
    </row>
    <row r="28" spans="2:5" s="40" customFormat="1" ht="36.6" thickTop="1" x14ac:dyDescent="0.25">
      <c r="B28" s="142" t="s">
        <v>139</v>
      </c>
      <c r="C28" s="9" t="s">
        <v>2</v>
      </c>
      <c r="D28" s="9" t="s">
        <v>568</v>
      </c>
      <c r="E28" s="503" t="s">
        <v>699</v>
      </c>
    </row>
    <row r="29" spans="2:5" s="40" customFormat="1" ht="15" customHeight="1" thickBot="1" x14ac:dyDescent="0.3">
      <c r="B29" s="461" t="s">
        <v>3</v>
      </c>
      <c r="C29" s="462" t="s">
        <v>4</v>
      </c>
      <c r="D29" s="13" t="s">
        <v>5</v>
      </c>
      <c r="E29" s="104" t="s">
        <v>6</v>
      </c>
    </row>
    <row r="30" spans="2:5" s="40" customFormat="1" ht="15" customHeight="1" thickTop="1" x14ac:dyDescent="0.25">
      <c r="B30" s="155" t="s">
        <v>13</v>
      </c>
      <c r="C30" s="427" t="s">
        <v>172</v>
      </c>
      <c r="D30" s="785">
        <f>D24*0.5</f>
        <v>44914500</v>
      </c>
      <c r="E30" s="781">
        <f>E24*0.5</f>
        <v>45064000</v>
      </c>
    </row>
    <row r="31" spans="2:5" s="40" customFormat="1" ht="24.6" thickBot="1" x14ac:dyDescent="0.3">
      <c r="B31" s="576" t="s">
        <v>14</v>
      </c>
      <c r="C31" s="467" t="s">
        <v>173</v>
      </c>
      <c r="D31" s="787">
        <v>0</v>
      </c>
      <c r="E31" s="783">
        <v>0</v>
      </c>
    </row>
    <row r="32" spans="2:5" s="40" customFormat="1" ht="25.2" thickTop="1" thickBot="1" x14ac:dyDescent="0.3">
      <c r="B32" s="632" t="s">
        <v>52</v>
      </c>
      <c r="C32" s="464" t="s">
        <v>174</v>
      </c>
      <c r="D32" s="788">
        <f>SUM(D30:D31)</f>
        <v>44914500</v>
      </c>
      <c r="E32" s="784">
        <f>SUM(E30:E31)</f>
        <v>45064000</v>
      </c>
    </row>
    <row r="33" ht="13.8" thickTop="1" x14ac:dyDescent="0.25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/>
  </sheetViews>
  <sheetFormatPr defaultRowHeight="13.2" x14ac:dyDescent="0.25"/>
  <cols>
    <col min="1" max="1" width="5" style="1" customWidth="1"/>
    <col min="2" max="2" width="28.1093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2" t="s">
        <v>497</v>
      </c>
      <c r="J1" s="3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…./2017. (XI..) önkormányzati rendelethez</v>
      </c>
      <c r="K2" s="150"/>
      <c r="L2" s="150"/>
      <c r="M2" s="150"/>
      <c r="N2" s="150"/>
    </row>
    <row r="3" spans="1:14" ht="15" customHeight="1" x14ac:dyDescent="0.25">
      <c r="A3" s="67"/>
      <c r="N3"/>
    </row>
    <row r="4" spans="1:14" ht="15" customHeight="1" x14ac:dyDescent="0.25">
      <c r="A4" s="809" t="s">
        <v>175</v>
      </c>
      <c r="B4" s="809"/>
      <c r="C4" s="809"/>
      <c r="D4" s="809"/>
      <c r="E4" s="809"/>
      <c r="F4" s="809"/>
      <c r="G4" s="809"/>
      <c r="H4" s="809"/>
      <c r="I4" s="809"/>
      <c r="J4" s="3"/>
    </row>
    <row r="5" spans="1:14" ht="15" customHeight="1" x14ac:dyDescent="0.25"/>
    <row r="6" spans="1:14" ht="15" customHeight="1" thickBot="1" x14ac:dyDescent="0.3">
      <c r="A6" s="256"/>
      <c r="H6" s="6" t="s">
        <v>233</v>
      </c>
      <c r="M6"/>
      <c r="N6"/>
    </row>
    <row r="7" spans="1:14" s="40" customFormat="1" ht="36.6" thickTop="1" x14ac:dyDescent="0.25">
      <c r="A7" s="142" t="s">
        <v>139</v>
      </c>
      <c r="B7" s="9" t="s">
        <v>2</v>
      </c>
      <c r="C7" s="9" t="s">
        <v>665</v>
      </c>
      <c r="D7" s="9" t="s">
        <v>712</v>
      </c>
      <c r="E7" s="9" t="s">
        <v>676</v>
      </c>
      <c r="F7" s="9" t="s">
        <v>668</v>
      </c>
      <c r="G7" s="132" t="s">
        <v>666</v>
      </c>
      <c r="H7" s="10" t="s">
        <v>667</v>
      </c>
      <c r="I7" s="43"/>
      <c r="J7" s="43"/>
      <c r="K7" s="43"/>
      <c r="L7" s="43"/>
    </row>
    <row r="8" spans="1:14" s="40" customFormat="1" ht="15" customHeight="1" x14ac:dyDescent="0.25">
      <c r="A8" s="476" t="s">
        <v>3</v>
      </c>
      <c r="B8" s="163" t="s">
        <v>4</v>
      </c>
      <c r="C8" s="164" t="s">
        <v>5</v>
      </c>
      <c r="D8" s="164" t="s">
        <v>6</v>
      </c>
      <c r="E8" s="164" t="s">
        <v>7</v>
      </c>
      <c r="F8" s="164" t="s">
        <v>8</v>
      </c>
      <c r="G8" s="164" t="s">
        <v>9</v>
      </c>
      <c r="H8" s="477" t="s">
        <v>65</v>
      </c>
      <c r="I8" s="43"/>
      <c r="J8" s="43"/>
      <c r="K8" s="43"/>
      <c r="L8" s="43"/>
    </row>
    <row r="9" spans="1:14" s="40" customFormat="1" ht="15" customHeight="1" x14ac:dyDescent="0.25">
      <c r="A9" s="854" t="s">
        <v>10</v>
      </c>
      <c r="B9" s="855"/>
      <c r="C9" s="855"/>
      <c r="D9" s="855"/>
      <c r="E9" s="855"/>
      <c r="F9" s="855"/>
      <c r="G9" s="855"/>
      <c r="H9" s="856"/>
      <c r="I9" s="43"/>
      <c r="J9" s="43"/>
      <c r="K9" s="43"/>
      <c r="L9" s="43"/>
    </row>
    <row r="10" spans="1:14" s="40" customFormat="1" ht="15" customHeight="1" x14ac:dyDescent="0.25">
      <c r="A10" s="478" t="s">
        <v>11</v>
      </c>
      <c r="B10" s="165" t="s">
        <v>395</v>
      </c>
      <c r="C10" s="110">
        <f>'7.sz. melléklet'!D61</f>
        <v>60001189</v>
      </c>
      <c r="D10" s="110">
        <f>'7.sz. melléklet'!E61</f>
        <v>61910321</v>
      </c>
      <c r="E10" s="110">
        <f>'7.sz. melléklet'!F61</f>
        <v>71021777</v>
      </c>
      <c r="F10" s="110">
        <v>33000000</v>
      </c>
      <c r="G10" s="110">
        <v>35000000</v>
      </c>
      <c r="H10" s="675">
        <v>35000000</v>
      </c>
      <c r="I10" s="43"/>
      <c r="J10" s="43"/>
      <c r="K10" s="43"/>
      <c r="L10" s="43"/>
    </row>
    <row r="11" spans="1:14" s="40" customFormat="1" ht="15" customHeight="1" x14ac:dyDescent="0.25">
      <c r="A11" s="478" t="s">
        <v>19</v>
      </c>
      <c r="B11" s="165" t="s">
        <v>390</v>
      </c>
      <c r="C11" s="110">
        <f>'7.sz. melléklet'!D62</f>
        <v>652747</v>
      </c>
      <c r="D11" s="110">
        <f>'7.sz. melléklet'!E62+'7.sz. melléklet'!E86</f>
        <v>5205795</v>
      </c>
      <c r="E11" s="110">
        <f>'7.sz. melléklet'!F62+'7.sz. melléklet'!F86</f>
        <v>5722447</v>
      </c>
      <c r="F11" s="110">
        <v>2500000</v>
      </c>
      <c r="G11" s="110">
        <v>2500000</v>
      </c>
      <c r="H11" s="675">
        <v>2500000</v>
      </c>
      <c r="I11" s="43"/>
      <c r="J11" s="43"/>
      <c r="K11" s="43"/>
      <c r="L11" s="43"/>
    </row>
    <row r="12" spans="1:14" s="40" customFormat="1" ht="15" customHeight="1" x14ac:dyDescent="0.25">
      <c r="A12" s="478" t="s">
        <v>21</v>
      </c>
      <c r="B12" s="165" t="s">
        <v>15</v>
      </c>
      <c r="C12" s="110">
        <f>'7.sz. melléklet'!D66</f>
        <v>78300000</v>
      </c>
      <c r="D12" s="110">
        <f>'7.sz. melléklet'!E66</f>
        <v>78300000</v>
      </c>
      <c r="E12" s="110">
        <f>'7.sz. melléklet'!F66</f>
        <v>78300000</v>
      </c>
      <c r="F12" s="110">
        <v>78500000</v>
      </c>
      <c r="G12" s="110">
        <v>79000000</v>
      </c>
      <c r="H12" s="675">
        <v>79500000</v>
      </c>
      <c r="I12" s="43"/>
      <c r="J12" s="43"/>
      <c r="K12" s="43"/>
      <c r="L12" s="43"/>
    </row>
    <row r="13" spans="1:14" s="40" customFormat="1" ht="15" customHeight="1" x14ac:dyDescent="0.25">
      <c r="A13" s="478" t="s">
        <v>23</v>
      </c>
      <c r="B13" s="165" t="s">
        <v>12</v>
      </c>
      <c r="C13" s="110">
        <f>'7.sz. melléklet'!D73+'8.sz. melléklet'!D34</f>
        <v>64409292</v>
      </c>
      <c r="D13" s="110">
        <f>'7.sz. melléklet'!E73+'8.sz. melléklet'!D34</f>
        <v>64409292</v>
      </c>
      <c r="E13" s="110">
        <f>'7.sz. melléklet'!F73+'8.sz. melléklet'!E34</f>
        <v>82389293</v>
      </c>
      <c r="F13" s="110">
        <v>51500000</v>
      </c>
      <c r="G13" s="110">
        <v>52500000</v>
      </c>
      <c r="H13" s="675">
        <v>52500000</v>
      </c>
      <c r="I13" s="43"/>
      <c r="J13" s="43"/>
      <c r="K13" s="43"/>
      <c r="L13" s="43"/>
    </row>
    <row r="14" spans="1:14" s="40" customFormat="1" ht="15" customHeight="1" x14ac:dyDescent="0.25">
      <c r="A14" s="478" t="s">
        <v>27</v>
      </c>
      <c r="B14" s="165" t="s">
        <v>22</v>
      </c>
      <c r="C14" s="110">
        <f>'7.sz. melléklet'!D83</f>
        <v>11529000</v>
      </c>
      <c r="D14" s="110">
        <f>'7.sz. melléklet'!E83</f>
        <v>11529000</v>
      </c>
      <c r="E14" s="110">
        <f>'7.sz. melléklet'!F83</f>
        <v>11529000</v>
      </c>
      <c r="F14" s="110">
        <v>10000000</v>
      </c>
      <c r="G14" s="110">
        <v>10000000</v>
      </c>
      <c r="H14" s="675">
        <v>10000000</v>
      </c>
      <c r="I14" s="43"/>
      <c r="J14" s="43"/>
      <c r="K14" s="43"/>
      <c r="L14" s="43"/>
    </row>
    <row r="15" spans="1:14" s="40" customFormat="1" ht="15" customHeight="1" x14ac:dyDescent="0.25">
      <c r="A15" s="478" t="s">
        <v>32</v>
      </c>
      <c r="B15" s="165" t="s">
        <v>409</v>
      </c>
      <c r="C15" s="110">
        <f>'7.sz. melléklet'!D63+'7.sz. melléklet'!D88</f>
        <v>26732000</v>
      </c>
      <c r="D15" s="110">
        <f>'7.sz. melléklet'!E63+'7.sz. melléklet'!E88</f>
        <v>128528534</v>
      </c>
      <c r="E15" s="110">
        <f>'7.sz. melléklet'!F63+'7.sz. melléklet'!F88</f>
        <v>128528534</v>
      </c>
      <c r="F15" s="110"/>
      <c r="G15" s="110"/>
      <c r="H15" s="675"/>
      <c r="I15" s="43"/>
      <c r="J15" s="43"/>
      <c r="K15" s="43"/>
      <c r="L15" s="43"/>
    </row>
    <row r="16" spans="1:14" s="40" customFormat="1" ht="15" customHeight="1" x14ac:dyDescent="0.25">
      <c r="A16" s="478" t="s">
        <v>34</v>
      </c>
      <c r="B16" s="165" t="s">
        <v>474</v>
      </c>
      <c r="C16" s="110">
        <f>'7.sz. melléklet'!D93</f>
        <v>0</v>
      </c>
      <c r="D16" s="110">
        <f>'7.sz. melléklet'!E93</f>
        <v>205993</v>
      </c>
      <c r="E16" s="110">
        <f>'7.sz. melléklet'!F93</f>
        <v>222485</v>
      </c>
      <c r="F16" s="110"/>
      <c r="G16" s="110"/>
      <c r="H16" s="675"/>
      <c r="I16" s="43"/>
      <c r="J16" s="43"/>
      <c r="K16" s="43"/>
      <c r="L16" s="43"/>
    </row>
    <row r="17" spans="1:12" s="40" customFormat="1" ht="15" customHeight="1" x14ac:dyDescent="0.25">
      <c r="A17" s="478" t="s">
        <v>405</v>
      </c>
      <c r="B17" s="165" t="s">
        <v>134</v>
      </c>
      <c r="C17" s="110">
        <f>'7.sz. melléklet'!D92+'8.sz. melléklet'!D40</f>
        <v>81473772</v>
      </c>
      <c r="D17" s="110">
        <f>'7.sz. melléklet'!E92+'8.sz. melléklet'!D40</f>
        <v>81516833</v>
      </c>
      <c r="E17" s="110">
        <f>'7.sz. melléklet'!F92+'8.sz. melléklet'!E40</f>
        <v>81516832</v>
      </c>
      <c r="F17" s="110">
        <v>95000000</v>
      </c>
      <c r="G17" s="110">
        <v>95000000</v>
      </c>
      <c r="H17" s="675">
        <v>95000000</v>
      </c>
      <c r="I17" s="43"/>
      <c r="J17" s="43"/>
      <c r="K17" s="43"/>
      <c r="L17" s="43"/>
    </row>
    <row r="18" spans="1:12" s="40" customFormat="1" ht="15" customHeight="1" x14ac:dyDescent="0.25">
      <c r="A18" s="478" t="s">
        <v>38</v>
      </c>
      <c r="B18" s="165" t="s">
        <v>407</v>
      </c>
      <c r="C18" s="110">
        <f>'7.sz. melléklet'!D91</f>
        <v>100000000</v>
      </c>
      <c r="D18" s="110">
        <f>'7.sz. melléklet'!E91</f>
        <v>100000000</v>
      </c>
      <c r="E18" s="110">
        <f>'7.sz. melléklet'!F91</f>
        <v>100000000</v>
      </c>
      <c r="F18" s="110"/>
      <c r="G18" s="110"/>
      <c r="H18" s="675"/>
      <c r="I18" s="43"/>
      <c r="J18" s="43"/>
      <c r="K18" s="43"/>
      <c r="L18" s="43"/>
    </row>
    <row r="19" spans="1:12" s="40" customFormat="1" ht="15" customHeight="1" x14ac:dyDescent="0.25">
      <c r="A19" s="850" t="s">
        <v>176</v>
      </c>
      <c r="B19" s="851"/>
      <c r="C19" s="166">
        <f>SUM(C10:C18)</f>
        <v>423098000</v>
      </c>
      <c r="D19" s="166">
        <f>SUM(D10:D18)</f>
        <v>531605768</v>
      </c>
      <c r="E19" s="166">
        <f>SUM(E10:E18)</f>
        <v>559230368</v>
      </c>
      <c r="F19" s="166">
        <f>SUM(F10:F17)</f>
        <v>270500000</v>
      </c>
      <c r="G19" s="166">
        <f>SUM(G10:G17)</f>
        <v>274000000</v>
      </c>
      <c r="H19" s="480">
        <f>SUM(H10:H17)</f>
        <v>274500000</v>
      </c>
      <c r="I19" s="43"/>
      <c r="J19" s="43"/>
      <c r="K19" s="43"/>
      <c r="L19" s="43"/>
    </row>
    <row r="20" spans="1:12" s="40" customFormat="1" ht="15" customHeight="1" x14ac:dyDescent="0.25">
      <c r="A20" s="854" t="s">
        <v>41</v>
      </c>
      <c r="B20" s="855"/>
      <c r="C20" s="855"/>
      <c r="D20" s="855"/>
      <c r="E20" s="855"/>
      <c r="F20" s="855"/>
      <c r="G20" s="855"/>
      <c r="H20" s="856"/>
      <c r="I20" s="43"/>
      <c r="J20" s="43"/>
      <c r="K20" s="43"/>
      <c r="L20" s="43"/>
    </row>
    <row r="21" spans="1:12" s="40" customFormat="1" ht="15" customHeight="1" x14ac:dyDescent="0.25">
      <c r="A21" s="478" t="s">
        <v>11</v>
      </c>
      <c r="B21" s="165" t="s">
        <v>42</v>
      </c>
      <c r="C21" s="110">
        <f>'1.sz. melléklet'!C36</f>
        <v>203194136</v>
      </c>
      <c r="D21" s="110">
        <f>'1.sz. melléklet'!D36</f>
        <v>214113737</v>
      </c>
      <c r="E21" s="110">
        <f>'1.sz. melléklet'!E36</f>
        <v>234985453</v>
      </c>
      <c r="F21" s="110">
        <v>181400000</v>
      </c>
      <c r="G21" s="110">
        <v>184900000</v>
      </c>
      <c r="H21" s="479">
        <v>185400000</v>
      </c>
      <c r="I21" s="43"/>
      <c r="J21" s="43"/>
      <c r="K21" s="43"/>
      <c r="L21" s="43"/>
    </row>
    <row r="22" spans="1:12" s="40" customFormat="1" ht="15" customHeight="1" x14ac:dyDescent="0.25">
      <c r="A22" s="478" t="s">
        <v>19</v>
      </c>
      <c r="B22" s="165" t="s">
        <v>43</v>
      </c>
      <c r="C22" s="110">
        <f>'7.sz. melléklet'!D37+'7.sz. melléklet'!D44+'7.sz. melléklet'!D47</f>
        <v>125353000</v>
      </c>
      <c r="D22" s="110">
        <f>'7.sz. melléklet'!E37+'7.sz. melléklet'!E44+'7.sz. melléklet'!E47</f>
        <v>175578394</v>
      </c>
      <c r="E22" s="110">
        <f>'7.sz. melléklet'!F37+'7.sz. melléklet'!F44+'7.sz. melléklet'!F47</f>
        <v>121648394</v>
      </c>
      <c r="F22" s="110">
        <v>53700000</v>
      </c>
      <c r="G22" s="110">
        <v>53700000</v>
      </c>
      <c r="H22" s="479">
        <v>53700000</v>
      </c>
      <c r="I22" s="43"/>
      <c r="J22" s="43"/>
      <c r="K22" s="43"/>
      <c r="L22" s="43"/>
    </row>
    <row r="23" spans="1:12" s="40" customFormat="1" ht="15" customHeight="1" x14ac:dyDescent="0.25">
      <c r="A23" s="478" t="s">
        <v>669</v>
      </c>
      <c r="B23" s="165" t="s">
        <v>48</v>
      </c>
      <c r="C23" s="110">
        <f>'7.sz. melléklet'!D51</f>
        <v>2209046</v>
      </c>
      <c r="D23" s="110">
        <f>'7.sz. melléklet'!E51</f>
        <v>2415039</v>
      </c>
      <c r="E23" s="110">
        <f>'7.sz. melléklet'!F51+'7.sz. melléklet'!F50</f>
        <v>102431531</v>
      </c>
      <c r="F23" s="110">
        <v>0</v>
      </c>
      <c r="G23" s="110">
        <v>0</v>
      </c>
      <c r="H23" s="479">
        <v>0</v>
      </c>
      <c r="I23" s="43"/>
      <c r="J23" s="43"/>
      <c r="K23" s="43"/>
      <c r="L23" s="43"/>
    </row>
    <row r="24" spans="1:12" s="40" customFormat="1" ht="15" customHeight="1" x14ac:dyDescent="0.25">
      <c r="A24" s="478" t="s">
        <v>23</v>
      </c>
      <c r="B24" s="165" t="s">
        <v>177</v>
      </c>
      <c r="C24" s="110">
        <f>'7.sz. melléklet'!D36</f>
        <v>92341818</v>
      </c>
      <c r="D24" s="110">
        <f>'7.sz. melléklet'!E36</f>
        <v>139498598</v>
      </c>
      <c r="E24" s="110">
        <f>'7.sz. melléklet'!F36</f>
        <v>100164990</v>
      </c>
      <c r="F24" s="110">
        <v>35400000</v>
      </c>
      <c r="G24" s="110">
        <v>35400000</v>
      </c>
      <c r="H24" s="479">
        <v>35400000</v>
      </c>
      <c r="I24" s="43"/>
      <c r="J24" s="43"/>
      <c r="K24" s="43"/>
      <c r="L24" s="43"/>
    </row>
    <row r="25" spans="1:12" s="40" customFormat="1" ht="15" customHeight="1" thickBot="1" x14ac:dyDescent="0.3">
      <c r="A25" s="852" t="s">
        <v>178</v>
      </c>
      <c r="B25" s="853"/>
      <c r="C25" s="481">
        <f t="shared" ref="C25:H25" si="0">SUM(C21:C24)</f>
        <v>423098000</v>
      </c>
      <c r="D25" s="481">
        <f t="shared" si="0"/>
        <v>531605768</v>
      </c>
      <c r="E25" s="481">
        <f t="shared" si="0"/>
        <v>559230368</v>
      </c>
      <c r="F25" s="481">
        <f t="shared" si="0"/>
        <v>270500000</v>
      </c>
      <c r="G25" s="481">
        <f t="shared" si="0"/>
        <v>274000000</v>
      </c>
      <c r="H25" s="482">
        <f t="shared" si="0"/>
        <v>274500000</v>
      </c>
      <c r="I25" s="43"/>
      <c r="J25" s="43"/>
      <c r="K25" s="43"/>
      <c r="L25" s="43"/>
    </row>
    <row r="26" spans="1:12" ht="13.8" thickTop="1" x14ac:dyDescent="0.25"/>
  </sheetData>
  <sheetProtection selectLockedCells="1" selectUnlockedCells="1"/>
  <mergeCells count="5">
    <mergeCell ref="A19:B19"/>
    <mergeCell ref="A25:B25"/>
    <mergeCell ref="A9:H9"/>
    <mergeCell ref="A20:H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58" t="s">
        <v>498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melléklet'!H2</f>
        <v>az …./2017. (XI..) önkormányzati rendelethez</v>
      </c>
      <c r="Q2" s="150"/>
      <c r="R2" s="150"/>
      <c r="S2" s="150"/>
      <c r="T2" s="150"/>
      <c r="U2" s="150"/>
      <c r="V2" s="150"/>
    </row>
    <row r="3" spans="1:22" ht="15" customHeight="1" x14ac:dyDescent="0.25">
      <c r="A3" s="4"/>
    </row>
    <row r="4" spans="1:22" ht="15" customHeight="1" x14ac:dyDescent="0.25">
      <c r="A4" s="809" t="s">
        <v>549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167"/>
    </row>
    <row r="5" spans="1:22" ht="15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5"/>
    </row>
    <row r="6" spans="1:22" ht="15" customHeight="1" x14ac:dyDescent="0.25">
      <c r="M6" s="859" t="s">
        <v>0</v>
      </c>
      <c r="N6" s="859"/>
      <c r="O6" s="859"/>
      <c r="P6" s="15"/>
    </row>
    <row r="7" spans="1:22" s="40" customFormat="1" ht="15" customHeight="1" x14ac:dyDescent="0.25">
      <c r="A7" s="100" t="s">
        <v>137</v>
      </c>
      <c r="B7" s="8" t="s">
        <v>2</v>
      </c>
      <c r="C7" s="8" t="s">
        <v>179</v>
      </c>
      <c r="D7" s="8" t="s">
        <v>180</v>
      </c>
      <c r="E7" s="8" t="s">
        <v>181</v>
      </c>
      <c r="F7" s="8" t="s">
        <v>182</v>
      </c>
      <c r="G7" s="8" t="s">
        <v>183</v>
      </c>
      <c r="H7" s="8" t="s">
        <v>184</v>
      </c>
      <c r="I7" s="8" t="s">
        <v>185</v>
      </c>
      <c r="J7" s="8" t="s">
        <v>186</v>
      </c>
      <c r="K7" s="8" t="s">
        <v>187</v>
      </c>
      <c r="L7" s="8" t="s">
        <v>188</v>
      </c>
      <c r="M7" s="8" t="s">
        <v>189</v>
      </c>
      <c r="N7" s="8" t="s">
        <v>190</v>
      </c>
      <c r="O7" s="169" t="s">
        <v>191</v>
      </c>
      <c r="P7" s="170"/>
    </row>
    <row r="8" spans="1:22" s="40" customFormat="1" ht="15" customHeight="1" x14ac:dyDescent="0.25">
      <c r="A8" s="10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192</v>
      </c>
      <c r="K8" s="12" t="s">
        <v>193</v>
      </c>
      <c r="L8" s="12" t="s">
        <v>194</v>
      </c>
      <c r="M8" s="12" t="s">
        <v>195</v>
      </c>
      <c r="N8" s="12" t="s">
        <v>196</v>
      </c>
      <c r="O8" s="171" t="s">
        <v>197</v>
      </c>
      <c r="P8" s="170"/>
    </row>
    <row r="9" spans="1:22" s="40" customFormat="1" ht="15" customHeight="1" x14ac:dyDescent="0.25">
      <c r="A9" s="860" t="s">
        <v>198</v>
      </c>
      <c r="B9" s="860"/>
      <c r="C9" s="860"/>
      <c r="D9" s="860"/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39"/>
    </row>
    <row r="10" spans="1:22" s="40" customFormat="1" ht="15" customHeight="1" x14ac:dyDescent="0.25">
      <c r="A10" s="17" t="s">
        <v>13</v>
      </c>
      <c r="B10" s="18" t="s">
        <v>199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13763</v>
      </c>
      <c r="I10" s="19">
        <v>19801</v>
      </c>
      <c r="J10" s="19">
        <v>23910</v>
      </c>
      <c r="K10" s="19">
        <v>28990</v>
      </c>
      <c r="L10" s="19">
        <v>16197</v>
      </c>
      <c r="M10" s="19">
        <v>6213</v>
      </c>
      <c r="N10" s="19">
        <v>6895</v>
      </c>
      <c r="O10" s="31">
        <f t="shared" ref="O10:O15" si="0">SUM(C10:N10)</f>
        <v>159689</v>
      </c>
      <c r="P10" s="39"/>
      <c r="Q10" s="172"/>
      <c r="R10" s="172"/>
      <c r="S10" s="172"/>
      <c r="T10" s="172"/>
      <c r="U10" s="172"/>
    </row>
    <row r="11" spans="1:22" s="40" customFormat="1" ht="15" customHeight="1" x14ac:dyDescent="0.25">
      <c r="A11" s="17" t="s">
        <v>14</v>
      </c>
      <c r="B11" s="18" t="s">
        <v>200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4012</v>
      </c>
      <c r="I11" s="19">
        <v>11</v>
      </c>
      <c r="J11" s="19">
        <v>11</v>
      </c>
      <c r="K11" s="19">
        <v>60</v>
      </c>
      <c r="L11" s="19">
        <v>11</v>
      </c>
      <c r="M11" s="19">
        <v>11</v>
      </c>
      <c r="N11" s="19">
        <v>11</v>
      </c>
      <c r="O11" s="31">
        <f t="shared" si="0"/>
        <v>4182</v>
      </c>
      <c r="P11" s="39"/>
      <c r="Q11" s="172"/>
      <c r="R11" s="172"/>
      <c r="S11" s="172"/>
      <c r="T11" s="172"/>
      <c r="U11" s="172"/>
    </row>
    <row r="12" spans="1:22" s="40" customFormat="1" ht="15" customHeight="1" x14ac:dyDescent="0.25">
      <c r="A12" s="17" t="s">
        <v>52</v>
      </c>
      <c r="B12" s="18" t="s">
        <v>201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100889</v>
      </c>
      <c r="I12" s="19">
        <v>5600</v>
      </c>
      <c r="J12" s="19">
        <v>5100</v>
      </c>
      <c r="K12" s="19">
        <v>15178</v>
      </c>
      <c r="L12" s="19">
        <v>11920</v>
      </c>
      <c r="M12" s="19">
        <v>5100</v>
      </c>
      <c r="N12" s="19">
        <v>5612</v>
      </c>
      <c r="O12" s="31">
        <f t="shared" si="0"/>
        <v>201090</v>
      </c>
      <c r="P12" s="39"/>
      <c r="Q12" s="172"/>
      <c r="R12" s="172"/>
      <c r="S12" s="172"/>
      <c r="T12" s="172"/>
      <c r="U12" s="172"/>
    </row>
    <row r="13" spans="1:22" s="40" customFormat="1" ht="15" customHeight="1" x14ac:dyDescent="0.25">
      <c r="A13" s="17" t="s">
        <v>53</v>
      </c>
      <c r="B13" s="18" t="s">
        <v>202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11529</v>
      </c>
      <c r="P13" s="39"/>
      <c r="Q13" s="172"/>
      <c r="R13" s="172"/>
      <c r="S13" s="172"/>
      <c r="T13" s="172"/>
      <c r="U13" s="172"/>
    </row>
    <row r="14" spans="1:22" s="40" customFormat="1" ht="15" customHeight="1" x14ac:dyDescent="0.25">
      <c r="A14" s="17" t="s">
        <v>55</v>
      </c>
      <c r="B14" s="18" t="s">
        <v>565</v>
      </c>
      <c r="C14" s="19"/>
      <c r="D14" s="19">
        <v>100000</v>
      </c>
      <c r="E14" s="19"/>
      <c r="F14" s="19"/>
      <c r="G14" s="19"/>
      <c r="H14" s="19">
        <v>206</v>
      </c>
      <c r="I14" s="19"/>
      <c r="J14" s="19"/>
      <c r="K14" s="19">
        <v>17</v>
      </c>
      <c r="L14" s="19"/>
      <c r="M14" s="19"/>
      <c r="N14" s="19"/>
      <c r="O14" s="31">
        <f t="shared" si="0"/>
        <v>100223</v>
      </c>
      <c r="P14" s="39"/>
      <c r="Q14" s="172"/>
      <c r="R14" s="172"/>
      <c r="S14" s="172"/>
      <c r="T14" s="172"/>
      <c r="U14" s="172"/>
    </row>
    <row r="15" spans="1:22" s="40" customFormat="1" ht="15" customHeight="1" x14ac:dyDescent="0.25">
      <c r="A15" s="17" t="s">
        <v>56</v>
      </c>
      <c r="B15" s="18" t="s">
        <v>203</v>
      </c>
      <c r="C15" s="19">
        <v>80525</v>
      </c>
      <c r="D15" s="19"/>
      <c r="E15" s="19"/>
      <c r="F15" s="19"/>
      <c r="G15" s="19"/>
      <c r="H15" s="19">
        <v>42</v>
      </c>
      <c r="I15" s="19"/>
      <c r="J15" s="19"/>
      <c r="K15" s="19"/>
      <c r="L15" s="19"/>
      <c r="M15" s="19"/>
      <c r="N15" s="19"/>
      <c r="O15" s="31">
        <f t="shared" si="0"/>
        <v>80567</v>
      </c>
      <c r="P15" s="39"/>
      <c r="Q15" s="172"/>
      <c r="R15" s="172"/>
      <c r="S15" s="172"/>
      <c r="T15" s="172"/>
      <c r="U15" s="172"/>
    </row>
    <row r="16" spans="1:22" s="40" customFormat="1" ht="15" customHeight="1" x14ac:dyDescent="0.25">
      <c r="A16" s="32" t="s">
        <v>58</v>
      </c>
      <c r="B16" s="173" t="s">
        <v>204</v>
      </c>
      <c r="C16" s="33">
        <f t="shared" ref="C16:N16" si="1">SUM(C10:C15)</f>
        <v>87201</v>
      </c>
      <c r="D16" s="33">
        <f t="shared" si="1"/>
        <v>108244</v>
      </c>
      <c r="E16" s="33">
        <f t="shared" si="1"/>
        <v>56798</v>
      </c>
      <c r="F16" s="33">
        <f t="shared" si="1"/>
        <v>18777</v>
      </c>
      <c r="G16" s="33">
        <f t="shared" si="1"/>
        <v>16700</v>
      </c>
      <c r="H16" s="33">
        <f t="shared" si="1"/>
        <v>118912</v>
      </c>
      <c r="I16" s="33">
        <f t="shared" si="1"/>
        <v>25412</v>
      </c>
      <c r="J16" s="33">
        <f t="shared" si="1"/>
        <v>29021</v>
      </c>
      <c r="K16" s="33">
        <f t="shared" si="1"/>
        <v>44245</v>
      </c>
      <c r="L16" s="33">
        <f t="shared" si="1"/>
        <v>28128</v>
      </c>
      <c r="M16" s="33">
        <f t="shared" si="1"/>
        <v>11324</v>
      </c>
      <c r="N16" s="33">
        <f t="shared" si="1"/>
        <v>12518</v>
      </c>
      <c r="O16" s="255">
        <f>SUM(O10:O15)</f>
        <v>557280</v>
      </c>
      <c r="P16" s="39"/>
      <c r="Q16" s="172"/>
      <c r="R16" s="172"/>
      <c r="S16" s="172"/>
      <c r="T16" s="172"/>
      <c r="U16" s="172"/>
    </row>
    <row r="17" spans="1:21" s="40" customFormat="1" ht="15" customHeight="1" x14ac:dyDescent="0.25">
      <c r="A17" s="857" t="s">
        <v>205</v>
      </c>
      <c r="B17" s="857"/>
      <c r="C17" s="857"/>
      <c r="D17" s="857"/>
      <c r="E17" s="857"/>
      <c r="F17" s="857"/>
      <c r="G17" s="857"/>
      <c r="H17" s="857"/>
      <c r="I17" s="857"/>
      <c r="J17" s="857"/>
      <c r="K17" s="857"/>
      <c r="L17" s="857"/>
      <c r="M17" s="857"/>
      <c r="N17" s="857"/>
      <c r="O17" s="857"/>
      <c r="P17" s="39"/>
      <c r="Q17" s="172"/>
      <c r="R17" s="172"/>
      <c r="S17" s="172"/>
      <c r="T17" s="172"/>
      <c r="U17" s="172"/>
    </row>
    <row r="18" spans="1:21" s="40" customFormat="1" ht="15" customHeight="1" x14ac:dyDescent="0.25">
      <c r="A18" s="17" t="s">
        <v>78</v>
      </c>
      <c r="B18" s="18" t="s">
        <v>42</v>
      </c>
      <c r="C18" s="676">
        <v>12850</v>
      </c>
      <c r="D18" s="676">
        <v>15850</v>
      </c>
      <c r="E18" s="676">
        <v>12850</v>
      </c>
      <c r="F18" s="676">
        <v>13650</v>
      </c>
      <c r="G18" s="676">
        <v>19580</v>
      </c>
      <c r="H18" s="676">
        <v>20594</v>
      </c>
      <c r="I18" s="676">
        <v>19833</v>
      </c>
      <c r="J18" s="676">
        <v>19610</v>
      </c>
      <c r="K18" s="676">
        <v>22436</v>
      </c>
      <c r="L18" s="676">
        <v>12850</v>
      </c>
      <c r="M18" s="676">
        <v>12850</v>
      </c>
      <c r="N18" s="676">
        <v>12850</v>
      </c>
      <c r="O18" s="49">
        <f>SUM(C18:N18)</f>
        <v>195803</v>
      </c>
      <c r="P18" s="39"/>
      <c r="Q18" s="172"/>
      <c r="R18" s="172"/>
      <c r="S18" s="172"/>
      <c r="T18" s="172"/>
      <c r="U18" s="172"/>
    </row>
    <row r="19" spans="1:21" s="40" customFormat="1" ht="15" customHeight="1" x14ac:dyDescent="0.25">
      <c r="A19" s="17" t="s">
        <v>87</v>
      </c>
      <c r="B19" s="18" t="s">
        <v>219</v>
      </c>
      <c r="C19" s="46"/>
      <c r="D19" s="46">
        <v>1460</v>
      </c>
      <c r="E19" s="46"/>
      <c r="F19" s="46">
        <v>1360</v>
      </c>
      <c r="G19" s="46">
        <v>300</v>
      </c>
      <c r="H19" s="46">
        <v>500</v>
      </c>
      <c r="I19" s="46">
        <v>1360</v>
      </c>
      <c r="J19" s="46">
        <v>435</v>
      </c>
      <c r="K19" s="46">
        <v>10307</v>
      </c>
      <c r="L19" s="46">
        <v>1360</v>
      </c>
      <c r="M19" s="46"/>
      <c r="N19" s="46">
        <v>400</v>
      </c>
      <c r="O19" s="31">
        <f t="shared" ref="O19:O23" si="2">SUM(C19:N19)</f>
        <v>17482</v>
      </c>
      <c r="P19" s="39"/>
      <c r="Q19" s="172"/>
      <c r="R19" s="172"/>
      <c r="S19" s="172"/>
      <c r="T19" s="172"/>
      <c r="U19" s="172"/>
    </row>
    <row r="20" spans="1:21" s="40" customFormat="1" ht="15" customHeight="1" x14ac:dyDescent="0.25">
      <c r="A20" s="17" t="s">
        <v>88</v>
      </c>
      <c r="B20" s="18" t="s">
        <v>207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11905</v>
      </c>
      <c r="M20" s="19"/>
      <c r="N20" s="19"/>
      <c r="O20" s="31">
        <f t="shared" si="2"/>
        <v>11905</v>
      </c>
      <c r="P20" s="39"/>
      <c r="Q20" s="172"/>
      <c r="R20" s="172"/>
      <c r="S20" s="172"/>
      <c r="T20" s="172"/>
      <c r="U20" s="172"/>
    </row>
    <row r="21" spans="1:21" s="40" customFormat="1" ht="15" customHeight="1" x14ac:dyDescent="0.25">
      <c r="A21" s="17" t="s">
        <v>89</v>
      </c>
      <c r="B21" s="18" t="s">
        <v>401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1840</v>
      </c>
      <c r="L21" s="19">
        <v>6500</v>
      </c>
      <c r="M21" s="19">
        <v>6500</v>
      </c>
      <c r="N21" s="19">
        <v>6503</v>
      </c>
      <c r="O21" s="31">
        <f t="shared" si="2"/>
        <v>109443</v>
      </c>
      <c r="P21" s="473"/>
      <c r="Q21" s="172"/>
      <c r="R21" s="172"/>
      <c r="S21" s="172"/>
      <c r="T21" s="172"/>
      <c r="U21" s="172"/>
    </row>
    <row r="22" spans="1:21" s="40" customFormat="1" ht="15" customHeight="1" x14ac:dyDescent="0.25">
      <c r="A22" s="17" t="s">
        <v>90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4005</v>
      </c>
      <c r="I22" s="19">
        <v>1589</v>
      </c>
      <c r="J22" s="19">
        <v>1589</v>
      </c>
      <c r="K22" s="19">
        <v>102585</v>
      </c>
      <c r="L22" s="19">
        <v>1589</v>
      </c>
      <c r="M22" s="19">
        <v>1589</v>
      </c>
      <c r="N22" s="19">
        <v>1590</v>
      </c>
      <c r="O22" s="31">
        <f>SUM(C22:N22)</f>
        <v>122482</v>
      </c>
      <c r="P22" s="39"/>
      <c r="Q22" s="172"/>
      <c r="R22" s="172"/>
      <c r="S22" s="172"/>
      <c r="T22" s="172"/>
      <c r="U22" s="172"/>
    </row>
    <row r="23" spans="1:21" s="40" customFormat="1" ht="15" customHeight="1" x14ac:dyDescent="0.25">
      <c r="A23" s="17" t="s">
        <v>91</v>
      </c>
      <c r="B23" s="18" t="s">
        <v>209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72"/>
      <c r="R23" s="172"/>
      <c r="S23" s="172"/>
      <c r="T23" s="172"/>
      <c r="U23" s="172"/>
    </row>
    <row r="24" spans="1:21" s="40" customFormat="1" ht="15" customHeight="1" x14ac:dyDescent="0.25">
      <c r="A24" s="32" t="s">
        <v>92</v>
      </c>
      <c r="B24" s="173" t="s">
        <v>210</v>
      </c>
      <c r="C24" s="33">
        <f t="shared" ref="C24:N24" si="3">SUM(C18:C23)</f>
        <v>20939</v>
      </c>
      <c r="D24" s="33">
        <f t="shared" si="3"/>
        <v>25399</v>
      </c>
      <c r="E24" s="33">
        <f t="shared" si="3"/>
        <v>21240</v>
      </c>
      <c r="F24" s="33">
        <f t="shared" si="3"/>
        <v>26299</v>
      </c>
      <c r="G24" s="33">
        <f t="shared" si="3"/>
        <v>34969</v>
      </c>
      <c r="H24" s="33">
        <f t="shared" si="3"/>
        <v>40299</v>
      </c>
      <c r="I24" s="33">
        <f t="shared" si="3"/>
        <v>37482</v>
      </c>
      <c r="J24" s="33">
        <f t="shared" si="3"/>
        <v>36834</v>
      </c>
      <c r="K24" s="33">
        <f t="shared" si="3"/>
        <v>137168</v>
      </c>
      <c r="L24" s="33">
        <f t="shared" si="3"/>
        <v>34204</v>
      </c>
      <c r="M24" s="33">
        <f t="shared" si="3"/>
        <v>20939</v>
      </c>
      <c r="N24" s="33">
        <f t="shared" si="3"/>
        <v>21343</v>
      </c>
      <c r="O24" s="255">
        <f t="shared" ref="O24:O25" si="4">SUM(C24:N24)</f>
        <v>457115</v>
      </c>
      <c r="P24" s="39"/>
      <c r="Q24" s="172"/>
      <c r="R24" s="172"/>
      <c r="S24" s="172"/>
      <c r="T24" s="172"/>
      <c r="U24" s="172"/>
    </row>
    <row r="25" spans="1:21" s="40" customFormat="1" ht="15" customHeight="1" x14ac:dyDescent="0.25">
      <c r="A25" s="17" t="s">
        <v>93</v>
      </c>
      <c r="B25" s="18" t="s">
        <v>211</v>
      </c>
      <c r="C25" s="19">
        <f t="shared" ref="C25:N25" si="5">C16-C24</f>
        <v>66262</v>
      </c>
      <c r="D25" s="19">
        <f t="shared" si="5"/>
        <v>82845</v>
      </c>
      <c r="E25" s="19">
        <f t="shared" si="5"/>
        <v>35558</v>
      </c>
      <c r="F25" s="19">
        <f t="shared" si="5"/>
        <v>-7522</v>
      </c>
      <c r="G25" s="19">
        <f t="shared" si="5"/>
        <v>-18269</v>
      </c>
      <c r="H25" s="19">
        <f t="shared" si="5"/>
        <v>78613</v>
      </c>
      <c r="I25" s="19">
        <f t="shared" si="5"/>
        <v>-12070</v>
      </c>
      <c r="J25" s="19">
        <f t="shared" si="5"/>
        <v>-7813</v>
      </c>
      <c r="K25" s="19">
        <f t="shared" si="5"/>
        <v>-92923</v>
      </c>
      <c r="L25" s="19">
        <f t="shared" si="5"/>
        <v>-6076</v>
      </c>
      <c r="M25" s="19">
        <f t="shared" si="5"/>
        <v>-9615</v>
      </c>
      <c r="N25" s="19">
        <f t="shared" si="5"/>
        <v>-8825</v>
      </c>
      <c r="O25" s="31">
        <f t="shared" si="4"/>
        <v>100165</v>
      </c>
      <c r="P25" s="39"/>
      <c r="Q25" s="172"/>
      <c r="R25" s="172"/>
      <c r="S25" s="172"/>
      <c r="T25" s="172"/>
      <c r="U25" s="172"/>
    </row>
    <row r="26" spans="1:21" s="40" customFormat="1" ht="15" customHeight="1" x14ac:dyDescent="0.25">
      <c r="A26" s="174"/>
      <c r="B26" s="57" t="s">
        <v>507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75"/>
      <c r="P26" s="39"/>
    </row>
    <row r="28" spans="1:21" x14ac:dyDescent="0.25">
      <c r="N28" s="17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98" customWidth="1"/>
    <col min="2" max="2" width="24.6640625" style="198" customWidth="1"/>
    <col min="3" max="15" width="7.6640625" style="198" customWidth="1"/>
    <col min="16" max="16384" width="9.109375" style="197"/>
  </cols>
  <sheetData>
    <row r="1" spans="1:15" s="200" customFormat="1" ht="15" customHeight="1" x14ac:dyDescent="0.25">
      <c r="A1" s="864" t="s">
        <v>499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</row>
    <row r="2" spans="1:15" s="200" customFormat="1" ht="15" customHeight="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96" t="str">
        <f>'1.sz. melléklet'!H2</f>
        <v>az …./2017. (XI..) önkormányzati rendelethez</v>
      </c>
    </row>
    <row r="3" spans="1:15" s="200" customFormat="1" ht="15" customHeight="1" x14ac:dyDescent="0.25">
      <c r="A3" s="199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5" s="200" customFormat="1" ht="15" customHeight="1" x14ac:dyDescent="0.25">
      <c r="A4" s="199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5" s="200" customFormat="1" ht="15" customHeight="1" x14ac:dyDescent="0.25">
      <c r="A5" s="865" t="s">
        <v>548</v>
      </c>
      <c r="B5" s="865"/>
      <c r="C5" s="865"/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15" s="200" customFormat="1" ht="15" customHeight="1" x14ac:dyDescent="0.2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s="200" customFormat="1" ht="15" customHeight="1" thickBo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866" t="s">
        <v>0</v>
      </c>
      <c r="N7" s="866"/>
      <c r="O7" s="866"/>
    </row>
    <row r="8" spans="1:15" s="200" customFormat="1" ht="15" customHeight="1" thickTop="1" x14ac:dyDescent="0.25">
      <c r="A8" s="233" t="s">
        <v>137</v>
      </c>
      <c r="B8" s="234" t="s">
        <v>2</v>
      </c>
      <c r="C8" s="234" t="s">
        <v>179</v>
      </c>
      <c r="D8" s="234" t="s">
        <v>180</v>
      </c>
      <c r="E8" s="234" t="s">
        <v>181</v>
      </c>
      <c r="F8" s="234" t="s">
        <v>182</v>
      </c>
      <c r="G8" s="234" t="s">
        <v>183</v>
      </c>
      <c r="H8" s="234" t="s">
        <v>184</v>
      </c>
      <c r="I8" s="234" t="s">
        <v>185</v>
      </c>
      <c r="J8" s="234" t="s">
        <v>186</v>
      </c>
      <c r="K8" s="234" t="s">
        <v>187</v>
      </c>
      <c r="L8" s="234" t="s">
        <v>188</v>
      </c>
      <c r="M8" s="234" t="s">
        <v>189</v>
      </c>
      <c r="N8" s="234" t="s">
        <v>190</v>
      </c>
      <c r="O8" s="235" t="s">
        <v>220</v>
      </c>
    </row>
    <row r="9" spans="1:15" s="200" customFormat="1" ht="15" customHeight="1" thickBot="1" x14ac:dyDescent="0.3">
      <c r="A9" s="202" t="s">
        <v>3</v>
      </c>
      <c r="B9" s="236" t="s">
        <v>4</v>
      </c>
      <c r="C9" s="236" t="s">
        <v>5</v>
      </c>
      <c r="D9" s="236" t="s">
        <v>6</v>
      </c>
      <c r="E9" s="236" t="s">
        <v>7</v>
      </c>
      <c r="F9" s="236" t="s">
        <v>8</v>
      </c>
      <c r="G9" s="236" t="s">
        <v>9</v>
      </c>
      <c r="H9" s="236" t="s">
        <v>65</v>
      </c>
      <c r="I9" s="236" t="s">
        <v>11</v>
      </c>
      <c r="J9" s="236" t="s">
        <v>192</v>
      </c>
      <c r="K9" s="236" t="s">
        <v>193</v>
      </c>
      <c r="L9" s="236" t="s">
        <v>194</v>
      </c>
      <c r="M9" s="236" t="s">
        <v>195</v>
      </c>
      <c r="N9" s="236" t="s">
        <v>196</v>
      </c>
      <c r="O9" s="237" t="s">
        <v>197</v>
      </c>
    </row>
    <row r="10" spans="1:15" s="200" customFormat="1" ht="15" customHeight="1" thickTop="1" x14ac:dyDescent="0.25">
      <c r="A10" s="861" t="s">
        <v>198</v>
      </c>
      <c r="B10" s="862"/>
      <c r="C10" s="862"/>
      <c r="D10" s="862"/>
      <c r="E10" s="862"/>
      <c r="F10" s="862"/>
      <c r="G10" s="862"/>
      <c r="H10" s="862"/>
      <c r="I10" s="862"/>
      <c r="J10" s="862"/>
      <c r="K10" s="862"/>
      <c r="L10" s="862"/>
      <c r="M10" s="862"/>
      <c r="N10" s="862"/>
      <c r="O10" s="863"/>
    </row>
    <row r="11" spans="1:15" s="200" customFormat="1" ht="15" customHeight="1" x14ac:dyDescent="0.25">
      <c r="A11" s="238" t="s">
        <v>13</v>
      </c>
      <c r="B11" s="239" t="s">
        <v>199</v>
      </c>
      <c r="C11" s="240">
        <v>95</v>
      </c>
      <c r="D11" s="240">
        <v>95</v>
      </c>
      <c r="E11" s="240">
        <v>95</v>
      </c>
      <c r="F11" s="240">
        <v>95</v>
      </c>
      <c r="G11" s="240">
        <v>95</v>
      </c>
      <c r="H11" s="240">
        <v>80</v>
      </c>
      <c r="I11" s="240">
        <v>80</v>
      </c>
      <c r="J11" s="240">
        <v>40</v>
      </c>
      <c r="K11" s="240">
        <v>95</v>
      </c>
      <c r="L11" s="240">
        <v>95</v>
      </c>
      <c r="M11" s="240">
        <v>95</v>
      </c>
      <c r="N11" s="240">
        <v>40</v>
      </c>
      <c r="O11" s="241">
        <f>SUM(C11:N11)</f>
        <v>1000</v>
      </c>
    </row>
    <row r="12" spans="1:15" s="200" customFormat="1" ht="15" customHeight="1" x14ac:dyDescent="0.25">
      <c r="A12" s="238" t="s">
        <v>14</v>
      </c>
      <c r="B12" s="239" t="s">
        <v>200</v>
      </c>
      <c r="C12" s="240">
        <v>1589</v>
      </c>
      <c r="D12" s="240">
        <v>1589</v>
      </c>
      <c r="E12" s="240">
        <v>1590</v>
      </c>
      <c r="F12" s="240">
        <v>1589</v>
      </c>
      <c r="G12" s="240">
        <v>1589</v>
      </c>
      <c r="H12" s="240">
        <v>1590</v>
      </c>
      <c r="I12" s="240">
        <v>1589</v>
      </c>
      <c r="J12" s="240">
        <v>1589</v>
      </c>
      <c r="K12" s="240">
        <v>2568</v>
      </c>
      <c r="L12" s="240">
        <v>1589</v>
      </c>
      <c r="M12" s="240">
        <v>1589</v>
      </c>
      <c r="N12" s="240">
        <v>1590</v>
      </c>
      <c r="O12" s="241">
        <f>SUM(C12:N12)</f>
        <v>20050</v>
      </c>
    </row>
    <row r="13" spans="1:15" s="200" customFormat="1" ht="15" customHeight="1" x14ac:dyDescent="0.25">
      <c r="A13" s="238" t="s">
        <v>52</v>
      </c>
      <c r="B13" s="239" t="s">
        <v>201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1"/>
    </row>
    <row r="14" spans="1:15" s="200" customFormat="1" ht="15" customHeight="1" x14ac:dyDescent="0.25">
      <c r="A14" s="238" t="s">
        <v>53</v>
      </c>
      <c r="B14" s="239" t="s">
        <v>202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</row>
    <row r="15" spans="1:15" s="200" customFormat="1" ht="15" customHeight="1" x14ac:dyDescent="0.25">
      <c r="A15" s="238" t="s">
        <v>55</v>
      </c>
      <c r="B15" s="239" t="s">
        <v>203</v>
      </c>
      <c r="C15" s="240">
        <v>950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1">
        <f>SUM(C15:N15)</f>
        <v>950</v>
      </c>
    </row>
    <row r="16" spans="1:15" s="200" customFormat="1" ht="15" customHeight="1" x14ac:dyDescent="0.25">
      <c r="A16" s="242" t="s">
        <v>56</v>
      </c>
      <c r="B16" s="243" t="s">
        <v>204</v>
      </c>
      <c r="C16" s="244">
        <f>SUM(C11:C15)</f>
        <v>2634</v>
      </c>
      <c r="D16" s="244">
        <f t="shared" ref="D16:O16" si="0">SUM(D11:D15)</f>
        <v>1684</v>
      </c>
      <c r="E16" s="244">
        <f t="shared" si="0"/>
        <v>1685</v>
      </c>
      <c r="F16" s="244">
        <f t="shared" si="0"/>
        <v>1684</v>
      </c>
      <c r="G16" s="244">
        <f t="shared" si="0"/>
        <v>1684</v>
      </c>
      <c r="H16" s="244">
        <f t="shared" si="0"/>
        <v>1670</v>
      </c>
      <c r="I16" s="244">
        <f t="shared" si="0"/>
        <v>1669</v>
      </c>
      <c r="J16" s="244">
        <f t="shared" si="0"/>
        <v>1629</v>
      </c>
      <c r="K16" s="244">
        <f t="shared" si="0"/>
        <v>2663</v>
      </c>
      <c r="L16" s="244">
        <f t="shared" si="0"/>
        <v>1684</v>
      </c>
      <c r="M16" s="244">
        <f t="shared" si="0"/>
        <v>1684</v>
      </c>
      <c r="N16" s="244">
        <f t="shared" si="0"/>
        <v>1630</v>
      </c>
      <c r="O16" s="245">
        <f t="shared" si="0"/>
        <v>22000</v>
      </c>
    </row>
    <row r="17" spans="1:15" s="200" customFormat="1" ht="15" customHeight="1" x14ac:dyDescent="0.25">
      <c r="A17" s="861" t="s">
        <v>205</v>
      </c>
      <c r="B17" s="862"/>
      <c r="C17" s="862"/>
      <c r="D17" s="862"/>
      <c r="E17" s="862"/>
      <c r="F17" s="862"/>
      <c r="G17" s="862"/>
      <c r="H17" s="862"/>
      <c r="I17" s="862"/>
      <c r="J17" s="862"/>
      <c r="K17" s="862"/>
      <c r="L17" s="862"/>
      <c r="M17" s="862"/>
      <c r="N17" s="862"/>
      <c r="O17" s="863"/>
    </row>
    <row r="18" spans="1:15" s="200" customFormat="1" ht="15" customHeight="1" x14ac:dyDescent="0.25">
      <c r="A18" s="238" t="s">
        <v>58</v>
      </c>
      <c r="B18" s="239" t="s">
        <v>42</v>
      </c>
      <c r="C18" s="240">
        <v>1752</v>
      </c>
      <c r="D18" s="240">
        <v>1752</v>
      </c>
      <c r="E18" s="240">
        <v>1752</v>
      </c>
      <c r="F18" s="240">
        <v>1752</v>
      </c>
      <c r="G18" s="240">
        <v>1751</v>
      </c>
      <c r="H18" s="240">
        <v>1752</v>
      </c>
      <c r="I18" s="240">
        <v>1752</v>
      </c>
      <c r="J18" s="240">
        <v>1752</v>
      </c>
      <c r="K18" s="240">
        <v>2730</v>
      </c>
      <c r="L18" s="240">
        <v>1751</v>
      </c>
      <c r="M18" s="240">
        <v>1752</v>
      </c>
      <c r="N18" s="240">
        <v>1752</v>
      </c>
      <c r="O18" s="241">
        <f>SUM(C18:N18)</f>
        <v>22000</v>
      </c>
    </row>
    <row r="19" spans="1:15" s="200" customFormat="1" ht="15" customHeight="1" x14ac:dyDescent="0.25">
      <c r="A19" s="238" t="s">
        <v>78</v>
      </c>
      <c r="B19" s="239" t="s">
        <v>206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1"/>
    </row>
    <row r="20" spans="1:15" s="200" customFormat="1" ht="15" customHeight="1" x14ac:dyDescent="0.25">
      <c r="A20" s="238" t="s">
        <v>87</v>
      </c>
      <c r="B20" s="239" t="s">
        <v>207</v>
      </c>
      <c r="C20" s="240"/>
      <c r="D20" s="240"/>
      <c r="E20" s="240"/>
      <c r="F20" s="240"/>
      <c r="G20" s="240"/>
      <c r="H20" s="246"/>
      <c r="I20" s="240"/>
      <c r="J20" s="240"/>
      <c r="K20" s="240"/>
      <c r="L20" s="240"/>
      <c r="M20" s="240"/>
      <c r="N20" s="240"/>
      <c r="O20" s="241"/>
    </row>
    <row r="21" spans="1:15" s="200" customFormat="1" ht="15" customHeight="1" x14ac:dyDescent="0.25">
      <c r="A21" s="238" t="s">
        <v>88</v>
      </c>
      <c r="B21" s="239" t="s">
        <v>208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1"/>
    </row>
    <row r="22" spans="1:15" s="200" customFormat="1" ht="15" customHeight="1" x14ac:dyDescent="0.25">
      <c r="A22" s="238" t="s">
        <v>89</v>
      </c>
      <c r="B22" s="239" t="s">
        <v>209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1"/>
    </row>
    <row r="23" spans="1:15" s="200" customFormat="1" ht="15" customHeight="1" x14ac:dyDescent="0.25">
      <c r="A23" s="242" t="s">
        <v>90</v>
      </c>
      <c r="B23" s="243" t="s">
        <v>210</v>
      </c>
      <c r="C23" s="244">
        <f>SUM(C18:C22)</f>
        <v>1752</v>
      </c>
      <c r="D23" s="244">
        <f t="shared" ref="D23:N23" si="1">SUM(D18:D22)</f>
        <v>1752</v>
      </c>
      <c r="E23" s="244">
        <f t="shared" si="1"/>
        <v>1752</v>
      </c>
      <c r="F23" s="244">
        <f t="shared" si="1"/>
        <v>1752</v>
      </c>
      <c r="G23" s="244">
        <f t="shared" si="1"/>
        <v>1751</v>
      </c>
      <c r="H23" s="244">
        <f t="shared" si="1"/>
        <v>1752</v>
      </c>
      <c r="I23" s="244">
        <f t="shared" si="1"/>
        <v>1752</v>
      </c>
      <c r="J23" s="244">
        <f t="shared" si="1"/>
        <v>1752</v>
      </c>
      <c r="K23" s="244">
        <f t="shared" si="1"/>
        <v>2730</v>
      </c>
      <c r="L23" s="244">
        <f t="shared" si="1"/>
        <v>1751</v>
      </c>
      <c r="M23" s="244">
        <f t="shared" si="1"/>
        <v>1752</v>
      </c>
      <c r="N23" s="244">
        <f t="shared" si="1"/>
        <v>1752</v>
      </c>
      <c r="O23" s="245">
        <f>SUM(C23:N23)</f>
        <v>22000</v>
      </c>
    </row>
    <row r="24" spans="1:15" s="200" customFormat="1" ht="15" customHeight="1" x14ac:dyDescent="0.25">
      <c r="A24" s="247" t="s">
        <v>91</v>
      </c>
      <c r="B24" s="248" t="s">
        <v>211</v>
      </c>
      <c r="C24" s="249">
        <f>C16-C23</f>
        <v>882</v>
      </c>
      <c r="D24" s="249">
        <f t="shared" ref="D24:N24" si="2">D16-D23</f>
        <v>-68</v>
      </c>
      <c r="E24" s="249">
        <f t="shared" si="2"/>
        <v>-67</v>
      </c>
      <c r="F24" s="249">
        <f t="shared" si="2"/>
        <v>-68</v>
      </c>
      <c r="G24" s="249">
        <f t="shared" si="2"/>
        <v>-67</v>
      </c>
      <c r="H24" s="249">
        <f t="shared" si="2"/>
        <v>-82</v>
      </c>
      <c r="I24" s="249">
        <f t="shared" si="2"/>
        <v>-83</v>
      </c>
      <c r="J24" s="249">
        <f t="shared" si="2"/>
        <v>-123</v>
      </c>
      <c r="K24" s="249">
        <f t="shared" si="2"/>
        <v>-67</v>
      </c>
      <c r="L24" s="249">
        <f t="shared" si="2"/>
        <v>-67</v>
      </c>
      <c r="M24" s="249">
        <f t="shared" si="2"/>
        <v>-68</v>
      </c>
      <c r="N24" s="249">
        <f t="shared" si="2"/>
        <v>-122</v>
      </c>
      <c r="O24" s="250">
        <f>SUM(C24:N24)</f>
        <v>0</v>
      </c>
    </row>
    <row r="25" spans="1:15" s="200" customFormat="1" ht="15" customHeight="1" thickBot="1" x14ac:dyDescent="0.3">
      <c r="A25" s="251"/>
      <c r="B25" s="252" t="s">
        <v>212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4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>
      <selection activeCell="F8" sqref="F8"/>
    </sheetView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2" t="s">
        <v>500</v>
      </c>
      <c r="H1" s="1"/>
      <c r="I1" s="150"/>
    </row>
    <row r="2" spans="1:12" ht="15" customHeight="1" x14ac:dyDescent="0.25">
      <c r="B2" s="3"/>
      <c r="C2" s="3"/>
      <c r="D2" s="3"/>
      <c r="E2" s="3"/>
      <c r="F2" s="3"/>
      <c r="G2" s="2" t="str">
        <f>'1.sz. melléklet'!H2</f>
        <v>az …./2017. (XI..) önkormányzati rendelethez</v>
      </c>
      <c r="H2" s="1"/>
      <c r="J2" s="150"/>
      <c r="K2" s="150"/>
      <c r="L2" s="150"/>
    </row>
    <row r="3" spans="1:12" ht="15" customHeight="1" x14ac:dyDescent="0.25">
      <c r="B3" s="150"/>
      <c r="C3" s="150"/>
      <c r="D3" s="150"/>
      <c r="E3" s="150"/>
      <c r="F3" s="150"/>
      <c r="G3" s="150"/>
      <c r="H3" s="135"/>
    </row>
    <row r="4" spans="1:12" ht="15" customHeight="1" x14ac:dyDescent="0.25">
      <c r="A4" s="809" t="s">
        <v>529</v>
      </c>
      <c r="B4" s="809"/>
      <c r="C4" s="809"/>
      <c r="D4" s="809"/>
      <c r="E4" s="809"/>
      <c r="F4" s="809"/>
      <c r="G4" s="809"/>
      <c r="H4" s="150"/>
    </row>
    <row r="5" spans="1:12" ht="15" customHeight="1" x14ac:dyDescent="0.25">
      <c r="A5" s="809" t="s">
        <v>671</v>
      </c>
      <c r="B5" s="809"/>
      <c r="C5" s="809"/>
      <c r="D5" s="809"/>
      <c r="E5" s="809"/>
      <c r="F5" s="809"/>
      <c r="G5" s="809"/>
      <c r="H5" s="150"/>
    </row>
    <row r="6" spans="1:12" ht="15" customHeight="1" thickBot="1" x14ac:dyDescent="0.3">
      <c r="B6" s="4"/>
      <c r="C6" s="4"/>
      <c r="D6" s="6"/>
      <c r="E6" s="6"/>
      <c r="F6" s="6" t="s">
        <v>233</v>
      </c>
      <c r="G6"/>
    </row>
    <row r="7" spans="1:12" s="40" customFormat="1" ht="15" customHeight="1" thickTop="1" x14ac:dyDescent="0.25">
      <c r="A7" s="363" t="s">
        <v>477</v>
      </c>
      <c r="B7" s="132" t="s">
        <v>213</v>
      </c>
      <c r="C7" s="9" t="s">
        <v>214</v>
      </c>
      <c r="D7" s="430" t="s">
        <v>670</v>
      </c>
      <c r="E7" s="746" t="s">
        <v>670</v>
      </c>
      <c r="F7" s="364" t="s">
        <v>670</v>
      </c>
    </row>
    <row r="8" spans="1:12" s="40" customFormat="1" ht="22.2" x14ac:dyDescent="0.25">
      <c r="A8" s="629" t="s">
        <v>478</v>
      </c>
      <c r="B8" s="366" t="s">
        <v>215</v>
      </c>
      <c r="C8" s="176" t="s">
        <v>216</v>
      </c>
      <c r="D8" s="442" t="s">
        <v>217</v>
      </c>
      <c r="E8" s="791" t="s">
        <v>713</v>
      </c>
      <c r="F8" s="367" t="s">
        <v>700</v>
      </c>
    </row>
    <row r="9" spans="1:12" s="40" customFormat="1" ht="15" customHeight="1" thickBot="1" x14ac:dyDescent="0.3">
      <c r="A9" s="368" t="s">
        <v>3</v>
      </c>
      <c r="B9" s="103" t="s">
        <v>4</v>
      </c>
      <c r="C9" s="13" t="s">
        <v>5</v>
      </c>
      <c r="D9" s="443" t="s">
        <v>6</v>
      </c>
      <c r="E9" s="468" t="s">
        <v>7</v>
      </c>
      <c r="F9" s="369" t="s">
        <v>8</v>
      </c>
    </row>
    <row r="10" spans="1:12" s="40" customFormat="1" ht="15" customHeight="1" thickTop="1" x14ac:dyDescent="0.25">
      <c r="A10" s="881" t="s">
        <v>13</v>
      </c>
      <c r="B10" s="884" t="s">
        <v>418</v>
      </c>
      <c r="C10" s="375" t="s">
        <v>221</v>
      </c>
      <c r="D10" s="385">
        <v>9720978</v>
      </c>
      <c r="E10" s="749">
        <v>9720978</v>
      </c>
      <c r="F10" s="376">
        <v>10176493</v>
      </c>
    </row>
    <row r="11" spans="1:12" s="40" customFormat="1" ht="15" customHeight="1" x14ac:dyDescent="0.25">
      <c r="A11" s="882"/>
      <c r="B11" s="872"/>
      <c r="C11" s="78" t="s">
        <v>222</v>
      </c>
      <c r="D11" s="384">
        <v>2619639</v>
      </c>
      <c r="E11" s="748">
        <v>2619639</v>
      </c>
      <c r="F11" s="59">
        <v>2720619</v>
      </c>
    </row>
    <row r="12" spans="1:12" s="40" customFormat="1" ht="15" customHeight="1" x14ac:dyDescent="0.25">
      <c r="A12" s="882"/>
      <c r="B12" s="872"/>
      <c r="C12" s="78" t="s">
        <v>218</v>
      </c>
      <c r="D12" s="384">
        <v>21235000</v>
      </c>
      <c r="E12" s="748">
        <v>21235000</v>
      </c>
      <c r="F12" s="59">
        <v>21235000</v>
      </c>
    </row>
    <row r="13" spans="1:12" s="40" customFormat="1" ht="15" customHeight="1" x14ac:dyDescent="0.25">
      <c r="A13" s="882"/>
      <c r="B13" s="872"/>
      <c r="C13" s="78" t="s">
        <v>219</v>
      </c>
      <c r="D13" s="384">
        <v>310000</v>
      </c>
      <c r="E13" s="748">
        <v>310000</v>
      </c>
      <c r="F13" s="59">
        <v>290000</v>
      </c>
    </row>
    <row r="14" spans="1:12" s="40" customFormat="1" ht="15" customHeight="1" x14ac:dyDescent="0.25">
      <c r="A14" s="882"/>
      <c r="B14" s="872"/>
      <c r="C14" s="78" t="s">
        <v>672</v>
      </c>
      <c r="D14" s="384">
        <v>92341818</v>
      </c>
      <c r="E14" s="748">
        <v>139498598</v>
      </c>
      <c r="F14" s="59">
        <v>100164990</v>
      </c>
    </row>
    <row r="15" spans="1:12" s="40" customFormat="1" ht="15" customHeight="1" x14ac:dyDescent="0.25">
      <c r="A15" s="882"/>
      <c r="B15" s="872"/>
      <c r="C15" s="78" t="s">
        <v>224</v>
      </c>
      <c r="D15" s="384">
        <v>14598000</v>
      </c>
      <c r="E15" s="748">
        <v>16122000</v>
      </c>
      <c r="F15" s="59">
        <v>2305000</v>
      </c>
    </row>
    <row r="16" spans="1:12" s="40" customFormat="1" ht="15" customHeight="1" x14ac:dyDescent="0.25">
      <c r="A16" s="882"/>
      <c r="B16" s="872"/>
      <c r="C16" s="78" t="s">
        <v>220</v>
      </c>
      <c r="D16" s="384">
        <f>SUM(D10:D15)</f>
        <v>140825435</v>
      </c>
      <c r="E16" s="748">
        <f>SUM(E10:E15)</f>
        <v>189506215</v>
      </c>
      <c r="F16" s="59">
        <f>SUM(F10:F15)</f>
        <v>136892102</v>
      </c>
    </row>
    <row r="17" spans="1:8" s="40" customFormat="1" ht="15" customHeight="1" x14ac:dyDescent="0.25">
      <c r="A17" s="883"/>
      <c r="B17" s="873"/>
      <c r="C17" s="319" t="s">
        <v>223</v>
      </c>
      <c r="D17" s="386">
        <v>1</v>
      </c>
      <c r="E17" s="750">
        <v>1</v>
      </c>
      <c r="F17" s="371">
        <v>1</v>
      </c>
    </row>
    <row r="18" spans="1:8" s="40" customFormat="1" ht="15" customHeight="1" x14ac:dyDescent="0.25">
      <c r="A18" s="874" t="s">
        <v>14</v>
      </c>
      <c r="B18" s="877" t="s">
        <v>443</v>
      </c>
      <c r="C18" s="378" t="s">
        <v>221</v>
      </c>
      <c r="D18" s="385">
        <v>1291581</v>
      </c>
      <c r="E18" s="749">
        <v>1291581</v>
      </c>
      <c r="F18" s="373">
        <v>1291581</v>
      </c>
    </row>
    <row r="19" spans="1:8" s="40" customFormat="1" ht="15" customHeight="1" x14ac:dyDescent="0.25">
      <c r="A19" s="875"/>
      <c r="B19" s="878"/>
      <c r="C19" s="328" t="s">
        <v>222</v>
      </c>
      <c r="D19" s="384">
        <v>304202</v>
      </c>
      <c r="E19" s="748">
        <v>304202</v>
      </c>
      <c r="F19" s="374">
        <v>304207</v>
      </c>
    </row>
    <row r="20" spans="1:8" s="40" customFormat="1" ht="15" customHeight="1" x14ac:dyDescent="0.25">
      <c r="A20" s="875"/>
      <c r="B20" s="878"/>
      <c r="C20" s="328" t="s">
        <v>218</v>
      </c>
      <c r="D20" s="384">
        <v>158000</v>
      </c>
      <c r="E20" s="748">
        <v>158000</v>
      </c>
      <c r="F20" s="374">
        <v>158000</v>
      </c>
    </row>
    <row r="21" spans="1:8" s="40" customFormat="1" ht="15" customHeight="1" x14ac:dyDescent="0.25">
      <c r="A21" s="875"/>
      <c r="B21" s="878"/>
      <c r="C21" s="328" t="s">
        <v>83</v>
      </c>
      <c r="D21" s="384">
        <v>1270000</v>
      </c>
      <c r="E21" s="748">
        <v>1270000</v>
      </c>
      <c r="F21" s="374">
        <v>1270000</v>
      </c>
    </row>
    <row r="22" spans="1:8" s="40" customFormat="1" ht="15" customHeight="1" x14ac:dyDescent="0.25">
      <c r="A22" s="875"/>
      <c r="B22" s="878"/>
      <c r="C22" s="328" t="s">
        <v>220</v>
      </c>
      <c r="D22" s="384">
        <f>SUM(D18:D21)</f>
        <v>3023783</v>
      </c>
      <c r="E22" s="748">
        <f>SUM(E18:E21)</f>
        <v>3023783</v>
      </c>
      <c r="F22" s="374">
        <f>SUM(F18:F21)</f>
        <v>3023788</v>
      </c>
      <c r="G22" s="172"/>
    </row>
    <row r="23" spans="1:8" s="40" customFormat="1" ht="15" customHeight="1" x14ac:dyDescent="0.25">
      <c r="A23" s="876"/>
      <c r="B23" s="879"/>
      <c r="C23" s="377" t="s">
        <v>223</v>
      </c>
      <c r="D23" s="679">
        <v>0.75</v>
      </c>
      <c r="E23" s="792">
        <v>0.75</v>
      </c>
      <c r="F23" s="677">
        <v>0.75</v>
      </c>
    </row>
    <row r="24" spans="1:8" s="40" customFormat="1" ht="15" customHeight="1" x14ac:dyDescent="0.25">
      <c r="A24" s="881" t="s">
        <v>52</v>
      </c>
      <c r="B24" s="872" t="s">
        <v>416</v>
      </c>
      <c r="C24" s="78" t="s">
        <v>218</v>
      </c>
      <c r="D24" s="384">
        <v>2328000</v>
      </c>
      <c r="E24" s="748">
        <v>2328000</v>
      </c>
      <c r="F24" s="374">
        <v>2378000</v>
      </c>
      <c r="H24" s="172"/>
    </row>
    <row r="25" spans="1:8" s="40" customFormat="1" ht="15" customHeight="1" x14ac:dyDescent="0.25">
      <c r="A25" s="882"/>
      <c r="B25" s="872"/>
      <c r="C25" s="78" t="s">
        <v>82</v>
      </c>
      <c r="D25" s="384">
        <v>0</v>
      </c>
      <c r="E25" s="748">
        <v>0</v>
      </c>
      <c r="F25" s="374">
        <v>0</v>
      </c>
    </row>
    <row r="26" spans="1:8" s="40" customFormat="1" ht="15" customHeight="1" x14ac:dyDescent="0.25">
      <c r="A26" s="882"/>
      <c r="B26" s="872"/>
      <c r="C26" s="78" t="s">
        <v>83</v>
      </c>
      <c r="D26" s="384">
        <v>56000000</v>
      </c>
      <c r="E26" s="748">
        <v>24400000</v>
      </c>
      <c r="F26" s="374">
        <v>10637000</v>
      </c>
    </row>
    <row r="27" spans="1:8" s="40" customFormat="1" ht="15" customHeight="1" x14ac:dyDescent="0.25">
      <c r="A27" s="883"/>
      <c r="B27" s="873"/>
      <c r="C27" s="319" t="s">
        <v>220</v>
      </c>
      <c r="D27" s="386">
        <f>SUM(D24:D26)</f>
        <v>58328000</v>
      </c>
      <c r="E27" s="750">
        <f>SUM(E24:E26)</f>
        <v>26728000</v>
      </c>
      <c r="F27" s="371">
        <f>SUM(F24:F26)</f>
        <v>13015000</v>
      </c>
    </row>
    <row r="28" spans="1:8" s="40" customFormat="1" ht="15" customHeight="1" x14ac:dyDescent="0.25">
      <c r="A28" s="871" t="s">
        <v>53</v>
      </c>
      <c r="B28" s="872" t="s">
        <v>419</v>
      </c>
      <c r="C28" s="78" t="s">
        <v>221</v>
      </c>
      <c r="D28" s="384">
        <v>1753899</v>
      </c>
      <c r="E28" s="748">
        <v>1753899</v>
      </c>
      <c r="F28" s="374">
        <v>1831854</v>
      </c>
    </row>
    <row r="29" spans="1:8" s="40" customFormat="1" ht="15" customHeight="1" x14ac:dyDescent="0.25">
      <c r="A29" s="871"/>
      <c r="B29" s="872"/>
      <c r="C29" s="78" t="s">
        <v>222</v>
      </c>
      <c r="D29" s="384">
        <v>469850</v>
      </c>
      <c r="E29" s="748">
        <v>469850</v>
      </c>
      <c r="F29" s="374">
        <v>499710</v>
      </c>
    </row>
    <row r="30" spans="1:8" s="40" customFormat="1" ht="15" customHeight="1" x14ac:dyDescent="0.25">
      <c r="A30" s="871"/>
      <c r="B30" s="872"/>
      <c r="C30" s="78" t="s">
        <v>218</v>
      </c>
      <c r="D30" s="384">
        <v>9415000</v>
      </c>
      <c r="E30" s="748">
        <v>9415000</v>
      </c>
      <c r="F30" s="374">
        <v>9415000</v>
      </c>
    </row>
    <row r="31" spans="1:8" s="40" customFormat="1" ht="15" customHeight="1" x14ac:dyDescent="0.25">
      <c r="A31" s="868"/>
      <c r="B31" s="873"/>
      <c r="C31" s="319" t="s">
        <v>220</v>
      </c>
      <c r="D31" s="386">
        <f>SUM(D28:D30)</f>
        <v>11638749</v>
      </c>
      <c r="E31" s="750">
        <f>SUM(E28:E30)</f>
        <v>11638749</v>
      </c>
      <c r="F31" s="371">
        <f>SUM(F28:F30)</f>
        <v>11746564</v>
      </c>
    </row>
    <row r="32" spans="1:8" s="40" customFormat="1" ht="15" customHeight="1" x14ac:dyDescent="0.25">
      <c r="A32" s="867" t="s">
        <v>55</v>
      </c>
      <c r="B32" s="869" t="s">
        <v>423</v>
      </c>
      <c r="C32" s="78" t="s">
        <v>452</v>
      </c>
      <c r="D32" s="384">
        <v>900000</v>
      </c>
      <c r="E32" s="748">
        <v>4586998</v>
      </c>
      <c r="F32" s="374">
        <v>4586998</v>
      </c>
    </row>
    <row r="33" spans="1:6" s="40" customFormat="1" ht="15" customHeight="1" x14ac:dyDescent="0.25">
      <c r="A33" s="871"/>
      <c r="B33" s="880"/>
      <c r="C33" s="78" t="s">
        <v>530</v>
      </c>
      <c r="D33" s="384">
        <v>2209046</v>
      </c>
      <c r="E33" s="748">
        <v>2415039</v>
      </c>
      <c r="F33" s="374">
        <v>2431531</v>
      </c>
    </row>
    <row r="34" spans="1:6" s="40" customFormat="1" ht="15" customHeight="1" x14ac:dyDescent="0.25">
      <c r="A34" s="868"/>
      <c r="B34" s="870"/>
      <c r="C34" s="319" t="s">
        <v>220</v>
      </c>
      <c r="D34" s="386">
        <f>SUM(D32:D33)</f>
        <v>3109046</v>
      </c>
      <c r="E34" s="750">
        <f>SUM(E32:E33)</f>
        <v>7002037</v>
      </c>
      <c r="F34" s="371">
        <f>SUM(F32:F33)</f>
        <v>7018529</v>
      </c>
    </row>
    <row r="35" spans="1:6" s="40" customFormat="1" ht="15" customHeight="1" x14ac:dyDescent="0.25">
      <c r="A35" s="867" t="s">
        <v>56</v>
      </c>
      <c r="B35" s="869" t="s">
        <v>424</v>
      </c>
      <c r="C35" s="78" t="s">
        <v>219</v>
      </c>
      <c r="D35" s="384">
        <v>32140432</v>
      </c>
      <c r="E35" s="748">
        <v>32140432</v>
      </c>
      <c r="F35" s="374">
        <v>35650000</v>
      </c>
    </row>
    <row r="36" spans="1:6" s="40" customFormat="1" ht="15" customHeight="1" x14ac:dyDescent="0.25">
      <c r="A36" s="868"/>
      <c r="B36" s="870"/>
      <c r="C36" s="319" t="s">
        <v>220</v>
      </c>
      <c r="D36" s="386">
        <f>SUM(D35)</f>
        <v>32140432</v>
      </c>
      <c r="E36" s="750">
        <f>SUM(E35)</f>
        <v>32140432</v>
      </c>
      <c r="F36" s="371">
        <f>SUM(F35)</f>
        <v>35650000</v>
      </c>
    </row>
    <row r="37" spans="1:6" s="40" customFormat="1" ht="15" customHeight="1" x14ac:dyDescent="0.25">
      <c r="A37" s="867" t="s">
        <v>58</v>
      </c>
      <c r="B37" s="869" t="s">
        <v>426</v>
      </c>
      <c r="C37" s="78" t="s">
        <v>218</v>
      </c>
      <c r="D37" s="384">
        <v>190000</v>
      </c>
      <c r="E37" s="748">
        <v>190000</v>
      </c>
      <c r="F37" s="374">
        <v>190000</v>
      </c>
    </row>
    <row r="38" spans="1:6" s="40" customFormat="1" ht="15" customHeight="1" x14ac:dyDescent="0.25">
      <c r="A38" s="871"/>
      <c r="B38" s="880"/>
      <c r="C38" s="78" t="s">
        <v>219</v>
      </c>
      <c r="D38" s="384">
        <v>80000</v>
      </c>
      <c r="E38" s="748">
        <v>80000</v>
      </c>
      <c r="F38" s="374">
        <v>80000</v>
      </c>
    </row>
    <row r="39" spans="1:6" s="40" customFormat="1" ht="15" customHeight="1" x14ac:dyDescent="0.25">
      <c r="A39" s="868"/>
      <c r="B39" s="870"/>
      <c r="C39" s="319" t="s">
        <v>220</v>
      </c>
      <c r="D39" s="386">
        <f>SUM(D37:D38)</f>
        <v>270000</v>
      </c>
      <c r="E39" s="750">
        <f>SUM(E37:E38)</f>
        <v>270000</v>
      </c>
      <c r="F39" s="371">
        <f>SUM(F37:F38)</f>
        <v>270000</v>
      </c>
    </row>
    <row r="40" spans="1:6" s="40" customFormat="1" ht="15" customHeight="1" x14ac:dyDescent="0.25">
      <c r="A40" s="867" t="s">
        <v>78</v>
      </c>
      <c r="B40" s="885" t="s">
        <v>427</v>
      </c>
      <c r="C40" s="378" t="s">
        <v>218</v>
      </c>
      <c r="D40" s="385">
        <v>292000</v>
      </c>
      <c r="E40" s="749">
        <v>292000</v>
      </c>
      <c r="F40" s="373">
        <v>342000</v>
      </c>
    </row>
    <row r="41" spans="1:6" s="40" customFormat="1" ht="15" customHeight="1" x14ac:dyDescent="0.25">
      <c r="A41" s="871"/>
      <c r="B41" s="886"/>
      <c r="C41" s="328" t="s">
        <v>219</v>
      </c>
      <c r="D41" s="384">
        <v>686000</v>
      </c>
      <c r="E41" s="748">
        <v>686000</v>
      </c>
      <c r="F41" s="374">
        <v>706000</v>
      </c>
    </row>
    <row r="42" spans="1:6" s="40" customFormat="1" ht="15" customHeight="1" x14ac:dyDescent="0.25">
      <c r="A42" s="868"/>
      <c r="B42" s="887"/>
      <c r="C42" s="377" t="s">
        <v>220</v>
      </c>
      <c r="D42" s="386">
        <f>SUM(D40:D41)</f>
        <v>978000</v>
      </c>
      <c r="E42" s="750">
        <f>SUM(E40:E41)</f>
        <v>978000</v>
      </c>
      <c r="F42" s="371">
        <f>SUM(F40:F41)</f>
        <v>1048000</v>
      </c>
    </row>
    <row r="43" spans="1:6" s="40" customFormat="1" ht="15" customHeight="1" x14ac:dyDescent="0.25">
      <c r="A43" s="874" t="s">
        <v>87</v>
      </c>
      <c r="B43" s="877" t="s">
        <v>674</v>
      </c>
      <c r="C43" s="378" t="s">
        <v>221</v>
      </c>
      <c r="D43" s="385">
        <v>0</v>
      </c>
      <c r="E43" s="749">
        <v>586774</v>
      </c>
      <c r="F43" s="373">
        <v>586774</v>
      </c>
    </row>
    <row r="44" spans="1:6" s="40" customFormat="1" ht="15" customHeight="1" x14ac:dyDescent="0.25">
      <c r="A44" s="875"/>
      <c r="B44" s="878"/>
      <c r="C44" s="328" t="s">
        <v>222</v>
      </c>
      <c r="D44" s="384">
        <v>0</v>
      </c>
      <c r="E44" s="748">
        <v>116181</v>
      </c>
      <c r="F44" s="374">
        <v>116181</v>
      </c>
    </row>
    <row r="45" spans="1:6" s="40" customFormat="1" ht="15" customHeight="1" x14ac:dyDescent="0.25">
      <c r="A45" s="875"/>
      <c r="B45" s="878"/>
      <c r="C45" s="328" t="s">
        <v>218</v>
      </c>
      <c r="D45" s="384">
        <v>0</v>
      </c>
      <c r="E45" s="748">
        <v>413500</v>
      </c>
      <c r="F45" s="374">
        <v>487500</v>
      </c>
    </row>
    <row r="46" spans="1:6" s="40" customFormat="1" ht="15" customHeight="1" x14ac:dyDescent="0.25">
      <c r="A46" s="875"/>
      <c r="B46" s="878"/>
      <c r="C46" s="328" t="s">
        <v>83</v>
      </c>
      <c r="D46" s="384">
        <v>0</v>
      </c>
      <c r="E46" s="748">
        <v>33550775</v>
      </c>
      <c r="F46" s="374">
        <v>33550775</v>
      </c>
    </row>
    <row r="47" spans="1:6" s="40" customFormat="1" ht="15" customHeight="1" x14ac:dyDescent="0.25">
      <c r="A47" s="876"/>
      <c r="B47" s="879"/>
      <c r="C47" s="681" t="s">
        <v>220</v>
      </c>
      <c r="D47" s="386">
        <f>SUM(D43:D46)</f>
        <v>0</v>
      </c>
      <c r="E47" s="750">
        <f>SUM(E43:E46)</f>
        <v>34667230</v>
      </c>
      <c r="F47" s="371">
        <f>SUM(F43:F46)</f>
        <v>34741230</v>
      </c>
    </row>
    <row r="48" spans="1:6" s="40" customFormat="1" ht="15" customHeight="1" x14ac:dyDescent="0.25">
      <c r="A48" s="875" t="s">
        <v>88</v>
      </c>
      <c r="B48" s="878" t="s">
        <v>479</v>
      </c>
      <c r="C48" s="328" t="s">
        <v>221</v>
      </c>
      <c r="D48" s="384">
        <v>242215</v>
      </c>
      <c r="E48" s="748">
        <v>740096</v>
      </c>
      <c r="F48" s="374">
        <v>740096</v>
      </c>
    </row>
    <row r="49" spans="1:6" s="40" customFormat="1" ht="15" customHeight="1" x14ac:dyDescent="0.25">
      <c r="A49" s="875"/>
      <c r="B49" s="878"/>
      <c r="C49" s="328" t="s">
        <v>222</v>
      </c>
      <c r="D49" s="384">
        <v>28623</v>
      </c>
      <c r="E49" s="748">
        <v>83390</v>
      </c>
      <c r="F49" s="374">
        <v>83391</v>
      </c>
    </row>
    <row r="50" spans="1:6" s="40" customFormat="1" ht="15" customHeight="1" x14ac:dyDescent="0.25">
      <c r="A50" s="875"/>
      <c r="B50" s="878"/>
      <c r="C50" s="390" t="s">
        <v>220</v>
      </c>
      <c r="D50" s="384">
        <f>SUM(D48:D49)</f>
        <v>270838</v>
      </c>
      <c r="E50" s="748">
        <f>SUM(E48:E49)</f>
        <v>823486</v>
      </c>
      <c r="F50" s="374">
        <f>SUM(F48:F49)</f>
        <v>823487</v>
      </c>
    </row>
    <row r="51" spans="1:6" s="40" customFormat="1" ht="15" customHeight="1" thickBot="1" x14ac:dyDescent="0.3">
      <c r="A51" s="888"/>
      <c r="B51" s="889"/>
      <c r="C51" s="388" t="s">
        <v>223</v>
      </c>
      <c r="D51" s="680">
        <v>0.2</v>
      </c>
      <c r="E51" s="793">
        <v>0.2</v>
      </c>
      <c r="F51" s="678">
        <v>0.2</v>
      </c>
    </row>
    <row r="52" spans="1:6" s="40" customFormat="1" ht="6.75" customHeight="1" thickTop="1" x14ac:dyDescent="0.25">
      <c r="A52" s="683"/>
      <c r="B52" s="684"/>
      <c r="C52" s="685"/>
      <c r="D52" s="686"/>
      <c r="E52" s="686"/>
      <c r="F52" s="686"/>
    </row>
    <row r="53" spans="1:6" s="40" customFormat="1" ht="6.75" customHeight="1" thickBot="1" x14ac:dyDescent="0.3">
      <c r="A53" s="387"/>
      <c r="B53" s="329"/>
      <c r="C53" s="380"/>
      <c r="D53" s="381"/>
      <c r="E53" s="381"/>
      <c r="F53" s="381"/>
    </row>
    <row r="54" spans="1:6" s="40" customFormat="1" ht="15" customHeight="1" thickTop="1" x14ac:dyDescent="0.25">
      <c r="A54" s="882" t="s">
        <v>89</v>
      </c>
      <c r="B54" s="872" t="s">
        <v>412</v>
      </c>
      <c r="C54" s="78" t="s">
        <v>218</v>
      </c>
      <c r="D54" s="682">
        <v>3650000</v>
      </c>
      <c r="E54" s="794">
        <v>3650000</v>
      </c>
      <c r="F54" s="374">
        <v>3650000</v>
      </c>
    </row>
    <row r="55" spans="1:6" s="40" customFormat="1" ht="15" customHeight="1" x14ac:dyDescent="0.25">
      <c r="A55" s="882"/>
      <c r="B55" s="872"/>
      <c r="C55" s="78" t="s">
        <v>83</v>
      </c>
      <c r="D55" s="384">
        <v>28500000</v>
      </c>
      <c r="E55" s="748">
        <v>28500000</v>
      </c>
      <c r="F55" s="374">
        <v>8500000</v>
      </c>
    </row>
    <row r="56" spans="1:6" s="40" customFormat="1" ht="15" customHeight="1" x14ac:dyDescent="0.25">
      <c r="A56" s="882"/>
      <c r="B56" s="872"/>
      <c r="C56" s="78" t="s">
        <v>82</v>
      </c>
      <c r="D56" s="384">
        <v>6350000</v>
      </c>
      <c r="E56" s="748">
        <v>6350000</v>
      </c>
      <c r="F56" s="374">
        <v>6350000</v>
      </c>
    </row>
    <row r="57" spans="1:6" s="40" customFormat="1" ht="15" customHeight="1" x14ac:dyDescent="0.25">
      <c r="A57" s="883"/>
      <c r="B57" s="873"/>
      <c r="C57" s="319" t="s">
        <v>220</v>
      </c>
      <c r="D57" s="386">
        <f>SUM(D54:D56)</f>
        <v>38500000</v>
      </c>
      <c r="E57" s="750">
        <f>SUM(E54:E56)</f>
        <v>38500000</v>
      </c>
      <c r="F57" s="371">
        <f>SUM(F54:F56)</f>
        <v>18500000</v>
      </c>
    </row>
    <row r="58" spans="1:6" s="40" customFormat="1" ht="15" customHeight="1" x14ac:dyDescent="0.25">
      <c r="A58" s="882" t="s">
        <v>90</v>
      </c>
      <c r="B58" s="872" t="s">
        <v>420</v>
      </c>
      <c r="C58" s="78" t="s">
        <v>218</v>
      </c>
      <c r="D58" s="384">
        <v>0</v>
      </c>
      <c r="E58" s="748">
        <v>363500</v>
      </c>
      <c r="F58" s="374">
        <v>363500</v>
      </c>
    </row>
    <row r="59" spans="1:6" s="40" customFormat="1" ht="15" customHeight="1" x14ac:dyDescent="0.25">
      <c r="A59" s="882"/>
      <c r="B59" s="872"/>
      <c r="C59" s="78" t="s">
        <v>83</v>
      </c>
      <c r="D59" s="384">
        <v>0</v>
      </c>
      <c r="E59" s="748">
        <v>5087564</v>
      </c>
      <c r="F59" s="374">
        <v>42915612</v>
      </c>
    </row>
    <row r="60" spans="1:6" s="40" customFormat="1" ht="15" customHeight="1" x14ac:dyDescent="0.25">
      <c r="A60" s="882"/>
      <c r="B60" s="872"/>
      <c r="C60" s="78" t="s">
        <v>82</v>
      </c>
      <c r="D60" s="384">
        <v>0</v>
      </c>
      <c r="E60" s="748">
        <v>41663055</v>
      </c>
      <c r="F60" s="374">
        <v>3835007</v>
      </c>
    </row>
    <row r="61" spans="1:6" s="40" customFormat="1" ht="15" customHeight="1" x14ac:dyDescent="0.25">
      <c r="A61" s="883"/>
      <c r="B61" s="873"/>
      <c r="C61" s="319" t="s">
        <v>220</v>
      </c>
      <c r="D61" s="386">
        <f>SUM(D58:D60)</f>
        <v>0</v>
      </c>
      <c r="E61" s="750">
        <f>SUM(E58:E60)</f>
        <v>47114119</v>
      </c>
      <c r="F61" s="371">
        <f>SUM(F58:F60)</f>
        <v>47114119</v>
      </c>
    </row>
    <row r="62" spans="1:6" s="40" customFormat="1" ht="15" customHeight="1" x14ac:dyDescent="0.25">
      <c r="A62" s="882" t="s">
        <v>91</v>
      </c>
      <c r="B62" s="872" t="s">
        <v>411</v>
      </c>
      <c r="C62" s="78" t="s">
        <v>218</v>
      </c>
      <c r="D62" s="384">
        <v>2540000</v>
      </c>
      <c r="E62" s="748">
        <v>2540000</v>
      </c>
      <c r="F62" s="374">
        <v>2540000</v>
      </c>
    </row>
    <row r="63" spans="1:6" s="40" customFormat="1" ht="15" customHeight="1" x14ac:dyDescent="0.25">
      <c r="A63" s="883"/>
      <c r="B63" s="873"/>
      <c r="C63" s="319" t="s">
        <v>220</v>
      </c>
      <c r="D63" s="386">
        <f>SUM(D62)</f>
        <v>2540000</v>
      </c>
      <c r="E63" s="750">
        <f>SUM(E62)</f>
        <v>2540000</v>
      </c>
      <c r="F63" s="371">
        <f>SUM(F62)</f>
        <v>2540000</v>
      </c>
    </row>
    <row r="64" spans="1:6" s="40" customFormat="1" ht="15" customHeight="1" x14ac:dyDescent="0.25">
      <c r="A64" s="882" t="s">
        <v>92</v>
      </c>
      <c r="B64" s="872" t="s">
        <v>410</v>
      </c>
      <c r="C64" s="78" t="s">
        <v>219</v>
      </c>
      <c r="D64" s="384">
        <v>0</v>
      </c>
      <c r="E64" s="748">
        <v>0</v>
      </c>
      <c r="F64" s="374">
        <v>8977500</v>
      </c>
    </row>
    <row r="65" spans="1:6" s="40" customFormat="1" ht="15" customHeight="1" x14ac:dyDescent="0.25">
      <c r="A65" s="883"/>
      <c r="B65" s="873"/>
      <c r="C65" s="319" t="s">
        <v>220</v>
      </c>
      <c r="D65" s="386">
        <f>SUM(D64:D64)</f>
        <v>0</v>
      </c>
      <c r="E65" s="750">
        <f>SUM(E64:E64)</f>
        <v>0</v>
      </c>
      <c r="F65" s="371">
        <f>SUM(F64:F64)</f>
        <v>8977500</v>
      </c>
    </row>
    <row r="66" spans="1:6" s="40" customFormat="1" ht="15" customHeight="1" x14ac:dyDescent="0.25">
      <c r="A66" s="867" t="s">
        <v>93</v>
      </c>
      <c r="B66" s="869" t="s">
        <v>422</v>
      </c>
      <c r="C66" s="78" t="s">
        <v>218</v>
      </c>
      <c r="D66" s="384">
        <v>4890000</v>
      </c>
      <c r="E66" s="748">
        <v>4890000</v>
      </c>
      <c r="F66" s="374">
        <v>4890000</v>
      </c>
    </row>
    <row r="67" spans="1:6" s="40" customFormat="1" ht="15" customHeight="1" x14ac:dyDescent="0.25">
      <c r="A67" s="868"/>
      <c r="B67" s="870"/>
      <c r="C67" s="319" t="s">
        <v>220</v>
      </c>
      <c r="D67" s="386">
        <f>SUM(D66:D66)</f>
        <v>4890000</v>
      </c>
      <c r="E67" s="750">
        <f>SUM(E66:E66)</f>
        <v>4890000</v>
      </c>
      <c r="F67" s="371">
        <f>SUM(F66:F66)</f>
        <v>4890000</v>
      </c>
    </row>
    <row r="68" spans="1:6" s="40" customFormat="1" ht="15" customHeight="1" x14ac:dyDescent="0.25">
      <c r="A68" s="881" t="s">
        <v>94</v>
      </c>
      <c r="B68" s="884" t="s">
        <v>417</v>
      </c>
      <c r="C68" s="78" t="s">
        <v>221</v>
      </c>
      <c r="D68" s="384">
        <v>12525898</v>
      </c>
      <c r="E68" s="748">
        <v>12525898</v>
      </c>
      <c r="F68" s="374">
        <v>14580898</v>
      </c>
    </row>
    <row r="69" spans="1:6" s="40" customFormat="1" ht="15" customHeight="1" x14ac:dyDescent="0.25">
      <c r="A69" s="882"/>
      <c r="B69" s="872"/>
      <c r="C69" s="78" t="s">
        <v>222</v>
      </c>
      <c r="D69" s="384">
        <v>2945319</v>
      </c>
      <c r="E69" s="748">
        <v>2945319</v>
      </c>
      <c r="F69" s="374">
        <v>3396053</v>
      </c>
    </row>
    <row r="70" spans="1:6" s="40" customFormat="1" ht="15" customHeight="1" x14ac:dyDescent="0.25">
      <c r="A70" s="882"/>
      <c r="B70" s="872"/>
      <c r="C70" s="78" t="s">
        <v>218</v>
      </c>
      <c r="D70" s="384">
        <v>9140000</v>
      </c>
      <c r="E70" s="748">
        <v>9140000</v>
      </c>
      <c r="F70" s="374">
        <v>8920000</v>
      </c>
    </row>
    <row r="71" spans="1:6" s="40" customFormat="1" ht="15" customHeight="1" x14ac:dyDescent="0.25">
      <c r="A71" s="882"/>
      <c r="B71" s="872"/>
      <c r="C71" s="78" t="s">
        <v>224</v>
      </c>
      <c r="D71" s="384">
        <v>2000000</v>
      </c>
      <c r="E71" s="748">
        <v>2000000</v>
      </c>
      <c r="F71" s="374">
        <v>2000000</v>
      </c>
    </row>
    <row r="72" spans="1:6" s="40" customFormat="1" ht="15" customHeight="1" x14ac:dyDescent="0.25">
      <c r="A72" s="882"/>
      <c r="B72" s="872"/>
      <c r="C72" s="78" t="s">
        <v>220</v>
      </c>
      <c r="D72" s="384">
        <f>SUM(D68:D71)</f>
        <v>26611217</v>
      </c>
      <c r="E72" s="748">
        <f>SUM(E68:E71)</f>
        <v>26611217</v>
      </c>
      <c r="F72" s="374">
        <f>SUM(F68:F71)</f>
        <v>28896951</v>
      </c>
    </row>
    <row r="73" spans="1:6" s="40" customFormat="1" ht="15" customHeight="1" x14ac:dyDescent="0.25">
      <c r="A73" s="883"/>
      <c r="B73" s="873"/>
      <c r="C73" s="319" t="s">
        <v>223</v>
      </c>
      <c r="D73" s="386">
        <v>6</v>
      </c>
      <c r="E73" s="750">
        <v>6</v>
      </c>
      <c r="F73" s="371">
        <v>6</v>
      </c>
    </row>
    <row r="74" spans="1:6" s="40" customFormat="1" ht="15" customHeight="1" x14ac:dyDescent="0.25">
      <c r="A74" s="881" t="s">
        <v>95</v>
      </c>
      <c r="B74" s="884" t="s">
        <v>673</v>
      </c>
      <c r="C74" s="78" t="s">
        <v>221</v>
      </c>
      <c r="D74" s="384">
        <v>1761463</v>
      </c>
      <c r="E74" s="748">
        <v>1761463</v>
      </c>
      <c r="F74" s="374">
        <v>1761463</v>
      </c>
    </row>
    <row r="75" spans="1:6" s="40" customFormat="1" ht="15" customHeight="1" x14ac:dyDescent="0.25">
      <c r="A75" s="882"/>
      <c r="B75" s="872"/>
      <c r="C75" s="78" t="s">
        <v>222</v>
      </c>
      <c r="D75" s="384">
        <v>407777</v>
      </c>
      <c r="E75" s="748">
        <v>407777</v>
      </c>
      <c r="F75" s="374">
        <v>407777</v>
      </c>
    </row>
    <row r="76" spans="1:6" s="40" customFormat="1" ht="15" customHeight="1" x14ac:dyDescent="0.25">
      <c r="A76" s="882"/>
      <c r="B76" s="872"/>
      <c r="C76" s="78" t="s">
        <v>218</v>
      </c>
      <c r="D76" s="384">
        <v>6285000</v>
      </c>
      <c r="E76" s="748">
        <v>6285000</v>
      </c>
      <c r="F76" s="374">
        <v>6405000</v>
      </c>
    </row>
    <row r="77" spans="1:6" s="40" customFormat="1" ht="15" customHeight="1" x14ac:dyDescent="0.25">
      <c r="A77" s="882"/>
      <c r="B77" s="872"/>
      <c r="C77" s="78" t="s">
        <v>224</v>
      </c>
      <c r="D77" s="384">
        <v>918000</v>
      </c>
      <c r="E77" s="748">
        <v>918000</v>
      </c>
      <c r="F77" s="374">
        <v>918000</v>
      </c>
    </row>
    <row r="78" spans="1:6" s="40" customFormat="1" ht="15" customHeight="1" x14ac:dyDescent="0.25">
      <c r="A78" s="882"/>
      <c r="B78" s="872"/>
      <c r="C78" s="78" t="s">
        <v>220</v>
      </c>
      <c r="D78" s="384">
        <f>SUM(D74:D77)</f>
        <v>9372240</v>
      </c>
      <c r="E78" s="748">
        <f>SUM(E74:E77)</f>
        <v>9372240</v>
      </c>
      <c r="F78" s="374">
        <f>SUM(F74:F77)</f>
        <v>9492240</v>
      </c>
    </row>
    <row r="79" spans="1:6" s="40" customFormat="1" ht="15" customHeight="1" x14ac:dyDescent="0.25">
      <c r="A79" s="883"/>
      <c r="B79" s="873"/>
      <c r="C79" s="319" t="s">
        <v>223</v>
      </c>
      <c r="D79" s="386">
        <v>1</v>
      </c>
      <c r="E79" s="750">
        <v>1</v>
      </c>
      <c r="F79" s="371">
        <v>1</v>
      </c>
    </row>
    <row r="80" spans="1:6" s="40" customFormat="1" ht="15" customHeight="1" x14ac:dyDescent="0.25">
      <c r="A80" s="867" t="s">
        <v>96</v>
      </c>
      <c r="B80" s="885" t="s">
        <v>430</v>
      </c>
      <c r="C80" s="328" t="s">
        <v>218</v>
      </c>
      <c r="D80" s="384">
        <v>730000</v>
      </c>
      <c r="E80" s="748">
        <v>730000</v>
      </c>
      <c r="F80" s="374">
        <v>730000</v>
      </c>
    </row>
    <row r="81" spans="1:6" s="40" customFormat="1" ht="15" customHeight="1" x14ac:dyDescent="0.25">
      <c r="A81" s="868"/>
      <c r="B81" s="887"/>
      <c r="C81" s="377" t="s">
        <v>220</v>
      </c>
      <c r="D81" s="386">
        <f>SUM(D80)</f>
        <v>730000</v>
      </c>
      <c r="E81" s="750">
        <f>SUM(E80)</f>
        <v>730000</v>
      </c>
      <c r="F81" s="371">
        <f>SUM(F80)</f>
        <v>730000</v>
      </c>
    </row>
    <row r="82" spans="1:6" s="40" customFormat="1" ht="15" customHeight="1" x14ac:dyDescent="0.25">
      <c r="A82" s="867" t="s">
        <v>97</v>
      </c>
      <c r="B82" s="885" t="s">
        <v>431</v>
      </c>
      <c r="C82" s="328" t="s">
        <v>219</v>
      </c>
      <c r="D82" s="384">
        <v>900000</v>
      </c>
      <c r="E82" s="748">
        <v>900000</v>
      </c>
      <c r="F82" s="374">
        <v>900000</v>
      </c>
    </row>
    <row r="83" spans="1:6" s="40" customFormat="1" ht="15" customHeight="1" x14ac:dyDescent="0.25">
      <c r="A83" s="868"/>
      <c r="B83" s="887"/>
      <c r="C83" s="377" t="s">
        <v>220</v>
      </c>
      <c r="D83" s="386">
        <f>SUM(D82)</f>
        <v>900000</v>
      </c>
      <c r="E83" s="750">
        <f>SUM(E82)</f>
        <v>900000</v>
      </c>
      <c r="F83" s="371">
        <f>SUM(F82)</f>
        <v>900000</v>
      </c>
    </row>
    <row r="84" spans="1:6" s="40" customFormat="1" ht="15" customHeight="1" x14ac:dyDescent="0.25">
      <c r="A84" s="867" t="s">
        <v>98</v>
      </c>
      <c r="B84" s="885" t="s">
        <v>433</v>
      </c>
      <c r="C84" s="328" t="s">
        <v>218</v>
      </c>
      <c r="D84" s="384">
        <v>810000</v>
      </c>
      <c r="E84" s="748">
        <v>810000</v>
      </c>
      <c r="F84" s="374">
        <v>810000</v>
      </c>
    </row>
    <row r="85" spans="1:6" s="40" customFormat="1" ht="15" customHeight="1" x14ac:dyDescent="0.25">
      <c r="A85" s="871"/>
      <c r="B85" s="886"/>
      <c r="C85" s="328" t="s">
        <v>224</v>
      </c>
      <c r="D85" s="384">
        <v>64000</v>
      </c>
      <c r="E85" s="748">
        <v>64000</v>
      </c>
      <c r="F85" s="374">
        <v>64000</v>
      </c>
    </row>
    <row r="86" spans="1:6" s="40" customFormat="1" ht="15" customHeight="1" x14ac:dyDescent="0.25">
      <c r="A86" s="868"/>
      <c r="B86" s="887"/>
      <c r="C86" s="377" t="s">
        <v>220</v>
      </c>
      <c r="D86" s="386">
        <f>SUM(D84:D85)</f>
        <v>874000</v>
      </c>
      <c r="E86" s="750">
        <f>SUM(E84:E85)</f>
        <v>874000</v>
      </c>
      <c r="F86" s="371">
        <f>SUM(F84:F85)</f>
        <v>874000</v>
      </c>
    </row>
    <row r="87" spans="1:6" s="40" customFormat="1" ht="15" customHeight="1" x14ac:dyDescent="0.25">
      <c r="A87" s="867" t="s">
        <v>99</v>
      </c>
      <c r="B87" s="885" t="s">
        <v>434</v>
      </c>
      <c r="C87" s="328" t="s">
        <v>218</v>
      </c>
      <c r="D87" s="384">
        <v>2552000</v>
      </c>
      <c r="E87" s="748">
        <v>2552000</v>
      </c>
      <c r="F87" s="374">
        <v>2552000</v>
      </c>
    </row>
    <row r="88" spans="1:6" s="40" customFormat="1" ht="15" customHeight="1" x14ac:dyDescent="0.25">
      <c r="A88" s="868"/>
      <c r="B88" s="887"/>
      <c r="C88" s="377" t="s">
        <v>220</v>
      </c>
      <c r="D88" s="386">
        <f>SUM(D87:D87)</f>
        <v>2552000</v>
      </c>
      <c r="E88" s="750">
        <f>SUM(E87:E87)</f>
        <v>2552000</v>
      </c>
      <c r="F88" s="371">
        <f>SUM(F87:F87)</f>
        <v>2552000</v>
      </c>
    </row>
    <row r="89" spans="1:6" s="40" customFormat="1" ht="15" customHeight="1" x14ac:dyDescent="0.25">
      <c r="A89" s="867" t="s">
        <v>100</v>
      </c>
      <c r="B89" s="885" t="s">
        <v>432</v>
      </c>
      <c r="C89" s="328" t="s">
        <v>218</v>
      </c>
      <c r="D89" s="384">
        <v>150000</v>
      </c>
      <c r="E89" s="748">
        <v>150000</v>
      </c>
      <c r="F89" s="374">
        <v>150000</v>
      </c>
    </row>
    <row r="90" spans="1:6" s="40" customFormat="1" ht="15" customHeight="1" x14ac:dyDescent="0.25">
      <c r="A90" s="868"/>
      <c r="B90" s="887"/>
      <c r="C90" s="377" t="s">
        <v>220</v>
      </c>
      <c r="D90" s="386">
        <f>SUM(D89)</f>
        <v>150000</v>
      </c>
      <c r="E90" s="750">
        <f>SUM(E89)</f>
        <v>150000</v>
      </c>
      <c r="F90" s="371">
        <f>SUM(F89)</f>
        <v>150000</v>
      </c>
    </row>
    <row r="91" spans="1:6" s="40" customFormat="1" ht="15" customHeight="1" x14ac:dyDescent="0.25">
      <c r="A91" s="874" t="s">
        <v>101</v>
      </c>
      <c r="B91" s="877" t="s">
        <v>441</v>
      </c>
      <c r="C91" s="328" t="s">
        <v>221</v>
      </c>
      <c r="D91" s="384">
        <v>374000</v>
      </c>
      <c r="E91" s="748">
        <v>374000</v>
      </c>
      <c r="F91" s="374">
        <v>374000</v>
      </c>
    </row>
    <row r="92" spans="1:6" s="40" customFormat="1" ht="15" customHeight="1" x14ac:dyDescent="0.25">
      <c r="A92" s="875"/>
      <c r="B92" s="878"/>
      <c r="C92" s="328" t="s">
        <v>222</v>
      </c>
      <c r="D92" s="384">
        <v>74000</v>
      </c>
      <c r="E92" s="748">
        <v>74000</v>
      </c>
      <c r="F92" s="374">
        <v>74000</v>
      </c>
    </row>
    <row r="93" spans="1:6" s="40" customFormat="1" ht="15" customHeight="1" x14ac:dyDescent="0.25">
      <c r="A93" s="875"/>
      <c r="B93" s="878"/>
      <c r="C93" s="328" t="s">
        <v>218</v>
      </c>
      <c r="D93" s="384">
        <v>650000</v>
      </c>
      <c r="E93" s="748">
        <v>650000</v>
      </c>
      <c r="F93" s="374">
        <v>650000</v>
      </c>
    </row>
    <row r="94" spans="1:6" s="40" customFormat="1" ht="15" customHeight="1" x14ac:dyDescent="0.25">
      <c r="A94" s="875"/>
      <c r="B94" s="878"/>
      <c r="C94" s="328" t="s">
        <v>83</v>
      </c>
      <c r="D94" s="384">
        <v>229000</v>
      </c>
      <c r="E94" s="748">
        <v>229000</v>
      </c>
      <c r="F94" s="374">
        <v>229000</v>
      </c>
    </row>
    <row r="95" spans="1:6" s="40" customFormat="1" ht="15" customHeight="1" x14ac:dyDescent="0.25">
      <c r="A95" s="876"/>
      <c r="B95" s="879"/>
      <c r="C95" s="377" t="s">
        <v>220</v>
      </c>
      <c r="D95" s="386">
        <f>SUM(D91:D94)</f>
        <v>1327000</v>
      </c>
      <c r="E95" s="750">
        <f>SUM(E91:E94)</f>
        <v>1327000</v>
      </c>
      <c r="F95" s="371">
        <f>SUM(F91:F94)</f>
        <v>1327000</v>
      </c>
    </row>
    <row r="96" spans="1:6" s="40" customFormat="1" ht="15" customHeight="1" x14ac:dyDescent="0.25">
      <c r="A96" s="874" t="s">
        <v>102</v>
      </c>
      <c r="B96" s="877" t="s">
        <v>442</v>
      </c>
      <c r="C96" s="378" t="s">
        <v>221</v>
      </c>
      <c r="D96" s="385">
        <v>4292492</v>
      </c>
      <c r="E96" s="749">
        <v>4292492</v>
      </c>
      <c r="F96" s="373">
        <v>2511863</v>
      </c>
    </row>
    <row r="97" spans="1:6" s="40" customFormat="1" ht="15" customHeight="1" x14ac:dyDescent="0.25">
      <c r="A97" s="875"/>
      <c r="B97" s="878"/>
      <c r="C97" s="328" t="s">
        <v>222</v>
      </c>
      <c r="D97" s="384">
        <v>1080402</v>
      </c>
      <c r="E97" s="748">
        <v>1080402</v>
      </c>
      <c r="F97" s="374">
        <v>672221</v>
      </c>
    </row>
    <row r="98" spans="1:6" s="40" customFormat="1" ht="15" customHeight="1" x14ac:dyDescent="0.25">
      <c r="A98" s="875"/>
      <c r="B98" s="878"/>
      <c r="C98" s="328" t="s">
        <v>218</v>
      </c>
      <c r="D98" s="384">
        <v>35691000</v>
      </c>
      <c r="E98" s="748">
        <v>40691000</v>
      </c>
      <c r="F98" s="374">
        <v>46206000</v>
      </c>
    </row>
    <row r="99" spans="1:6" s="40" customFormat="1" ht="15" customHeight="1" x14ac:dyDescent="0.25">
      <c r="A99" s="875"/>
      <c r="B99" s="878"/>
      <c r="C99" s="328" t="s">
        <v>219</v>
      </c>
      <c r="D99" s="384">
        <v>80000</v>
      </c>
      <c r="E99" s="748">
        <v>80000</v>
      </c>
      <c r="F99" s="374">
        <v>100000</v>
      </c>
    </row>
    <row r="100" spans="1:6" s="40" customFormat="1" ht="15" customHeight="1" x14ac:dyDescent="0.25">
      <c r="A100" s="875"/>
      <c r="B100" s="878"/>
      <c r="C100" s="328" t="s">
        <v>83</v>
      </c>
      <c r="D100" s="384">
        <v>6932000</v>
      </c>
      <c r="E100" s="748">
        <v>6932000</v>
      </c>
      <c r="F100" s="374">
        <v>6932000</v>
      </c>
    </row>
    <row r="101" spans="1:6" s="40" customFormat="1" ht="15" customHeight="1" x14ac:dyDescent="0.25">
      <c r="A101" s="875"/>
      <c r="B101" s="878"/>
      <c r="C101" s="328" t="s">
        <v>82</v>
      </c>
      <c r="D101" s="384">
        <v>0</v>
      </c>
      <c r="E101" s="748">
        <v>0</v>
      </c>
      <c r="F101" s="374">
        <v>0</v>
      </c>
    </row>
    <row r="102" spans="1:6" s="40" customFormat="1" ht="15" customHeight="1" x14ac:dyDescent="0.25">
      <c r="A102" s="875"/>
      <c r="B102" s="878"/>
      <c r="C102" s="328" t="s">
        <v>220</v>
      </c>
      <c r="D102" s="384">
        <f>SUM(D96:D101)</f>
        <v>48075894</v>
      </c>
      <c r="E102" s="748">
        <f>SUM(E96:E101)</f>
        <v>53075894</v>
      </c>
      <c r="F102" s="374">
        <f>SUM(F96:F101)</f>
        <v>56422084</v>
      </c>
    </row>
    <row r="103" spans="1:6" s="40" customFormat="1" ht="15" customHeight="1" thickBot="1" x14ac:dyDescent="0.3">
      <c r="A103" s="875"/>
      <c r="B103" s="878"/>
      <c r="C103" s="328" t="s">
        <v>223</v>
      </c>
      <c r="D103" s="384">
        <v>2</v>
      </c>
      <c r="E103" s="795">
        <v>2</v>
      </c>
      <c r="F103" s="374">
        <v>2</v>
      </c>
    </row>
    <row r="104" spans="1:6" s="40" customFormat="1" ht="6.75" customHeight="1" thickTop="1" x14ac:dyDescent="0.25">
      <c r="A104" s="683"/>
      <c r="B104" s="684"/>
      <c r="C104" s="685"/>
      <c r="D104" s="687"/>
      <c r="E104" s="687"/>
      <c r="F104" s="687"/>
    </row>
    <row r="105" spans="1:6" s="40" customFormat="1" ht="6.75" customHeight="1" thickBot="1" x14ac:dyDescent="0.3">
      <c r="A105" s="387"/>
      <c r="B105" s="329"/>
      <c r="C105" s="380"/>
      <c r="D105" s="381"/>
      <c r="E105" s="381"/>
      <c r="F105" s="381"/>
    </row>
    <row r="106" spans="1:6" s="40" customFormat="1" ht="15" customHeight="1" thickTop="1" x14ac:dyDescent="0.25">
      <c r="A106" s="890" t="s">
        <v>103</v>
      </c>
      <c r="B106" s="891" t="s">
        <v>413</v>
      </c>
      <c r="C106" s="688" t="s">
        <v>218</v>
      </c>
      <c r="D106" s="682">
        <v>500000</v>
      </c>
      <c r="E106" s="794">
        <v>500000</v>
      </c>
      <c r="F106" s="689">
        <v>500000</v>
      </c>
    </row>
    <row r="107" spans="1:6" s="40" customFormat="1" ht="15" customHeight="1" x14ac:dyDescent="0.25">
      <c r="A107" s="882"/>
      <c r="B107" s="872"/>
      <c r="C107" s="78" t="s">
        <v>83</v>
      </c>
      <c r="D107" s="384"/>
      <c r="E107" s="748"/>
      <c r="F107" s="374"/>
    </row>
    <row r="108" spans="1:6" s="40" customFormat="1" ht="15" customHeight="1" x14ac:dyDescent="0.25">
      <c r="A108" s="883"/>
      <c r="B108" s="873"/>
      <c r="C108" s="319" t="s">
        <v>220</v>
      </c>
      <c r="D108" s="386">
        <f>SUM(D106:D106)</f>
        <v>500000</v>
      </c>
      <c r="E108" s="750">
        <f>SUM(E106:E106)</f>
        <v>500000</v>
      </c>
      <c r="F108" s="371">
        <f>SUM(F106:F106)</f>
        <v>500000</v>
      </c>
    </row>
    <row r="109" spans="1:6" s="40" customFormat="1" ht="15" customHeight="1" x14ac:dyDescent="0.25">
      <c r="A109" s="875" t="s">
        <v>104</v>
      </c>
      <c r="B109" s="878" t="s">
        <v>439</v>
      </c>
      <c r="C109" s="328" t="s">
        <v>221</v>
      </c>
      <c r="D109" s="446">
        <v>338763</v>
      </c>
      <c r="E109" s="748">
        <v>338763</v>
      </c>
      <c r="F109" s="374">
        <v>338763</v>
      </c>
    </row>
    <row r="110" spans="1:6" s="40" customFormat="1" ht="15" customHeight="1" x14ac:dyDescent="0.25">
      <c r="A110" s="875"/>
      <c r="B110" s="878"/>
      <c r="C110" s="328" t="s">
        <v>222</v>
      </c>
      <c r="D110" s="445">
        <v>77477</v>
      </c>
      <c r="E110" s="748">
        <v>77477</v>
      </c>
      <c r="F110" s="374">
        <v>69729</v>
      </c>
    </row>
    <row r="111" spans="1:6" s="40" customFormat="1" ht="15" customHeight="1" x14ac:dyDescent="0.25">
      <c r="A111" s="875"/>
      <c r="B111" s="878"/>
      <c r="C111" s="328" t="s">
        <v>218</v>
      </c>
      <c r="D111" s="445">
        <v>165000</v>
      </c>
      <c r="E111" s="748">
        <v>165000</v>
      </c>
      <c r="F111" s="374">
        <v>165000</v>
      </c>
    </row>
    <row r="112" spans="1:6" s="40" customFormat="1" ht="15" customHeight="1" x14ac:dyDescent="0.25">
      <c r="A112" s="875"/>
      <c r="B112" s="878"/>
      <c r="C112" s="328" t="s">
        <v>83</v>
      </c>
      <c r="D112" s="445">
        <v>229000</v>
      </c>
      <c r="E112" s="748">
        <v>229000</v>
      </c>
      <c r="F112" s="374">
        <v>229000</v>
      </c>
    </row>
    <row r="113" spans="1:6" s="40" customFormat="1" ht="15" customHeight="1" x14ac:dyDescent="0.25">
      <c r="A113" s="876"/>
      <c r="B113" s="879"/>
      <c r="C113" s="377" t="s">
        <v>220</v>
      </c>
      <c r="D113" s="444">
        <f>SUM(D109:D112)</f>
        <v>810240</v>
      </c>
      <c r="E113" s="750">
        <f>SUM(E109:E112)</f>
        <v>810240</v>
      </c>
      <c r="F113" s="371">
        <f>SUM(F109:F112)</f>
        <v>802492</v>
      </c>
    </row>
    <row r="114" spans="1:6" s="40" customFormat="1" ht="15" customHeight="1" x14ac:dyDescent="0.25">
      <c r="A114" s="874" t="s">
        <v>105</v>
      </c>
      <c r="B114" s="877" t="s">
        <v>440</v>
      </c>
      <c r="C114" s="378" t="s">
        <v>221</v>
      </c>
      <c r="D114" s="446">
        <v>5207262</v>
      </c>
      <c r="E114" s="749">
        <v>5207262</v>
      </c>
      <c r="F114" s="373">
        <v>5174562</v>
      </c>
    </row>
    <row r="115" spans="1:6" s="40" customFormat="1" ht="15" customHeight="1" x14ac:dyDescent="0.25">
      <c r="A115" s="875"/>
      <c r="B115" s="878"/>
      <c r="C115" s="328" t="s">
        <v>222</v>
      </c>
      <c r="D115" s="445">
        <v>1175527</v>
      </c>
      <c r="E115" s="748">
        <v>1175527</v>
      </c>
      <c r="F115" s="374">
        <v>1207383</v>
      </c>
    </row>
    <row r="116" spans="1:6" s="40" customFormat="1" ht="15" customHeight="1" x14ac:dyDescent="0.25">
      <c r="A116" s="875"/>
      <c r="B116" s="878"/>
      <c r="C116" s="328" t="s">
        <v>218</v>
      </c>
      <c r="D116" s="445">
        <v>3935000</v>
      </c>
      <c r="E116" s="748">
        <v>3935000</v>
      </c>
      <c r="F116" s="374">
        <v>3935000</v>
      </c>
    </row>
    <row r="117" spans="1:6" s="40" customFormat="1" ht="15" customHeight="1" x14ac:dyDescent="0.25">
      <c r="A117" s="875"/>
      <c r="B117" s="878"/>
      <c r="C117" s="328" t="s">
        <v>83</v>
      </c>
      <c r="D117" s="445">
        <v>6763000</v>
      </c>
      <c r="E117" s="748">
        <v>6763000</v>
      </c>
      <c r="F117" s="374">
        <v>413000</v>
      </c>
    </row>
    <row r="118" spans="1:6" s="40" customFormat="1" ht="15" customHeight="1" x14ac:dyDescent="0.25">
      <c r="A118" s="875"/>
      <c r="B118" s="878"/>
      <c r="C118" s="328" t="s">
        <v>82</v>
      </c>
      <c r="D118" s="445">
        <v>1200000</v>
      </c>
      <c r="E118" s="748">
        <v>1200000</v>
      </c>
      <c r="F118" s="374">
        <v>1200000</v>
      </c>
    </row>
    <row r="119" spans="1:6" s="40" customFormat="1" ht="15" customHeight="1" x14ac:dyDescent="0.25">
      <c r="A119" s="875"/>
      <c r="B119" s="878"/>
      <c r="C119" s="328" t="s">
        <v>220</v>
      </c>
      <c r="D119" s="445">
        <f>SUM(D114:D118)</f>
        <v>18280789</v>
      </c>
      <c r="E119" s="748">
        <f>SUM(E114:E118)</f>
        <v>18280789</v>
      </c>
      <c r="F119" s="374">
        <f>SUM(F114:F118)</f>
        <v>11929945</v>
      </c>
    </row>
    <row r="120" spans="1:6" s="40" customFormat="1" ht="15" customHeight="1" x14ac:dyDescent="0.25">
      <c r="A120" s="876"/>
      <c r="B120" s="879"/>
      <c r="C120" s="377" t="s">
        <v>223</v>
      </c>
      <c r="D120" s="444">
        <v>2</v>
      </c>
      <c r="E120" s="750">
        <v>2</v>
      </c>
      <c r="F120" s="371">
        <v>2</v>
      </c>
    </row>
    <row r="121" spans="1:6" s="40" customFormat="1" ht="15" customHeight="1" x14ac:dyDescent="0.25">
      <c r="A121" s="882" t="s">
        <v>106</v>
      </c>
      <c r="B121" s="872" t="s">
        <v>415</v>
      </c>
      <c r="C121" s="78" t="s">
        <v>218</v>
      </c>
      <c r="D121" s="445">
        <v>1270000</v>
      </c>
      <c r="E121" s="748">
        <v>1270000</v>
      </c>
      <c r="F121" s="374">
        <v>1270000</v>
      </c>
    </row>
    <row r="122" spans="1:6" s="40" customFormat="1" ht="15" customHeight="1" x14ac:dyDescent="0.25">
      <c r="A122" s="883"/>
      <c r="B122" s="873"/>
      <c r="C122" s="319" t="s">
        <v>220</v>
      </c>
      <c r="D122" s="444">
        <f>SUM(D121)</f>
        <v>1270000</v>
      </c>
      <c r="E122" s="750">
        <f>SUM(E121)</f>
        <v>1270000</v>
      </c>
      <c r="F122" s="371">
        <f>SUM(F121)</f>
        <v>1270000</v>
      </c>
    </row>
    <row r="123" spans="1:6" s="40" customFormat="1" ht="15" customHeight="1" x14ac:dyDescent="0.25">
      <c r="A123" s="874" t="s">
        <v>107</v>
      </c>
      <c r="B123" s="877" t="s">
        <v>438</v>
      </c>
      <c r="C123" s="328" t="s">
        <v>219</v>
      </c>
      <c r="D123" s="445">
        <v>7195000</v>
      </c>
      <c r="E123" s="748">
        <v>7395000</v>
      </c>
      <c r="F123" s="374">
        <v>8405000</v>
      </c>
    </row>
    <row r="124" spans="1:6" s="40" customFormat="1" ht="15" customHeight="1" x14ac:dyDescent="0.25">
      <c r="A124" s="876"/>
      <c r="B124" s="879"/>
      <c r="C124" s="377" t="s">
        <v>220</v>
      </c>
      <c r="D124" s="444">
        <f>SUM(D123)</f>
        <v>7195000</v>
      </c>
      <c r="E124" s="750">
        <f>SUM(E123)</f>
        <v>7395000</v>
      </c>
      <c r="F124" s="371">
        <f>SUM(F123)</f>
        <v>8405000</v>
      </c>
    </row>
    <row r="125" spans="1:6" s="40" customFormat="1" ht="15" customHeight="1" x14ac:dyDescent="0.25">
      <c r="A125" s="867" t="s">
        <v>108</v>
      </c>
      <c r="B125" s="869" t="s">
        <v>425</v>
      </c>
      <c r="C125" s="375" t="s">
        <v>221</v>
      </c>
      <c r="D125" s="446">
        <v>450000</v>
      </c>
      <c r="E125" s="749">
        <v>450000</v>
      </c>
      <c r="F125" s="373">
        <v>450000</v>
      </c>
    </row>
    <row r="126" spans="1:6" s="40" customFormat="1" ht="15" customHeight="1" x14ac:dyDescent="0.25">
      <c r="A126" s="871"/>
      <c r="B126" s="880"/>
      <c r="C126" s="78" t="s">
        <v>222</v>
      </c>
      <c r="D126" s="445">
        <v>249517</v>
      </c>
      <c r="E126" s="748">
        <v>249517</v>
      </c>
      <c r="F126" s="374">
        <v>249517</v>
      </c>
    </row>
    <row r="127" spans="1:6" s="40" customFormat="1" ht="15" customHeight="1" x14ac:dyDescent="0.25">
      <c r="A127" s="871"/>
      <c r="B127" s="880"/>
      <c r="C127" s="78" t="s">
        <v>218</v>
      </c>
      <c r="D127" s="445">
        <v>475000</v>
      </c>
      <c r="E127" s="748">
        <v>475000</v>
      </c>
      <c r="F127" s="374">
        <v>475000</v>
      </c>
    </row>
    <row r="128" spans="1:6" s="40" customFormat="1" ht="15" customHeight="1" x14ac:dyDescent="0.25">
      <c r="A128" s="868"/>
      <c r="B128" s="870"/>
      <c r="C128" s="319" t="s">
        <v>220</v>
      </c>
      <c r="D128" s="444">
        <f>SUM(D125:D127)</f>
        <v>1174517</v>
      </c>
      <c r="E128" s="750">
        <f>SUM(E125:E127)</f>
        <v>1174517</v>
      </c>
      <c r="F128" s="371">
        <f>SUM(F125:F127)</f>
        <v>1174517</v>
      </c>
    </row>
    <row r="129" spans="1:7" s="40" customFormat="1" ht="15" customHeight="1" x14ac:dyDescent="0.25">
      <c r="A129" s="874" t="s">
        <v>109</v>
      </c>
      <c r="B129" s="877" t="s">
        <v>435</v>
      </c>
      <c r="C129" s="194" t="s">
        <v>219</v>
      </c>
      <c r="D129" s="445">
        <v>178000</v>
      </c>
      <c r="E129" s="748">
        <v>178000</v>
      </c>
      <c r="F129" s="374">
        <v>397000</v>
      </c>
    </row>
    <row r="130" spans="1:7" s="40" customFormat="1" ht="15" customHeight="1" x14ac:dyDescent="0.25">
      <c r="A130" s="876"/>
      <c r="B130" s="879"/>
      <c r="C130" s="389" t="s">
        <v>220</v>
      </c>
      <c r="D130" s="444">
        <f>SUM(D129:D129)</f>
        <v>178000</v>
      </c>
      <c r="E130" s="750">
        <f>SUM(E129:E129)</f>
        <v>178000</v>
      </c>
      <c r="F130" s="371">
        <f>SUM(F129:F129)</f>
        <v>397000</v>
      </c>
    </row>
    <row r="131" spans="1:7" s="40" customFormat="1" ht="15" customHeight="1" x14ac:dyDescent="0.25">
      <c r="A131" s="867" t="s">
        <v>110</v>
      </c>
      <c r="B131" s="885" t="s">
        <v>535</v>
      </c>
      <c r="C131" s="328" t="s">
        <v>225</v>
      </c>
      <c r="D131" s="445">
        <v>150000</v>
      </c>
      <c r="E131" s="748">
        <v>150000</v>
      </c>
      <c r="F131" s="374">
        <v>150000</v>
      </c>
    </row>
    <row r="132" spans="1:7" s="40" customFormat="1" ht="15" customHeight="1" x14ac:dyDescent="0.25">
      <c r="A132" s="868"/>
      <c r="B132" s="887"/>
      <c r="C132" s="377" t="s">
        <v>220</v>
      </c>
      <c r="D132" s="444">
        <f>SUM(D131)</f>
        <v>150000</v>
      </c>
      <c r="E132" s="750">
        <f>SUM(E131)</f>
        <v>150000</v>
      </c>
      <c r="F132" s="371">
        <f>SUM(F131)</f>
        <v>150000</v>
      </c>
    </row>
    <row r="133" spans="1:7" s="40" customFormat="1" ht="15" customHeight="1" x14ac:dyDescent="0.25">
      <c r="A133" s="875" t="s">
        <v>111</v>
      </c>
      <c r="B133" s="878" t="s">
        <v>436</v>
      </c>
      <c r="C133" s="328" t="s">
        <v>201</v>
      </c>
      <c r="D133" s="445">
        <v>242000</v>
      </c>
      <c r="E133" s="748">
        <v>242000</v>
      </c>
      <c r="F133" s="374">
        <v>304000</v>
      </c>
    </row>
    <row r="134" spans="1:7" s="40" customFormat="1" ht="15" customHeight="1" x14ac:dyDescent="0.25">
      <c r="A134" s="876"/>
      <c r="B134" s="879"/>
      <c r="C134" s="377" t="s">
        <v>220</v>
      </c>
      <c r="D134" s="444">
        <f>SUM(D133:D133)</f>
        <v>242000</v>
      </c>
      <c r="E134" s="750">
        <f>SUM(E133:E133)</f>
        <v>242000</v>
      </c>
      <c r="F134" s="371">
        <f>SUM(F133:F133)</f>
        <v>304000</v>
      </c>
    </row>
    <row r="135" spans="1:7" s="40" customFormat="1" ht="15" customHeight="1" x14ac:dyDescent="0.25">
      <c r="A135" s="875" t="s">
        <v>112</v>
      </c>
      <c r="B135" s="878" t="s">
        <v>563</v>
      </c>
      <c r="C135" s="328" t="s">
        <v>201</v>
      </c>
      <c r="D135" s="445">
        <v>340000</v>
      </c>
      <c r="E135" s="748">
        <v>340000</v>
      </c>
      <c r="F135" s="374">
        <v>340000</v>
      </c>
    </row>
    <row r="136" spans="1:7" s="40" customFormat="1" ht="15" customHeight="1" x14ac:dyDescent="0.25">
      <c r="A136" s="876"/>
      <c r="B136" s="879"/>
      <c r="C136" s="377" t="s">
        <v>220</v>
      </c>
      <c r="D136" s="444">
        <f>SUM(D135:D135)</f>
        <v>340000</v>
      </c>
      <c r="E136" s="750">
        <f>SUM(E135:E135)</f>
        <v>340000</v>
      </c>
      <c r="F136" s="371">
        <f>SUM(F135:F135)</f>
        <v>340000</v>
      </c>
    </row>
    <row r="137" spans="1:7" s="40" customFormat="1" ht="15" customHeight="1" x14ac:dyDescent="0.25">
      <c r="A137" s="867" t="s">
        <v>113</v>
      </c>
      <c r="B137" s="885" t="s">
        <v>437</v>
      </c>
      <c r="C137" s="378" t="s">
        <v>225</v>
      </c>
      <c r="D137" s="446">
        <v>3550000</v>
      </c>
      <c r="E137" s="749">
        <v>3550000</v>
      </c>
      <c r="F137" s="373">
        <v>3550000</v>
      </c>
    </row>
    <row r="138" spans="1:7" ht="15" customHeight="1" x14ac:dyDescent="0.25">
      <c r="A138" s="871"/>
      <c r="B138" s="886"/>
      <c r="C138" s="328" t="s">
        <v>261</v>
      </c>
      <c r="D138" s="445">
        <v>63500</v>
      </c>
      <c r="E138" s="748">
        <v>63500</v>
      </c>
      <c r="F138" s="374">
        <v>63500</v>
      </c>
      <c r="G138"/>
    </row>
    <row r="139" spans="1:7" x14ac:dyDescent="0.25">
      <c r="A139" s="871"/>
      <c r="B139" s="886"/>
      <c r="C139" s="328" t="s">
        <v>221</v>
      </c>
      <c r="D139" s="445">
        <v>200000</v>
      </c>
      <c r="E139" s="748">
        <v>200000</v>
      </c>
      <c r="F139" s="374">
        <v>200000</v>
      </c>
      <c r="G139" s="178"/>
    </row>
    <row r="140" spans="1:7" x14ac:dyDescent="0.25">
      <c r="A140" s="871"/>
      <c r="B140" s="886"/>
      <c r="C140" s="328" t="s">
        <v>222</v>
      </c>
      <c r="D140" s="445">
        <v>87320</v>
      </c>
      <c r="E140" s="748">
        <v>87320</v>
      </c>
      <c r="F140" s="374">
        <v>87320</v>
      </c>
    </row>
    <row r="141" spans="1:7" x14ac:dyDescent="0.25">
      <c r="A141" s="871"/>
      <c r="B141" s="886"/>
      <c r="C141" s="328" t="s">
        <v>201</v>
      </c>
      <c r="D141" s="445">
        <v>0</v>
      </c>
      <c r="E141" s="748">
        <v>0</v>
      </c>
      <c r="F141" s="374">
        <v>512000</v>
      </c>
    </row>
    <row r="142" spans="1:7" x14ac:dyDescent="0.25">
      <c r="A142" s="871"/>
      <c r="B142" s="886"/>
      <c r="C142" s="328" t="s">
        <v>220</v>
      </c>
      <c r="D142" s="445">
        <f>SUM(D137:D141)</f>
        <v>3900820</v>
      </c>
      <c r="E142" s="748">
        <f>SUM(E137:E141)</f>
        <v>3900820</v>
      </c>
      <c r="F142" s="374">
        <f>SUM(F137:F141)</f>
        <v>4412820</v>
      </c>
    </row>
    <row r="143" spans="1:7" x14ac:dyDescent="0.25">
      <c r="A143" s="874" t="s">
        <v>114</v>
      </c>
      <c r="B143" s="877" t="s">
        <v>562</v>
      </c>
      <c r="C143" s="378" t="s">
        <v>701</v>
      </c>
      <c r="D143" s="446">
        <v>0</v>
      </c>
      <c r="E143" s="749">
        <v>0</v>
      </c>
      <c r="F143" s="373">
        <v>100000000</v>
      </c>
    </row>
    <row r="144" spans="1:7" ht="13.8" thickBot="1" x14ac:dyDescent="0.3">
      <c r="A144" s="888"/>
      <c r="B144" s="889"/>
      <c r="C144" s="388" t="s">
        <v>220</v>
      </c>
      <c r="D144" s="447">
        <f>SUM(D143:D143)</f>
        <v>0</v>
      </c>
      <c r="E144" s="795">
        <f>SUM(E143:E143)</f>
        <v>0</v>
      </c>
      <c r="F144" s="379">
        <f>SUM(F143:F143)</f>
        <v>100000000</v>
      </c>
    </row>
    <row r="145" spans="4:6" ht="13.8" thickTop="1" x14ac:dyDescent="0.25"/>
    <row r="146" spans="4:6" x14ac:dyDescent="0.25">
      <c r="D146" s="178">
        <f>D16+D22+D27+D31+D34+D36+D39+D42+D47+D50+D57+D63+D65+D67+D72+D78+D81+D83+D86+D88+D90+D95+D102+D108+D113+D119+D122+D124+D128+D130+D134+D136+D142+D132+D61</f>
        <v>421148000</v>
      </c>
      <c r="E146" s="178">
        <f>E16+E22+E27+E31+E34+E36+E39+E42+E47+E50+E57+E63+E65+E67+E72+E78+E81+E83+E86+E88+E90+E95+E102+E108+E113+E119+E122+E124+E128+E130+E134+E136+E142+E132+E61</f>
        <v>529655768</v>
      </c>
      <c r="F146" s="178">
        <f>F16+F22+F27+F31+F34+F36+F39+F42+F47+F50+F57+F63+F65+F67+F72+F78+F81+F83+F86+F88+F90+F95+F102+F108+F113+F119+F122+F124+F128+F130+F134+F136+F142+F132+F61+F144</f>
        <v>557280368</v>
      </c>
    </row>
  </sheetData>
  <sheetProtection selectLockedCells="1" selectUnlockedCells="1"/>
  <mergeCells count="74">
    <mergeCell ref="A143:A144"/>
    <mergeCell ref="B143:B144"/>
    <mergeCell ref="A137:A142"/>
    <mergeCell ref="B137:B142"/>
    <mergeCell ref="A43:A47"/>
    <mergeCell ref="B43:B47"/>
    <mergeCell ref="A58:A61"/>
    <mergeCell ref="B58:B61"/>
    <mergeCell ref="A131:A132"/>
    <mergeCell ref="B131:B132"/>
    <mergeCell ref="A133:A134"/>
    <mergeCell ref="B133:B134"/>
    <mergeCell ref="A135:A136"/>
    <mergeCell ref="B135:B136"/>
    <mergeCell ref="A123:A124"/>
    <mergeCell ref="B123:B124"/>
    <mergeCell ref="A125:A128"/>
    <mergeCell ref="B125:B128"/>
    <mergeCell ref="A106:A108"/>
    <mergeCell ref="B106:B108"/>
    <mergeCell ref="A129:A130"/>
    <mergeCell ref="B129:B130"/>
    <mergeCell ref="A109:A113"/>
    <mergeCell ref="B109:B113"/>
    <mergeCell ref="A114:A120"/>
    <mergeCell ref="B114:B120"/>
    <mergeCell ref="A121:A122"/>
    <mergeCell ref="B121:B122"/>
    <mergeCell ref="A89:A90"/>
    <mergeCell ref="B89:B90"/>
    <mergeCell ref="A91:A95"/>
    <mergeCell ref="B91:B95"/>
    <mergeCell ref="A96:A103"/>
    <mergeCell ref="B96:B103"/>
    <mergeCell ref="A80:A81"/>
    <mergeCell ref="B80:B81"/>
    <mergeCell ref="A84:A86"/>
    <mergeCell ref="B84:B86"/>
    <mergeCell ref="A87:A88"/>
    <mergeCell ref="B87:B88"/>
    <mergeCell ref="A82:A83"/>
    <mergeCell ref="B82:B83"/>
    <mergeCell ref="A66:A67"/>
    <mergeCell ref="B66:B67"/>
    <mergeCell ref="A68:A73"/>
    <mergeCell ref="B68:B73"/>
    <mergeCell ref="A74:A79"/>
    <mergeCell ref="B74:B79"/>
    <mergeCell ref="A54:A57"/>
    <mergeCell ref="B54:B57"/>
    <mergeCell ref="A62:A63"/>
    <mergeCell ref="B62:B63"/>
    <mergeCell ref="A64:A65"/>
    <mergeCell ref="B64:B65"/>
    <mergeCell ref="A37:A39"/>
    <mergeCell ref="B37:B39"/>
    <mergeCell ref="A40:A42"/>
    <mergeCell ref="B40:B42"/>
    <mergeCell ref="A48:A51"/>
    <mergeCell ref="B48:B51"/>
    <mergeCell ref="A4:G4"/>
    <mergeCell ref="A5:G5"/>
    <mergeCell ref="A10:A17"/>
    <mergeCell ref="B10:B17"/>
    <mergeCell ref="A24:A27"/>
    <mergeCell ref="B24:B27"/>
    <mergeCell ref="A35:A36"/>
    <mergeCell ref="B35:B36"/>
    <mergeCell ref="A28:A31"/>
    <mergeCell ref="B28:B31"/>
    <mergeCell ref="A18:A23"/>
    <mergeCell ref="B18:B23"/>
    <mergeCell ref="A32:A34"/>
    <mergeCell ref="B32:B34"/>
  </mergeCells>
  <phoneticPr fontId="15" type="noConversion"/>
  <pageMargins left="0.25" right="0.25" top="0.75" bottom="0.75" header="0.3" footer="0.3"/>
  <pageSetup paperSize="9" scale="97" firstPageNumber="0" orientation="portrait" r:id="rId1"/>
  <headerFooter alignWithMargins="0"/>
  <rowBreaks count="2" manualBreakCount="2">
    <brk id="52" max="6" man="1"/>
    <brk id="104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/>
  </sheetViews>
  <sheetFormatPr defaultRowHeight="13.2" x14ac:dyDescent="0.25"/>
  <cols>
    <col min="1" max="1" width="5.6640625" style="1" customWidth="1"/>
    <col min="2" max="3" width="25.6640625" style="1" customWidth="1"/>
    <col min="4" max="7" width="9.6640625" style="1" customWidth="1"/>
    <col min="8" max="8" width="9.109375" style="1"/>
  </cols>
  <sheetData>
    <row r="1" spans="1:11" s="40" customFormat="1" ht="15" customHeight="1" x14ac:dyDescent="0.25">
      <c r="G1" s="2" t="s">
        <v>501</v>
      </c>
      <c r="H1" s="2"/>
      <c r="I1" s="2"/>
      <c r="J1" s="2"/>
      <c r="K1" s="2"/>
    </row>
    <row r="2" spans="1:11" s="40" customFormat="1" ht="15" customHeight="1" x14ac:dyDescent="0.25">
      <c r="G2" s="2" t="str">
        <f>'1.sz. melléklet'!H2</f>
        <v>az …./2017. (XI..) önkormányzati rendelethez</v>
      </c>
      <c r="H2" s="3"/>
      <c r="I2" s="3"/>
      <c r="J2" s="3"/>
    </row>
    <row r="3" spans="1:11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5">
      <c r="A5" s="819" t="s">
        <v>528</v>
      </c>
      <c r="B5" s="819"/>
      <c r="C5" s="819"/>
      <c r="D5" s="819"/>
      <c r="E5" s="819"/>
      <c r="F5" s="819"/>
      <c r="G5" s="819"/>
      <c r="H5" s="43"/>
    </row>
    <row r="6" spans="1:11" s="40" customFormat="1" ht="15" customHeight="1" x14ac:dyDescent="0.25">
      <c r="A6" s="819" t="s">
        <v>671</v>
      </c>
      <c r="B6" s="819"/>
      <c r="C6" s="819"/>
      <c r="D6" s="819"/>
      <c r="E6" s="819"/>
      <c r="F6" s="819"/>
      <c r="G6" s="819"/>
      <c r="H6" s="43"/>
    </row>
    <row r="7" spans="1:11" s="40" customFormat="1" ht="15" customHeight="1" thickBot="1" x14ac:dyDescent="0.25">
      <c r="A7" s="42"/>
      <c r="B7" s="42"/>
      <c r="C7" s="42"/>
      <c r="D7" s="42"/>
      <c r="E7" s="6" t="s">
        <v>233</v>
      </c>
      <c r="F7" s="43"/>
      <c r="G7" s="43"/>
      <c r="H7" s="43"/>
    </row>
    <row r="8" spans="1:11" s="40" customFormat="1" ht="15" customHeight="1" thickTop="1" x14ac:dyDescent="0.25">
      <c r="A8" s="363" t="s">
        <v>477</v>
      </c>
      <c r="B8" s="132" t="s">
        <v>213</v>
      </c>
      <c r="C8" s="698" t="s">
        <v>214</v>
      </c>
      <c r="D8" s="9" t="s">
        <v>670</v>
      </c>
      <c r="E8" s="10" t="s">
        <v>670</v>
      </c>
      <c r="F8" s="43"/>
      <c r="G8" s="43"/>
      <c r="H8" s="43"/>
    </row>
    <row r="9" spans="1:11" s="40" customFormat="1" ht="22.2" x14ac:dyDescent="0.25">
      <c r="A9" s="365" t="s">
        <v>478</v>
      </c>
      <c r="B9" s="366" t="s">
        <v>215</v>
      </c>
      <c r="C9" s="700" t="s">
        <v>216</v>
      </c>
      <c r="D9" s="701" t="s">
        <v>217</v>
      </c>
      <c r="E9" s="367" t="s">
        <v>700</v>
      </c>
      <c r="F9" s="43"/>
      <c r="G9" s="43"/>
      <c r="H9" s="43"/>
    </row>
    <row r="10" spans="1:11" s="40" customFormat="1" ht="15" customHeight="1" thickBot="1" x14ac:dyDescent="0.3">
      <c r="A10" s="368" t="s">
        <v>3</v>
      </c>
      <c r="B10" s="103" t="s">
        <v>4</v>
      </c>
      <c r="C10" s="699" t="s">
        <v>5</v>
      </c>
      <c r="D10" s="13" t="s">
        <v>6</v>
      </c>
      <c r="E10" s="14" t="s">
        <v>7</v>
      </c>
      <c r="F10" s="43"/>
      <c r="G10" s="43"/>
      <c r="H10" s="43"/>
    </row>
    <row r="11" spans="1:11" s="40" customFormat="1" ht="15" customHeight="1" thickTop="1" x14ac:dyDescent="0.25">
      <c r="A11" s="894" t="s">
        <v>13</v>
      </c>
      <c r="B11" s="895" t="s">
        <v>414</v>
      </c>
      <c r="C11" s="269" t="s">
        <v>218</v>
      </c>
      <c r="D11" s="702">
        <v>1094000</v>
      </c>
      <c r="E11" s="705">
        <v>1094000</v>
      </c>
      <c r="F11" s="43"/>
      <c r="G11" s="43"/>
      <c r="H11" s="43"/>
    </row>
    <row r="12" spans="1:11" s="40" customFormat="1" ht="15" customHeight="1" x14ac:dyDescent="0.25">
      <c r="A12" s="868"/>
      <c r="B12" s="870"/>
      <c r="C12" s="370" t="s">
        <v>220</v>
      </c>
      <c r="D12" s="703">
        <f>SUM(D11)</f>
        <v>1094000</v>
      </c>
      <c r="E12" s="706">
        <f t="shared" ref="E12" si="0">SUM(E11)</f>
        <v>1094000</v>
      </c>
      <c r="F12" s="43"/>
      <c r="G12" s="43"/>
      <c r="H12" s="43"/>
    </row>
    <row r="13" spans="1:11" s="40" customFormat="1" ht="15" customHeight="1" x14ac:dyDescent="0.25">
      <c r="A13" s="867" t="s">
        <v>14</v>
      </c>
      <c r="B13" s="869" t="s">
        <v>428</v>
      </c>
      <c r="C13" s="627" t="s">
        <v>226</v>
      </c>
      <c r="D13" s="704">
        <v>12044781</v>
      </c>
      <c r="E13" s="707">
        <v>12957960</v>
      </c>
      <c r="F13" s="43"/>
      <c r="G13" s="43"/>
      <c r="H13" s="43"/>
    </row>
    <row r="14" spans="1:11" s="40" customFormat="1" ht="15" customHeight="1" x14ac:dyDescent="0.25">
      <c r="A14" s="871"/>
      <c r="B14" s="880"/>
      <c r="C14" s="625" t="s">
        <v>227</v>
      </c>
      <c r="D14" s="79">
        <v>2387710</v>
      </c>
      <c r="E14" s="708">
        <v>2900119</v>
      </c>
      <c r="F14" s="43"/>
      <c r="G14" s="43"/>
      <c r="H14" s="43"/>
    </row>
    <row r="15" spans="1:11" s="40" customFormat="1" ht="15" customHeight="1" x14ac:dyDescent="0.25">
      <c r="A15" s="868"/>
      <c r="B15" s="870"/>
      <c r="C15" s="370" t="s">
        <v>220</v>
      </c>
      <c r="D15" s="703">
        <f>SUM(D13:D14)</f>
        <v>14432491</v>
      </c>
      <c r="E15" s="706">
        <f t="shared" ref="E15" si="1">SUM(E13:E14)</f>
        <v>15858079</v>
      </c>
      <c r="F15" s="43"/>
      <c r="G15" s="43"/>
      <c r="H15" s="43"/>
    </row>
    <row r="16" spans="1:11" s="40" customFormat="1" ht="15" customHeight="1" x14ac:dyDescent="0.25">
      <c r="A16" s="867" t="s">
        <v>52</v>
      </c>
      <c r="B16" s="880" t="s">
        <v>429</v>
      </c>
      <c r="C16" s="625" t="s">
        <v>218</v>
      </c>
      <c r="D16" s="79">
        <v>5495509</v>
      </c>
      <c r="E16" s="708">
        <v>5047921</v>
      </c>
      <c r="F16" s="43"/>
      <c r="G16" s="43"/>
      <c r="H16" s="43"/>
    </row>
    <row r="17" spans="1:7" ht="15" customHeight="1" thickBot="1" x14ac:dyDescent="0.3">
      <c r="A17" s="892"/>
      <c r="B17" s="893"/>
      <c r="C17" s="64" t="s">
        <v>220</v>
      </c>
      <c r="D17" s="452">
        <f>SUM(D16:D16)</f>
        <v>5495509</v>
      </c>
      <c r="E17" s="709">
        <f t="shared" ref="E17" si="2">SUM(E16:E16)</f>
        <v>5047921</v>
      </c>
    </row>
    <row r="18" spans="1:7" ht="13.8" thickTop="1" x14ac:dyDescent="0.25"/>
    <row r="19" spans="1:7" x14ac:dyDescent="0.25">
      <c r="D19" s="178"/>
      <c r="E19" s="178"/>
      <c r="F19" s="178"/>
      <c r="G19" s="178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5" width="9.6640625" style="1" customWidth="1"/>
    <col min="6" max="6" width="4.6640625" style="1" customWidth="1"/>
    <col min="7" max="7" width="30.6640625" style="1" customWidth="1"/>
    <col min="8" max="8" width="9.6640625" style="1" customWidth="1"/>
    <col min="9" max="10" width="9.6640625" customWidth="1"/>
    <col min="11" max="247" width="9.109375" customWidth="1"/>
  </cols>
  <sheetData>
    <row r="1" spans="1:11" s="40" customFormat="1" ht="15" customHeight="1" x14ac:dyDescent="0.25">
      <c r="B1" s="58"/>
      <c r="C1" s="58"/>
      <c r="D1" s="58"/>
      <c r="E1" s="692"/>
      <c r="F1" s="58"/>
      <c r="G1" s="58"/>
      <c r="H1" s="58"/>
      <c r="I1" s="58"/>
      <c r="J1" s="58"/>
      <c r="K1" s="2" t="s">
        <v>485</v>
      </c>
    </row>
    <row r="2" spans="1:11" s="40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melléklet'!H2</f>
        <v>az …./2017. (XI..) önkormányzati rendelethez</v>
      </c>
    </row>
    <row r="3" spans="1:11" s="40" customFormat="1" ht="6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819" t="s">
        <v>516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</row>
    <row r="5" spans="1:11" s="40" customFormat="1" ht="6" customHeight="1" x14ac:dyDescent="0.25">
      <c r="A5" s="42"/>
      <c r="B5" s="43"/>
      <c r="C5" s="43"/>
      <c r="D5" s="43"/>
      <c r="E5" s="43"/>
      <c r="F5" s="42"/>
      <c r="G5" s="42"/>
      <c r="H5" s="43"/>
    </row>
    <row r="6" spans="1:11" s="40" customFormat="1" ht="15" customHeight="1" thickBot="1" x14ac:dyDescent="0.25">
      <c r="A6" s="42"/>
      <c r="B6" s="43"/>
      <c r="C6" s="43"/>
      <c r="D6" s="43"/>
      <c r="E6" s="43"/>
      <c r="F6" s="42"/>
      <c r="G6" s="205"/>
      <c r="J6" s="6" t="s">
        <v>233</v>
      </c>
    </row>
    <row r="7" spans="1:11" s="40" customFormat="1" ht="58.5" customHeight="1" thickTop="1" thickBot="1" x14ac:dyDescent="0.3">
      <c r="A7" s="814" t="s">
        <v>12</v>
      </c>
      <c r="B7" s="814"/>
      <c r="C7" s="610" t="s">
        <v>568</v>
      </c>
      <c r="D7" s="718" t="s">
        <v>712</v>
      </c>
      <c r="E7" s="715" t="s">
        <v>676</v>
      </c>
      <c r="F7" s="815" t="s">
        <v>42</v>
      </c>
      <c r="G7" s="816"/>
      <c r="H7" s="610" t="s">
        <v>568</v>
      </c>
      <c r="I7" s="718" t="s">
        <v>712</v>
      </c>
      <c r="J7" s="715" t="s">
        <v>676</v>
      </c>
    </row>
    <row r="8" spans="1:11" s="40" customFormat="1" ht="15" customHeight="1" thickTop="1" thickBot="1" x14ac:dyDescent="0.3">
      <c r="A8" s="11" t="s">
        <v>3</v>
      </c>
      <c r="B8" s="448" t="s">
        <v>4</v>
      </c>
      <c r="C8" s="13" t="s">
        <v>5</v>
      </c>
      <c r="D8" s="443" t="s">
        <v>6</v>
      </c>
      <c r="E8" s="104" t="s">
        <v>7</v>
      </c>
      <c r="F8" s="449" t="s">
        <v>8</v>
      </c>
      <c r="G8" s="449" t="s">
        <v>9</v>
      </c>
      <c r="H8" s="13" t="s">
        <v>65</v>
      </c>
      <c r="I8" s="727" t="s">
        <v>11</v>
      </c>
      <c r="J8" s="725" t="s">
        <v>192</v>
      </c>
    </row>
    <row r="9" spans="1:11" s="40" customFormat="1" ht="15" customHeight="1" thickTop="1" x14ac:dyDescent="0.25">
      <c r="A9" s="44" t="s">
        <v>13</v>
      </c>
      <c r="B9" s="45" t="s">
        <v>12</v>
      </c>
      <c r="C9" s="431">
        <f>'7.sz. melléklet'!D73+'8.sz. melléklet'!D34</f>
        <v>64409292</v>
      </c>
      <c r="D9" s="431">
        <f>'7.sz. melléklet'!E73+'8.sz. melléklet'!D34</f>
        <v>64409292</v>
      </c>
      <c r="E9" s="716">
        <f>'7.sz. melléklet'!F73+'8.sz. melléklet'!E34</f>
        <v>82389293</v>
      </c>
      <c r="F9" s="54" t="s">
        <v>13</v>
      </c>
      <c r="G9" s="45" t="s">
        <v>50</v>
      </c>
      <c r="H9" s="615">
        <f>'4.sz. melléklet'!D11</f>
        <v>50203332</v>
      </c>
      <c r="I9" s="728">
        <f>'4.sz. melléklet'!E11</f>
        <v>51287987</v>
      </c>
      <c r="J9" s="616">
        <f>'4.sz. melléklet'!F11</f>
        <v>52976307</v>
      </c>
    </row>
    <row r="10" spans="1:11" s="40" customFormat="1" ht="15" customHeight="1" x14ac:dyDescent="0.25">
      <c r="A10" s="17" t="s">
        <v>14</v>
      </c>
      <c r="B10" s="313" t="s">
        <v>347</v>
      </c>
      <c r="C10" s="190">
        <f>'7.sz. melléklet'!D67</f>
        <v>49000000</v>
      </c>
      <c r="D10" s="190">
        <f>'7.sz. melléklet'!E67</f>
        <v>49000000</v>
      </c>
      <c r="E10" s="499">
        <f>'7.sz. melléklet'!F67</f>
        <v>49000000</v>
      </c>
      <c r="F10" s="188" t="s">
        <v>14</v>
      </c>
      <c r="G10" s="18" t="s">
        <v>51</v>
      </c>
      <c r="H10" s="311">
        <f>'4.sz. melléklet'!D12</f>
        <v>11907363</v>
      </c>
      <c r="I10" s="436">
        <f>'4.sz. melléklet'!E12</f>
        <v>12078311</v>
      </c>
      <c r="J10" s="612">
        <f>'4.sz. melléklet'!F12</f>
        <v>12788227</v>
      </c>
    </row>
    <row r="11" spans="1:11" s="40" customFormat="1" ht="15" customHeight="1" x14ac:dyDescent="0.25">
      <c r="A11" s="17" t="s">
        <v>52</v>
      </c>
      <c r="B11" s="313" t="s">
        <v>348</v>
      </c>
      <c r="C11" s="190">
        <f>'7.sz. melléklet'!D68</f>
        <v>29100000</v>
      </c>
      <c r="D11" s="190">
        <f>'7.sz. melléklet'!E68</f>
        <v>29100000</v>
      </c>
      <c r="E11" s="499">
        <f>'7.sz. melléklet'!F68</f>
        <v>29100000</v>
      </c>
      <c r="F11" s="188" t="s">
        <v>52</v>
      </c>
      <c r="G11" s="18" t="s">
        <v>130</v>
      </c>
      <c r="H11" s="190">
        <f>'4.sz. melléklet'!D13</f>
        <v>113724009</v>
      </c>
      <c r="I11" s="721">
        <f>'4.sz. melléklet'!E13</f>
        <v>119519233</v>
      </c>
      <c r="J11" s="499">
        <f>'4.sz. melléklet'!F13</f>
        <v>124660645</v>
      </c>
    </row>
    <row r="12" spans="1:11" s="40" customFormat="1" ht="15" customHeight="1" x14ac:dyDescent="0.25">
      <c r="A12" s="17" t="s">
        <v>53</v>
      </c>
      <c r="B12" s="313" t="s">
        <v>357</v>
      </c>
      <c r="C12" s="190">
        <f>'7.sz. melléklet'!D72</f>
        <v>200000</v>
      </c>
      <c r="D12" s="190">
        <f>'7.sz. melléklet'!E72</f>
        <v>200000</v>
      </c>
      <c r="E12" s="499">
        <f>'7.sz. melléklet'!F72</f>
        <v>200000</v>
      </c>
      <c r="F12" s="188" t="s">
        <v>53</v>
      </c>
      <c r="G12" s="18" t="s">
        <v>57</v>
      </c>
      <c r="H12" s="190">
        <f>'4.sz. melléklet'!D14</f>
        <v>3700000</v>
      </c>
      <c r="I12" s="721">
        <f>'4.sz. melléklet'!E14</f>
        <v>3700000</v>
      </c>
      <c r="J12" s="499">
        <f>'4.sz. melléklet'!F14</f>
        <v>3700000</v>
      </c>
    </row>
    <row r="13" spans="1:11" s="40" customFormat="1" ht="15" customHeight="1" x14ac:dyDescent="0.25">
      <c r="A13" s="17" t="s">
        <v>55</v>
      </c>
      <c r="B13" s="50" t="s">
        <v>395</v>
      </c>
      <c r="C13" s="190">
        <f>'7.sz. melléklet'!D61</f>
        <v>60001189</v>
      </c>
      <c r="D13" s="190">
        <f>'7.sz. melléklet'!E61</f>
        <v>61910321</v>
      </c>
      <c r="E13" s="499">
        <f>'7.sz. melléklet'!F61</f>
        <v>71021777</v>
      </c>
      <c r="F13" s="188" t="s">
        <v>55</v>
      </c>
      <c r="G13" s="18" t="s">
        <v>463</v>
      </c>
      <c r="H13" s="190">
        <f>'4.sz. melléklet'!D15</f>
        <v>880000</v>
      </c>
      <c r="I13" s="721">
        <f>'4.sz. melléklet'!E15</f>
        <v>4548774</v>
      </c>
      <c r="J13" s="499">
        <f>'4.sz. melléklet'!F15</f>
        <v>4548774</v>
      </c>
    </row>
    <row r="14" spans="1:11" s="40" customFormat="1" ht="15" customHeight="1" x14ac:dyDescent="0.25">
      <c r="A14" s="17" t="s">
        <v>58</v>
      </c>
      <c r="B14" s="18" t="s">
        <v>24</v>
      </c>
      <c r="C14" s="190">
        <f>'7.sz. melléklet'!D62</f>
        <v>652747</v>
      </c>
      <c r="D14" s="190">
        <f>'7.sz. melléklet'!E62</f>
        <v>1205395</v>
      </c>
      <c r="E14" s="499">
        <f>'7.sz. melléklet'!F62</f>
        <v>1672047</v>
      </c>
      <c r="F14" s="188" t="s">
        <v>56</v>
      </c>
      <c r="G14" s="18" t="s">
        <v>464</v>
      </c>
      <c r="H14" s="613">
        <f>'4.sz. melléklet'!D16</f>
        <v>15804432</v>
      </c>
      <c r="I14" s="729">
        <f>'4.sz. melléklet'!E16</f>
        <v>15804432</v>
      </c>
      <c r="J14" s="614">
        <f>'4.sz. melléklet'!F16</f>
        <v>19129000</v>
      </c>
    </row>
    <row r="15" spans="1:11" s="40" customFormat="1" ht="15" customHeight="1" x14ac:dyDescent="0.25">
      <c r="A15" s="17" t="s">
        <v>78</v>
      </c>
      <c r="B15" s="18" t="s">
        <v>200</v>
      </c>
      <c r="C15" s="432">
        <f>'7.sz. melléklet'!D86</f>
        <v>0</v>
      </c>
      <c r="D15" s="432">
        <f>'7.sz. melléklet'!E86</f>
        <v>4000400</v>
      </c>
      <c r="E15" s="739">
        <f>'7.sz. melléklet'!F86</f>
        <v>4050400</v>
      </c>
      <c r="F15" s="188" t="s">
        <v>78</v>
      </c>
      <c r="G15" s="18" t="s">
        <v>54</v>
      </c>
      <c r="H15" s="311">
        <f>'4.sz. melléklet'!D17</f>
        <v>6975000</v>
      </c>
      <c r="I15" s="436">
        <f>'4.sz. melléklet'!E17</f>
        <v>7175000</v>
      </c>
      <c r="J15" s="612">
        <f>'4.sz. melléklet'!F17</f>
        <v>17182500</v>
      </c>
    </row>
    <row r="16" spans="1:11" s="40" customFormat="1" ht="15" customHeight="1" x14ac:dyDescent="0.25">
      <c r="A16" s="77"/>
      <c r="B16" s="58"/>
      <c r="C16" s="437"/>
      <c r="D16" s="437"/>
      <c r="E16" s="359"/>
      <c r="F16" s="188" t="s">
        <v>87</v>
      </c>
      <c r="G16" s="18" t="s">
        <v>44</v>
      </c>
      <c r="H16" s="190">
        <f>'7.sz. melléklet'!D36</f>
        <v>92341818</v>
      </c>
      <c r="I16" s="721">
        <f>'7.sz. melléklet'!E36</f>
        <v>139498598</v>
      </c>
      <c r="J16" s="742">
        <f>'7.sz. melléklet'!F36</f>
        <v>100164990</v>
      </c>
    </row>
    <row r="17" spans="1:10" s="40" customFormat="1" ht="15" customHeight="1" x14ac:dyDescent="0.25">
      <c r="A17" s="52"/>
      <c r="B17" s="337"/>
      <c r="C17" s="337"/>
      <c r="D17" s="337"/>
      <c r="E17" s="338"/>
      <c r="F17" s="438"/>
      <c r="G17" s="51" t="s">
        <v>465</v>
      </c>
      <c r="H17" s="190"/>
      <c r="I17" s="721"/>
      <c r="J17" s="742"/>
    </row>
    <row r="18" spans="1:10" s="40" customFormat="1" ht="15" customHeight="1" x14ac:dyDescent="0.25">
      <c r="A18" s="817" t="s">
        <v>59</v>
      </c>
      <c r="B18" s="817"/>
      <c r="C18" s="190">
        <f>SUM(C9:C17)</f>
        <v>203363228</v>
      </c>
      <c r="D18" s="341">
        <f>SUM(D9:D17)</f>
        <v>209825408</v>
      </c>
      <c r="E18" s="49">
        <f>SUM(E9:E17)</f>
        <v>237433517</v>
      </c>
      <c r="F18" s="818"/>
      <c r="G18" s="818"/>
      <c r="H18" s="309"/>
      <c r="I18" s="309"/>
      <c r="J18" s="469"/>
    </row>
    <row r="19" spans="1:10" s="40" customFormat="1" ht="15" customHeight="1" thickBot="1" x14ac:dyDescent="0.3">
      <c r="A19" s="820" t="s">
        <v>35</v>
      </c>
      <c r="B19" s="820"/>
      <c r="C19" s="433">
        <f>H20-C18</f>
        <v>92172726</v>
      </c>
      <c r="D19" s="719">
        <v>81516833</v>
      </c>
      <c r="E19" s="469">
        <v>81516832</v>
      </c>
      <c r="F19" s="64"/>
      <c r="G19" s="64"/>
      <c r="H19" s="64"/>
      <c r="I19" s="64"/>
      <c r="J19" s="65"/>
    </row>
    <row r="20" spans="1:10" s="40" customFormat="1" ht="15" customHeight="1" thickTop="1" thickBot="1" x14ac:dyDescent="0.3">
      <c r="A20" s="821" t="s">
        <v>61</v>
      </c>
      <c r="B20" s="821"/>
      <c r="C20" s="434">
        <f>SUM(C18:C19)</f>
        <v>295535954</v>
      </c>
      <c r="D20" s="720">
        <f>SUM(D18:D19)</f>
        <v>291342241</v>
      </c>
      <c r="E20" s="429">
        <f>SUM(E18:E19)</f>
        <v>318950349</v>
      </c>
      <c r="F20" s="822" t="s">
        <v>60</v>
      </c>
      <c r="G20" s="823"/>
      <c r="H20" s="434">
        <f>SUM(H9:H19)</f>
        <v>295535954</v>
      </c>
      <c r="I20" s="434">
        <f>SUM(I9:I19)</f>
        <v>353612335</v>
      </c>
      <c r="J20" s="429">
        <f>SUM(J9:J19)</f>
        <v>335150443</v>
      </c>
    </row>
    <row r="21" spans="1:10" s="40" customFormat="1" ht="15" customHeight="1" thickTop="1" x14ac:dyDescent="0.25">
      <c r="A21" s="44" t="s">
        <v>13</v>
      </c>
      <c r="B21" s="45" t="s">
        <v>22</v>
      </c>
      <c r="C21" s="311">
        <f>'7.sz. melléklet'!D83</f>
        <v>11529000</v>
      </c>
      <c r="D21" s="436">
        <f>'7.sz. melléklet'!E83</f>
        <v>11529000</v>
      </c>
      <c r="E21" s="740">
        <f>'7.sz. melléklet'!F83</f>
        <v>11529000</v>
      </c>
      <c r="F21" s="439" t="s">
        <v>13</v>
      </c>
      <c r="G21" s="339" t="s">
        <v>224</v>
      </c>
      <c r="H21" s="195">
        <f>'7.sz. melléklet'!D37+'8.sz. melléklet'!D26</f>
        <v>117503000</v>
      </c>
      <c r="I21" s="623">
        <f>'7.sz. melléklet'!E37+'8.sz. melléklet'!E26</f>
        <v>126065339</v>
      </c>
      <c r="J21" s="500">
        <f>'7.sz. melléklet'!F37+'8.sz. melléklet'!F26</f>
        <v>109443387</v>
      </c>
    </row>
    <row r="22" spans="1:10" s="40" customFormat="1" ht="15" customHeight="1" x14ac:dyDescent="0.25">
      <c r="A22" s="44" t="s">
        <v>14</v>
      </c>
      <c r="B22" s="18" t="s">
        <v>403</v>
      </c>
      <c r="C22" s="190">
        <f>'7.sz. melléklet'!D88</f>
        <v>132000</v>
      </c>
      <c r="D22" s="721">
        <f>'7.sz. melléklet'!E88</f>
        <v>132000</v>
      </c>
      <c r="E22" s="499">
        <f>'7.sz. melléklet'!F88</f>
        <v>132000</v>
      </c>
      <c r="F22" s="440" t="s">
        <v>14</v>
      </c>
      <c r="G22" s="340" t="s">
        <v>324</v>
      </c>
      <c r="H22" s="181">
        <f>'7.sz. melléklet'!D44</f>
        <v>7550000</v>
      </c>
      <c r="I22" s="181">
        <f>'7.sz. melléklet'!E44</f>
        <v>49213055</v>
      </c>
      <c r="J22" s="743">
        <f>'7.sz. melléklet'!F44</f>
        <v>11905007</v>
      </c>
    </row>
    <row r="23" spans="1:10" s="40" customFormat="1" ht="15" customHeight="1" x14ac:dyDescent="0.25">
      <c r="A23" s="44" t="s">
        <v>52</v>
      </c>
      <c r="B23" s="18" t="s">
        <v>404</v>
      </c>
      <c r="C23" s="190">
        <f>'7.sz. melléklet'!D65</f>
        <v>0</v>
      </c>
      <c r="D23" s="721">
        <f>'7.sz. melléklet'!E65</f>
        <v>101796534</v>
      </c>
      <c r="E23" s="499">
        <f>'7.sz. melléklet'!F65</f>
        <v>101796534</v>
      </c>
      <c r="F23" s="441" t="s">
        <v>52</v>
      </c>
      <c r="G23" s="45" t="s">
        <v>466</v>
      </c>
      <c r="H23" s="436">
        <f>'7.sz. melléklet'!D47</f>
        <v>300000</v>
      </c>
      <c r="I23" s="436">
        <f>'7.sz. melléklet'!E47</f>
        <v>300000</v>
      </c>
      <c r="J23" s="612">
        <f>'7.sz. melléklet'!F47</f>
        <v>300000</v>
      </c>
    </row>
    <row r="24" spans="1:10" s="40" customFormat="1" ht="15" customHeight="1" x14ac:dyDescent="0.25">
      <c r="A24" s="44" t="s">
        <v>53</v>
      </c>
      <c r="B24" s="50" t="s">
        <v>402</v>
      </c>
      <c r="C24" s="190">
        <f>'7.sz. melléklet'!D64</f>
        <v>26600000</v>
      </c>
      <c r="D24" s="721">
        <f>'7.sz. melléklet'!E64</f>
        <v>26600000</v>
      </c>
      <c r="E24" s="499">
        <f>'7.sz. melléklet'!F64</f>
        <v>26600000</v>
      </c>
      <c r="F24" s="440" t="s">
        <v>53</v>
      </c>
      <c r="G24" s="45" t="s">
        <v>467</v>
      </c>
      <c r="H24" s="341"/>
      <c r="I24" s="721"/>
      <c r="J24" s="726"/>
    </row>
    <row r="25" spans="1:10" s="40" customFormat="1" ht="15" customHeight="1" x14ac:dyDescent="0.25">
      <c r="A25" s="62" t="s">
        <v>62</v>
      </c>
      <c r="B25" s="51"/>
      <c r="C25" s="190">
        <f>SUM(C21:C24)</f>
        <v>38261000</v>
      </c>
      <c r="D25" s="721">
        <f>SUM(D21:D24)</f>
        <v>140057534</v>
      </c>
      <c r="E25" s="499">
        <f>SUM(E21:E24)</f>
        <v>140057534</v>
      </c>
      <c r="F25" s="58"/>
      <c r="G25" s="58"/>
      <c r="H25" s="58"/>
      <c r="I25" s="695"/>
      <c r="J25" s="61"/>
    </row>
    <row r="26" spans="1:10" s="40" customFormat="1" ht="15" customHeight="1" thickBot="1" x14ac:dyDescent="0.3">
      <c r="A26" s="63" t="s">
        <v>35</v>
      </c>
      <c r="B26" s="56"/>
      <c r="C26" s="435">
        <f>H27-C25</f>
        <v>87092000</v>
      </c>
      <c r="D26" s="722">
        <v>0</v>
      </c>
      <c r="E26" s="741">
        <v>0</v>
      </c>
      <c r="F26" s="64"/>
      <c r="G26" s="64"/>
      <c r="H26" s="64"/>
      <c r="I26" s="730"/>
      <c r="J26" s="65"/>
    </row>
    <row r="27" spans="1:10" s="40" customFormat="1" ht="15" customHeight="1" thickTop="1" thickBot="1" x14ac:dyDescent="0.3">
      <c r="A27" s="821" t="s">
        <v>63</v>
      </c>
      <c r="B27" s="821"/>
      <c r="C27" s="434">
        <f>SUM(C25:C26)</f>
        <v>125353000</v>
      </c>
      <c r="D27" s="723">
        <f>SUM(D25:D26)</f>
        <v>140057534</v>
      </c>
      <c r="E27" s="429">
        <f>SUM(E25:E26)</f>
        <v>140057534</v>
      </c>
      <c r="F27" s="822" t="s">
        <v>64</v>
      </c>
      <c r="G27" s="823"/>
      <c r="H27" s="434">
        <f>SUM(H21:H25)</f>
        <v>125353000</v>
      </c>
      <c r="I27" s="720">
        <f>SUM(I21:I25)</f>
        <v>175578394</v>
      </c>
      <c r="J27" s="429">
        <f>SUM(J21:J25)</f>
        <v>121648394</v>
      </c>
    </row>
    <row r="28" spans="1:10" s="40" customFormat="1" ht="15" customHeight="1" thickTop="1" thickBot="1" x14ac:dyDescent="0.3">
      <c r="A28" s="824" t="s">
        <v>119</v>
      </c>
      <c r="B28" s="824"/>
      <c r="C28" s="192">
        <f>C20+C27</f>
        <v>420888954</v>
      </c>
      <c r="D28" s="724">
        <f>D20+D27</f>
        <v>431399775</v>
      </c>
      <c r="E28" s="470">
        <f>E20+E27</f>
        <v>459007883</v>
      </c>
      <c r="F28" s="825" t="s">
        <v>119</v>
      </c>
      <c r="G28" s="826"/>
      <c r="H28" s="192">
        <f>H20+H27</f>
        <v>420888954</v>
      </c>
      <c r="I28" s="731">
        <f>I20+I27</f>
        <v>529190729</v>
      </c>
      <c r="J28" s="470">
        <f>J20+J27</f>
        <v>456798837</v>
      </c>
    </row>
    <row r="29" spans="1:10" s="40" customFormat="1" ht="15" customHeight="1" thickTop="1" x14ac:dyDescent="0.25">
      <c r="A29" s="44" t="s">
        <v>13</v>
      </c>
      <c r="B29" s="618" t="s">
        <v>649</v>
      </c>
      <c r="C29" s="619">
        <v>0</v>
      </c>
      <c r="D29" s="623">
        <f>'7.sz. melléklet'!E91+'7.sz. melléklet'!E93</f>
        <v>100205993</v>
      </c>
      <c r="E29" s="745">
        <f>'7.sz. melléklet'!F91+'7.sz. melléklet'!F93</f>
        <v>100222485</v>
      </c>
      <c r="F29" s="744" t="s">
        <v>13</v>
      </c>
      <c r="G29" s="622" t="s">
        <v>48</v>
      </c>
      <c r="H29" s="623">
        <f>'7.sz. melléklet'!D51</f>
        <v>2209046</v>
      </c>
      <c r="I29" s="623">
        <f>'7.sz. melléklet'!E51</f>
        <v>2415039</v>
      </c>
      <c r="J29" s="500">
        <f>'7.sz. melléklet'!F51+'7.sz. melléklet'!F50</f>
        <v>102431531</v>
      </c>
    </row>
    <row r="30" spans="1:10" s="40" customFormat="1" ht="15" customHeight="1" thickBot="1" x14ac:dyDescent="0.3">
      <c r="A30" s="44" t="s">
        <v>14</v>
      </c>
      <c r="B30" s="617" t="s">
        <v>35</v>
      </c>
      <c r="C30" s="311">
        <v>2209046</v>
      </c>
      <c r="D30" s="311">
        <v>0</v>
      </c>
      <c r="E30" s="717">
        <v>0</v>
      </c>
      <c r="F30" s="620"/>
      <c r="G30" s="64"/>
      <c r="H30" s="621"/>
      <c r="I30" s="732"/>
      <c r="J30" s="624"/>
    </row>
    <row r="31" spans="1:10" s="40" customFormat="1" ht="15" customHeight="1" thickTop="1" thickBot="1" x14ac:dyDescent="0.3">
      <c r="A31" s="821" t="s">
        <v>566</v>
      </c>
      <c r="B31" s="821"/>
      <c r="C31" s="434">
        <f>SUM(C29:C30)</f>
        <v>2209046</v>
      </c>
      <c r="D31" s="723">
        <f>SUM(D29:D30)</f>
        <v>100205993</v>
      </c>
      <c r="E31" s="429">
        <f>SUM(E29:E30)</f>
        <v>100222485</v>
      </c>
      <c r="F31" s="822" t="s">
        <v>567</v>
      </c>
      <c r="G31" s="823"/>
      <c r="H31" s="434">
        <f>SUM(H29:H30)</f>
        <v>2209046</v>
      </c>
      <c r="I31" s="720">
        <f>SUM(I29:I30)</f>
        <v>2415039</v>
      </c>
      <c r="J31" s="429">
        <f>SUM(J29:J30)</f>
        <v>102431531</v>
      </c>
    </row>
    <row r="32" spans="1:10" s="40" customFormat="1" ht="15" customHeight="1" thickTop="1" thickBot="1" x14ac:dyDescent="0.3">
      <c r="A32" s="824" t="s">
        <v>119</v>
      </c>
      <c r="B32" s="824"/>
      <c r="C32" s="192">
        <f>C28+C31</f>
        <v>423098000</v>
      </c>
      <c r="D32" s="724">
        <f>D28+D31</f>
        <v>531605768</v>
      </c>
      <c r="E32" s="470">
        <f>E28+E31</f>
        <v>559230368</v>
      </c>
      <c r="F32" s="825" t="s">
        <v>119</v>
      </c>
      <c r="G32" s="826"/>
      <c r="H32" s="192">
        <f>H28+H31</f>
        <v>423098000</v>
      </c>
      <c r="I32" s="731">
        <f>I28+I31</f>
        <v>531605768</v>
      </c>
      <c r="J32" s="470">
        <f>J28+J31</f>
        <v>559230368</v>
      </c>
    </row>
    <row r="33" spans="6:8" ht="13.8" thickTop="1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  <row r="38" spans="6:8" x14ac:dyDescent="0.25">
      <c r="F38"/>
      <c r="G38"/>
      <c r="H38"/>
    </row>
    <row r="39" spans="6:8" x14ac:dyDescent="0.25">
      <c r="F39"/>
      <c r="G39"/>
      <c r="H39"/>
    </row>
    <row r="40" spans="6:8" x14ac:dyDescent="0.25">
      <c r="F40"/>
      <c r="G40"/>
      <c r="H40"/>
    </row>
    <row r="41" spans="6:8" x14ac:dyDescent="0.25">
      <c r="F41"/>
      <c r="G41"/>
      <c r="H41"/>
    </row>
  </sheetData>
  <sheetProtection selectLockedCells="1" selectUnlockedCells="1"/>
  <mergeCells count="16">
    <mergeCell ref="A31:B31"/>
    <mergeCell ref="F31:G31"/>
    <mergeCell ref="A32:B32"/>
    <mergeCell ref="F32:G32"/>
    <mergeCell ref="A28:B28"/>
    <mergeCell ref="F28:G28"/>
    <mergeCell ref="A19:B19"/>
    <mergeCell ref="A20:B20"/>
    <mergeCell ref="F20:G20"/>
    <mergeCell ref="A27:B27"/>
    <mergeCell ref="F27:G27"/>
    <mergeCell ref="A7:B7"/>
    <mergeCell ref="F7:G7"/>
    <mergeCell ref="A18:B18"/>
    <mergeCell ref="F18:G18"/>
    <mergeCell ref="A4:K4"/>
  </mergeCells>
  <phoneticPr fontId="15" type="noConversion"/>
  <pageMargins left="0.25" right="0.25" top="0.75" bottom="0.75" header="0.3" footer="0.3"/>
  <pageSetup paperSize="9" scale="9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6" width="9.6640625" style="1" customWidth="1"/>
    <col min="7" max="7" width="9.6640625" customWidth="1"/>
    <col min="8" max="8" width="12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662" t="s">
        <v>486</v>
      </c>
    </row>
    <row r="2" spans="1:7" s="40" customFormat="1" ht="15" customHeight="1" x14ac:dyDescent="0.25">
      <c r="B2" s="3"/>
      <c r="C2" s="2"/>
      <c r="D2" s="494"/>
      <c r="E2" s="693"/>
      <c r="F2" s="494"/>
      <c r="G2" s="2" t="str">
        <f>'1.sz. melléklet'!H2</f>
        <v>az …./2017. (XI..) önkormányzati rendelethez</v>
      </c>
    </row>
    <row r="3" spans="1:7" s="40" customFormat="1" ht="15" customHeight="1" x14ac:dyDescent="0.25">
      <c r="A3" s="42"/>
      <c r="B3" s="43"/>
      <c r="C3" s="43"/>
      <c r="D3" s="43"/>
      <c r="E3" s="43"/>
    </row>
    <row r="4" spans="1:7" s="40" customFormat="1" ht="15" customHeight="1" x14ac:dyDescent="0.25">
      <c r="A4" s="829" t="s">
        <v>633</v>
      </c>
      <c r="B4" s="829"/>
      <c r="C4" s="829"/>
      <c r="D4" s="829"/>
      <c r="E4" s="829"/>
      <c r="F4" s="829"/>
      <c r="G4" s="829"/>
    </row>
    <row r="5" spans="1:7" s="40" customFormat="1" ht="15" customHeight="1" x14ac:dyDescent="0.25">
      <c r="A5" s="69"/>
      <c r="B5" s="69"/>
      <c r="C5" s="69"/>
      <c r="D5" s="69"/>
      <c r="E5" s="69"/>
      <c r="F5" s="69"/>
    </row>
    <row r="6" spans="1:7" s="40" customFormat="1" ht="15" customHeight="1" thickBot="1" x14ac:dyDescent="0.25">
      <c r="A6" s="70"/>
      <c r="B6" s="70"/>
      <c r="C6" s="458"/>
      <c r="D6" s="472"/>
      <c r="E6" s="472"/>
      <c r="F6" s="6" t="s">
        <v>233</v>
      </c>
    </row>
    <row r="7" spans="1:7" s="40" customFormat="1" ht="34.200000000000003" thickTop="1" x14ac:dyDescent="0.25">
      <c r="A7" s="7" t="s">
        <v>1</v>
      </c>
      <c r="B7" s="8" t="s">
        <v>2</v>
      </c>
      <c r="C7" s="9" t="s">
        <v>568</v>
      </c>
      <c r="D7" s="9" t="s">
        <v>712</v>
      </c>
      <c r="E7" s="9" t="s">
        <v>676</v>
      </c>
      <c r="F7" s="10" t="s">
        <v>550</v>
      </c>
    </row>
    <row r="8" spans="1:7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04" t="s">
        <v>8</v>
      </c>
    </row>
    <row r="9" spans="1:7" s="40" customFormat="1" ht="15" customHeight="1" thickTop="1" x14ac:dyDescent="0.25">
      <c r="A9" s="828" t="s">
        <v>10</v>
      </c>
      <c r="B9" s="828"/>
      <c r="C9" s="828"/>
      <c r="D9" s="828"/>
      <c r="E9" s="828"/>
      <c r="F9" s="828"/>
    </row>
    <row r="10" spans="1:7" s="300" customFormat="1" ht="15" customHeight="1" x14ac:dyDescent="0.25">
      <c r="A10" s="289" t="s">
        <v>66</v>
      </c>
      <c r="B10" s="290" t="s">
        <v>12</v>
      </c>
      <c r="C10" s="291">
        <f>'2.sz. melléklet'!C9</f>
        <v>64409292</v>
      </c>
      <c r="D10" s="291">
        <f>'2.sz. melléklet'!D9</f>
        <v>64409292</v>
      </c>
      <c r="E10" s="291">
        <f>'2.sz. melléklet'!E9</f>
        <v>82389293</v>
      </c>
      <c r="F10" s="73">
        <f>E10/C10</f>
        <v>1.2791522844250485</v>
      </c>
    </row>
    <row r="11" spans="1:7" s="40" customFormat="1" ht="15" customHeight="1" x14ac:dyDescent="0.25">
      <c r="A11" s="301" t="s">
        <v>19</v>
      </c>
      <c r="B11" s="302" t="s">
        <v>15</v>
      </c>
      <c r="C11" s="303">
        <f>SUM(C12:C14)</f>
        <v>78300000</v>
      </c>
      <c r="D11" s="303">
        <f>SUM(D12:D14)</f>
        <v>78300000</v>
      </c>
      <c r="E11" s="303">
        <f>SUM(E12:E14)</f>
        <v>78300000</v>
      </c>
      <c r="F11" s="73">
        <f>E11/C11</f>
        <v>1</v>
      </c>
    </row>
    <row r="12" spans="1:7" s="40" customFormat="1" ht="15" customHeight="1" x14ac:dyDescent="0.25">
      <c r="A12" s="77"/>
      <c r="B12" s="84" t="s">
        <v>389</v>
      </c>
      <c r="C12" s="293">
        <f>'7.sz. melléklet'!D67</f>
        <v>49000000</v>
      </c>
      <c r="D12" s="293">
        <f>'7.sz. melléklet'!E67</f>
        <v>49000000</v>
      </c>
      <c r="E12" s="293">
        <f>'7.sz. melléklet'!F67</f>
        <v>49000000</v>
      </c>
      <c r="F12" s="292"/>
    </row>
    <row r="13" spans="1:7" s="40" customFormat="1" ht="15" customHeight="1" x14ac:dyDescent="0.25">
      <c r="A13" s="77"/>
      <c r="B13" s="84" t="s">
        <v>388</v>
      </c>
      <c r="C13" s="293">
        <f>'7.sz. melléklet'!D68</f>
        <v>29100000</v>
      </c>
      <c r="D13" s="293">
        <f>'7.sz. melléklet'!E68</f>
        <v>29100000</v>
      </c>
      <c r="E13" s="293">
        <f>'7.sz. melléklet'!F68</f>
        <v>29100000</v>
      </c>
      <c r="F13" s="292"/>
    </row>
    <row r="14" spans="1:7" s="40" customFormat="1" ht="15" customHeight="1" x14ac:dyDescent="0.25">
      <c r="A14" s="52"/>
      <c r="B14" s="89" t="s">
        <v>387</v>
      </c>
      <c r="C14" s="90">
        <f>'7.sz. melléklet'!D72</f>
        <v>200000</v>
      </c>
      <c r="D14" s="90">
        <f>'7.sz. melléklet'!E72</f>
        <v>200000</v>
      </c>
      <c r="E14" s="90">
        <f>'7.sz. melléklet'!F72</f>
        <v>200000</v>
      </c>
      <c r="F14" s="292"/>
    </row>
    <row r="15" spans="1:7" s="40" customFormat="1" ht="15" customHeight="1" x14ac:dyDescent="0.25">
      <c r="A15" s="80" t="s">
        <v>67</v>
      </c>
      <c r="B15" s="81" t="s">
        <v>337</v>
      </c>
      <c r="C15" s="82">
        <f>C16+C32</f>
        <v>60653936</v>
      </c>
      <c r="D15" s="82">
        <f>D16+D32</f>
        <v>63115716</v>
      </c>
      <c r="E15" s="82">
        <f>E16+E32</f>
        <v>72693824</v>
      </c>
      <c r="F15" s="73">
        <f t="shared" ref="F15:F16" si="0">E15/C15</f>
        <v>1.1985013470519044</v>
      </c>
    </row>
    <row r="16" spans="1:7" s="40" customFormat="1" ht="15" customHeight="1" x14ac:dyDescent="0.25">
      <c r="A16" s="74"/>
      <c r="B16" s="75" t="s">
        <v>391</v>
      </c>
      <c r="C16" s="55">
        <f>SUM(C17:C29)</f>
        <v>60001189</v>
      </c>
      <c r="D16" s="55">
        <f>SUM(D17:D31)</f>
        <v>61910321</v>
      </c>
      <c r="E16" s="55">
        <f>SUM(E17:E31)</f>
        <v>71021777</v>
      </c>
      <c r="F16" s="76">
        <f t="shared" si="0"/>
        <v>1.1836728268834806</v>
      </c>
    </row>
    <row r="17" spans="1:8" s="40" customFormat="1" ht="15" customHeight="1" x14ac:dyDescent="0.25">
      <c r="A17" s="77"/>
      <c r="B17" s="84" t="s">
        <v>634</v>
      </c>
      <c r="C17" s="611"/>
      <c r="D17" s="295"/>
      <c r="E17" s="295"/>
      <c r="F17" s="292"/>
    </row>
    <row r="18" spans="1:8" s="40" customFormat="1" ht="15" customHeight="1" x14ac:dyDescent="0.25">
      <c r="A18" s="77"/>
      <c r="B18" s="84" t="s">
        <v>635</v>
      </c>
      <c r="C18" s="295">
        <v>16218665</v>
      </c>
      <c r="D18" s="295">
        <v>16218665</v>
      </c>
      <c r="E18" s="295">
        <v>16218665</v>
      </c>
      <c r="F18" s="292"/>
    </row>
    <row r="19" spans="1:8" s="40" customFormat="1" ht="15" customHeight="1" x14ac:dyDescent="0.25">
      <c r="A19" s="77"/>
      <c r="B19" s="84" t="s">
        <v>636</v>
      </c>
      <c r="C19" s="295">
        <v>4222236</v>
      </c>
      <c r="D19" s="295">
        <v>4222236</v>
      </c>
      <c r="E19" s="295">
        <v>4222236</v>
      </c>
      <c r="F19" s="292"/>
    </row>
    <row r="20" spans="1:8" s="40" customFormat="1" ht="15" customHeight="1" x14ac:dyDescent="0.25">
      <c r="A20" s="77"/>
      <c r="B20" s="84" t="s">
        <v>637</v>
      </c>
      <c r="C20" s="295">
        <v>19046000</v>
      </c>
      <c r="D20" s="295">
        <v>19046000</v>
      </c>
      <c r="E20" s="295">
        <v>19046000</v>
      </c>
      <c r="F20" s="292"/>
      <c r="G20" s="172"/>
    </row>
    <row r="21" spans="1:8" s="40" customFormat="1" ht="15" customHeight="1" x14ac:dyDescent="0.25">
      <c r="A21" s="77"/>
      <c r="B21" s="297" t="s">
        <v>638</v>
      </c>
      <c r="C21" s="295">
        <v>135150</v>
      </c>
      <c r="D21" s="295">
        <v>135150</v>
      </c>
      <c r="E21" s="295">
        <v>135150</v>
      </c>
      <c r="F21" s="292"/>
      <c r="G21" s="172"/>
      <c r="H21" s="172"/>
    </row>
    <row r="22" spans="1:8" s="40" customFormat="1" ht="15" customHeight="1" x14ac:dyDescent="0.25">
      <c r="A22" s="77"/>
      <c r="B22" s="297" t="s">
        <v>639</v>
      </c>
      <c r="C22" s="295">
        <v>56769</v>
      </c>
      <c r="D22" s="295">
        <v>56769</v>
      </c>
      <c r="E22" s="295">
        <v>56769</v>
      </c>
      <c r="F22" s="292"/>
    </row>
    <row r="23" spans="1:8" s="40" customFormat="1" ht="24" x14ac:dyDescent="0.25">
      <c r="A23" s="77"/>
      <c r="B23" s="296" t="s">
        <v>640</v>
      </c>
      <c r="C23" s="295">
        <v>11685910</v>
      </c>
      <c r="D23" s="295">
        <v>11685910</v>
      </c>
      <c r="E23" s="295">
        <v>11685910</v>
      </c>
      <c r="F23" s="292"/>
    </row>
    <row r="24" spans="1:8" s="40" customFormat="1" ht="24" x14ac:dyDescent="0.25">
      <c r="A24" s="77"/>
      <c r="B24" s="296" t="s">
        <v>641</v>
      </c>
      <c r="C24" s="295">
        <v>1470600</v>
      </c>
      <c r="D24" s="295">
        <v>1470600</v>
      </c>
      <c r="E24" s="295">
        <v>1470600</v>
      </c>
      <c r="F24" s="292"/>
      <c r="G24" s="172"/>
    </row>
    <row r="25" spans="1:8" s="40" customFormat="1" ht="15" customHeight="1" x14ac:dyDescent="0.25">
      <c r="A25" s="77"/>
      <c r="B25" s="296" t="s">
        <v>642</v>
      </c>
      <c r="C25" s="295">
        <v>55360</v>
      </c>
      <c r="D25" s="295">
        <v>55360</v>
      </c>
      <c r="E25" s="295">
        <v>55360</v>
      </c>
      <c r="F25" s="292"/>
    </row>
    <row r="26" spans="1:8" s="40" customFormat="1" ht="15" customHeight="1" x14ac:dyDescent="0.25">
      <c r="A26" s="77"/>
      <c r="B26" s="84" t="s">
        <v>643</v>
      </c>
      <c r="C26" s="295">
        <v>1014499</v>
      </c>
      <c r="D26" s="295">
        <v>1014499</v>
      </c>
      <c r="E26" s="295">
        <v>1014499</v>
      </c>
      <c r="F26" s="292"/>
    </row>
    <row r="27" spans="1:8" s="40" customFormat="1" ht="15" customHeight="1" x14ac:dyDescent="0.25">
      <c r="A27" s="77"/>
      <c r="B27" s="84" t="s">
        <v>644</v>
      </c>
      <c r="C27" s="295">
        <v>4896000</v>
      </c>
      <c r="D27" s="295">
        <v>4896000</v>
      </c>
      <c r="E27" s="295">
        <v>4896000</v>
      </c>
      <c r="F27" s="292"/>
    </row>
    <row r="28" spans="1:8" s="40" customFormat="1" ht="15" customHeight="1" x14ac:dyDescent="0.25">
      <c r="A28" s="77"/>
      <c r="B28" s="84" t="s">
        <v>645</v>
      </c>
      <c r="C28" s="295">
        <v>1200000</v>
      </c>
      <c r="D28" s="295">
        <v>1200000</v>
      </c>
      <c r="E28" s="295">
        <v>1200000</v>
      </c>
      <c r="F28" s="292"/>
    </row>
    <row r="29" spans="1:8" s="40" customFormat="1" ht="15" customHeight="1" x14ac:dyDescent="0.25">
      <c r="A29" s="77"/>
      <c r="B29" s="297" t="s">
        <v>646</v>
      </c>
      <c r="C29" s="486">
        <v>0</v>
      </c>
      <c r="D29" s="487">
        <v>1909132</v>
      </c>
      <c r="E29" s="487">
        <v>2043088</v>
      </c>
      <c r="F29" s="292"/>
    </row>
    <row r="30" spans="1:8" s="40" customFormat="1" ht="15" customHeight="1" x14ac:dyDescent="0.25">
      <c r="A30" s="77"/>
      <c r="B30" s="297" t="s">
        <v>647</v>
      </c>
      <c r="C30" s="487">
        <v>0</v>
      </c>
      <c r="D30" s="487">
        <v>0</v>
      </c>
      <c r="E30" s="487">
        <v>8977500</v>
      </c>
      <c r="F30" s="485"/>
    </row>
    <row r="31" spans="1:8" s="40" customFormat="1" ht="15" customHeight="1" x14ac:dyDescent="0.25">
      <c r="A31" s="77"/>
      <c r="B31" s="297" t="s">
        <v>648</v>
      </c>
      <c r="C31" s="487">
        <v>0</v>
      </c>
      <c r="D31" s="487">
        <v>0</v>
      </c>
      <c r="E31" s="487">
        <v>0</v>
      </c>
      <c r="F31" s="485"/>
    </row>
    <row r="32" spans="1:8" s="40" customFormat="1" ht="15" customHeight="1" x14ac:dyDescent="0.25">
      <c r="A32" s="52"/>
      <c r="B32" s="45" t="s">
        <v>392</v>
      </c>
      <c r="C32" s="79">
        <f>'7.sz. melléklet'!D62</f>
        <v>652747</v>
      </c>
      <c r="D32" s="79">
        <f>'7.sz. melléklet'!E62</f>
        <v>1205395</v>
      </c>
      <c r="E32" s="79">
        <f>'7.sz. melléklet'!F62</f>
        <v>1672047</v>
      </c>
      <c r="F32" s="125">
        <f>E32/C32</f>
        <v>2.5615544766961778</v>
      </c>
    </row>
    <row r="33" spans="1:6" s="294" customFormat="1" ht="15" customHeight="1" x14ac:dyDescent="0.25">
      <c r="A33" s="85" t="s">
        <v>68</v>
      </c>
      <c r="B33" s="26" t="s">
        <v>380</v>
      </c>
      <c r="C33" s="27">
        <f>'7.sz. melléklet'!D86</f>
        <v>0</v>
      </c>
      <c r="D33" s="27">
        <f>'7.sz. melléklet'!E86</f>
        <v>4000400</v>
      </c>
      <c r="E33" s="27">
        <f>'7.sz. melléklet'!F86</f>
        <v>4050400</v>
      </c>
      <c r="F33" s="86"/>
    </row>
    <row r="34" spans="1:6" s="40" customFormat="1" ht="15" customHeight="1" x14ac:dyDescent="0.25">
      <c r="A34" s="805" t="s">
        <v>69</v>
      </c>
      <c r="B34" s="805"/>
      <c r="C34" s="29">
        <f>C10+C11+C15+C33</f>
        <v>203363228</v>
      </c>
      <c r="D34" s="29">
        <f>D10+D11+D15+D33</f>
        <v>209825408</v>
      </c>
      <c r="E34" s="29">
        <f>E10+E11+E15+E33</f>
        <v>237433517</v>
      </c>
      <c r="F34" s="87">
        <f t="shared" ref="F34:F37" si="1">E34/C34</f>
        <v>1.1675341669930612</v>
      </c>
    </row>
    <row r="35" spans="1:6" s="40" customFormat="1" ht="15" customHeight="1" x14ac:dyDescent="0.25">
      <c r="A35" s="74" t="s">
        <v>27</v>
      </c>
      <c r="B35" s="75" t="s">
        <v>70</v>
      </c>
      <c r="C35" s="55">
        <f>SUM(C36)</f>
        <v>92172726</v>
      </c>
      <c r="D35" s="55">
        <f>SUM(D36)</f>
        <v>81516833</v>
      </c>
      <c r="E35" s="55">
        <f>SUM(E36)</f>
        <v>81516832</v>
      </c>
      <c r="F35" s="88">
        <f t="shared" si="1"/>
        <v>0.88439211399693218</v>
      </c>
    </row>
    <row r="36" spans="1:6" s="40" customFormat="1" ht="15" customHeight="1" thickBot="1" x14ac:dyDescent="0.3">
      <c r="A36" s="304"/>
      <c r="B36" s="305" t="s">
        <v>71</v>
      </c>
      <c r="C36" s="306">
        <f>'2.sz. melléklet'!C19</f>
        <v>92172726</v>
      </c>
      <c r="D36" s="306">
        <f>'2.sz. melléklet'!D19</f>
        <v>81516833</v>
      </c>
      <c r="E36" s="306">
        <f>'2.sz. melléklet'!E19</f>
        <v>81516832</v>
      </c>
      <c r="F36" s="488">
        <f t="shared" si="1"/>
        <v>0.88439211399693218</v>
      </c>
    </row>
    <row r="37" spans="1:6" s="40" customFormat="1" ht="15" customHeight="1" thickTop="1" thickBot="1" x14ac:dyDescent="0.3">
      <c r="A37" s="827" t="s">
        <v>72</v>
      </c>
      <c r="B37" s="827"/>
      <c r="C37" s="66">
        <f>C35+C34</f>
        <v>295535954</v>
      </c>
      <c r="D37" s="66">
        <f>D35+D34</f>
        <v>291342241</v>
      </c>
      <c r="E37" s="66">
        <f>E35+E34</f>
        <v>318950349</v>
      </c>
      <c r="F37" s="93">
        <f t="shared" si="1"/>
        <v>1.0792268916288947</v>
      </c>
    </row>
    <row r="38" spans="1:6" ht="13.8" thickTop="1" x14ac:dyDescent="0.25"/>
  </sheetData>
  <sheetProtection selectLockedCells="1" selectUnlockedCells="1"/>
  <mergeCells count="4">
    <mergeCell ref="A34:B34"/>
    <mergeCell ref="A37:B37"/>
    <mergeCell ref="A9:F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8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662" t="s">
        <v>487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…./2017. (XI..)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29" t="s">
        <v>632</v>
      </c>
      <c r="B4" s="829"/>
      <c r="C4" s="829"/>
      <c r="D4" s="829"/>
      <c r="E4" s="829"/>
      <c r="F4" s="829"/>
      <c r="G4" s="829"/>
      <c r="H4" s="829"/>
    </row>
    <row r="5" spans="1:8" s="40" customFormat="1" ht="15" customHeight="1" x14ac:dyDescent="0.25">
      <c r="A5" s="829" t="s">
        <v>73</v>
      </c>
      <c r="B5" s="829"/>
      <c r="C5" s="829"/>
      <c r="D5" s="829"/>
      <c r="E5" s="829"/>
      <c r="F5" s="829"/>
      <c r="G5" s="829"/>
      <c r="H5" s="829"/>
    </row>
    <row r="6" spans="1:8" s="40" customFormat="1" ht="15" customHeight="1" x14ac:dyDescent="0.25">
      <c r="A6" s="43"/>
      <c r="B6" s="70"/>
      <c r="C6" s="70"/>
      <c r="D6" s="70"/>
      <c r="E6" s="70"/>
      <c r="F6" s="70"/>
      <c r="G6" s="70"/>
    </row>
    <row r="7" spans="1:8" s="40" customFormat="1" ht="15" customHeight="1" thickBot="1" x14ac:dyDescent="0.25">
      <c r="A7" s="43"/>
      <c r="B7" s="43"/>
      <c r="C7" s="43"/>
      <c r="D7" s="43"/>
      <c r="E7" s="43"/>
      <c r="F7" s="43"/>
      <c r="G7" s="6" t="s">
        <v>233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262</v>
      </c>
      <c r="D8" s="9" t="s">
        <v>568</v>
      </c>
      <c r="E8" s="9" t="s">
        <v>712</v>
      </c>
      <c r="F8" s="9" t="s">
        <v>676</v>
      </c>
      <c r="G8" s="10" t="s">
        <v>550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04" t="s">
        <v>9</v>
      </c>
    </row>
    <row r="10" spans="1:8" s="40" customFormat="1" ht="15" customHeight="1" thickTop="1" x14ac:dyDescent="0.25">
      <c r="A10" s="831" t="s">
        <v>41</v>
      </c>
      <c r="B10" s="831"/>
      <c r="C10" s="831"/>
      <c r="D10" s="831"/>
      <c r="E10" s="831"/>
      <c r="F10" s="831"/>
      <c r="G10" s="831"/>
    </row>
    <row r="11" spans="1:8" s="40" customFormat="1" ht="15" customHeight="1" x14ac:dyDescent="0.25">
      <c r="A11" s="77" t="s">
        <v>13</v>
      </c>
      <c r="B11" s="60" t="s">
        <v>124</v>
      </c>
      <c r="C11" s="60" t="s">
        <v>263</v>
      </c>
      <c r="D11" s="79">
        <f>'7.sz. melléklet'!D7+'8.sz. melléklet'!D8</f>
        <v>50203332</v>
      </c>
      <c r="E11" s="79">
        <f>'7.sz. melléklet'!E7+'8.sz. melléklet'!D8</f>
        <v>51287987</v>
      </c>
      <c r="F11" s="79">
        <f>'7.sz. melléklet'!F7+'8.sz. melléklet'!E8</f>
        <v>52976307</v>
      </c>
      <c r="G11" s="76">
        <f>F11/D11</f>
        <v>1.0552348796291051</v>
      </c>
    </row>
    <row r="12" spans="1:8" s="40" customFormat="1" ht="15" customHeight="1" x14ac:dyDescent="0.25">
      <c r="A12" s="77" t="s">
        <v>14</v>
      </c>
      <c r="B12" s="60" t="s">
        <v>51</v>
      </c>
      <c r="C12" s="60" t="s">
        <v>273</v>
      </c>
      <c r="D12" s="79">
        <f>'7.sz. melléklet'!D20+'8.sz. melléklet'!D17</f>
        <v>11907363</v>
      </c>
      <c r="E12" s="79">
        <f>'7.sz. melléklet'!E20+'8.sz. melléklet'!D17</f>
        <v>12078311</v>
      </c>
      <c r="F12" s="79">
        <f>'7.sz. melléklet'!F20+'8.sz. melléklet'!E17</f>
        <v>12788227</v>
      </c>
      <c r="G12" s="76">
        <f t="shared" ref="G12:G19" si="0">F12/D12</f>
        <v>1.0739764127456264</v>
      </c>
    </row>
    <row r="13" spans="1:8" s="40" customFormat="1" ht="15" customHeight="1" x14ac:dyDescent="0.25">
      <c r="A13" s="77" t="s">
        <v>52</v>
      </c>
      <c r="B13" s="60" t="s">
        <v>130</v>
      </c>
      <c r="C13" s="60" t="s">
        <v>274</v>
      </c>
      <c r="D13" s="79">
        <f>'7.sz. melléklet'!D21+'8.sz. melléklet'!D18</f>
        <v>113724009</v>
      </c>
      <c r="E13" s="79">
        <f>'7.sz. melléklet'!E21+'8.sz. melléklet'!D18</f>
        <v>119519233</v>
      </c>
      <c r="F13" s="79">
        <f>'7.sz. melléklet'!F21+'8.sz. melléklet'!E18</f>
        <v>124660645</v>
      </c>
      <c r="G13" s="76">
        <f t="shared" si="0"/>
        <v>1.0961682242489359</v>
      </c>
    </row>
    <row r="14" spans="1:8" s="40" customFormat="1" ht="15" customHeight="1" x14ac:dyDescent="0.25">
      <c r="A14" s="77" t="s">
        <v>53</v>
      </c>
      <c r="B14" s="60" t="s">
        <v>396</v>
      </c>
      <c r="C14" s="60" t="s">
        <v>297</v>
      </c>
      <c r="D14" s="79">
        <f>'7.sz. melléklet'!D31</f>
        <v>3700000</v>
      </c>
      <c r="E14" s="79">
        <f>'7.sz. melléklet'!E31</f>
        <v>3700000</v>
      </c>
      <c r="F14" s="79">
        <f>'7.sz. melléklet'!F31</f>
        <v>3700000</v>
      </c>
      <c r="G14" s="76">
        <f t="shared" si="0"/>
        <v>1</v>
      </c>
    </row>
    <row r="15" spans="1:8" s="40" customFormat="1" ht="15" customHeight="1" x14ac:dyDescent="0.25">
      <c r="A15" s="77" t="s">
        <v>55</v>
      </c>
      <c r="B15" s="78" t="s">
        <v>463</v>
      </c>
      <c r="C15" s="336" t="s">
        <v>453</v>
      </c>
      <c r="D15" s="79">
        <f>'7.sz. melléklet'!D33</f>
        <v>880000</v>
      </c>
      <c r="E15" s="79">
        <f>'7.sz. melléklet'!E33</f>
        <v>4548774</v>
      </c>
      <c r="F15" s="79">
        <f>'7.sz. melléklet'!F33</f>
        <v>4548774</v>
      </c>
      <c r="G15" s="76">
        <f t="shared" si="0"/>
        <v>5.1690613636363638</v>
      </c>
    </row>
    <row r="16" spans="1:8" s="40" customFormat="1" ht="15" customHeight="1" x14ac:dyDescent="0.25">
      <c r="A16" s="77" t="s">
        <v>56</v>
      </c>
      <c r="B16" s="60" t="s">
        <v>400</v>
      </c>
      <c r="C16" s="60" t="s">
        <v>302</v>
      </c>
      <c r="D16" s="79">
        <f>'7.sz. melléklet'!D34</f>
        <v>15804432</v>
      </c>
      <c r="E16" s="79">
        <f>'7.sz. melléklet'!E34</f>
        <v>15804432</v>
      </c>
      <c r="F16" s="79">
        <f>'7.sz. melléklet'!F34</f>
        <v>19129000</v>
      </c>
      <c r="G16" s="76">
        <f t="shared" si="0"/>
        <v>1.2103566898196658</v>
      </c>
    </row>
    <row r="17" spans="1:7" s="40" customFormat="1" ht="15" customHeight="1" x14ac:dyDescent="0.25">
      <c r="A17" s="77" t="s">
        <v>78</v>
      </c>
      <c r="B17" s="60" t="s">
        <v>75</v>
      </c>
      <c r="C17" s="60" t="s">
        <v>303</v>
      </c>
      <c r="D17" s="79">
        <f>'7.sz. melléklet'!D35</f>
        <v>6975000</v>
      </c>
      <c r="E17" s="79">
        <f>'7.sz. melléklet'!E35</f>
        <v>7175000</v>
      </c>
      <c r="F17" s="79">
        <f>'7.sz. melléklet'!F35</f>
        <v>17182500</v>
      </c>
      <c r="G17" s="76">
        <f t="shared" si="0"/>
        <v>2.4634408602150537</v>
      </c>
    </row>
    <row r="18" spans="1:7" s="40" customFormat="1" ht="15" customHeight="1" x14ac:dyDescent="0.25">
      <c r="A18" s="810" t="s">
        <v>76</v>
      </c>
      <c r="B18" s="810"/>
      <c r="C18" s="316"/>
      <c r="D18" s="186">
        <f>SUM(D11:D17)</f>
        <v>203194136</v>
      </c>
      <c r="E18" s="186">
        <f>SUM(E11:E17)</f>
        <v>214113737</v>
      </c>
      <c r="F18" s="186">
        <f>SUM(F11:F17)</f>
        <v>234985453</v>
      </c>
      <c r="G18" s="261">
        <f t="shared" si="0"/>
        <v>1.1564578467953426</v>
      </c>
    </row>
    <row r="19" spans="1:7" s="40" customFormat="1" ht="15" customHeight="1" x14ac:dyDescent="0.25">
      <c r="A19" s="77" t="s">
        <v>87</v>
      </c>
      <c r="B19" s="60" t="s">
        <v>45</v>
      </c>
      <c r="C19" s="60" t="s">
        <v>483</v>
      </c>
      <c r="D19" s="79">
        <f>'7.sz. melléklet'!D36</f>
        <v>92341818</v>
      </c>
      <c r="E19" s="79">
        <f>'7.sz. melléklet'!E36</f>
        <v>139498598</v>
      </c>
      <c r="F19" s="79">
        <f>'7.sz. melléklet'!F36</f>
        <v>100164990</v>
      </c>
      <c r="G19" s="76">
        <f t="shared" si="0"/>
        <v>1.0847197095469789</v>
      </c>
    </row>
    <row r="20" spans="1:7" s="40" customFormat="1" ht="15" customHeight="1" x14ac:dyDescent="0.25">
      <c r="A20" s="52"/>
      <c r="B20" s="94" t="s">
        <v>77</v>
      </c>
      <c r="C20" s="94"/>
      <c r="D20" s="187"/>
      <c r="E20" s="187"/>
      <c r="F20" s="187"/>
      <c r="G20" s="95"/>
    </row>
    <row r="21" spans="1:7" s="40" customFormat="1" ht="15" customHeight="1" thickBot="1" x14ac:dyDescent="0.3">
      <c r="A21" s="96" t="s">
        <v>88</v>
      </c>
      <c r="B21" s="64" t="s">
        <v>79</v>
      </c>
      <c r="C21" s="64"/>
      <c r="D21" s="262">
        <v>22</v>
      </c>
      <c r="E21" s="262">
        <v>22</v>
      </c>
      <c r="F21" s="262">
        <v>22</v>
      </c>
      <c r="G21" s="65"/>
    </row>
    <row r="22" spans="1:7" ht="15" customHeight="1" thickTop="1" thickBot="1" x14ac:dyDescent="0.3">
      <c r="A22" s="830" t="s">
        <v>80</v>
      </c>
      <c r="B22" s="830"/>
      <c r="C22" s="287"/>
      <c r="D22" s="314">
        <f>SUM(D18:D19)</f>
        <v>295535954</v>
      </c>
      <c r="E22" s="314">
        <f>SUM(E18:E19)</f>
        <v>353612335</v>
      </c>
      <c r="F22" s="314">
        <f>SUM(F18:F19)</f>
        <v>335150443</v>
      </c>
      <c r="G22" s="315">
        <f>F22/D22</f>
        <v>1.134042875202927</v>
      </c>
    </row>
    <row r="23" spans="1:7" ht="15" customHeight="1" thickTop="1" x14ac:dyDescent="0.25"/>
  </sheetData>
  <sheetProtection selectLockedCells="1" selectUnlockedCells="1"/>
  <mergeCells count="5">
    <mergeCell ref="A18:B18"/>
    <mergeCell ref="A22:B22"/>
    <mergeCell ref="A10:G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8" width="9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491" t="s">
        <v>488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…./2017. (XI..)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19" t="s">
        <v>81</v>
      </c>
      <c r="B4" s="819"/>
      <c r="C4" s="819"/>
      <c r="D4" s="819"/>
      <c r="E4" s="819"/>
      <c r="F4" s="819"/>
      <c r="G4" s="819"/>
      <c r="H4" s="819"/>
    </row>
    <row r="5" spans="1:8" s="40" customFormat="1" ht="15" customHeight="1" x14ac:dyDescent="0.25">
      <c r="A5" s="819" t="s">
        <v>517</v>
      </c>
      <c r="B5" s="819"/>
      <c r="C5" s="819"/>
      <c r="D5" s="819"/>
      <c r="E5" s="819"/>
      <c r="F5" s="819"/>
      <c r="G5" s="819"/>
      <c r="H5" s="819"/>
    </row>
    <row r="6" spans="1:8" s="40" customFormat="1" ht="15" customHeight="1" x14ac:dyDescent="0.25">
      <c r="A6" s="43"/>
      <c r="B6" s="43"/>
      <c r="C6" s="43"/>
      <c r="D6" s="43"/>
      <c r="E6" s="43"/>
      <c r="F6" s="43"/>
    </row>
    <row r="7" spans="1:8" s="40" customFormat="1" ht="15" customHeight="1" thickBot="1" x14ac:dyDescent="0.25">
      <c r="A7" s="42"/>
      <c r="B7" s="42"/>
      <c r="C7" s="42"/>
      <c r="D7" s="97"/>
      <c r="E7" s="97"/>
      <c r="F7" s="97"/>
      <c r="G7" s="6" t="s">
        <v>233</v>
      </c>
    </row>
    <row r="8" spans="1:8" s="40" customFormat="1" ht="34.200000000000003" thickTop="1" x14ac:dyDescent="0.25">
      <c r="A8" s="7" t="s">
        <v>1</v>
      </c>
      <c r="B8" s="8" t="s">
        <v>2</v>
      </c>
      <c r="C8" s="9" t="s">
        <v>262</v>
      </c>
      <c r="D8" s="9" t="s">
        <v>568</v>
      </c>
      <c r="E8" s="9" t="s">
        <v>712</v>
      </c>
      <c r="F8" s="9" t="s">
        <v>676</v>
      </c>
      <c r="G8" s="10" t="s">
        <v>550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04" t="s">
        <v>9</v>
      </c>
    </row>
    <row r="10" spans="1:8" s="40" customFormat="1" ht="15" customHeight="1" thickTop="1" x14ac:dyDescent="0.25">
      <c r="A10" s="52" t="s">
        <v>13</v>
      </c>
      <c r="B10" s="45" t="s">
        <v>324</v>
      </c>
      <c r="C10" s="45" t="s">
        <v>325</v>
      </c>
      <c r="D10" s="46">
        <f>'7.sz. melléklet'!D44</f>
        <v>7550000</v>
      </c>
      <c r="E10" s="46">
        <f>'7.sz. melléklet'!E44</f>
        <v>49213055</v>
      </c>
      <c r="F10" s="46">
        <f>'7.sz. melléklet'!F44</f>
        <v>11905007</v>
      </c>
      <c r="G10" s="20">
        <f>F10/D10</f>
        <v>1.576822119205298</v>
      </c>
    </row>
    <row r="11" spans="1:8" s="40" customFormat="1" ht="15" customHeight="1" x14ac:dyDescent="0.25">
      <c r="A11" s="270" t="s">
        <v>14</v>
      </c>
      <c r="B11" s="317" t="s">
        <v>224</v>
      </c>
      <c r="C11" s="317" t="s">
        <v>305</v>
      </c>
      <c r="D11" s="318">
        <f>'7.sz. melléklet'!D37+'8.sz. melléklet'!D26</f>
        <v>117503000</v>
      </c>
      <c r="E11" s="318">
        <f>'7.sz. melléklet'!E37+'8.sz. melléklet'!E26</f>
        <v>126065339</v>
      </c>
      <c r="F11" s="318">
        <f>'7.sz. melléklet'!F37+'8.sz. melléklet'!F26</f>
        <v>109443387</v>
      </c>
      <c r="G11" s="20">
        <f>F11/D11</f>
        <v>0.93140930018808032</v>
      </c>
      <c r="H11" s="172"/>
    </row>
    <row r="12" spans="1:8" s="40" customFormat="1" ht="15" customHeight="1" x14ac:dyDescent="0.25">
      <c r="A12" s="77" t="s">
        <v>52</v>
      </c>
      <c r="B12" s="319" t="s">
        <v>141</v>
      </c>
      <c r="C12" s="319" t="s">
        <v>332</v>
      </c>
      <c r="D12" s="320">
        <f>'7.sz. melléklet'!D47</f>
        <v>300000</v>
      </c>
      <c r="E12" s="320">
        <f>'7.sz. melléklet'!E47</f>
        <v>300000</v>
      </c>
      <c r="F12" s="320">
        <f>'7.sz. melléklet'!F47</f>
        <v>300000</v>
      </c>
      <c r="G12" s="20">
        <f>F12/D12</f>
        <v>1</v>
      </c>
    </row>
    <row r="13" spans="1:8" s="40" customFormat="1" ht="15" customHeight="1" thickBot="1" x14ac:dyDescent="0.3">
      <c r="A13" s="34" t="s">
        <v>53</v>
      </c>
      <c r="B13" s="45" t="s">
        <v>46</v>
      </c>
      <c r="C13" s="78"/>
      <c r="D13" s="342"/>
      <c r="E13" s="342"/>
      <c r="F13" s="342"/>
      <c r="G13" s="343"/>
    </row>
    <row r="14" spans="1:8" s="40" customFormat="1" ht="15" customHeight="1" thickTop="1" thickBot="1" x14ac:dyDescent="0.3">
      <c r="A14" s="830" t="s">
        <v>84</v>
      </c>
      <c r="B14" s="830"/>
      <c r="C14" s="271"/>
      <c r="D14" s="66">
        <f>SUM(D10:D13)</f>
        <v>125353000</v>
      </c>
      <c r="E14" s="66">
        <f>SUM(E10:E13)</f>
        <v>175578394</v>
      </c>
      <c r="F14" s="66">
        <f>SUM(F10:F13)</f>
        <v>121648394</v>
      </c>
      <c r="G14" s="93">
        <f>F14/D14</f>
        <v>0.97044661077118222</v>
      </c>
    </row>
    <row r="15" spans="1:8" ht="13.8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75" workbookViewId="0"/>
  </sheetViews>
  <sheetFormatPr defaultRowHeight="13.2" x14ac:dyDescent="0.25"/>
  <cols>
    <col min="1" max="1" width="5.109375" customWidth="1"/>
    <col min="2" max="2" width="35.33203125" customWidth="1"/>
    <col min="3" max="5" width="10.109375" bestFit="1" customWidth="1"/>
    <col min="6" max="6" width="8.33203125" customWidth="1"/>
    <col min="7" max="9" width="10.109375" bestFit="1" customWidth="1"/>
    <col min="10" max="10" width="8.33203125" customWidth="1"/>
    <col min="11" max="12" width="8.109375" customWidth="1"/>
    <col min="13" max="14" width="7.6640625" customWidth="1"/>
  </cols>
  <sheetData>
    <row r="1" spans="1:14" s="43" customFormat="1" ht="12" x14ac:dyDescent="0.25">
      <c r="B1" s="58"/>
      <c r="C1" s="58"/>
      <c r="D1" s="571"/>
      <c r="E1" s="694"/>
      <c r="F1" s="58"/>
      <c r="L1" s="41" t="s">
        <v>489</v>
      </c>
    </row>
    <row r="2" spans="1:14" s="43" customFormat="1" ht="12" x14ac:dyDescent="0.25">
      <c r="A2" s="3"/>
      <c r="B2" s="3"/>
      <c r="C2" s="3"/>
      <c r="D2" s="3"/>
      <c r="E2" s="3"/>
      <c r="F2" s="3"/>
      <c r="L2" s="2" t="str">
        <f>'1.sz. melléklet'!H2</f>
        <v>az …./2017. (XI..) önkormányzati rendelethez</v>
      </c>
    </row>
    <row r="3" spans="1:14" s="43" customFormat="1" ht="6.75" customHeight="1" x14ac:dyDescent="0.25">
      <c r="A3" s="42"/>
    </row>
    <row r="4" spans="1:14" s="43" customFormat="1" ht="12" x14ac:dyDescent="0.25">
      <c r="A4" s="819" t="s">
        <v>650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</row>
    <row r="5" spans="1:14" s="43" customFormat="1" ht="12.6" thickBot="1" x14ac:dyDescent="0.25">
      <c r="L5" s="6" t="s">
        <v>233</v>
      </c>
      <c r="N5" s="6"/>
    </row>
    <row r="6" spans="1:14" s="43" customFormat="1" ht="31.2" thickTop="1" x14ac:dyDescent="0.25">
      <c r="A6" s="392" t="s">
        <v>85</v>
      </c>
      <c r="B6" s="393" t="s">
        <v>86</v>
      </c>
      <c r="C6" s="394" t="s">
        <v>651</v>
      </c>
      <c r="D6" s="759" t="s">
        <v>652</v>
      </c>
      <c r="E6" s="395" t="s">
        <v>652</v>
      </c>
      <c r="F6" s="484" t="s">
        <v>550</v>
      </c>
      <c r="G6" s="397" t="s">
        <v>653</v>
      </c>
      <c r="H6" s="397" t="s">
        <v>654</v>
      </c>
      <c r="I6" s="397" t="s">
        <v>654</v>
      </c>
      <c r="J6" s="484" t="s">
        <v>550</v>
      </c>
      <c r="K6" s="398" t="s">
        <v>229</v>
      </c>
      <c r="L6" s="396" t="s">
        <v>230</v>
      </c>
    </row>
    <row r="7" spans="1:14" s="43" customFormat="1" ht="12.6" thickBot="1" x14ac:dyDescent="0.3">
      <c r="A7" s="399" t="s">
        <v>3</v>
      </c>
      <c r="B7" s="400" t="s">
        <v>4</v>
      </c>
      <c r="C7" s="401" t="s">
        <v>5</v>
      </c>
      <c r="D7" s="760" t="s">
        <v>6</v>
      </c>
      <c r="E7" s="582" t="s">
        <v>7</v>
      </c>
      <c r="F7" s="402" t="s">
        <v>8</v>
      </c>
      <c r="G7" s="403" t="s">
        <v>9</v>
      </c>
      <c r="H7" s="400" t="s">
        <v>65</v>
      </c>
      <c r="I7" s="400" t="s">
        <v>11</v>
      </c>
      <c r="J7" s="404" t="s">
        <v>192</v>
      </c>
      <c r="K7" s="405" t="s">
        <v>193</v>
      </c>
      <c r="L7" s="406" t="s">
        <v>194</v>
      </c>
    </row>
    <row r="8" spans="1:14" s="43" customFormat="1" ht="21" thickTop="1" x14ac:dyDescent="0.25">
      <c r="A8" s="105" t="s">
        <v>13</v>
      </c>
      <c r="B8" s="106" t="s">
        <v>418</v>
      </c>
      <c r="C8" s="114">
        <v>2212815</v>
      </c>
      <c r="D8" s="114">
        <v>2212815</v>
      </c>
      <c r="E8" s="114">
        <v>4685815</v>
      </c>
      <c r="F8" s="407">
        <f>E8/C8</f>
        <v>2.1175809997672648</v>
      </c>
      <c r="G8" s="107">
        <v>48483617</v>
      </c>
      <c r="H8" s="107">
        <v>50007617</v>
      </c>
      <c r="I8" s="107">
        <v>36727112</v>
      </c>
      <c r="J8" s="633">
        <f>I8/G8</f>
        <v>0.7575159254310585</v>
      </c>
      <c r="K8" s="206" t="s">
        <v>231</v>
      </c>
      <c r="L8" s="207"/>
    </row>
    <row r="9" spans="1:14" s="43" customFormat="1" ht="12" x14ac:dyDescent="0.25">
      <c r="A9" s="108" t="s">
        <v>14</v>
      </c>
      <c r="B9" s="115" t="s">
        <v>443</v>
      </c>
      <c r="C9" s="110">
        <v>127000</v>
      </c>
      <c r="D9" s="110">
        <v>127000</v>
      </c>
      <c r="E9" s="110">
        <v>127000</v>
      </c>
      <c r="F9" s="408">
        <f t="shared" ref="F9:F12" si="0">E9/C9</f>
        <v>1</v>
      </c>
      <c r="G9" s="110">
        <v>3023783</v>
      </c>
      <c r="H9" s="110">
        <v>3023783</v>
      </c>
      <c r="I9" s="110">
        <v>3023788</v>
      </c>
      <c r="J9" s="634">
        <f t="shared" ref="J9:J15" si="1">I9/G9</f>
        <v>1.0000016535578116</v>
      </c>
      <c r="K9" s="208" t="s">
        <v>231</v>
      </c>
      <c r="L9" s="209"/>
    </row>
    <row r="10" spans="1:14" s="43" customFormat="1" ht="20.399999999999999" x14ac:dyDescent="0.25">
      <c r="A10" s="108" t="s">
        <v>52</v>
      </c>
      <c r="B10" s="325" t="s">
        <v>416</v>
      </c>
      <c r="C10" s="110">
        <v>18421000</v>
      </c>
      <c r="D10" s="110">
        <v>18421000</v>
      </c>
      <c r="E10" s="110">
        <v>18421000</v>
      </c>
      <c r="F10" s="408">
        <f t="shared" si="0"/>
        <v>1</v>
      </c>
      <c r="G10" s="110">
        <v>58328000</v>
      </c>
      <c r="H10" s="110">
        <v>26728000</v>
      </c>
      <c r="I10" s="110">
        <v>13015000</v>
      </c>
      <c r="J10" s="634">
        <f t="shared" si="1"/>
        <v>0.2231346865999177</v>
      </c>
      <c r="K10" s="208" t="s">
        <v>231</v>
      </c>
      <c r="L10" s="209"/>
    </row>
    <row r="11" spans="1:14" s="43" customFormat="1" ht="12" x14ac:dyDescent="0.25">
      <c r="A11" s="108" t="s">
        <v>53</v>
      </c>
      <c r="B11" s="325" t="s">
        <v>419</v>
      </c>
      <c r="C11" s="110">
        <v>1905000</v>
      </c>
      <c r="D11" s="110">
        <v>1905000</v>
      </c>
      <c r="E11" s="110">
        <v>5095652</v>
      </c>
      <c r="F11" s="408">
        <f t="shared" si="0"/>
        <v>2.6748829396325458</v>
      </c>
      <c r="G11" s="110">
        <v>11638749</v>
      </c>
      <c r="H11" s="110">
        <v>11638749</v>
      </c>
      <c r="I11" s="110">
        <v>11746564</v>
      </c>
      <c r="J11" s="634">
        <f t="shared" si="1"/>
        <v>1.0092634526270823</v>
      </c>
      <c r="K11" s="208" t="s">
        <v>231</v>
      </c>
      <c r="L11" s="209"/>
    </row>
    <row r="12" spans="1:14" s="43" customFormat="1" ht="20.399999999999999" x14ac:dyDescent="0.25">
      <c r="A12" s="108" t="s">
        <v>55</v>
      </c>
      <c r="B12" s="109" t="s">
        <v>423</v>
      </c>
      <c r="C12" s="110">
        <v>86601189</v>
      </c>
      <c r="D12" s="110">
        <v>88716314</v>
      </c>
      <c r="E12" s="110">
        <v>97844262</v>
      </c>
      <c r="F12" s="408">
        <f t="shared" si="0"/>
        <v>1.1298258503125171</v>
      </c>
      <c r="G12" s="110">
        <v>3109046</v>
      </c>
      <c r="H12" s="110">
        <v>7002037</v>
      </c>
      <c r="I12" s="110">
        <v>7018529</v>
      </c>
      <c r="J12" s="634">
        <f t="shared" si="1"/>
        <v>2.2574542158591413</v>
      </c>
      <c r="K12" s="208" t="s">
        <v>231</v>
      </c>
      <c r="L12" s="209"/>
    </row>
    <row r="13" spans="1:14" s="43" customFormat="1" ht="12" x14ac:dyDescent="0.25">
      <c r="A13" s="108" t="s">
        <v>56</v>
      </c>
      <c r="B13" s="109" t="s">
        <v>424</v>
      </c>
      <c r="C13" s="642"/>
      <c r="D13" s="642"/>
      <c r="E13" s="642"/>
      <c r="F13" s="643"/>
      <c r="G13" s="110">
        <v>13068432</v>
      </c>
      <c r="H13" s="110">
        <v>13068432</v>
      </c>
      <c r="I13" s="110">
        <v>15600000</v>
      </c>
      <c r="J13" s="634">
        <f t="shared" si="1"/>
        <v>1.1937162775151602</v>
      </c>
      <c r="K13" s="208" t="s">
        <v>231</v>
      </c>
      <c r="L13" s="209"/>
    </row>
    <row r="14" spans="1:14" s="43" customFormat="1" ht="12.75" customHeight="1" x14ac:dyDescent="0.25">
      <c r="A14" s="108" t="s">
        <v>58</v>
      </c>
      <c r="B14" s="109" t="s">
        <v>426</v>
      </c>
      <c r="C14" s="642"/>
      <c r="D14" s="642"/>
      <c r="E14" s="642"/>
      <c r="F14" s="644"/>
      <c r="G14" s="110">
        <v>270000</v>
      </c>
      <c r="H14" s="110">
        <v>270000</v>
      </c>
      <c r="I14" s="110">
        <v>270000</v>
      </c>
      <c r="J14" s="634">
        <f t="shared" si="1"/>
        <v>1</v>
      </c>
      <c r="K14" s="208" t="s">
        <v>231</v>
      </c>
      <c r="L14" s="209"/>
    </row>
    <row r="15" spans="1:14" s="43" customFormat="1" ht="12.75" customHeight="1" x14ac:dyDescent="0.25">
      <c r="A15" s="108" t="s">
        <v>78</v>
      </c>
      <c r="B15" s="109" t="s">
        <v>427</v>
      </c>
      <c r="C15" s="642"/>
      <c r="D15" s="642"/>
      <c r="E15" s="642"/>
      <c r="F15" s="644"/>
      <c r="G15" s="110">
        <v>978000</v>
      </c>
      <c r="H15" s="110">
        <v>978000</v>
      </c>
      <c r="I15" s="110">
        <v>1048000</v>
      </c>
      <c r="J15" s="634">
        <f t="shared" si="1"/>
        <v>1.0715746421267893</v>
      </c>
      <c r="K15" s="208" t="s">
        <v>231</v>
      </c>
      <c r="L15" s="209"/>
    </row>
    <row r="16" spans="1:14" s="43" customFormat="1" ht="12.75" customHeight="1" x14ac:dyDescent="0.25">
      <c r="A16" s="108" t="s">
        <v>87</v>
      </c>
      <c r="B16" s="109" t="s">
        <v>421</v>
      </c>
      <c r="C16" s="110">
        <v>0</v>
      </c>
      <c r="D16" s="110">
        <v>67871187</v>
      </c>
      <c r="E16" s="110">
        <v>67871187</v>
      </c>
      <c r="F16" s="266"/>
      <c r="G16" s="110"/>
      <c r="H16" s="110">
        <v>34667230</v>
      </c>
      <c r="I16" s="110">
        <v>34741230</v>
      </c>
      <c r="J16" s="634"/>
      <c r="K16" s="208"/>
      <c r="L16" s="209" t="s">
        <v>231</v>
      </c>
    </row>
    <row r="17" spans="1:12" s="43" customFormat="1" ht="12" x14ac:dyDescent="0.25">
      <c r="A17" s="108" t="s">
        <v>88</v>
      </c>
      <c r="B17" s="115" t="s">
        <v>479</v>
      </c>
      <c r="C17" s="110">
        <v>91156</v>
      </c>
      <c r="D17" s="110">
        <v>643804</v>
      </c>
      <c r="E17" s="110">
        <v>643804</v>
      </c>
      <c r="F17" s="266">
        <f>E17/C17</f>
        <v>7.0626618105226209</v>
      </c>
      <c r="G17" s="110">
        <v>270838</v>
      </c>
      <c r="H17" s="110">
        <v>823486</v>
      </c>
      <c r="I17" s="110">
        <v>823487</v>
      </c>
      <c r="J17" s="634">
        <f t="shared" ref="J17:J18" si="2">I17/G17</f>
        <v>3.0405149942031766</v>
      </c>
      <c r="K17" s="208" t="s">
        <v>231</v>
      </c>
      <c r="L17" s="209"/>
    </row>
    <row r="18" spans="1:12" s="43" customFormat="1" ht="12" x14ac:dyDescent="0.25">
      <c r="A18" s="108" t="s">
        <v>89</v>
      </c>
      <c r="B18" s="325" t="s">
        <v>412</v>
      </c>
      <c r="C18" s="642"/>
      <c r="D18" s="642"/>
      <c r="E18" s="642"/>
      <c r="F18" s="645"/>
      <c r="G18" s="110">
        <v>38500000</v>
      </c>
      <c r="H18" s="110">
        <v>38500000</v>
      </c>
      <c r="I18" s="110">
        <v>18500000</v>
      </c>
      <c r="J18" s="634">
        <f t="shared" si="2"/>
        <v>0.48051948051948051</v>
      </c>
      <c r="K18" s="208" t="s">
        <v>231</v>
      </c>
      <c r="L18" s="209"/>
    </row>
    <row r="19" spans="1:12" s="43" customFormat="1" ht="20.399999999999999" x14ac:dyDescent="0.25">
      <c r="A19" s="108" t="s">
        <v>90</v>
      </c>
      <c r="B19" s="325" t="s">
        <v>420</v>
      </c>
      <c r="C19" s="110">
        <v>0</v>
      </c>
      <c r="D19" s="110">
        <v>33925347</v>
      </c>
      <c r="E19" s="110">
        <v>33925347</v>
      </c>
      <c r="F19" s="408"/>
      <c r="G19" s="110">
        <v>0</v>
      </c>
      <c r="H19" s="110">
        <v>47114119</v>
      </c>
      <c r="I19" s="110">
        <v>47114119</v>
      </c>
      <c r="J19" s="634"/>
      <c r="K19" s="208"/>
      <c r="L19" s="209" t="s">
        <v>231</v>
      </c>
    </row>
    <row r="20" spans="1:12" s="43" customFormat="1" ht="20.399999999999999" x14ac:dyDescent="0.25">
      <c r="A20" s="108" t="s">
        <v>91</v>
      </c>
      <c r="B20" s="325" t="s">
        <v>411</v>
      </c>
      <c r="C20" s="642"/>
      <c r="D20" s="642"/>
      <c r="E20" s="642"/>
      <c r="F20" s="645"/>
      <c r="G20" s="110">
        <v>2540000</v>
      </c>
      <c r="H20" s="110">
        <v>2540000</v>
      </c>
      <c r="I20" s="110">
        <v>2540000</v>
      </c>
      <c r="J20" s="634">
        <f>I20/G20</f>
        <v>1</v>
      </c>
      <c r="K20" s="208" t="s">
        <v>231</v>
      </c>
      <c r="L20" s="209"/>
    </row>
    <row r="21" spans="1:12" s="43" customFormat="1" ht="12.75" customHeight="1" x14ac:dyDescent="0.25">
      <c r="A21" s="108" t="s">
        <v>92</v>
      </c>
      <c r="B21" s="325" t="s">
        <v>410</v>
      </c>
      <c r="C21" s="409">
        <v>7620000</v>
      </c>
      <c r="D21" s="409">
        <v>11620400</v>
      </c>
      <c r="E21" s="409">
        <v>11620400</v>
      </c>
      <c r="F21" s="408">
        <f>E21/C21</f>
        <v>1.52498687664042</v>
      </c>
      <c r="G21" s="764">
        <v>0</v>
      </c>
      <c r="H21" s="110">
        <v>0</v>
      </c>
      <c r="I21" s="110">
        <v>8977500</v>
      </c>
      <c r="J21" s="634"/>
      <c r="K21" s="208" t="s">
        <v>231</v>
      </c>
      <c r="L21" s="209"/>
    </row>
    <row r="22" spans="1:12" s="43" customFormat="1" ht="12.75" customHeight="1" x14ac:dyDescent="0.25">
      <c r="A22" s="108" t="s">
        <v>93</v>
      </c>
      <c r="B22" s="109" t="s">
        <v>422</v>
      </c>
      <c r="C22" s="642"/>
      <c r="D22" s="642"/>
      <c r="E22" s="642"/>
      <c r="F22" s="644"/>
      <c r="G22" s="110">
        <v>4890000</v>
      </c>
      <c r="H22" s="110">
        <v>4890000</v>
      </c>
      <c r="I22" s="110">
        <v>4890000</v>
      </c>
      <c r="J22" s="634">
        <f t="shared" ref="J22:J26" si="3">I22/G22</f>
        <v>1</v>
      </c>
      <c r="K22" s="208" t="s">
        <v>231</v>
      </c>
      <c r="L22" s="209"/>
    </row>
    <row r="23" spans="1:12" s="43" customFormat="1" ht="12.75" customHeight="1" x14ac:dyDescent="0.25">
      <c r="A23" s="108" t="s">
        <v>94</v>
      </c>
      <c r="B23" s="325" t="s">
        <v>417</v>
      </c>
      <c r="C23" s="642"/>
      <c r="D23" s="642"/>
      <c r="E23" s="642"/>
      <c r="F23" s="644"/>
      <c r="G23" s="110">
        <v>26611217</v>
      </c>
      <c r="H23" s="110">
        <v>26611217</v>
      </c>
      <c r="I23" s="110">
        <v>28896951</v>
      </c>
      <c r="J23" s="634">
        <f t="shared" si="3"/>
        <v>1.085893628991113</v>
      </c>
      <c r="K23" s="208" t="s">
        <v>231</v>
      </c>
      <c r="L23" s="209"/>
    </row>
    <row r="24" spans="1:12" s="43" customFormat="1" ht="20.399999999999999" x14ac:dyDescent="0.25">
      <c r="A24" s="108" t="s">
        <v>95</v>
      </c>
      <c r="B24" s="325" t="s">
        <v>655</v>
      </c>
      <c r="C24" s="642"/>
      <c r="D24" s="642"/>
      <c r="E24" s="642"/>
      <c r="F24" s="644"/>
      <c r="G24" s="110">
        <v>9372240</v>
      </c>
      <c r="H24" s="110">
        <v>9372240</v>
      </c>
      <c r="I24" s="110">
        <v>9492240</v>
      </c>
      <c r="J24" s="634">
        <f t="shared" si="3"/>
        <v>1.0128037694297201</v>
      </c>
      <c r="K24" s="208" t="s">
        <v>231</v>
      </c>
      <c r="L24" s="209"/>
    </row>
    <row r="25" spans="1:12" s="43" customFormat="1" ht="12.75" customHeight="1" x14ac:dyDescent="0.25">
      <c r="A25" s="108" t="s">
        <v>96</v>
      </c>
      <c r="B25" s="109" t="s">
        <v>430</v>
      </c>
      <c r="C25" s="642"/>
      <c r="D25" s="642"/>
      <c r="E25" s="642"/>
      <c r="F25" s="644"/>
      <c r="G25" s="110">
        <v>730000</v>
      </c>
      <c r="H25" s="110">
        <v>730000</v>
      </c>
      <c r="I25" s="110">
        <v>730000</v>
      </c>
      <c r="J25" s="634">
        <f t="shared" si="3"/>
        <v>1</v>
      </c>
      <c r="K25" s="208" t="s">
        <v>231</v>
      </c>
      <c r="L25" s="209"/>
    </row>
    <row r="26" spans="1:12" s="43" customFormat="1" ht="12.75" customHeight="1" thickBot="1" x14ac:dyDescent="0.3">
      <c r="A26" s="410" t="s">
        <v>97</v>
      </c>
      <c r="B26" s="411" t="s">
        <v>431</v>
      </c>
      <c r="C26" s="647"/>
      <c r="D26" s="647"/>
      <c r="E26" s="647"/>
      <c r="F26" s="648"/>
      <c r="G26" s="117">
        <v>900000</v>
      </c>
      <c r="H26" s="117">
        <v>900000</v>
      </c>
      <c r="I26" s="117">
        <v>900000</v>
      </c>
      <c r="J26" s="635">
        <f t="shared" si="3"/>
        <v>1</v>
      </c>
      <c r="K26" s="382" t="s">
        <v>231</v>
      </c>
      <c r="L26" s="412"/>
    </row>
    <row r="27" spans="1:12" s="43" customFormat="1" ht="6.75" customHeight="1" thickTop="1" x14ac:dyDescent="0.25">
      <c r="A27" s="101"/>
      <c r="B27" s="413"/>
      <c r="C27" s="414"/>
      <c r="D27" s="414"/>
      <c r="E27" s="414"/>
      <c r="F27" s="415"/>
      <c r="G27" s="414"/>
      <c r="H27" s="414"/>
      <c r="I27" s="414"/>
      <c r="J27" s="636"/>
      <c r="K27" s="416"/>
      <c r="L27" s="416"/>
    </row>
    <row r="28" spans="1:12" s="43" customFormat="1" ht="6.75" customHeight="1" thickBot="1" x14ac:dyDescent="0.3">
      <c r="A28" s="347"/>
      <c r="B28" s="417"/>
      <c r="C28" s="418"/>
      <c r="D28" s="418"/>
      <c r="E28" s="418"/>
      <c r="F28" s="111"/>
      <c r="G28" s="418"/>
      <c r="H28" s="418"/>
      <c r="I28" s="418"/>
      <c r="J28" s="637"/>
      <c r="K28" s="419"/>
      <c r="L28" s="419"/>
    </row>
    <row r="29" spans="1:12" s="43" customFormat="1" ht="12.6" thickTop="1" x14ac:dyDescent="0.25">
      <c r="A29" s="112" t="s">
        <v>98</v>
      </c>
      <c r="B29" s="113" t="s">
        <v>433</v>
      </c>
      <c r="C29" s="649"/>
      <c r="D29" s="649"/>
      <c r="E29" s="649"/>
      <c r="F29" s="650"/>
      <c r="G29" s="114">
        <v>874000</v>
      </c>
      <c r="H29" s="114">
        <v>874000</v>
      </c>
      <c r="I29" s="114">
        <v>874000</v>
      </c>
      <c r="J29" s="638">
        <f t="shared" ref="J29:J47" si="4">I29/G29</f>
        <v>1</v>
      </c>
      <c r="K29" s="212" t="s">
        <v>231</v>
      </c>
      <c r="L29" s="213"/>
    </row>
    <row r="30" spans="1:12" s="43" customFormat="1" ht="12.75" customHeight="1" x14ac:dyDescent="0.25">
      <c r="A30" s="108" t="s">
        <v>99</v>
      </c>
      <c r="B30" s="109" t="s">
        <v>434</v>
      </c>
      <c r="C30" s="110">
        <v>561591</v>
      </c>
      <c r="D30" s="110">
        <v>561591</v>
      </c>
      <c r="E30" s="110">
        <v>561591</v>
      </c>
      <c r="F30" s="408">
        <f>E30/C30</f>
        <v>1</v>
      </c>
      <c r="G30" s="110">
        <v>2552000</v>
      </c>
      <c r="H30" s="110">
        <v>2552000</v>
      </c>
      <c r="I30" s="110">
        <v>2552000</v>
      </c>
      <c r="J30" s="634">
        <f t="shared" si="4"/>
        <v>1</v>
      </c>
      <c r="K30" s="208" t="s">
        <v>231</v>
      </c>
      <c r="L30" s="209"/>
    </row>
    <row r="31" spans="1:12" s="43" customFormat="1" ht="12.75" customHeight="1" x14ac:dyDescent="0.25">
      <c r="A31" s="108" t="s">
        <v>100</v>
      </c>
      <c r="B31" s="109" t="s">
        <v>432</v>
      </c>
      <c r="C31" s="642"/>
      <c r="D31" s="642"/>
      <c r="E31" s="642"/>
      <c r="F31" s="644"/>
      <c r="G31" s="110">
        <v>150000</v>
      </c>
      <c r="H31" s="110">
        <v>150000</v>
      </c>
      <c r="I31" s="110">
        <v>150000</v>
      </c>
      <c r="J31" s="634">
        <f t="shared" si="4"/>
        <v>1</v>
      </c>
      <c r="K31" s="208" t="s">
        <v>231</v>
      </c>
      <c r="L31" s="209"/>
    </row>
    <row r="32" spans="1:12" s="43" customFormat="1" ht="12.75" customHeight="1" x14ac:dyDescent="0.25">
      <c r="A32" s="108" t="s">
        <v>101</v>
      </c>
      <c r="B32" s="115" t="s">
        <v>441</v>
      </c>
      <c r="C32" s="642"/>
      <c r="D32" s="642"/>
      <c r="E32" s="642"/>
      <c r="F32" s="644"/>
      <c r="G32" s="110">
        <v>1327000</v>
      </c>
      <c r="H32" s="110">
        <v>1327000</v>
      </c>
      <c r="I32" s="110">
        <v>1327000</v>
      </c>
      <c r="J32" s="634">
        <f t="shared" si="4"/>
        <v>1</v>
      </c>
      <c r="K32" s="208" t="s">
        <v>231</v>
      </c>
      <c r="L32" s="209"/>
    </row>
    <row r="33" spans="1:12" s="43" customFormat="1" ht="12.75" customHeight="1" x14ac:dyDescent="0.25">
      <c r="A33" s="108" t="s">
        <v>102</v>
      </c>
      <c r="B33" s="421" t="s">
        <v>442</v>
      </c>
      <c r="C33" s="327">
        <v>43120000</v>
      </c>
      <c r="D33" s="327">
        <v>43120000</v>
      </c>
      <c r="E33" s="327">
        <v>55720000</v>
      </c>
      <c r="F33" s="420">
        <f t="shared" ref="F33:F34" si="5">E33/C33</f>
        <v>1.2922077922077921</v>
      </c>
      <c r="G33" s="327">
        <v>48075894</v>
      </c>
      <c r="H33" s="327">
        <v>53075894</v>
      </c>
      <c r="I33" s="327">
        <v>56422084</v>
      </c>
      <c r="J33" s="634">
        <f t="shared" si="4"/>
        <v>1.1736044679689159</v>
      </c>
      <c r="K33" s="208"/>
      <c r="L33" s="209" t="s">
        <v>231</v>
      </c>
    </row>
    <row r="34" spans="1:12" s="43" customFormat="1" ht="12.75" customHeight="1" x14ac:dyDescent="0.25">
      <c r="A34" s="108" t="s">
        <v>103</v>
      </c>
      <c r="B34" s="326" t="s">
        <v>413</v>
      </c>
      <c r="C34" s="114">
        <v>889000</v>
      </c>
      <c r="D34" s="114">
        <v>889000</v>
      </c>
      <c r="E34" s="114">
        <v>1122000</v>
      </c>
      <c r="F34" s="420">
        <f t="shared" si="5"/>
        <v>1.2620922384701911</v>
      </c>
      <c r="G34" s="114">
        <v>500000</v>
      </c>
      <c r="H34" s="114">
        <v>500000</v>
      </c>
      <c r="I34" s="114">
        <v>500000</v>
      </c>
      <c r="J34" s="634">
        <f t="shared" si="4"/>
        <v>1</v>
      </c>
      <c r="K34" s="212"/>
      <c r="L34" s="213" t="s">
        <v>231</v>
      </c>
    </row>
    <row r="35" spans="1:12" s="43" customFormat="1" ht="12.75" customHeight="1" x14ac:dyDescent="0.25">
      <c r="A35" s="108" t="s">
        <v>104</v>
      </c>
      <c r="B35" s="421" t="s">
        <v>439</v>
      </c>
      <c r="C35" s="651"/>
      <c r="D35" s="651"/>
      <c r="E35" s="651"/>
      <c r="F35" s="652"/>
      <c r="G35" s="327">
        <v>810240</v>
      </c>
      <c r="H35" s="327">
        <v>810240</v>
      </c>
      <c r="I35" s="327">
        <v>802492</v>
      </c>
      <c r="J35" s="634">
        <f t="shared" si="4"/>
        <v>0.99043740126382307</v>
      </c>
      <c r="K35" s="208" t="s">
        <v>231</v>
      </c>
      <c r="L35" s="209"/>
    </row>
    <row r="36" spans="1:12" s="43" customFormat="1" ht="20.399999999999999" x14ac:dyDescent="0.25">
      <c r="A36" s="108" t="s">
        <v>105</v>
      </c>
      <c r="B36" s="116" t="s">
        <v>440</v>
      </c>
      <c r="C36" s="114">
        <v>140000</v>
      </c>
      <c r="D36" s="114">
        <v>140000</v>
      </c>
      <c r="E36" s="114">
        <v>140000</v>
      </c>
      <c r="F36" s="422">
        <f t="shared" ref="F36:F37" si="6">E36/C36</f>
        <v>1</v>
      </c>
      <c r="G36" s="114">
        <v>18280789</v>
      </c>
      <c r="H36" s="114">
        <v>18280789</v>
      </c>
      <c r="I36" s="114">
        <v>11929945</v>
      </c>
      <c r="J36" s="634">
        <f t="shared" si="4"/>
        <v>0.65259464457469529</v>
      </c>
      <c r="K36" s="208" t="s">
        <v>231</v>
      </c>
      <c r="L36" s="213"/>
    </row>
    <row r="37" spans="1:12" s="43" customFormat="1" ht="12" x14ac:dyDescent="0.25">
      <c r="A37" s="108" t="s">
        <v>106</v>
      </c>
      <c r="B37" s="113" t="s">
        <v>415</v>
      </c>
      <c r="C37" s="114">
        <v>635000</v>
      </c>
      <c r="D37" s="114">
        <v>635000</v>
      </c>
      <c r="E37" s="114">
        <v>635000</v>
      </c>
      <c r="F37" s="422">
        <f t="shared" si="6"/>
        <v>1</v>
      </c>
      <c r="G37" s="114">
        <v>1270000</v>
      </c>
      <c r="H37" s="114">
        <v>1270000</v>
      </c>
      <c r="I37" s="114">
        <v>1270000</v>
      </c>
      <c r="J37" s="634">
        <f t="shared" si="4"/>
        <v>1</v>
      </c>
      <c r="K37" s="208"/>
      <c r="L37" s="213" t="s">
        <v>231</v>
      </c>
    </row>
    <row r="38" spans="1:12" s="43" customFormat="1" ht="12" x14ac:dyDescent="0.25">
      <c r="A38" s="108" t="s">
        <v>107</v>
      </c>
      <c r="B38" s="115" t="s">
        <v>438</v>
      </c>
      <c r="C38" s="653"/>
      <c r="D38" s="653"/>
      <c r="E38" s="653"/>
      <c r="F38" s="644"/>
      <c r="G38" s="110">
        <v>7195000</v>
      </c>
      <c r="H38" s="110">
        <v>7395000</v>
      </c>
      <c r="I38" s="110">
        <v>8405000</v>
      </c>
      <c r="J38" s="634">
        <f t="shared" si="4"/>
        <v>1.1681723419041001</v>
      </c>
      <c r="K38" s="208"/>
      <c r="L38" s="213" t="s">
        <v>231</v>
      </c>
    </row>
    <row r="39" spans="1:12" s="43" customFormat="1" ht="12.75" customHeight="1" x14ac:dyDescent="0.25">
      <c r="A39" s="108" t="s">
        <v>108</v>
      </c>
      <c r="B39" s="109" t="s">
        <v>425</v>
      </c>
      <c r="C39" s="642"/>
      <c r="D39" s="642"/>
      <c r="E39" s="642"/>
      <c r="F39" s="644"/>
      <c r="G39" s="110">
        <v>1174517</v>
      </c>
      <c r="H39" s="110">
        <v>1174517</v>
      </c>
      <c r="I39" s="110">
        <v>1174517</v>
      </c>
      <c r="J39" s="634">
        <f t="shared" si="4"/>
        <v>1</v>
      </c>
      <c r="K39" s="208"/>
      <c r="L39" s="209" t="s">
        <v>231</v>
      </c>
    </row>
    <row r="40" spans="1:12" s="43" customFormat="1" ht="12.75" customHeight="1" x14ac:dyDescent="0.25">
      <c r="A40" s="108" t="s">
        <v>109</v>
      </c>
      <c r="B40" s="109" t="s">
        <v>428</v>
      </c>
      <c r="C40" s="642"/>
      <c r="D40" s="642"/>
      <c r="E40" s="642"/>
      <c r="F40" s="644"/>
      <c r="G40" s="110">
        <v>14432491</v>
      </c>
      <c r="H40" s="110">
        <v>14432491</v>
      </c>
      <c r="I40" s="110">
        <v>15858079</v>
      </c>
      <c r="J40" s="634">
        <f t="shared" si="4"/>
        <v>1.0987762957898259</v>
      </c>
      <c r="K40" s="208" t="s">
        <v>231</v>
      </c>
      <c r="L40" s="209"/>
    </row>
    <row r="41" spans="1:12" s="43" customFormat="1" ht="12" x14ac:dyDescent="0.25">
      <c r="A41" s="108" t="s">
        <v>110</v>
      </c>
      <c r="B41" s="325" t="s">
        <v>429</v>
      </c>
      <c r="C41" s="110">
        <v>1000477</v>
      </c>
      <c r="D41" s="110">
        <v>1000477</v>
      </c>
      <c r="E41" s="110">
        <v>1000478</v>
      </c>
      <c r="F41" s="408">
        <f>E41/C41</f>
        <v>1.0000009995232275</v>
      </c>
      <c r="G41" s="110">
        <v>5495509</v>
      </c>
      <c r="H41" s="110">
        <v>5495509</v>
      </c>
      <c r="I41" s="110">
        <v>5047921</v>
      </c>
      <c r="J41" s="634">
        <f t="shared" si="4"/>
        <v>0.91855385916027066</v>
      </c>
      <c r="K41" s="208" t="s">
        <v>231</v>
      </c>
      <c r="L41" s="209"/>
    </row>
    <row r="42" spans="1:12" s="43" customFormat="1" ht="12.75" customHeight="1" x14ac:dyDescent="0.25">
      <c r="A42" s="108" t="s">
        <v>111</v>
      </c>
      <c r="B42" s="109" t="s">
        <v>414</v>
      </c>
      <c r="C42" s="642"/>
      <c r="D42" s="642"/>
      <c r="E42" s="642"/>
      <c r="F42" s="644"/>
      <c r="G42" s="110">
        <v>1094000</v>
      </c>
      <c r="H42" s="110">
        <v>1094000</v>
      </c>
      <c r="I42" s="110">
        <v>1094000</v>
      </c>
      <c r="J42" s="634">
        <f t="shared" si="4"/>
        <v>1</v>
      </c>
      <c r="K42" s="208" t="s">
        <v>231</v>
      </c>
      <c r="L42" s="209"/>
    </row>
    <row r="43" spans="1:12" s="43" customFormat="1" ht="12.75" customHeight="1" x14ac:dyDescent="0.25">
      <c r="A43" s="108" t="s">
        <v>112</v>
      </c>
      <c r="B43" s="109" t="s">
        <v>435</v>
      </c>
      <c r="C43" s="653"/>
      <c r="D43" s="653"/>
      <c r="E43" s="653"/>
      <c r="F43" s="644"/>
      <c r="G43" s="110">
        <v>178000</v>
      </c>
      <c r="H43" s="110">
        <v>178000</v>
      </c>
      <c r="I43" s="110">
        <v>397000</v>
      </c>
      <c r="J43" s="634">
        <f t="shared" si="4"/>
        <v>2.2303370786516852</v>
      </c>
      <c r="K43" s="208" t="s">
        <v>231</v>
      </c>
      <c r="L43" s="209"/>
    </row>
    <row r="44" spans="1:12" s="43" customFormat="1" ht="12.75" customHeight="1" x14ac:dyDescent="0.25">
      <c r="A44" s="108" t="s">
        <v>113</v>
      </c>
      <c r="B44" s="109" t="s">
        <v>535</v>
      </c>
      <c r="C44" s="653"/>
      <c r="D44" s="653"/>
      <c r="E44" s="653"/>
      <c r="F44" s="652"/>
      <c r="G44" s="110">
        <v>150000</v>
      </c>
      <c r="H44" s="110">
        <v>150000</v>
      </c>
      <c r="I44" s="110">
        <v>150000</v>
      </c>
      <c r="J44" s="634">
        <f t="shared" si="4"/>
        <v>1</v>
      </c>
      <c r="K44" s="208" t="s">
        <v>231</v>
      </c>
      <c r="L44" s="209"/>
    </row>
    <row r="45" spans="1:12" s="43" customFormat="1" ht="12.75" customHeight="1" x14ac:dyDescent="0.25">
      <c r="A45" s="108" t="s">
        <v>114</v>
      </c>
      <c r="B45" s="113" t="s">
        <v>436</v>
      </c>
      <c r="C45" s="653"/>
      <c r="D45" s="653"/>
      <c r="E45" s="653"/>
      <c r="F45" s="644"/>
      <c r="G45" s="114">
        <v>242000</v>
      </c>
      <c r="H45" s="114">
        <v>242000</v>
      </c>
      <c r="I45" s="114">
        <v>304000</v>
      </c>
      <c r="J45" s="634">
        <f t="shared" si="4"/>
        <v>1.2561983471074381</v>
      </c>
      <c r="K45" s="208" t="s">
        <v>231</v>
      </c>
      <c r="L45" s="209"/>
    </row>
    <row r="46" spans="1:12" s="43" customFormat="1" ht="12.75" customHeight="1" x14ac:dyDescent="0.25">
      <c r="A46" s="108" t="s">
        <v>115</v>
      </c>
      <c r="B46" s="113" t="s">
        <v>563</v>
      </c>
      <c r="C46" s="653"/>
      <c r="D46" s="653"/>
      <c r="E46" s="653"/>
      <c r="F46" s="644"/>
      <c r="G46" s="114">
        <v>340000</v>
      </c>
      <c r="H46" s="114">
        <v>340000</v>
      </c>
      <c r="I46" s="114">
        <v>340000</v>
      </c>
      <c r="J46" s="634">
        <f t="shared" si="4"/>
        <v>1</v>
      </c>
      <c r="K46" s="208" t="s">
        <v>231</v>
      </c>
      <c r="L46" s="209"/>
    </row>
    <row r="47" spans="1:12" s="43" customFormat="1" ht="20.399999999999999" x14ac:dyDescent="0.25">
      <c r="A47" s="108" t="s">
        <v>116</v>
      </c>
      <c r="B47" s="584" t="s">
        <v>437</v>
      </c>
      <c r="C47" s="651"/>
      <c r="D47" s="651"/>
      <c r="E47" s="651"/>
      <c r="F47" s="652"/>
      <c r="G47" s="117">
        <v>3900820</v>
      </c>
      <c r="H47" s="117">
        <v>3900820</v>
      </c>
      <c r="I47" s="117">
        <v>4412820</v>
      </c>
      <c r="J47" s="635">
        <f t="shared" si="4"/>
        <v>1.1312544541916827</v>
      </c>
      <c r="K47" s="573" t="s">
        <v>231</v>
      </c>
      <c r="L47" s="412"/>
    </row>
    <row r="48" spans="1:12" s="43" customFormat="1" ht="20.399999999999999" x14ac:dyDescent="0.25">
      <c r="A48" s="593" t="s">
        <v>117</v>
      </c>
      <c r="B48" s="585" t="s">
        <v>561</v>
      </c>
      <c r="C48" s="586">
        <v>78300000</v>
      </c>
      <c r="D48" s="586">
        <v>78300000</v>
      </c>
      <c r="E48" s="586">
        <v>78300000</v>
      </c>
      <c r="F48" s="587">
        <f t="shared" ref="F48:F52" si="7">E48/C48</f>
        <v>1</v>
      </c>
      <c r="G48" s="654"/>
      <c r="H48" s="655"/>
      <c r="I48" s="655"/>
      <c r="J48" s="646"/>
      <c r="K48" s="208" t="s">
        <v>231</v>
      </c>
      <c r="L48" s="209"/>
    </row>
    <row r="49" spans="1:12" s="43" customFormat="1" ht="21" thickBot="1" x14ac:dyDescent="0.3">
      <c r="A49" s="588" t="s">
        <v>118</v>
      </c>
      <c r="B49" s="583" t="s">
        <v>562</v>
      </c>
      <c r="C49" s="107">
        <v>100000000</v>
      </c>
      <c r="D49" s="107">
        <v>100000000</v>
      </c>
      <c r="E49" s="107">
        <v>100000000</v>
      </c>
      <c r="F49" s="422">
        <f t="shared" si="7"/>
        <v>1</v>
      </c>
      <c r="G49" s="763">
        <v>0</v>
      </c>
      <c r="H49" s="761">
        <v>0</v>
      </c>
      <c r="I49" s="761">
        <v>100000000</v>
      </c>
      <c r="J49" s="762"/>
      <c r="K49" s="210"/>
      <c r="L49" s="211" t="s">
        <v>231</v>
      </c>
    </row>
    <row r="50" spans="1:12" s="43" customFormat="1" ht="15" customHeight="1" thickTop="1" x14ac:dyDescent="0.25">
      <c r="A50" s="832" t="s">
        <v>119</v>
      </c>
      <c r="B50" s="832"/>
      <c r="C50" s="118">
        <f>SUM(C8:C49)</f>
        <v>341624228</v>
      </c>
      <c r="D50" s="118">
        <f>SUM(D8:D49)</f>
        <v>450088935</v>
      </c>
      <c r="E50" s="118">
        <f>SUM(E8:E49)</f>
        <v>477713536</v>
      </c>
      <c r="F50" s="423">
        <f t="shared" si="7"/>
        <v>1.398359650299744</v>
      </c>
      <c r="G50" s="118">
        <f>SUM(G8:G47)</f>
        <v>330756182</v>
      </c>
      <c r="H50" s="118">
        <f>SUM(H8:H49)</f>
        <v>392107170</v>
      </c>
      <c r="I50" s="118">
        <f>SUM(I8:I49)</f>
        <v>459065378</v>
      </c>
      <c r="J50" s="639">
        <f t="shared" ref="J50:J52" si="8">I50/G50</f>
        <v>1.3879268264137841</v>
      </c>
      <c r="K50" s="212"/>
      <c r="L50" s="213"/>
    </row>
    <row r="51" spans="1:12" s="43" customFormat="1" ht="15" customHeight="1" thickBot="1" x14ac:dyDescent="0.3">
      <c r="A51" s="833" t="s">
        <v>120</v>
      </c>
      <c r="B51" s="833"/>
      <c r="C51" s="119">
        <f>'7.sz. melléklet'!D92+'8.sz. melléklet'!D40</f>
        <v>81473772</v>
      </c>
      <c r="D51" s="119">
        <f>'7.sz. melléklet'!E92+'8.sz. melléklet'!D40</f>
        <v>81516833</v>
      </c>
      <c r="E51" s="119">
        <f>'7.sz. melléklet'!F92+'8.sz. melléklet'!E40</f>
        <v>81516832</v>
      </c>
      <c r="F51" s="424">
        <f t="shared" si="7"/>
        <v>1.0005285136424027</v>
      </c>
      <c r="G51" s="425">
        <f>'7.sz. melléklet'!D36</f>
        <v>92341818</v>
      </c>
      <c r="H51" s="425">
        <f>'7.sz. melléklet'!E36</f>
        <v>139498598</v>
      </c>
      <c r="I51" s="425">
        <f>'7.sz. melléklet'!F36</f>
        <v>100164990</v>
      </c>
      <c r="J51" s="640">
        <f t="shared" si="8"/>
        <v>1.0847197095469789</v>
      </c>
      <c r="K51" s="210"/>
      <c r="L51" s="211"/>
    </row>
    <row r="52" spans="1:12" s="43" customFormat="1" ht="15" customHeight="1" thickTop="1" thickBot="1" x14ac:dyDescent="0.3">
      <c r="A52" s="834" t="s">
        <v>121</v>
      </c>
      <c r="B52" s="834"/>
      <c r="C52" s="591">
        <f>SUM(C50:C51)</f>
        <v>423098000</v>
      </c>
      <c r="D52" s="591">
        <f>SUM(D50:D51)</f>
        <v>531605768</v>
      </c>
      <c r="E52" s="591">
        <f>SUM(E50:E51)</f>
        <v>559230368</v>
      </c>
      <c r="F52" s="592">
        <f t="shared" si="7"/>
        <v>1.3217513862036692</v>
      </c>
      <c r="G52" s="591">
        <f>SUM(G50:G51)</f>
        <v>423098000</v>
      </c>
      <c r="H52" s="591">
        <f>SUM(H50:H51)</f>
        <v>531605768</v>
      </c>
      <c r="I52" s="591">
        <f>SUM(I50:I51)</f>
        <v>559230368</v>
      </c>
      <c r="J52" s="641">
        <f t="shared" si="8"/>
        <v>1.3217513862036692</v>
      </c>
      <c r="K52" s="589"/>
      <c r="L52" s="590"/>
    </row>
    <row r="53" spans="1:12" s="40" customFormat="1" ht="13.8" thickTop="1" x14ac:dyDescent="0.25"/>
    <row r="54" spans="1:12" s="40" customFormat="1" x14ac:dyDescent="0.25"/>
    <row r="55" spans="1:12" s="40" customFormat="1" x14ac:dyDescent="0.25"/>
    <row r="56" spans="1:12" s="40" customFormat="1" x14ac:dyDescent="0.25"/>
    <row r="57" spans="1:12" s="40" customFormat="1" x14ac:dyDescent="0.25"/>
    <row r="58" spans="1:12" s="40" customFormat="1" x14ac:dyDescent="0.25"/>
    <row r="59" spans="1:12" s="40" customFormat="1" x14ac:dyDescent="0.25"/>
    <row r="60" spans="1:12" s="40" customFormat="1" x14ac:dyDescent="0.25"/>
    <row r="61" spans="1:12" s="40" customFormat="1" x14ac:dyDescent="0.25"/>
    <row r="62" spans="1:12" s="40" customFormat="1" x14ac:dyDescent="0.25"/>
    <row r="63" spans="1:12" s="40" customFormat="1" x14ac:dyDescent="0.25"/>
    <row r="64" spans="1:12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L4"/>
    <mergeCell ref="A50:B50"/>
    <mergeCell ref="A51:B51"/>
    <mergeCell ref="A52:B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6" width="9.6640625" customWidth="1"/>
    <col min="7" max="7" width="9.44140625" customWidth="1"/>
  </cols>
  <sheetData>
    <row r="1" spans="1:8" ht="15" customHeight="1" x14ac:dyDescent="0.25">
      <c r="B1" s="3"/>
      <c r="C1" s="3"/>
      <c r="D1" s="3"/>
      <c r="E1" s="3"/>
      <c r="F1" s="3"/>
      <c r="H1" s="2" t="s">
        <v>490</v>
      </c>
    </row>
    <row r="2" spans="1:8" ht="15" customHeight="1" x14ac:dyDescent="0.25">
      <c r="A2" s="3"/>
      <c r="B2" s="3"/>
      <c r="C2" s="3"/>
      <c r="D2" s="3"/>
      <c r="H2" s="2" t="str">
        <f>'1.sz. melléklet'!H2</f>
        <v>az …./2017. (XI..) önkormányzati rendelethez</v>
      </c>
    </row>
    <row r="3" spans="1:8" ht="15" customHeight="1" x14ac:dyDescent="0.25">
      <c r="A3" s="819" t="s">
        <v>122</v>
      </c>
      <c r="B3" s="819"/>
      <c r="C3" s="819"/>
      <c r="D3" s="819"/>
      <c r="E3" s="819"/>
      <c r="F3" s="819"/>
      <c r="G3" s="819"/>
      <c r="H3" s="819"/>
    </row>
    <row r="4" spans="1:8" ht="12.75" customHeight="1" thickBot="1" x14ac:dyDescent="0.3">
      <c r="A4" s="42"/>
      <c r="B4" s="97"/>
      <c r="C4" s="97"/>
      <c r="D4" s="41"/>
      <c r="E4" s="41"/>
      <c r="F4" s="41"/>
      <c r="G4" s="6" t="s">
        <v>233</v>
      </c>
    </row>
    <row r="5" spans="1:8" ht="34.200000000000003" thickTop="1" x14ac:dyDescent="0.25">
      <c r="A5" s="7" t="s">
        <v>1</v>
      </c>
      <c r="B5" s="8" t="s">
        <v>2</v>
      </c>
      <c r="C5" s="9" t="s">
        <v>262</v>
      </c>
      <c r="D5" s="9" t="s">
        <v>568</v>
      </c>
      <c r="E5" s="9" t="s">
        <v>712</v>
      </c>
      <c r="F5" s="9" t="s">
        <v>676</v>
      </c>
      <c r="G5" s="10" t="s">
        <v>550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04" t="s">
        <v>9</v>
      </c>
    </row>
    <row r="7" spans="1:8" ht="15" customHeight="1" thickTop="1" x14ac:dyDescent="0.25">
      <c r="A7" s="121" t="s">
        <v>13</v>
      </c>
      <c r="B7" s="122" t="s">
        <v>124</v>
      </c>
      <c r="C7" s="122" t="s">
        <v>263</v>
      </c>
      <c r="D7" s="123">
        <f>D8+D16</f>
        <v>38158551</v>
      </c>
      <c r="E7" s="123">
        <f>E8+E16</f>
        <v>39243206</v>
      </c>
      <c r="F7" s="123">
        <f>F8+F16</f>
        <v>40018347</v>
      </c>
      <c r="G7" s="124">
        <f>F7/D7</f>
        <v>1.0487386431418739</v>
      </c>
    </row>
    <row r="8" spans="1:8" ht="15" customHeight="1" x14ac:dyDescent="0.25">
      <c r="A8" s="21" t="s">
        <v>125</v>
      </c>
      <c r="B8" s="18" t="s">
        <v>264</v>
      </c>
      <c r="C8" s="18" t="s">
        <v>265</v>
      </c>
      <c r="D8" s="19">
        <f>SUM(D9:D15)</f>
        <v>25620810</v>
      </c>
      <c r="E8" s="19">
        <f>SUM(E9:E15)</f>
        <v>26118691</v>
      </c>
      <c r="F8" s="19">
        <f>SUM(F9:F15)</f>
        <v>26403717</v>
      </c>
      <c r="G8" s="125">
        <f>F8/D8</f>
        <v>1.0305574648108315</v>
      </c>
    </row>
    <row r="9" spans="1:8" ht="15" customHeight="1" x14ac:dyDescent="0.25">
      <c r="A9" s="126"/>
      <c r="B9" s="22" t="s">
        <v>266</v>
      </c>
      <c r="C9" s="22" t="s">
        <v>267</v>
      </c>
      <c r="D9" s="23">
        <v>22270340</v>
      </c>
      <c r="E9" s="23">
        <v>22753731</v>
      </c>
      <c r="F9" s="711">
        <v>21460785</v>
      </c>
      <c r="G9" s="91">
        <f t="shared" ref="G9:G53" si="0">F9/D9</f>
        <v>0.96364873639109239</v>
      </c>
    </row>
    <row r="10" spans="1:8" ht="15" customHeight="1" x14ac:dyDescent="0.25">
      <c r="A10" s="126"/>
      <c r="B10" s="22" t="s">
        <v>531</v>
      </c>
      <c r="C10" s="22" t="s">
        <v>532</v>
      </c>
      <c r="D10" s="23">
        <v>873400</v>
      </c>
      <c r="E10" s="23">
        <v>873400</v>
      </c>
      <c r="F10" s="711">
        <v>2630400</v>
      </c>
      <c r="G10" s="91">
        <f t="shared" si="0"/>
        <v>3.0116784978245934</v>
      </c>
    </row>
    <row r="11" spans="1:8" ht="15" customHeight="1" x14ac:dyDescent="0.25">
      <c r="A11" s="126"/>
      <c r="B11" s="22" t="s">
        <v>533</v>
      </c>
      <c r="C11" s="22" t="s">
        <v>450</v>
      </c>
      <c r="D11" s="23">
        <v>62000</v>
      </c>
      <c r="E11" s="23">
        <v>62000</v>
      </c>
      <c r="F11" s="711">
        <v>62000</v>
      </c>
      <c r="G11" s="91">
        <f t="shared" si="0"/>
        <v>1</v>
      </c>
    </row>
    <row r="12" spans="1:8" ht="15" customHeight="1" x14ac:dyDescent="0.25">
      <c r="A12" s="126"/>
      <c r="B12" s="22" t="s">
        <v>534</v>
      </c>
      <c r="C12" s="22" t="s">
        <v>268</v>
      </c>
      <c r="D12" s="23">
        <v>1764630</v>
      </c>
      <c r="E12" s="23">
        <v>1764630</v>
      </c>
      <c r="F12" s="711">
        <v>1582302</v>
      </c>
      <c r="G12" s="91">
        <f t="shared" si="0"/>
        <v>0.89667635708335458</v>
      </c>
    </row>
    <row r="13" spans="1:8" ht="15" customHeight="1" x14ac:dyDescent="0.25">
      <c r="A13" s="126"/>
      <c r="B13" s="22" t="s">
        <v>554</v>
      </c>
      <c r="C13" s="22" t="s">
        <v>445</v>
      </c>
      <c r="D13" s="23">
        <v>93240</v>
      </c>
      <c r="E13" s="23">
        <v>93240</v>
      </c>
      <c r="F13" s="711">
        <v>93240</v>
      </c>
      <c r="G13" s="91">
        <f t="shared" si="0"/>
        <v>1</v>
      </c>
    </row>
    <row r="14" spans="1:8" ht="15" customHeight="1" x14ac:dyDescent="0.25">
      <c r="A14" s="126"/>
      <c r="B14" s="22" t="s">
        <v>569</v>
      </c>
      <c r="C14" s="22" t="s">
        <v>570</v>
      </c>
      <c r="D14" s="23">
        <v>100000</v>
      </c>
      <c r="E14" s="23">
        <v>100000</v>
      </c>
      <c r="F14" s="711">
        <v>100000</v>
      </c>
      <c r="G14" s="91">
        <f t="shared" si="0"/>
        <v>1</v>
      </c>
    </row>
    <row r="15" spans="1:8" ht="15" customHeight="1" x14ac:dyDescent="0.25">
      <c r="A15" s="126"/>
      <c r="B15" s="22" t="s">
        <v>571</v>
      </c>
      <c r="C15" s="22" t="s">
        <v>451</v>
      </c>
      <c r="D15" s="23">
        <v>457200</v>
      </c>
      <c r="E15" s="23">
        <v>471690</v>
      </c>
      <c r="F15" s="711">
        <v>474990</v>
      </c>
      <c r="G15" s="91">
        <f t="shared" si="0"/>
        <v>1.0389107611548556</v>
      </c>
    </row>
    <row r="16" spans="1:8" ht="15" customHeight="1" x14ac:dyDescent="0.25">
      <c r="A16" s="21" t="s">
        <v>126</v>
      </c>
      <c r="B16" s="18" t="s">
        <v>128</v>
      </c>
      <c r="C16" s="18" t="s">
        <v>269</v>
      </c>
      <c r="D16" s="19">
        <f>SUM(D17:D19)</f>
        <v>12537741</v>
      </c>
      <c r="E16" s="19">
        <f>SUM(E17:E19)</f>
        <v>13124515</v>
      </c>
      <c r="F16" s="19">
        <f>SUM(F17:F19)</f>
        <v>13614630</v>
      </c>
      <c r="G16" s="125">
        <f t="shared" si="0"/>
        <v>1.0858917886403938</v>
      </c>
    </row>
    <row r="17" spans="1:7" ht="15" customHeight="1" x14ac:dyDescent="0.25">
      <c r="A17" s="126"/>
      <c r="B17" s="22" t="s">
        <v>290</v>
      </c>
      <c r="C17" s="22" t="s">
        <v>270</v>
      </c>
      <c r="D17" s="23">
        <v>8239978</v>
      </c>
      <c r="E17" s="23">
        <v>8239978</v>
      </c>
      <c r="F17" s="711">
        <v>8695593</v>
      </c>
      <c r="G17" s="91">
        <f t="shared" si="0"/>
        <v>1.0552932301518281</v>
      </c>
    </row>
    <row r="18" spans="1:7" ht="15" customHeight="1" x14ac:dyDescent="0.25">
      <c r="A18" s="126"/>
      <c r="B18" s="22" t="s">
        <v>291</v>
      </c>
      <c r="C18" s="22" t="s">
        <v>271</v>
      </c>
      <c r="D18" s="23">
        <v>1993763</v>
      </c>
      <c r="E18" s="23">
        <v>2580537</v>
      </c>
      <c r="F18" s="711">
        <v>2580437</v>
      </c>
      <c r="G18" s="83">
        <f t="shared" si="0"/>
        <v>1.294254633073239</v>
      </c>
    </row>
    <row r="19" spans="1:7" ht="15" customHeight="1" x14ac:dyDescent="0.25">
      <c r="A19" s="126"/>
      <c r="B19" s="22" t="s">
        <v>292</v>
      </c>
      <c r="C19" s="22" t="s">
        <v>272</v>
      </c>
      <c r="D19" s="23">
        <v>2304000</v>
      </c>
      <c r="E19" s="23">
        <v>2304000</v>
      </c>
      <c r="F19" s="711">
        <v>2338600</v>
      </c>
      <c r="G19" s="83">
        <f t="shared" si="0"/>
        <v>1.0150173611111111</v>
      </c>
    </row>
    <row r="20" spans="1:7" ht="15" customHeight="1" x14ac:dyDescent="0.25">
      <c r="A20" s="28" t="s">
        <v>14</v>
      </c>
      <c r="B20" s="127" t="s">
        <v>222</v>
      </c>
      <c r="C20" s="127" t="s">
        <v>273</v>
      </c>
      <c r="D20" s="29">
        <v>9519653</v>
      </c>
      <c r="E20" s="29">
        <v>9690601</v>
      </c>
      <c r="F20" s="29">
        <v>9888108</v>
      </c>
      <c r="G20" s="124">
        <f t="shared" si="0"/>
        <v>1.0387046670713733</v>
      </c>
    </row>
    <row r="21" spans="1:7" ht="15" customHeight="1" x14ac:dyDescent="0.25">
      <c r="A21" s="28" t="s">
        <v>52</v>
      </c>
      <c r="B21" s="127" t="s">
        <v>130</v>
      </c>
      <c r="C21" s="127" t="s">
        <v>274</v>
      </c>
      <c r="D21" s="29">
        <f>SUM(D22:D26)</f>
        <v>107134500</v>
      </c>
      <c r="E21" s="29">
        <f>SUM(E22:E26)</f>
        <v>112929724</v>
      </c>
      <c r="F21" s="29">
        <f>SUM(F22:F26)</f>
        <v>118518724</v>
      </c>
      <c r="G21" s="124">
        <f t="shared" si="0"/>
        <v>1.1062610456948976</v>
      </c>
    </row>
    <row r="22" spans="1:7" ht="15" customHeight="1" x14ac:dyDescent="0.25">
      <c r="A22" s="21" t="s">
        <v>129</v>
      </c>
      <c r="B22" s="18" t="s">
        <v>275</v>
      </c>
      <c r="C22" s="18" t="s">
        <v>281</v>
      </c>
      <c r="D22" s="19">
        <v>13770000</v>
      </c>
      <c r="E22" s="19">
        <v>13360000</v>
      </c>
      <c r="F22" s="710">
        <v>13375000</v>
      </c>
      <c r="G22" s="125">
        <f t="shared" si="0"/>
        <v>0.97131445170660857</v>
      </c>
    </row>
    <row r="23" spans="1:7" ht="15" customHeight="1" x14ac:dyDescent="0.25">
      <c r="A23" s="21" t="s">
        <v>131</v>
      </c>
      <c r="B23" s="18" t="s">
        <v>276</v>
      </c>
      <c r="C23" s="18" t="s">
        <v>282</v>
      </c>
      <c r="D23" s="19">
        <v>2700000</v>
      </c>
      <c r="E23" s="19">
        <v>2700000</v>
      </c>
      <c r="F23" s="710">
        <v>2700000</v>
      </c>
      <c r="G23" s="125">
        <f t="shared" si="0"/>
        <v>1</v>
      </c>
    </row>
    <row r="24" spans="1:7" ht="15" customHeight="1" x14ac:dyDescent="0.25">
      <c r="A24" s="21" t="s">
        <v>277</v>
      </c>
      <c r="B24" s="18" t="s">
        <v>278</v>
      </c>
      <c r="C24" s="18" t="s">
        <v>283</v>
      </c>
      <c r="D24" s="19">
        <v>62412000</v>
      </c>
      <c r="E24" s="19">
        <v>63572000</v>
      </c>
      <c r="F24" s="710">
        <v>63572000</v>
      </c>
      <c r="G24" s="125">
        <f t="shared" si="0"/>
        <v>1.0185861693264116</v>
      </c>
    </row>
    <row r="25" spans="1:7" ht="15" customHeight="1" x14ac:dyDescent="0.25">
      <c r="A25" s="21" t="s">
        <v>279</v>
      </c>
      <c r="B25" s="18" t="s">
        <v>280</v>
      </c>
      <c r="C25" s="18" t="s">
        <v>284</v>
      </c>
      <c r="D25" s="19">
        <v>365000</v>
      </c>
      <c r="E25" s="19">
        <v>365000</v>
      </c>
      <c r="F25" s="710">
        <v>365000</v>
      </c>
      <c r="G25" s="125">
        <f t="shared" si="0"/>
        <v>1</v>
      </c>
    </row>
    <row r="26" spans="1:7" ht="15" customHeight="1" x14ac:dyDescent="0.25">
      <c r="A26" s="21" t="s">
        <v>285</v>
      </c>
      <c r="B26" s="18" t="s">
        <v>286</v>
      </c>
      <c r="C26" s="18" t="s">
        <v>287</v>
      </c>
      <c r="D26" s="19">
        <f>SUM(D27:D30)</f>
        <v>27887500</v>
      </c>
      <c r="E26" s="19">
        <f>SUM(E27:E30)</f>
        <v>32932724</v>
      </c>
      <c r="F26" s="19">
        <f>SUM(F27:F30)</f>
        <v>38506724</v>
      </c>
      <c r="G26" s="125">
        <f t="shared" si="0"/>
        <v>1.3807879515912147</v>
      </c>
    </row>
    <row r="27" spans="1:7" ht="15" customHeight="1" x14ac:dyDescent="0.25">
      <c r="A27" s="126"/>
      <c r="B27" s="22" t="s">
        <v>288</v>
      </c>
      <c r="C27" s="22" t="s">
        <v>289</v>
      </c>
      <c r="D27" s="23">
        <v>17207500</v>
      </c>
      <c r="E27" s="23">
        <v>17234500</v>
      </c>
      <c r="F27" s="711">
        <v>17234500</v>
      </c>
      <c r="G27" s="91">
        <f t="shared" si="0"/>
        <v>1.0015690832485835</v>
      </c>
    </row>
    <row r="28" spans="1:7" ht="15" customHeight="1" x14ac:dyDescent="0.25">
      <c r="A28" s="126"/>
      <c r="B28" s="279" t="s">
        <v>293</v>
      </c>
      <c r="C28" s="22" t="s">
        <v>294</v>
      </c>
      <c r="D28" s="23">
        <v>10000000</v>
      </c>
      <c r="E28" s="23">
        <v>15000000</v>
      </c>
      <c r="F28" s="711">
        <v>20500000</v>
      </c>
      <c r="G28" s="91">
        <f t="shared" si="0"/>
        <v>2.0499999999999998</v>
      </c>
    </row>
    <row r="29" spans="1:7" ht="15" customHeight="1" x14ac:dyDescent="0.25">
      <c r="A29" s="126"/>
      <c r="B29" s="279" t="s">
        <v>519</v>
      </c>
      <c r="C29" s="22" t="s">
        <v>520</v>
      </c>
      <c r="D29" s="23">
        <v>20000</v>
      </c>
      <c r="E29" s="23">
        <v>38224</v>
      </c>
      <c r="F29" s="711">
        <v>38224</v>
      </c>
      <c r="G29" s="91">
        <f t="shared" si="0"/>
        <v>1.9112</v>
      </c>
    </row>
    <row r="30" spans="1:7" ht="15" customHeight="1" x14ac:dyDescent="0.25">
      <c r="A30" s="126"/>
      <c r="B30" s="279" t="s">
        <v>518</v>
      </c>
      <c r="C30" s="22" t="s">
        <v>295</v>
      </c>
      <c r="D30" s="23">
        <v>660000</v>
      </c>
      <c r="E30" s="23">
        <v>660000</v>
      </c>
      <c r="F30" s="711">
        <v>734000</v>
      </c>
      <c r="G30" s="91">
        <f t="shared" si="0"/>
        <v>1.1121212121212121</v>
      </c>
    </row>
    <row r="31" spans="1:7" s="280" customFormat="1" ht="15" customHeight="1" x14ac:dyDescent="0.25">
      <c r="A31" s="28" t="s">
        <v>53</v>
      </c>
      <c r="B31" s="127" t="s">
        <v>296</v>
      </c>
      <c r="C31" s="127" t="s">
        <v>297</v>
      </c>
      <c r="D31" s="29">
        <v>3700000</v>
      </c>
      <c r="E31" s="29">
        <v>3700000</v>
      </c>
      <c r="F31" s="29">
        <v>3700000</v>
      </c>
      <c r="G31" s="124">
        <f t="shared" si="0"/>
        <v>1</v>
      </c>
    </row>
    <row r="32" spans="1:7" s="280" customFormat="1" ht="15" customHeight="1" x14ac:dyDescent="0.25">
      <c r="A32" s="28" t="s">
        <v>55</v>
      </c>
      <c r="B32" s="127" t="s">
        <v>298</v>
      </c>
      <c r="C32" s="127" t="s">
        <v>299</v>
      </c>
      <c r="D32" s="29">
        <f>SUM(D33:D36)</f>
        <v>116001250</v>
      </c>
      <c r="E32" s="29">
        <f>SUM(E33:E36)</f>
        <v>167026804</v>
      </c>
      <c r="F32" s="29">
        <f>SUM(F33:F36)</f>
        <v>141025264</v>
      </c>
      <c r="G32" s="124">
        <f t="shared" si="0"/>
        <v>1.2157219340308834</v>
      </c>
    </row>
    <row r="33" spans="1:7" s="280" customFormat="1" ht="15" customHeight="1" x14ac:dyDescent="0.25">
      <c r="A33" s="21" t="s">
        <v>256</v>
      </c>
      <c r="B33" s="18" t="s">
        <v>452</v>
      </c>
      <c r="C33" s="18" t="s">
        <v>453</v>
      </c>
      <c r="D33" s="19">
        <v>880000</v>
      </c>
      <c r="E33" s="19">
        <v>4548774</v>
      </c>
      <c r="F33" s="710">
        <v>4548774</v>
      </c>
      <c r="G33" s="124">
        <f t="shared" si="0"/>
        <v>5.1690613636363638</v>
      </c>
    </row>
    <row r="34" spans="1:7" s="280" customFormat="1" ht="15" customHeight="1" x14ac:dyDescent="0.25">
      <c r="A34" s="21" t="s">
        <v>258</v>
      </c>
      <c r="B34" s="18" t="s">
        <v>300</v>
      </c>
      <c r="C34" s="18" t="s">
        <v>302</v>
      </c>
      <c r="D34" s="19">
        <v>15804432</v>
      </c>
      <c r="E34" s="19">
        <v>15804432</v>
      </c>
      <c r="F34" s="710">
        <v>19129000</v>
      </c>
      <c r="G34" s="125">
        <f t="shared" si="0"/>
        <v>1.2103566898196658</v>
      </c>
    </row>
    <row r="35" spans="1:7" s="280" customFormat="1" ht="15" customHeight="1" x14ac:dyDescent="0.25">
      <c r="A35" s="21" t="s">
        <v>304</v>
      </c>
      <c r="B35" s="18" t="s">
        <v>301</v>
      </c>
      <c r="C35" s="18" t="s">
        <v>303</v>
      </c>
      <c r="D35" s="19">
        <v>6975000</v>
      </c>
      <c r="E35" s="19">
        <v>7175000</v>
      </c>
      <c r="F35" s="710">
        <v>17182500</v>
      </c>
      <c r="G35" s="125">
        <f t="shared" si="0"/>
        <v>2.4634408602150537</v>
      </c>
    </row>
    <row r="36" spans="1:7" s="280" customFormat="1" ht="15" customHeight="1" x14ac:dyDescent="0.25">
      <c r="A36" s="21" t="s">
        <v>454</v>
      </c>
      <c r="B36" s="18" t="s">
        <v>44</v>
      </c>
      <c r="C36" s="18" t="s">
        <v>483</v>
      </c>
      <c r="D36" s="19">
        <v>92341818</v>
      </c>
      <c r="E36" s="19">
        <v>139498598</v>
      </c>
      <c r="F36" s="710">
        <v>100164990</v>
      </c>
      <c r="G36" s="125">
        <f t="shared" si="0"/>
        <v>1.0847197095469789</v>
      </c>
    </row>
    <row r="37" spans="1:7" s="280" customFormat="1" ht="15" customHeight="1" x14ac:dyDescent="0.25">
      <c r="A37" s="28" t="s">
        <v>56</v>
      </c>
      <c r="B37" s="127" t="s">
        <v>224</v>
      </c>
      <c r="C37" s="127" t="s">
        <v>305</v>
      </c>
      <c r="D37" s="29">
        <f>SUM(D38:D43)</f>
        <v>117503000</v>
      </c>
      <c r="E37" s="29">
        <f>SUM(E38:E43)</f>
        <v>126065339</v>
      </c>
      <c r="F37" s="29">
        <f>SUM(F38:F43)</f>
        <v>109443387</v>
      </c>
      <c r="G37" s="124">
        <f t="shared" si="0"/>
        <v>0.93140930018808032</v>
      </c>
    </row>
    <row r="38" spans="1:7" s="280" customFormat="1" ht="15" customHeight="1" x14ac:dyDescent="0.25">
      <c r="A38" s="284" t="s">
        <v>306</v>
      </c>
      <c r="B38" s="75" t="s">
        <v>307</v>
      </c>
      <c r="C38" s="75" t="s">
        <v>308</v>
      </c>
      <c r="D38" s="55">
        <v>0</v>
      </c>
      <c r="E38" s="55">
        <v>1200000</v>
      </c>
      <c r="F38" s="710">
        <v>1900000</v>
      </c>
      <c r="G38" s="125"/>
    </row>
    <row r="39" spans="1:7" s="280" customFormat="1" ht="15" customHeight="1" x14ac:dyDescent="0.25">
      <c r="A39" s="284" t="s">
        <v>309</v>
      </c>
      <c r="B39" s="75" t="s">
        <v>310</v>
      </c>
      <c r="C39" s="75" t="s">
        <v>311</v>
      </c>
      <c r="D39" s="55">
        <v>72542000</v>
      </c>
      <c r="E39" s="55">
        <v>74077933</v>
      </c>
      <c r="F39" s="710">
        <v>67223746</v>
      </c>
      <c r="G39" s="125">
        <f t="shared" si="0"/>
        <v>0.92668724325218499</v>
      </c>
    </row>
    <row r="40" spans="1:7" s="286" customFormat="1" ht="15" customHeight="1" x14ac:dyDescent="0.25">
      <c r="A40" s="284" t="s">
        <v>312</v>
      </c>
      <c r="B40" s="75" t="s">
        <v>313</v>
      </c>
      <c r="C40" s="75" t="s">
        <v>314</v>
      </c>
      <c r="D40" s="55">
        <v>247000</v>
      </c>
      <c r="E40" s="55">
        <v>247000</v>
      </c>
      <c r="F40" s="710">
        <v>247000</v>
      </c>
      <c r="G40" s="125">
        <f t="shared" si="0"/>
        <v>1</v>
      </c>
    </row>
    <row r="41" spans="1:7" s="280" customFormat="1" ht="15" customHeight="1" x14ac:dyDescent="0.25">
      <c r="A41" s="284" t="s">
        <v>315</v>
      </c>
      <c r="B41" s="75" t="s">
        <v>316</v>
      </c>
      <c r="C41" s="75" t="s">
        <v>317</v>
      </c>
      <c r="D41" s="55">
        <v>8809000</v>
      </c>
      <c r="E41" s="55">
        <v>12814956</v>
      </c>
      <c r="F41" s="710">
        <v>17460008</v>
      </c>
      <c r="G41" s="125">
        <f t="shared" si="0"/>
        <v>1.9820647065501191</v>
      </c>
    </row>
    <row r="42" spans="1:7" s="280" customFormat="1" ht="15" customHeight="1" x14ac:dyDescent="0.25">
      <c r="A42" s="284" t="s">
        <v>318</v>
      </c>
      <c r="B42" s="75" t="s">
        <v>319</v>
      </c>
      <c r="C42" s="75" t="s">
        <v>320</v>
      </c>
      <c r="D42" s="55">
        <v>14220000</v>
      </c>
      <c r="E42" s="55">
        <v>14220000</v>
      </c>
      <c r="F42" s="710">
        <v>0</v>
      </c>
      <c r="G42" s="125">
        <f t="shared" si="0"/>
        <v>0</v>
      </c>
    </row>
    <row r="43" spans="1:7" s="286" customFormat="1" ht="15" customHeight="1" x14ac:dyDescent="0.25">
      <c r="A43" s="284" t="s">
        <v>321</v>
      </c>
      <c r="B43" s="75" t="s">
        <v>322</v>
      </c>
      <c r="C43" s="75" t="s">
        <v>323</v>
      </c>
      <c r="D43" s="55">
        <v>21685000</v>
      </c>
      <c r="E43" s="55">
        <v>23505450</v>
      </c>
      <c r="F43" s="710">
        <v>22612633</v>
      </c>
      <c r="G43" s="125">
        <f t="shared" si="0"/>
        <v>1.0427776343094304</v>
      </c>
    </row>
    <row r="44" spans="1:7" s="280" customFormat="1" ht="15" customHeight="1" x14ac:dyDescent="0.25">
      <c r="A44" s="285" t="s">
        <v>58</v>
      </c>
      <c r="B44" s="282" t="s">
        <v>324</v>
      </c>
      <c r="C44" s="282" t="s">
        <v>325</v>
      </c>
      <c r="D44" s="283">
        <f>SUM(D45:D46)</f>
        <v>7550000</v>
      </c>
      <c r="E44" s="283">
        <f>SUM(E45:E46)</f>
        <v>49213055</v>
      </c>
      <c r="F44" s="283">
        <f>SUM(F45:F46)</f>
        <v>11905007</v>
      </c>
      <c r="G44" s="125">
        <f t="shared" si="0"/>
        <v>1.576822119205298</v>
      </c>
    </row>
    <row r="45" spans="1:7" s="280" customFormat="1" ht="15" customHeight="1" x14ac:dyDescent="0.25">
      <c r="A45" s="284" t="s">
        <v>326</v>
      </c>
      <c r="B45" s="75" t="s">
        <v>327</v>
      </c>
      <c r="C45" s="75" t="s">
        <v>328</v>
      </c>
      <c r="D45" s="55">
        <v>5945000</v>
      </c>
      <c r="E45" s="55">
        <v>38750555</v>
      </c>
      <c r="F45" s="710">
        <v>9374690</v>
      </c>
      <c r="G45" s="125">
        <f t="shared" si="0"/>
        <v>1.5769032800672835</v>
      </c>
    </row>
    <row r="46" spans="1:7" s="280" customFormat="1" ht="15" customHeight="1" x14ac:dyDescent="0.25">
      <c r="A46" s="284" t="s">
        <v>329</v>
      </c>
      <c r="B46" s="75" t="s">
        <v>330</v>
      </c>
      <c r="C46" s="75" t="s">
        <v>331</v>
      </c>
      <c r="D46" s="55">
        <v>1605000</v>
      </c>
      <c r="E46" s="55">
        <v>10462500</v>
      </c>
      <c r="F46" s="710">
        <v>2530317</v>
      </c>
      <c r="G46" s="125">
        <f t="shared" si="0"/>
        <v>1.5765214953271027</v>
      </c>
    </row>
    <row r="47" spans="1:7" s="280" customFormat="1" ht="15" customHeight="1" x14ac:dyDescent="0.25">
      <c r="A47" s="281" t="s">
        <v>78</v>
      </c>
      <c r="B47" s="282" t="s">
        <v>141</v>
      </c>
      <c r="C47" s="282" t="s">
        <v>332</v>
      </c>
      <c r="D47" s="283">
        <f>SUM(D48:D48)</f>
        <v>300000</v>
      </c>
      <c r="E47" s="283">
        <f>SUM(E48:E48)</f>
        <v>300000</v>
      </c>
      <c r="F47" s="283">
        <f>SUM(F48:F48)</f>
        <v>300000</v>
      </c>
      <c r="G47" s="124">
        <f t="shared" si="0"/>
        <v>1</v>
      </c>
    </row>
    <row r="48" spans="1:7" s="280" customFormat="1" ht="15" customHeight="1" x14ac:dyDescent="0.25">
      <c r="A48" s="330" t="s">
        <v>333</v>
      </c>
      <c r="B48" s="317" t="s">
        <v>334</v>
      </c>
      <c r="C48" s="317" t="s">
        <v>335</v>
      </c>
      <c r="D48" s="318">
        <v>300000</v>
      </c>
      <c r="E48" s="318">
        <v>300000</v>
      </c>
      <c r="F48" s="318">
        <v>300000</v>
      </c>
      <c r="G48" s="125">
        <f t="shared" si="0"/>
        <v>1</v>
      </c>
    </row>
    <row r="49" spans="1:8" s="280" customFormat="1" ht="15" customHeight="1" x14ac:dyDescent="0.25">
      <c r="A49" s="331" t="s">
        <v>87</v>
      </c>
      <c r="B49" s="450" t="s">
        <v>48</v>
      </c>
      <c r="C49" s="495" t="s">
        <v>506</v>
      </c>
      <c r="D49" s="496">
        <f>SUM(D50:D52)</f>
        <v>21281046</v>
      </c>
      <c r="E49" s="496">
        <f t="shared" ref="E49:F49" si="1">SUM(E50:E52)</f>
        <v>21487039</v>
      </c>
      <c r="F49" s="496">
        <f t="shared" si="1"/>
        <v>122481531</v>
      </c>
      <c r="G49" s="124">
        <f t="shared" si="0"/>
        <v>5.7554281401393519</v>
      </c>
    </row>
    <row r="50" spans="1:8" ht="15" customHeight="1" x14ac:dyDescent="0.25">
      <c r="A50" s="453" t="s">
        <v>502</v>
      </c>
      <c r="B50" s="454" t="s">
        <v>555</v>
      </c>
      <c r="C50" s="454" t="s">
        <v>505</v>
      </c>
      <c r="D50" s="358">
        <v>0</v>
      </c>
      <c r="E50" s="181">
        <v>0</v>
      </c>
      <c r="F50" s="710">
        <v>100000000</v>
      </c>
      <c r="G50" s="125"/>
    </row>
    <row r="51" spans="1:8" ht="15" customHeight="1" x14ac:dyDescent="0.25">
      <c r="A51" s="453" t="s">
        <v>504</v>
      </c>
      <c r="B51" s="454" t="s">
        <v>503</v>
      </c>
      <c r="C51" s="454" t="s">
        <v>505</v>
      </c>
      <c r="D51" s="455">
        <v>2209046</v>
      </c>
      <c r="E51" s="79">
        <v>2415039</v>
      </c>
      <c r="F51" s="710">
        <v>2431531</v>
      </c>
      <c r="G51" s="125">
        <f t="shared" si="0"/>
        <v>1.1007154219513764</v>
      </c>
    </row>
    <row r="52" spans="1:8" ht="15" customHeight="1" thickBot="1" x14ac:dyDescent="0.3">
      <c r="A52" s="260" t="s">
        <v>675</v>
      </c>
      <c r="B52" s="451" t="s">
        <v>447</v>
      </c>
      <c r="C52" s="451" t="s">
        <v>448</v>
      </c>
      <c r="D52" s="452">
        <v>19072000</v>
      </c>
      <c r="E52" s="455">
        <v>19072000</v>
      </c>
      <c r="F52" s="710">
        <v>20050000</v>
      </c>
      <c r="G52" s="125">
        <f t="shared" si="0"/>
        <v>1.0512793624161074</v>
      </c>
    </row>
    <row r="53" spans="1:8" ht="15" customHeight="1" thickTop="1" thickBot="1" x14ac:dyDescent="0.3">
      <c r="A53" s="830" t="s">
        <v>132</v>
      </c>
      <c r="B53" s="830"/>
      <c r="C53" s="271"/>
      <c r="D53" s="99">
        <f>D7+D20+D21+D31+D32+D37+D44+D47+D49</f>
        <v>421148000</v>
      </c>
      <c r="E53" s="99">
        <f>E7+E20+E21+E31+E32+E37+E44+E47+E49</f>
        <v>529655768</v>
      </c>
      <c r="F53" s="99">
        <f>F7+F20+F21+F31+F32+F37+F44+F47+F49</f>
        <v>557280368</v>
      </c>
      <c r="G53" s="130">
        <f t="shared" si="0"/>
        <v>1.3232411598772877</v>
      </c>
    </row>
    <row r="54" spans="1:8" ht="15" customHeight="1" thickTop="1" x14ac:dyDescent="0.25">
      <c r="A54" s="597"/>
      <c r="B54" s="597"/>
      <c r="C54" s="597"/>
      <c r="D54" s="598"/>
      <c r="E54" s="598"/>
      <c r="F54" s="598"/>
      <c r="G54" s="599"/>
      <c r="H54" s="2" t="s">
        <v>703</v>
      </c>
    </row>
    <row r="55" spans="1:8" ht="15" customHeight="1" x14ac:dyDescent="0.25">
      <c r="A55" s="43"/>
      <c r="B55" s="43"/>
      <c r="C55" s="43"/>
      <c r="D55" s="43"/>
      <c r="E55" s="68"/>
      <c r="F55" s="68"/>
      <c r="H55" s="2" t="str">
        <f>'1.sz. melléklet'!H2</f>
        <v>az …./2017. (XI..) önkormányzati rendelethez</v>
      </c>
    </row>
    <row r="56" spans="1:8" ht="15" customHeight="1" x14ac:dyDescent="0.25">
      <c r="A56" s="819" t="s">
        <v>133</v>
      </c>
      <c r="B56" s="819"/>
      <c r="C56" s="819"/>
      <c r="D56" s="819"/>
      <c r="E56" s="819"/>
      <c r="F56" s="819"/>
      <c r="G56" s="819"/>
      <c r="H56" s="819"/>
    </row>
    <row r="57" spans="1:8" ht="13.8" thickBot="1" x14ac:dyDescent="0.3">
      <c r="A57" s="43"/>
      <c r="B57" s="131"/>
      <c r="C57" s="131"/>
      <c r="D57" s="41"/>
      <c r="E57" s="41"/>
      <c r="F57" s="41"/>
      <c r="G57" s="6" t="s">
        <v>233</v>
      </c>
    </row>
    <row r="58" spans="1:8" ht="34.200000000000003" thickTop="1" x14ac:dyDescent="0.25">
      <c r="A58" s="7" t="s">
        <v>1</v>
      </c>
      <c r="B58" s="8" t="s">
        <v>2</v>
      </c>
      <c r="C58" s="9" t="s">
        <v>262</v>
      </c>
      <c r="D58" s="9" t="s">
        <v>568</v>
      </c>
      <c r="E58" s="9" t="s">
        <v>628</v>
      </c>
      <c r="F58" s="9" t="s">
        <v>676</v>
      </c>
      <c r="G58" s="10" t="s">
        <v>550</v>
      </c>
    </row>
    <row r="59" spans="1:8" ht="15" customHeight="1" thickBot="1" x14ac:dyDescent="0.3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3" t="s">
        <v>8</v>
      </c>
      <c r="G59" s="104" t="s">
        <v>9</v>
      </c>
    </row>
    <row r="60" spans="1:8" ht="15" customHeight="1" thickTop="1" x14ac:dyDescent="0.25">
      <c r="A60" s="121" t="s">
        <v>336</v>
      </c>
      <c r="B60" s="122" t="s">
        <v>337</v>
      </c>
      <c r="C60" s="272" t="s">
        <v>338</v>
      </c>
      <c r="D60" s="189">
        <f>SUM(D61:D62)</f>
        <v>60653936</v>
      </c>
      <c r="E60" s="189">
        <f>SUM(E61:E62)</f>
        <v>63115716</v>
      </c>
      <c r="F60" s="189">
        <f>SUM(F61:F62)</f>
        <v>72693824</v>
      </c>
      <c r="G60" s="30">
        <f t="shared" ref="G60:G94" si="2">F60/D60</f>
        <v>1.1985013470519044</v>
      </c>
    </row>
    <row r="61" spans="1:8" ht="15" customHeight="1" x14ac:dyDescent="0.25">
      <c r="A61" s="21" t="s">
        <v>125</v>
      </c>
      <c r="B61" s="18" t="s">
        <v>339</v>
      </c>
      <c r="C61" s="273" t="s">
        <v>340</v>
      </c>
      <c r="D61" s="55">
        <v>60001189</v>
      </c>
      <c r="E61" s="55">
        <v>61910321</v>
      </c>
      <c r="F61" s="710">
        <v>71021777</v>
      </c>
      <c r="G61" s="20">
        <f t="shared" si="2"/>
        <v>1.1836728268834806</v>
      </c>
    </row>
    <row r="62" spans="1:8" ht="15" customHeight="1" x14ac:dyDescent="0.25">
      <c r="A62" s="21" t="s">
        <v>126</v>
      </c>
      <c r="B62" s="18" t="s">
        <v>342</v>
      </c>
      <c r="C62" s="308" t="s">
        <v>341</v>
      </c>
      <c r="D62" s="181">
        <v>652747</v>
      </c>
      <c r="E62" s="181">
        <v>1205395</v>
      </c>
      <c r="F62" s="710">
        <v>1672047</v>
      </c>
      <c r="G62" s="20">
        <f t="shared" si="2"/>
        <v>2.5615544766961778</v>
      </c>
    </row>
    <row r="63" spans="1:8" ht="15" customHeight="1" x14ac:dyDescent="0.25">
      <c r="A63" s="28" t="s">
        <v>14</v>
      </c>
      <c r="B63" s="274" t="s">
        <v>343</v>
      </c>
      <c r="C63" s="312" t="s">
        <v>344</v>
      </c>
      <c r="D63" s="184">
        <f>SUM(D64:D65)</f>
        <v>26600000</v>
      </c>
      <c r="E63" s="184">
        <f>SUM(E64:E65)</f>
        <v>128396534</v>
      </c>
      <c r="F63" s="184">
        <f>SUM(F64:F65)</f>
        <v>128396534</v>
      </c>
      <c r="G63" s="124">
        <f t="shared" si="2"/>
        <v>4.8269373684210528</v>
      </c>
    </row>
    <row r="64" spans="1:8" s="307" customFormat="1" ht="15" customHeight="1" x14ac:dyDescent="0.25">
      <c r="A64" s="21" t="s">
        <v>16</v>
      </c>
      <c r="B64" s="18" t="s">
        <v>394</v>
      </c>
      <c r="C64" s="310" t="s">
        <v>393</v>
      </c>
      <c r="D64" s="46">
        <v>26600000</v>
      </c>
      <c r="E64" s="46">
        <v>26600000</v>
      </c>
      <c r="F64" s="710">
        <v>26600000</v>
      </c>
      <c r="G64" s="20">
        <f t="shared" si="2"/>
        <v>1</v>
      </c>
    </row>
    <row r="65" spans="1:9" ht="15" customHeight="1" x14ac:dyDescent="0.25">
      <c r="A65" s="21" t="s">
        <v>17</v>
      </c>
      <c r="B65" s="18" t="s">
        <v>345</v>
      </c>
      <c r="C65" s="273" t="s">
        <v>346</v>
      </c>
      <c r="D65" s="19">
        <v>0</v>
      </c>
      <c r="E65" s="19">
        <v>101796534</v>
      </c>
      <c r="F65" s="710">
        <v>101796534</v>
      </c>
      <c r="G65" s="20"/>
    </row>
    <row r="66" spans="1:9" ht="15" customHeight="1" x14ac:dyDescent="0.25">
      <c r="A66" s="28" t="s">
        <v>52</v>
      </c>
      <c r="B66" s="127" t="s">
        <v>15</v>
      </c>
      <c r="C66" s="274" t="s">
        <v>349</v>
      </c>
      <c r="D66" s="191">
        <f>D67+D68+D72</f>
        <v>78300000</v>
      </c>
      <c r="E66" s="191">
        <f>E67+E68+E72</f>
        <v>78300000</v>
      </c>
      <c r="F66" s="191">
        <f>F67+F68+F72</f>
        <v>78300000</v>
      </c>
      <c r="G66" s="30">
        <f t="shared" si="2"/>
        <v>1</v>
      </c>
    </row>
    <row r="67" spans="1:9" ht="15" customHeight="1" x14ac:dyDescent="0.25">
      <c r="A67" s="21" t="s">
        <v>129</v>
      </c>
      <c r="B67" s="18" t="s">
        <v>347</v>
      </c>
      <c r="C67" s="273" t="s">
        <v>350</v>
      </c>
      <c r="D67" s="19">
        <v>49000000</v>
      </c>
      <c r="E67" s="19">
        <v>49000000</v>
      </c>
      <c r="F67" s="19">
        <v>49000000</v>
      </c>
      <c r="G67" s="20">
        <f t="shared" si="2"/>
        <v>1</v>
      </c>
    </row>
    <row r="68" spans="1:9" ht="15" customHeight="1" x14ac:dyDescent="0.25">
      <c r="A68" s="21" t="s">
        <v>131</v>
      </c>
      <c r="B68" s="18" t="s">
        <v>348</v>
      </c>
      <c r="C68" s="273" t="s">
        <v>351</v>
      </c>
      <c r="D68" s="190">
        <f>SUM(D69:D71)</f>
        <v>29100000</v>
      </c>
      <c r="E68" s="190">
        <f>SUM(E69:E71)</f>
        <v>29100000</v>
      </c>
      <c r="F68" s="190">
        <f>SUM(F69:F71)</f>
        <v>29100000</v>
      </c>
      <c r="G68" s="20">
        <f t="shared" si="2"/>
        <v>1</v>
      </c>
    </row>
    <row r="69" spans="1:9" ht="15" customHeight="1" x14ac:dyDescent="0.25">
      <c r="A69" s="38"/>
      <c r="B69" s="22" t="s">
        <v>352</v>
      </c>
      <c r="C69" s="275" t="s">
        <v>353</v>
      </c>
      <c r="D69" s="23">
        <v>13000000</v>
      </c>
      <c r="E69" s="23">
        <v>13000000</v>
      </c>
      <c r="F69" s="711">
        <v>13000000</v>
      </c>
      <c r="G69" s="24">
        <f t="shared" si="2"/>
        <v>1</v>
      </c>
    </row>
    <row r="70" spans="1:9" ht="15" customHeight="1" x14ac:dyDescent="0.25">
      <c r="A70" s="38"/>
      <c r="B70" s="22" t="s">
        <v>354</v>
      </c>
      <c r="C70" s="275" t="s">
        <v>355</v>
      </c>
      <c r="D70" s="23">
        <v>1600000</v>
      </c>
      <c r="E70" s="23">
        <v>1600000</v>
      </c>
      <c r="F70" s="711">
        <v>1600000</v>
      </c>
      <c r="G70" s="24">
        <f t="shared" si="2"/>
        <v>1</v>
      </c>
    </row>
    <row r="71" spans="1:9" ht="15" customHeight="1" x14ac:dyDescent="0.25">
      <c r="A71" s="38"/>
      <c r="B71" s="22" t="s">
        <v>576</v>
      </c>
      <c r="C71" s="275" t="s">
        <v>356</v>
      </c>
      <c r="D71" s="23">
        <v>14500000</v>
      </c>
      <c r="E71" s="23">
        <v>14500000</v>
      </c>
      <c r="F71" s="711">
        <v>14500000</v>
      </c>
      <c r="G71" s="24">
        <f t="shared" si="2"/>
        <v>1</v>
      </c>
    </row>
    <row r="72" spans="1:9" s="280" customFormat="1" ht="15" customHeight="1" x14ac:dyDescent="0.25">
      <c r="A72" s="21" t="s">
        <v>277</v>
      </c>
      <c r="B72" s="18" t="s">
        <v>357</v>
      </c>
      <c r="C72" s="273" t="s">
        <v>358</v>
      </c>
      <c r="D72" s="19">
        <v>200000</v>
      </c>
      <c r="E72" s="19">
        <v>200000</v>
      </c>
      <c r="F72" s="19">
        <v>200000</v>
      </c>
      <c r="G72" s="20">
        <f t="shared" si="2"/>
        <v>1</v>
      </c>
    </row>
    <row r="73" spans="1:9" ht="15" customHeight="1" x14ac:dyDescent="0.25">
      <c r="A73" s="28" t="s">
        <v>53</v>
      </c>
      <c r="B73" s="127" t="s">
        <v>12</v>
      </c>
      <c r="C73" s="274" t="s">
        <v>360</v>
      </c>
      <c r="D73" s="191">
        <f>SUM(D74:D82)</f>
        <v>63408815</v>
      </c>
      <c r="E73" s="191">
        <f>SUM(E74:E82)</f>
        <v>63408815</v>
      </c>
      <c r="F73" s="191">
        <f>SUM(F74:F82)</f>
        <v>81388815</v>
      </c>
      <c r="G73" s="30">
        <f t="shared" si="2"/>
        <v>1.2835567893833058</v>
      </c>
    </row>
    <row r="74" spans="1:9" s="280" customFormat="1" ht="15" customHeight="1" x14ac:dyDescent="0.25">
      <c r="A74" s="21" t="s">
        <v>252</v>
      </c>
      <c r="B74" s="18" t="s">
        <v>359</v>
      </c>
      <c r="C74" s="273" t="s">
        <v>361</v>
      </c>
      <c r="D74" s="601">
        <v>300000</v>
      </c>
      <c r="E74" s="601">
        <v>300000</v>
      </c>
      <c r="F74" s="710">
        <v>300000</v>
      </c>
      <c r="G74" s="20">
        <f t="shared" si="2"/>
        <v>1</v>
      </c>
      <c r="H74" s="600"/>
      <c r="I74" s="600"/>
    </row>
    <row r="75" spans="1:9" s="280" customFormat="1" ht="15" customHeight="1" x14ac:dyDescent="0.25">
      <c r="A75" s="21" t="s">
        <v>253</v>
      </c>
      <c r="B75" s="18" t="s">
        <v>362</v>
      </c>
      <c r="C75" s="273" t="s">
        <v>363</v>
      </c>
      <c r="D75" s="601">
        <v>35586000</v>
      </c>
      <c r="E75" s="601">
        <v>35586000</v>
      </c>
      <c r="F75" s="710">
        <v>49142000</v>
      </c>
      <c r="G75" s="20">
        <f t="shared" si="2"/>
        <v>1.3809363232731973</v>
      </c>
      <c r="H75" s="600"/>
      <c r="I75" s="600"/>
    </row>
    <row r="76" spans="1:9" s="280" customFormat="1" ht="15" customHeight="1" x14ac:dyDescent="0.25">
      <c r="A76" s="21" t="s">
        <v>254</v>
      </c>
      <c r="B76" s="18" t="s">
        <v>365</v>
      </c>
      <c r="C76" s="273" t="s">
        <v>364</v>
      </c>
      <c r="D76" s="601">
        <v>4800000</v>
      </c>
      <c r="E76" s="601">
        <v>4800000</v>
      </c>
      <c r="F76" s="710">
        <v>4800000</v>
      </c>
      <c r="G76" s="20">
        <f t="shared" si="2"/>
        <v>1</v>
      </c>
      <c r="H76" s="600"/>
      <c r="I76" s="600"/>
    </row>
    <row r="77" spans="1:9" s="280" customFormat="1" ht="15" customHeight="1" x14ac:dyDescent="0.25">
      <c r="A77" s="21" t="s">
        <v>367</v>
      </c>
      <c r="B77" s="18" t="s">
        <v>366</v>
      </c>
      <c r="C77" s="273" t="s">
        <v>379</v>
      </c>
      <c r="D77" s="601">
        <v>6000000</v>
      </c>
      <c r="E77" s="601">
        <v>6000000</v>
      </c>
      <c r="F77" s="710">
        <v>6299000</v>
      </c>
      <c r="G77" s="20">
        <f t="shared" si="2"/>
        <v>1.0498333333333334</v>
      </c>
      <c r="H77" s="600"/>
      <c r="I77" s="600"/>
    </row>
    <row r="78" spans="1:9" s="280" customFormat="1" ht="15" customHeight="1" x14ac:dyDescent="0.25">
      <c r="A78" s="21" t="s">
        <v>368</v>
      </c>
      <c r="B78" s="18" t="s">
        <v>371</v>
      </c>
      <c r="C78" s="273" t="s">
        <v>377</v>
      </c>
      <c r="D78" s="601">
        <v>15722000</v>
      </c>
      <c r="E78" s="601">
        <v>15722000</v>
      </c>
      <c r="F78" s="710">
        <v>19201000</v>
      </c>
      <c r="G78" s="20">
        <f t="shared" si="2"/>
        <v>1.2212822796081924</v>
      </c>
      <c r="H78" s="600"/>
      <c r="I78" s="600"/>
    </row>
    <row r="79" spans="1:9" s="280" customFormat="1" ht="15" customHeight="1" x14ac:dyDescent="0.25">
      <c r="A79" s="21" t="s">
        <v>370</v>
      </c>
      <c r="B79" s="605" t="s">
        <v>578</v>
      </c>
      <c r="C79" s="606" t="s">
        <v>579</v>
      </c>
      <c r="D79" s="601">
        <v>0</v>
      </c>
      <c r="E79" s="601">
        <v>0</v>
      </c>
      <c r="F79" s="710">
        <v>0</v>
      </c>
      <c r="G79" s="20"/>
      <c r="H79" s="600"/>
      <c r="I79" s="600"/>
    </row>
    <row r="80" spans="1:9" s="280" customFormat="1" ht="15" customHeight="1" x14ac:dyDescent="0.25">
      <c r="A80" s="21" t="s">
        <v>372</v>
      </c>
      <c r="B80" s="606" t="s">
        <v>580</v>
      </c>
      <c r="C80" s="606" t="s">
        <v>376</v>
      </c>
      <c r="D80" s="601">
        <v>1000000</v>
      </c>
      <c r="E80" s="601">
        <v>1000000</v>
      </c>
      <c r="F80" s="710">
        <v>1000000</v>
      </c>
      <c r="G80" s="20">
        <f t="shared" si="2"/>
        <v>1</v>
      </c>
      <c r="H80" s="600"/>
      <c r="I80" s="600"/>
    </row>
    <row r="81" spans="1:9" s="280" customFormat="1" ht="15" customHeight="1" x14ac:dyDescent="0.25">
      <c r="A81" s="21" t="s">
        <v>373</v>
      </c>
      <c r="B81" s="18" t="s">
        <v>572</v>
      </c>
      <c r="C81" s="273" t="s">
        <v>375</v>
      </c>
      <c r="D81" s="601">
        <v>0</v>
      </c>
      <c r="E81" s="601">
        <v>0</v>
      </c>
      <c r="F81" s="710">
        <v>646000</v>
      </c>
      <c r="G81" s="20"/>
      <c r="H81" s="600"/>
      <c r="I81" s="600"/>
    </row>
    <row r="82" spans="1:9" s="280" customFormat="1" ht="15" customHeight="1" x14ac:dyDescent="0.25">
      <c r="A82" s="21" t="s">
        <v>582</v>
      </c>
      <c r="B82" s="606" t="s">
        <v>581</v>
      </c>
      <c r="C82" s="606" t="s">
        <v>575</v>
      </c>
      <c r="D82" s="601">
        <v>815</v>
      </c>
      <c r="E82" s="601">
        <v>815</v>
      </c>
      <c r="F82" s="710">
        <v>815</v>
      </c>
      <c r="G82" s="20">
        <f t="shared" si="2"/>
        <v>1</v>
      </c>
      <c r="H82" s="600"/>
      <c r="I82" s="600"/>
    </row>
    <row r="83" spans="1:9" ht="15" customHeight="1" x14ac:dyDescent="0.25">
      <c r="A83" s="28" t="s">
        <v>55</v>
      </c>
      <c r="B83" s="127" t="s">
        <v>456</v>
      </c>
      <c r="C83" s="274" t="s">
        <v>457</v>
      </c>
      <c r="D83" s="334">
        <f t="shared" ref="D83" si="3">SUM(D84:D85)</f>
        <v>11529000</v>
      </c>
      <c r="E83" s="334">
        <f t="shared" ref="E83:F83" si="4">SUM(E84:E85)</f>
        <v>11529000</v>
      </c>
      <c r="F83" s="334">
        <f t="shared" si="4"/>
        <v>11529000</v>
      </c>
      <c r="G83" s="30">
        <f t="shared" si="2"/>
        <v>1</v>
      </c>
    </row>
    <row r="84" spans="1:9" ht="15" customHeight="1" x14ac:dyDescent="0.25">
      <c r="A84" s="21" t="s">
        <v>256</v>
      </c>
      <c r="B84" s="43" t="s">
        <v>458</v>
      </c>
      <c r="C84" s="273" t="s">
        <v>523</v>
      </c>
      <c r="D84" s="190">
        <v>11529000</v>
      </c>
      <c r="E84" s="790">
        <v>11529000</v>
      </c>
      <c r="F84" s="789">
        <v>11529000</v>
      </c>
      <c r="G84" s="30">
        <f t="shared" si="2"/>
        <v>1</v>
      </c>
    </row>
    <row r="85" spans="1:9" ht="15" customHeight="1" x14ac:dyDescent="0.25">
      <c r="A85" s="21" t="s">
        <v>258</v>
      </c>
      <c r="B85" s="18" t="s">
        <v>573</v>
      </c>
      <c r="C85" s="273" t="s">
        <v>459</v>
      </c>
      <c r="D85" s="48">
        <v>0</v>
      </c>
      <c r="E85" s="48">
        <v>0</v>
      </c>
      <c r="F85" s="48">
        <v>0</v>
      </c>
      <c r="G85" s="30"/>
    </row>
    <row r="86" spans="1:9" s="286" customFormat="1" ht="15" customHeight="1" x14ac:dyDescent="0.25">
      <c r="A86" s="28" t="s">
        <v>56</v>
      </c>
      <c r="B86" s="133" t="s">
        <v>380</v>
      </c>
      <c r="C86" s="276" t="s">
        <v>381</v>
      </c>
      <c r="D86" s="191">
        <f>SUM(D87:D87)</f>
        <v>0</v>
      </c>
      <c r="E86" s="191">
        <f>SUM(E87:E87)</f>
        <v>4000400</v>
      </c>
      <c r="F86" s="191">
        <f>SUM(F87:F87)</f>
        <v>4050400</v>
      </c>
      <c r="G86" s="30"/>
    </row>
    <row r="87" spans="1:9" ht="15" customHeight="1" x14ac:dyDescent="0.25">
      <c r="A87" s="21" t="s">
        <v>306</v>
      </c>
      <c r="B87" s="50" t="s">
        <v>382</v>
      </c>
      <c r="C87" s="277" t="s">
        <v>460</v>
      </c>
      <c r="D87" s="48">
        <v>0</v>
      </c>
      <c r="E87" s="48">
        <v>4000400</v>
      </c>
      <c r="F87" s="710">
        <v>4050400</v>
      </c>
      <c r="G87" s="30"/>
    </row>
    <row r="88" spans="1:9" ht="15" customHeight="1" x14ac:dyDescent="0.25">
      <c r="A88" s="28" t="s">
        <v>58</v>
      </c>
      <c r="B88" s="133" t="s">
        <v>383</v>
      </c>
      <c r="C88" s="276" t="s">
        <v>385</v>
      </c>
      <c r="D88" s="191">
        <f>SUM(D89:D89)</f>
        <v>132000</v>
      </c>
      <c r="E88" s="191">
        <f>SUM(E89:E89)</f>
        <v>132000</v>
      </c>
      <c r="F88" s="191">
        <f>SUM(F89:F89)</f>
        <v>132000</v>
      </c>
      <c r="G88" s="30">
        <f t="shared" si="2"/>
        <v>1</v>
      </c>
    </row>
    <row r="89" spans="1:9" ht="15" customHeight="1" x14ac:dyDescent="0.25">
      <c r="A89" s="21" t="s">
        <v>326</v>
      </c>
      <c r="B89" s="50" t="s">
        <v>384</v>
      </c>
      <c r="C89" s="277" t="s">
        <v>386</v>
      </c>
      <c r="D89" s="19">
        <v>132000</v>
      </c>
      <c r="E89" s="19">
        <v>132000</v>
      </c>
      <c r="F89" s="19">
        <v>132000</v>
      </c>
      <c r="G89" s="20">
        <f t="shared" si="2"/>
        <v>1</v>
      </c>
    </row>
    <row r="90" spans="1:9" ht="15" customHeight="1" x14ac:dyDescent="0.25">
      <c r="A90" s="348" t="s">
        <v>78</v>
      </c>
      <c r="B90" s="349" t="s">
        <v>471</v>
      </c>
      <c r="C90" s="350" t="s">
        <v>472</v>
      </c>
      <c r="D90" s="351">
        <f>SUM(D91:D93)</f>
        <v>180524249</v>
      </c>
      <c r="E90" s="351">
        <f>SUM(E91:E93)</f>
        <v>180773303</v>
      </c>
      <c r="F90" s="351">
        <f>SUM(F91:F93)</f>
        <v>180789795</v>
      </c>
      <c r="G90" s="352">
        <f t="shared" si="2"/>
        <v>1.0014709713596426</v>
      </c>
    </row>
    <row r="91" spans="1:9" ht="15" customHeight="1" x14ac:dyDescent="0.25">
      <c r="A91" s="21" t="s">
        <v>333</v>
      </c>
      <c r="B91" s="596" t="s">
        <v>574</v>
      </c>
      <c r="C91" s="497" t="s">
        <v>557</v>
      </c>
      <c r="D91" s="498">
        <v>100000000</v>
      </c>
      <c r="E91" s="498">
        <v>100000000</v>
      </c>
      <c r="F91" s="710">
        <v>100000000</v>
      </c>
      <c r="G91" s="362">
        <f t="shared" si="2"/>
        <v>1</v>
      </c>
    </row>
    <row r="92" spans="1:9" ht="15" customHeight="1" x14ac:dyDescent="0.25">
      <c r="A92" s="21" t="s">
        <v>455</v>
      </c>
      <c r="B92" s="356" t="s">
        <v>473</v>
      </c>
      <c r="C92" s="357" t="s">
        <v>399</v>
      </c>
      <c r="D92" s="358">
        <v>80524249</v>
      </c>
      <c r="E92" s="358">
        <v>80567310</v>
      </c>
      <c r="F92" s="710">
        <v>80567310</v>
      </c>
      <c r="G92" s="362">
        <f t="shared" si="2"/>
        <v>1.0005347581695545</v>
      </c>
    </row>
    <row r="93" spans="1:9" ht="15" customHeight="1" thickBot="1" x14ac:dyDescent="0.3">
      <c r="A93" s="21" t="s">
        <v>556</v>
      </c>
      <c r="B93" s="354" t="s">
        <v>474</v>
      </c>
      <c r="C93" s="355" t="s">
        <v>475</v>
      </c>
      <c r="D93" s="177">
        <v>0</v>
      </c>
      <c r="E93" s="177">
        <v>205993</v>
      </c>
      <c r="F93" s="733">
        <v>222485</v>
      </c>
      <c r="G93" s="353"/>
    </row>
    <row r="94" spans="1:9" ht="15" customHeight="1" thickTop="1" thickBot="1" x14ac:dyDescent="0.3">
      <c r="A94" s="830" t="s">
        <v>135</v>
      </c>
      <c r="B94" s="830"/>
      <c r="C94" s="278"/>
      <c r="D94" s="192">
        <f>D60+D63+D66+D73+D86+D88+D90+D83</f>
        <v>421148000</v>
      </c>
      <c r="E94" s="192">
        <f>E60+E63+E66+E73+E86+E88+E90+E83</f>
        <v>529655768</v>
      </c>
      <c r="F94" s="192">
        <f>F60+F63+F66+F73+F86+F88+F90+F83</f>
        <v>557280368</v>
      </c>
      <c r="G94" s="130">
        <f t="shared" si="2"/>
        <v>1.3232411598772877</v>
      </c>
    </row>
    <row r="95" spans="1:9" ht="15" customHeight="1" thickTop="1" x14ac:dyDescent="0.25"/>
  </sheetData>
  <sheetProtection selectLockedCells="1" selectUnlockedCells="1"/>
  <mergeCells count="4">
    <mergeCell ref="A94:B94"/>
    <mergeCell ref="A53:B53"/>
    <mergeCell ref="A3:H3"/>
    <mergeCell ref="A56:H5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</cols>
  <sheetData>
    <row r="1" spans="1:8" s="135" customFormat="1" ht="15" customHeight="1" x14ac:dyDescent="0.25">
      <c r="A1" s="3"/>
      <c r="B1" s="3"/>
      <c r="C1" s="3"/>
      <c r="D1" s="3"/>
      <c r="E1" s="3"/>
      <c r="F1" s="3"/>
      <c r="G1" s="3"/>
      <c r="H1" s="2" t="s">
        <v>491</v>
      </c>
    </row>
    <row r="2" spans="1:8" s="135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melléklet'!H2</f>
        <v>az …./2017. (XI..)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819" t="s">
        <v>136</v>
      </c>
      <c r="B4" s="819"/>
      <c r="C4" s="819"/>
      <c r="D4" s="819"/>
      <c r="E4" s="819"/>
      <c r="F4" s="819"/>
      <c r="G4" s="819"/>
      <c r="H4" s="819"/>
    </row>
    <row r="5" spans="1:8" ht="15" customHeight="1" thickBot="1" x14ac:dyDescent="0.3">
      <c r="A5" s="136"/>
      <c r="B5" s="137"/>
      <c r="C5" s="137"/>
      <c r="F5" s="6" t="s">
        <v>233</v>
      </c>
    </row>
    <row r="6" spans="1:8" ht="34.200000000000003" thickTop="1" x14ac:dyDescent="0.25">
      <c r="A6" s="7" t="s">
        <v>1</v>
      </c>
      <c r="B6" s="8" t="s">
        <v>2</v>
      </c>
      <c r="C6" s="9" t="s">
        <v>262</v>
      </c>
      <c r="D6" s="9" t="s">
        <v>568</v>
      </c>
      <c r="E6" s="9" t="s">
        <v>676</v>
      </c>
      <c r="F6" s="10" t="s">
        <v>550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</row>
    <row r="8" spans="1:8" s="40" customFormat="1" ht="15" customHeight="1" thickTop="1" x14ac:dyDescent="0.25">
      <c r="A8" s="121" t="s">
        <v>13</v>
      </c>
      <c r="B8" s="122" t="s">
        <v>124</v>
      </c>
      <c r="C8" s="122" t="s">
        <v>263</v>
      </c>
      <c r="D8" s="29">
        <f>D9+D14</f>
        <v>12044781</v>
      </c>
      <c r="E8" s="29">
        <f>E9+E14</f>
        <v>12957960</v>
      </c>
      <c r="F8" s="734">
        <f>E8/D8</f>
        <v>1.075815326156615</v>
      </c>
    </row>
    <row r="9" spans="1:8" s="40" customFormat="1" ht="15" customHeight="1" x14ac:dyDescent="0.25">
      <c r="A9" s="21" t="s">
        <v>125</v>
      </c>
      <c r="B9" s="18" t="s">
        <v>264</v>
      </c>
      <c r="C9" s="18" t="s">
        <v>265</v>
      </c>
      <c r="D9" s="19">
        <f>SUM(D10:D13)</f>
        <v>11640181</v>
      </c>
      <c r="E9" s="19">
        <f>SUM(E10:E13)</f>
        <v>12520285</v>
      </c>
      <c r="F9" s="735">
        <f t="shared" ref="F9:F27" si="0">E9/D9</f>
        <v>1.0756091335693148</v>
      </c>
    </row>
    <row r="10" spans="1:8" s="40" customFormat="1" ht="15" customHeight="1" x14ac:dyDescent="0.25">
      <c r="A10" s="126"/>
      <c r="B10" s="22" t="s">
        <v>266</v>
      </c>
      <c r="C10" s="22" t="s">
        <v>267</v>
      </c>
      <c r="D10" s="23">
        <v>10536800</v>
      </c>
      <c r="E10" s="23">
        <v>10536904</v>
      </c>
      <c r="F10" s="736">
        <f t="shared" si="0"/>
        <v>1.0000098701693114</v>
      </c>
    </row>
    <row r="11" spans="1:8" s="40" customFormat="1" ht="15" customHeight="1" x14ac:dyDescent="0.25">
      <c r="A11" s="126"/>
      <c r="B11" s="22" t="s">
        <v>553</v>
      </c>
      <c r="C11" s="22" t="s">
        <v>532</v>
      </c>
      <c r="D11" s="23">
        <v>300000</v>
      </c>
      <c r="E11" s="23">
        <v>1180000</v>
      </c>
      <c r="F11" s="736">
        <f t="shared" si="0"/>
        <v>3.9333333333333331</v>
      </c>
    </row>
    <row r="12" spans="1:8" s="40" customFormat="1" ht="15" customHeight="1" x14ac:dyDescent="0.25">
      <c r="A12" s="126"/>
      <c r="B12" s="22" t="s">
        <v>551</v>
      </c>
      <c r="C12" s="22" t="s">
        <v>268</v>
      </c>
      <c r="D12" s="23">
        <v>443381</v>
      </c>
      <c r="E12" s="23">
        <v>443381</v>
      </c>
      <c r="F12" s="736">
        <f t="shared" si="0"/>
        <v>1</v>
      </c>
    </row>
    <row r="13" spans="1:8" s="40" customFormat="1" ht="15" customHeight="1" x14ac:dyDescent="0.25">
      <c r="A13" s="126"/>
      <c r="B13" s="22" t="s">
        <v>552</v>
      </c>
      <c r="C13" s="22" t="s">
        <v>445</v>
      </c>
      <c r="D13" s="23">
        <v>360000</v>
      </c>
      <c r="E13" s="23">
        <v>360000</v>
      </c>
      <c r="F13" s="736">
        <f t="shared" si="0"/>
        <v>1</v>
      </c>
    </row>
    <row r="14" spans="1:8" s="40" customFormat="1" ht="15" customHeight="1" x14ac:dyDescent="0.25">
      <c r="A14" s="21" t="s">
        <v>126</v>
      </c>
      <c r="B14" s="18" t="s">
        <v>128</v>
      </c>
      <c r="C14" s="18" t="s">
        <v>269</v>
      </c>
      <c r="D14" s="19">
        <f>SUM(D15:D16)</f>
        <v>404600</v>
      </c>
      <c r="E14" s="19">
        <f>SUM(E15:E16)</f>
        <v>437675</v>
      </c>
      <c r="F14" s="735">
        <f t="shared" si="0"/>
        <v>1.0817474048442905</v>
      </c>
    </row>
    <row r="15" spans="1:8" s="40" customFormat="1" ht="36" x14ac:dyDescent="0.25">
      <c r="A15" s="126"/>
      <c r="B15" s="335" t="s">
        <v>461</v>
      </c>
      <c r="C15" s="22" t="s">
        <v>271</v>
      </c>
      <c r="D15" s="23">
        <v>344600</v>
      </c>
      <c r="E15" s="23">
        <v>387675</v>
      </c>
      <c r="F15" s="736">
        <f t="shared" si="0"/>
        <v>1.125</v>
      </c>
    </row>
    <row r="16" spans="1:8" s="40" customFormat="1" ht="15" customHeight="1" x14ac:dyDescent="0.25">
      <c r="A16" s="126"/>
      <c r="B16" s="22" t="s">
        <v>462</v>
      </c>
      <c r="C16" s="22" t="s">
        <v>272</v>
      </c>
      <c r="D16" s="23">
        <v>60000</v>
      </c>
      <c r="E16" s="23">
        <v>50000</v>
      </c>
      <c r="F16" s="736">
        <f t="shared" si="0"/>
        <v>0.83333333333333337</v>
      </c>
    </row>
    <row r="17" spans="1:8" s="40" customFormat="1" ht="15" customHeight="1" x14ac:dyDescent="0.25">
      <c r="A17" s="28" t="s">
        <v>14</v>
      </c>
      <c r="B17" s="127" t="s">
        <v>222</v>
      </c>
      <c r="C17" s="127" t="s">
        <v>273</v>
      </c>
      <c r="D17" s="29">
        <v>2387710</v>
      </c>
      <c r="E17" s="29">
        <v>2900119</v>
      </c>
      <c r="F17" s="734">
        <f t="shared" si="0"/>
        <v>1.2146026946320951</v>
      </c>
    </row>
    <row r="18" spans="1:8" s="40" customFormat="1" ht="15" customHeight="1" x14ac:dyDescent="0.25">
      <c r="A18" s="28" t="s">
        <v>52</v>
      </c>
      <c r="B18" s="127" t="s">
        <v>130</v>
      </c>
      <c r="C18" s="127" t="s">
        <v>274</v>
      </c>
      <c r="D18" s="29">
        <f>SUM(D19:D23)</f>
        <v>6589509</v>
      </c>
      <c r="E18" s="29">
        <f>SUM(E19:E23)</f>
        <v>6141921</v>
      </c>
      <c r="F18" s="734">
        <f t="shared" si="0"/>
        <v>0.93207566754973703</v>
      </c>
    </row>
    <row r="19" spans="1:8" s="40" customFormat="1" ht="15" customHeight="1" x14ac:dyDescent="0.25">
      <c r="A19" s="21" t="s">
        <v>129</v>
      </c>
      <c r="B19" s="18" t="s">
        <v>275</v>
      </c>
      <c r="C19" s="18" t="s">
        <v>281</v>
      </c>
      <c r="D19" s="19">
        <v>735000</v>
      </c>
      <c r="E19" s="19">
        <v>535000</v>
      </c>
      <c r="F19" s="735">
        <f t="shared" si="0"/>
        <v>0.72789115646258506</v>
      </c>
    </row>
    <row r="20" spans="1:8" s="40" customFormat="1" ht="15" customHeight="1" x14ac:dyDescent="0.25">
      <c r="A20" s="21" t="s">
        <v>131</v>
      </c>
      <c r="B20" s="18" t="s">
        <v>276</v>
      </c>
      <c r="C20" s="18" t="s">
        <v>282</v>
      </c>
      <c r="D20" s="19">
        <v>150000</v>
      </c>
      <c r="E20" s="19">
        <v>150000</v>
      </c>
      <c r="F20" s="735">
        <f t="shared" si="0"/>
        <v>1</v>
      </c>
    </row>
    <row r="21" spans="1:8" s="40" customFormat="1" ht="15" customHeight="1" x14ac:dyDescent="0.25">
      <c r="A21" s="21" t="s">
        <v>277</v>
      </c>
      <c r="B21" s="18" t="s">
        <v>278</v>
      </c>
      <c r="C21" s="18" t="s">
        <v>283</v>
      </c>
      <c r="D21" s="19">
        <v>4694000</v>
      </c>
      <c r="E21" s="19">
        <v>4544000</v>
      </c>
      <c r="F21" s="735">
        <f t="shared" si="0"/>
        <v>0.96804431188751594</v>
      </c>
    </row>
    <row r="22" spans="1:8" s="40" customFormat="1" ht="15" customHeight="1" x14ac:dyDescent="0.25">
      <c r="A22" s="21" t="s">
        <v>279</v>
      </c>
      <c r="B22" s="18" t="s">
        <v>280</v>
      </c>
      <c r="C22" s="18" t="s">
        <v>284</v>
      </c>
      <c r="D22" s="19">
        <v>10000</v>
      </c>
      <c r="E22" s="19">
        <v>20000</v>
      </c>
      <c r="F22" s="735">
        <f t="shared" si="0"/>
        <v>2</v>
      </c>
    </row>
    <row r="23" spans="1:8" s="43" customFormat="1" ht="15" customHeight="1" x14ac:dyDescent="0.25">
      <c r="A23" s="21" t="s">
        <v>285</v>
      </c>
      <c r="B23" s="18" t="s">
        <v>286</v>
      </c>
      <c r="C23" s="18" t="s">
        <v>287</v>
      </c>
      <c r="D23" s="19">
        <f t="shared" ref="D23" si="1">SUM(D24:D25)</f>
        <v>1000509</v>
      </c>
      <c r="E23" s="19">
        <f t="shared" ref="E23" si="2">SUM(E24:E25)</f>
        <v>892921</v>
      </c>
      <c r="F23" s="735">
        <f t="shared" si="0"/>
        <v>0.89246673443217406</v>
      </c>
    </row>
    <row r="24" spans="1:8" s="40" customFormat="1" ht="15" customHeight="1" x14ac:dyDescent="0.25">
      <c r="A24" s="126"/>
      <c r="B24" s="22" t="s">
        <v>288</v>
      </c>
      <c r="C24" s="22" t="s">
        <v>289</v>
      </c>
      <c r="D24" s="23">
        <v>1000000</v>
      </c>
      <c r="E24" s="23">
        <v>892500</v>
      </c>
      <c r="F24" s="736">
        <f t="shared" si="0"/>
        <v>0.89249999999999996</v>
      </c>
    </row>
    <row r="25" spans="1:8" s="40" customFormat="1" ht="15" customHeight="1" x14ac:dyDescent="0.25">
      <c r="A25" s="602"/>
      <c r="B25" s="603" t="s">
        <v>577</v>
      </c>
      <c r="C25" s="603" t="s">
        <v>295</v>
      </c>
      <c r="D25" s="604">
        <v>509</v>
      </c>
      <c r="E25" s="604">
        <v>421</v>
      </c>
      <c r="F25" s="737">
        <f t="shared" si="0"/>
        <v>0.82711198428290766</v>
      </c>
    </row>
    <row r="26" spans="1:8" ht="15" customHeight="1" thickBot="1" x14ac:dyDescent="0.3">
      <c r="A26" s="128" t="s">
        <v>53</v>
      </c>
      <c r="B26" s="288" t="s">
        <v>224</v>
      </c>
      <c r="C26" s="288" t="s">
        <v>305</v>
      </c>
      <c r="D26" s="185">
        <v>0</v>
      </c>
      <c r="E26" s="185">
        <v>0</v>
      </c>
      <c r="F26" s="738"/>
    </row>
    <row r="27" spans="1:8" ht="15" customHeight="1" thickTop="1" thickBot="1" x14ac:dyDescent="0.3">
      <c r="A27" s="827" t="s">
        <v>132</v>
      </c>
      <c r="B27" s="827"/>
      <c r="C27" s="287"/>
      <c r="D27" s="66">
        <f>D8+D17+D18+D26</f>
        <v>21022000</v>
      </c>
      <c r="E27" s="66">
        <f>E8+E17+E18+E26</f>
        <v>22000000</v>
      </c>
      <c r="F27" s="139">
        <f t="shared" si="0"/>
        <v>1.0465226905146989</v>
      </c>
    </row>
    <row r="28" spans="1:8" s="40" customFormat="1" ht="15" customHeight="1" thickTop="1" x14ac:dyDescent="0.25">
      <c r="A28" s="1"/>
      <c r="B28" s="1"/>
      <c r="C28" s="1"/>
      <c r="D28" s="140"/>
      <c r="E28" s="140"/>
    </row>
    <row r="29" spans="1:8" s="40" customFormat="1" ht="15" customHeight="1" x14ac:dyDescent="0.25">
      <c r="A29" s="1"/>
      <c r="B29" s="1"/>
      <c r="C29" s="1"/>
      <c r="D29" s="140"/>
      <c r="E29" s="140"/>
      <c r="F29" s="141"/>
    </row>
    <row r="30" spans="1:8" s="40" customFormat="1" ht="15" customHeight="1" x14ac:dyDescent="0.25">
      <c r="A30" s="819" t="s">
        <v>138</v>
      </c>
      <c r="B30" s="819"/>
      <c r="C30" s="819"/>
      <c r="D30" s="819"/>
      <c r="E30" s="819"/>
      <c r="F30" s="819"/>
      <c r="G30" s="819"/>
      <c r="H30" s="819"/>
    </row>
    <row r="31" spans="1:8" s="40" customFormat="1" ht="15" customHeight="1" thickBot="1" x14ac:dyDescent="0.25">
      <c r="A31" s="42"/>
      <c r="B31" s="98"/>
      <c r="C31" s="97"/>
      <c r="F31" s="6" t="s">
        <v>233</v>
      </c>
    </row>
    <row r="32" spans="1:8" s="40" customFormat="1" ht="34.200000000000003" thickTop="1" x14ac:dyDescent="0.25">
      <c r="A32" s="7" t="s">
        <v>1</v>
      </c>
      <c r="B32" s="8" t="s">
        <v>2</v>
      </c>
      <c r="C32" s="9" t="s">
        <v>262</v>
      </c>
      <c r="D32" s="9" t="s">
        <v>568</v>
      </c>
      <c r="E32" s="9" t="s">
        <v>676</v>
      </c>
      <c r="F32" s="10" t="s">
        <v>550</v>
      </c>
    </row>
    <row r="33" spans="1:6" s="294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14" t="s">
        <v>8</v>
      </c>
    </row>
    <row r="34" spans="1:6" s="294" customFormat="1" ht="15" customHeight="1" thickTop="1" x14ac:dyDescent="0.25">
      <c r="A34" s="121" t="s">
        <v>13</v>
      </c>
      <c r="B34" s="127" t="s">
        <v>12</v>
      </c>
      <c r="C34" s="274" t="s">
        <v>360</v>
      </c>
      <c r="D34" s="123">
        <f t="shared" ref="D34" si="3">SUM(D35:D38)</f>
        <v>1000477</v>
      </c>
      <c r="E34" s="123">
        <f t="shared" ref="E34" si="4">SUM(E35:E38)</f>
        <v>1000478</v>
      </c>
      <c r="F34" s="30">
        <f t="shared" ref="F34:F41" si="5">E34/D34</f>
        <v>1.0000009995232275</v>
      </c>
    </row>
    <row r="35" spans="1:6" s="294" customFormat="1" ht="15" customHeight="1" x14ac:dyDescent="0.25">
      <c r="A35" s="321" t="s">
        <v>125</v>
      </c>
      <c r="B35" s="18" t="s">
        <v>365</v>
      </c>
      <c r="C35" s="273" t="s">
        <v>364</v>
      </c>
      <c r="D35" s="46">
        <v>1000477</v>
      </c>
      <c r="E35" s="46">
        <v>1000478</v>
      </c>
      <c r="F35" s="20">
        <f t="shared" si="5"/>
        <v>1.0000009995232275</v>
      </c>
    </row>
    <row r="36" spans="1:6" s="294" customFormat="1" ht="15" customHeight="1" x14ac:dyDescent="0.25">
      <c r="A36" s="321" t="s">
        <v>126</v>
      </c>
      <c r="B36" s="18" t="s">
        <v>369</v>
      </c>
      <c r="C36" s="273" t="s">
        <v>378</v>
      </c>
      <c r="D36" s="46">
        <v>0</v>
      </c>
      <c r="E36" s="46">
        <v>0</v>
      </c>
      <c r="F36" s="20"/>
    </row>
    <row r="37" spans="1:6" s="40" customFormat="1" ht="15" customHeight="1" x14ac:dyDescent="0.25">
      <c r="A37" s="321" t="s">
        <v>127</v>
      </c>
      <c r="B37" s="18" t="s">
        <v>629</v>
      </c>
      <c r="C37" s="273" t="s">
        <v>376</v>
      </c>
      <c r="D37" s="46">
        <v>0</v>
      </c>
      <c r="E37" s="46">
        <v>0</v>
      </c>
      <c r="F37" s="20"/>
    </row>
    <row r="38" spans="1:6" s="40" customFormat="1" ht="15" customHeight="1" x14ac:dyDescent="0.25">
      <c r="A38" s="321" t="s">
        <v>630</v>
      </c>
      <c r="B38" s="18" t="s">
        <v>374</v>
      </c>
      <c r="C38" s="273" t="s">
        <v>575</v>
      </c>
      <c r="D38" s="46">
        <v>0</v>
      </c>
      <c r="E38" s="46">
        <v>0</v>
      </c>
      <c r="F38" s="20"/>
    </row>
    <row r="39" spans="1:6" ht="15" customHeight="1" x14ac:dyDescent="0.25">
      <c r="A39" s="607" t="s">
        <v>14</v>
      </c>
      <c r="B39" s="127" t="s">
        <v>397</v>
      </c>
      <c r="C39" s="127" t="s">
        <v>398</v>
      </c>
      <c r="D39" s="29">
        <v>19072000</v>
      </c>
      <c r="E39" s="29">
        <v>20050000</v>
      </c>
      <c r="F39" s="734">
        <f t="shared" si="5"/>
        <v>1.0512793624161074</v>
      </c>
    </row>
    <row r="40" spans="1:6" ht="15" customHeight="1" thickBot="1" x14ac:dyDescent="0.3">
      <c r="A40" s="128" t="s">
        <v>52</v>
      </c>
      <c r="B40" s="134" t="s">
        <v>134</v>
      </c>
      <c r="C40" s="134" t="s">
        <v>399</v>
      </c>
      <c r="D40" s="129">
        <v>949523</v>
      </c>
      <c r="E40" s="129">
        <v>949522</v>
      </c>
      <c r="F40" s="138">
        <f t="shared" si="5"/>
        <v>0.99999894683962365</v>
      </c>
    </row>
    <row r="41" spans="1:6" ht="15" customHeight="1" thickTop="1" thickBot="1" x14ac:dyDescent="0.3">
      <c r="A41" s="830" t="s">
        <v>228</v>
      </c>
      <c r="B41" s="830"/>
      <c r="C41" s="287"/>
      <c r="D41" s="66">
        <f>D34+D39+D40</f>
        <v>21022000</v>
      </c>
      <c r="E41" s="66">
        <f>E34+E39+E40</f>
        <v>22000000</v>
      </c>
      <c r="F41" s="139">
        <f t="shared" si="5"/>
        <v>1.0465226905146989</v>
      </c>
    </row>
    <row r="42" spans="1:6" ht="13.8" thickTop="1" x14ac:dyDescent="0.25"/>
  </sheetData>
  <sheetProtection selectLockedCells="1" selectUnlockedCells="1"/>
  <mergeCells count="4">
    <mergeCell ref="A27:B27"/>
    <mergeCell ref="A30:H30"/>
    <mergeCell ref="A4:H4"/>
    <mergeCell ref="A41:B4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ColWidth="9.109375" defaultRowHeight="13.2" x14ac:dyDescent="0.25"/>
  <cols>
    <col min="1" max="1" width="5.6640625" style="198" customWidth="1"/>
    <col min="2" max="2" width="29.6640625" style="198" customWidth="1"/>
    <col min="3" max="5" width="9.6640625" style="198" customWidth="1"/>
    <col min="6" max="7" width="9.6640625" style="197" customWidth="1"/>
    <col min="8" max="16384" width="9.109375" style="197"/>
  </cols>
  <sheetData>
    <row r="1" spans="1:7" ht="15" customHeight="1" x14ac:dyDescent="0.25">
      <c r="B1" s="204"/>
      <c r="C1" s="204"/>
      <c r="D1" s="204"/>
      <c r="E1" s="204"/>
      <c r="F1" s="204"/>
      <c r="G1" s="492" t="s">
        <v>492</v>
      </c>
    </row>
    <row r="2" spans="1:7" ht="15" customHeight="1" x14ac:dyDescent="0.25">
      <c r="B2" s="204"/>
      <c r="C2" s="204"/>
      <c r="D2" s="204"/>
      <c r="E2" s="204"/>
      <c r="G2" s="492" t="str">
        <f>'1.sz. melléklet'!H2</f>
        <v>az …./2017. (XI..) önkormányzati rendelethez</v>
      </c>
    </row>
    <row r="3" spans="1:7" ht="15" customHeight="1" x14ac:dyDescent="0.25">
      <c r="A3" s="214"/>
    </row>
    <row r="4" spans="1:7" ht="15" customHeight="1" x14ac:dyDescent="0.25">
      <c r="A4" s="835" t="s">
        <v>656</v>
      </c>
      <c r="B4" s="835"/>
      <c r="C4" s="835"/>
      <c r="D4" s="835"/>
      <c r="E4" s="835"/>
      <c r="F4" s="835"/>
      <c r="G4" s="835"/>
    </row>
    <row r="5" spans="1:7" ht="15" customHeight="1" x14ac:dyDescent="0.25">
      <c r="A5" s="215"/>
      <c r="B5" s="215"/>
      <c r="C5" s="215"/>
      <c r="D5" s="215"/>
      <c r="E5" s="215"/>
      <c r="F5" s="216"/>
    </row>
    <row r="6" spans="1:7" ht="15" customHeight="1" thickBot="1" x14ac:dyDescent="0.3">
      <c r="A6" s="217"/>
      <c r="B6" s="217"/>
      <c r="C6" s="217"/>
      <c r="D6" s="217"/>
      <c r="E6" s="217"/>
      <c r="F6" s="6" t="s">
        <v>233</v>
      </c>
    </row>
    <row r="7" spans="1:7" ht="34.200000000000003" thickTop="1" x14ac:dyDescent="0.25">
      <c r="A7" s="218" t="s">
        <v>74</v>
      </c>
      <c r="B7" s="219" t="s">
        <v>123</v>
      </c>
      <c r="C7" s="9" t="s">
        <v>568</v>
      </c>
      <c r="D7" s="9" t="s">
        <v>712</v>
      </c>
      <c r="E7" s="9" t="s">
        <v>676</v>
      </c>
      <c r="F7" s="10" t="s">
        <v>550</v>
      </c>
    </row>
    <row r="8" spans="1:7" ht="15" customHeight="1" thickBot="1" x14ac:dyDescent="0.3">
      <c r="A8" s="220" t="s">
        <v>3</v>
      </c>
      <c r="B8" s="203" t="s">
        <v>4</v>
      </c>
      <c r="C8" s="13" t="s">
        <v>5</v>
      </c>
      <c r="D8" s="13" t="s">
        <v>6</v>
      </c>
      <c r="E8" s="13" t="s">
        <v>7</v>
      </c>
      <c r="F8" s="104" t="s">
        <v>8</v>
      </c>
    </row>
    <row r="9" spans="1:7" ht="15" customHeight="1" thickTop="1" x14ac:dyDescent="0.25">
      <c r="A9" s="221" t="s">
        <v>13</v>
      </c>
      <c r="B9" s="222" t="s">
        <v>45</v>
      </c>
      <c r="C9" s="223">
        <f>'1.sz. melléklet'!C39</f>
        <v>92341818</v>
      </c>
      <c r="D9" s="223">
        <f>'1.sz. melléklet'!D39</f>
        <v>139498598</v>
      </c>
      <c r="E9" s="223">
        <f>'1.sz. melléklet'!E39</f>
        <v>100164990</v>
      </c>
      <c r="F9" s="224">
        <f>E9/C9</f>
        <v>1.0847197095469789</v>
      </c>
    </row>
    <row r="10" spans="1:7" ht="15" customHeight="1" thickBot="1" x14ac:dyDescent="0.3">
      <c r="A10" s="225" t="s">
        <v>232</v>
      </c>
      <c r="B10" s="226" t="s">
        <v>444</v>
      </c>
      <c r="C10" s="223"/>
      <c r="D10" s="223"/>
      <c r="E10" s="223"/>
      <c r="F10" s="227"/>
    </row>
    <row r="11" spans="1:7" ht="15" customHeight="1" thickTop="1" thickBot="1" x14ac:dyDescent="0.3">
      <c r="A11" s="228"/>
      <c r="B11" s="229" t="s">
        <v>220</v>
      </c>
      <c r="C11" s="230">
        <f>C9+C10</f>
        <v>92341818</v>
      </c>
      <c r="D11" s="230">
        <f>D9+D10</f>
        <v>139498598</v>
      </c>
      <c r="E11" s="230">
        <f>E9+E10</f>
        <v>100164990</v>
      </c>
      <c r="F11" s="231">
        <f>E11/C11</f>
        <v>1.0847197095469789</v>
      </c>
    </row>
    <row r="12" spans="1:7" ht="13.8" thickTop="1" x14ac:dyDescent="0.25"/>
    <row r="18" ht="20.100000000000001" customHeight="1" x14ac:dyDescent="0.25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5</vt:i4>
      </vt:variant>
    </vt:vector>
  </HeadingPairs>
  <TitlesOfParts>
    <vt:vector size="23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16.sz. melléklet</vt:lpstr>
      <vt:lpstr>17.sz. melléklet</vt:lpstr>
      <vt:lpstr>18.sz. melléklet</vt:lpstr>
      <vt:lpstr>'1.sz. melléklet'!Nyomtatási_terület</vt:lpstr>
      <vt:lpstr>'11.sz. melléklet'!Nyomtatási_terület</vt:lpstr>
      <vt:lpstr>'14.sz melléklet'!Nyomtatási_terület</vt:lpstr>
      <vt:lpstr>'15.sz. melléklet'!Nyomtatási_terület</vt:lpstr>
      <vt:lpstr>'17.sz.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2016-07-29T10:56:13Z</cp:lastPrinted>
  <dcterms:created xsi:type="dcterms:W3CDTF">2014-02-03T15:00:44Z</dcterms:created>
  <dcterms:modified xsi:type="dcterms:W3CDTF">2017-11-20T10:37:15Z</dcterms:modified>
</cp:coreProperties>
</file>