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4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</sheets>
  <definedNames>
    <definedName name="_xlnm.Print_Area" localSheetId="12">'13.sz. melléklet'!$A$1:$G$35</definedName>
    <definedName name="_xlnm.Print_Area" localSheetId="1">'2.sz. melléklet'!$A$1:$G$41</definedName>
    <definedName name="_xlnm.Print_Area" localSheetId="21">'22.sz. melléklet'!$A$1:$O$26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3" l="1"/>
  <c r="C11" i="13"/>
  <c r="C18" i="13" s="1"/>
  <c r="C12" i="13"/>
  <c r="C13" i="13"/>
  <c r="C14" i="13"/>
  <c r="C15" i="13"/>
  <c r="C16" i="13"/>
  <c r="C17" i="13"/>
  <c r="C20" i="13"/>
  <c r="C21" i="13"/>
  <c r="C22" i="13"/>
  <c r="C23" i="13"/>
  <c r="D10" i="34" l="1"/>
  <c r="E10" i="34"/>
  <c r="F10" i="34"/>
  <c r="C10" i="34"/>
  <c r="D20" i="9" l="1"/>
  <c r="D54" i="9"/>
  <c r="G54" i="30"/>
  <c r="J37" i="30"/>
  <c r="J16" i="30" l="1"/>
  <c r="F42" i="30"/>
  <c r="F19" i="30"/>
  <c r="F16" i="30"/>
  <c r="C54" i="30"/>
  <c r="D54" i="30"/>
  <c r="H12" i="8" l="1"/>
  <c r="G53" i="30"/>
  <c r="C53" i="30"/>
  <c r="C30" i="3"/>
  <c r="C28" i="3"/>
  <c r="C26" i="3"/>
  <c r="C11" i="3"/>
  <c r="F27" i="2"/>
  <c r="D27" i="2"/>
  <c r="E27" i="2"/>
  <c r="C27" i="2"/>
  <c r="F20" i="2"/>
  <c r="D20" i="2"/>
  <c r="E20" i="2"/>
  <c r="C20" i="2"/>
  <c r="D13" i="1"/>
  <c r="E13" i="1"/>
  <c r="F13" i="1"/>
  <c r="C13" i="1"/>
  <c r="E63" i="7"/>
  <c r="F63" i="7"/>
  <c r="G63" i="7"/>
  <c r="D63" i="7"/>
  <c r="G55" i="30" l="1"/>
  <c r="C10" i="3"/>
  <c r="C55" i="30"/>
  <c r="H88" i="7"/>
  <c r="H65" i="7"/>
  <c r="D35" i="8" l="1"/>
  <c r="D24" i="8"/>
  <c r="D19" i="8"/>
  <c r="D15" i="8"/>
  <c r="D9" i="8"/>
  <c r="D90" i="7"/>
  <c r="D87" i="7"/>
  <c r="D85" i="7"/>
  <c r="C32" i="3" s="1"/>
  <c r="D83" i="7"/>
  <c r="D73" i="7"/>
  <c r="C31" i="3" s="1"/>
  <c r="D68" i="7"/>
  <c r="D60" i="7"/>
  <c r="D50" i="7"/>
  <c r="D46" i="7"/>
  <c r="D42" i="7"/>
  <c r="D36" i="7"/>
  <c r="D31" i="7"/>
  <c r="D25" i="7"/>
  <c r="D20" i="7" s="1"/>
  <c r="D15" i="7"/>
  <c r="D8" i="7"/>
  <c r="D66" i="7" l="1"/>
  <c r="D93" i="7" s="1"/>
  <c r="C29" i="3"/>
  <c r="C27" i="3" s="1"/>
  <c r="C33" i="3" s="1"/>
  <c r="D8" i="8"/>
  <c r="D7" i="7"/>
  <c r="D53" i="7" s="1"/>
  <c r="G2" i="34"/>
  <c r="D19" i="11" l="1"/>
  <c r="E19" i="11"/>
  <c r="F19" i="11"/>
  <c r="C19" i="11"/>
  <c r="J50" i="30"/>
  <c r="D22" i="13" l="1"/>
  <c r="G18" i="11"/>
  <c r="G30" i="11"/>
  <c r="G31" i="11"/>
  <c r="G32" i="11"/>
  <c r="G33" i="11"/>
  <c r="J27" i="2" l="1"/>
  <c r="K27" i="2"/>
  <c r="L27" i="2"/>
  <c r="I27" i="2"/>
  <c r="D40" i="1"/>
  <c r="E40" i="1"/>
  <c r="F40" i="1"/>
  <c r="C40" i="1"/>
  <c r="E87" i="7" l="1"/>
  <c r="F87" i="7"/>
  <c r="G87" i="7"/>
  <c r="F73" i="7"/>
  <c r="E46" i="7"/>
  <c r="F46" i="7"/>
  <c r="G46" i="7"/>
  <c r="H18" i="13" l="1"/>
  <c r="G18" i="13"/>
  <c r="I54" i="30" l="1"/>
  <c r="E54" i="30" l="1"/>
  <c r="F11" i="3" l="1"/>
  <c r="H54" i="30" l="1"/>
  <c r="J26" i="30"/>
  <c r="F8" i="30"/>
  <c r="C24" i="1"/>
  <c r="D27" i="1"/>
  <c r="E27" i="1"/>
  <c r="C27" i="1"/>
  <c r="C31" i="1" l="1"/>
  <c r="C34" i="11" l="1"/>
  <c r="H43" i="7"/>
  <c r="H45" i="7"/>
  <c r="H13" i="7"/>
  <c r="H82" i="7"/>
  <c r="E36" i="7"/>
  <c r="F36" i="7"/>
  <c r="G36" i="7"/>
  <c r="G24" i="13" l="1"/>
  <c r="N2" i="32"/>
  <c r="F18" i="13"/>
  <c r="H53" i="30"/>
  <c r="O14" i="14" l="1"/>
  <c r="D20" i="31" l="1"/>
  <c r="D34" i="11"/>
  <c r="G15" i="11"/>
  <c r="G16" i="11"/>
  <c r="G38" i="11"/>
  <c r="D38" i="11"/>
  <c r="E38" i="11"/>
  <c r="F38" i="11"/>
  <c r="C38" i="11"/>
  <c r="F52" i="30"/>
  <c r="I53" i="30"/>
  <c r="D53" i="30"/>
  <c r="E53" i="30"/>
  <c r="J29" i="2" l="1"/>
  <c r="K29" i="2"/>
  <c r="L29" i="2"/>
  <c r="F28" i="2" s="1"/>
  <c r="I29" i="2"/>
  <c r="E29" i="2" l="1"/>
  <c r="F29" i="2"/>
  <c r="D29" i="2"/>
  <c r="E26" i="3" l="1"/>
  <c r="C29" i="2" l="1"/>
  <c r="F27" i="1" l="1"/>
  <c r="F38" i="1"/>
  <c r="G15" i="8"/>
  <c r="E90" i="7" l="1"/>
  <c r="F90" i="7"/>
  <c r="G90" i="7"/>
  <c r="D9" i="9" l="1"/>
  <c r="E68" i="7" l="1"/>
  <c r="F68" i="7"/>
  <c r="G68" i="7"/>
  <c r="E50" i="7"/>
  <c r="F50" i="7"/>
  <c r="G50" i="7"/>
  <c r="H28" i="7"/>
  <c r="E35" i="8"/>
  <c r="F35" i="8"/>
  <c r="E19" i="1" s="1"/>
  <c r="G35" i="8"/>
  <c r="E24" i="8"/>
  <c r="F24" i="8"/>
  <c r="G24" i="8"/>
  <c r="F34" i="11" l="1"/>
  <c r="E10" i="13" l="1"/>
  <c r="D16" i="13"/>
  <c r="D23" i="13"/>
  <c r="D10" i="13"/>
  <c r="D17" i="13"/>
  <c r="E34" i="11"/>
  <c r="F9" i="30"/>
  <c r="D23" i="31" l="1"/>
  <c r="E11" i="3" l="1"/>
  <c r="E10" i="3" s="1"/>
  <c r="D11" i="3"/>
  <c r="E28" i="3"/>
  <c r="E29" i="3"/>
  <c r="E30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1" i="1"/>
  <c r="F11" i="1"/>
  <c r="E14" i="1"/>
  <c r="F14" i="1"/>
  <c r="E31" i="1" l="1"/>
  <c r="F9" i="1"/>
  <c r="E9" i="1"/>
  <c r="F12" i="1"/>
  <c r="E12" i="1"/>
  <c r="D31" i="1"/>
  <c r="E15" i="1"/>
  <c r="F37" i="1"/>
  <c r="E27" i="3"/>
  <c r="G9" i="8"/>
  <c r="F9" i="8"/>
  <c r="F19" i="8"/>
  <c r="G83" i="7"/>
  <c r="E83" i="7"/>
  <c r="F83" i="7"/>
  <c r="F85" i="7"/>
  <c r="F66" i="7"/>
  <c r="F60" i="7"/>
  <c r="F93" i="7" s="1"/>
  <c r="F42" i="7"/>
  <c r="F31" i="7"/>
  <c r="F25" i="7"/>
  <c r="F20" i="7" s="1"/>
  <c r="F15" i="7"/>
  <c r="F8" i="7"/>
  <c r="F41" i="8"/>
  <c r="F15" i="8"/>
  <c r="G29" i="11"/>
  <c r="G28" i="11"/>
  <c r="G27" i="11"/>
  <c r="G26" i="11"/>
  <c r="G25" i="11"/>
  <c r="G24" i="11"/>
  <c r="G23" i="11"/>
  <c r="G22" i="11"/>
  <c r="G19" i="11"/>
  <c r="G17" i="11"/>
  <c r="G14" i="11"/>
  <c r="G13" i="11"/>
  <c r="G12" i="11"/>
  <c r="G11" i="11"/>
  <c r="G10" i="11"/>
  <c r="G9" i="11"/>
  <c r="F26" i="3"/>
  <c r="G19" i="8"/>
  <c r="G42" i="7"/>
  <c r="G11" i="5"/>
  <c r="G8" i="7"/>
  <c r="G15" i="7"/>
  <c r="G12" i="4"/>
  <c r="G25" i="7"/>
  <c r="G20" i="7" s="1"/>
  <c r="G14" i="4"/>
  <c r="G15" i="4"/>
  <c r="G16" i="4"/>
  <c r="G17" i="4"/>
  <c r="G19" i="4"/>
  <c r="G73" i="7"/>
  <c r="F9" i="2" s="1"/>
  <c r="F28" i="3"/>
  <c r="D19" i="31"/>
  <c r="F30" i="3"/>
  <c r="H62" i="7"/>
  <c r="L10" i="2"/>
  <c r="L12" i="2"/>
  <c r="L13" i="2"/>
  <c r="L14" i="2"/>
  <c r="L15" i="2"/>
  <c r="L16" i="2"/>
  <c r="F21" i="2"/>
  <c r="F10" i="2"/>
  <c r="F12" i="2"/>
  <c r="F13" i="2"/>
  <c r="F14" i="2"/>
  <c r="G85" i="7"/>
  <c r="G60" i="7"/>
  <c r="C22" i="1"/>
  <c r="H91" i="7"/>
  <c r="H89" i="7"/>
  <c r="H78" i="7"/>
  <c r="H77" i="7"/>
  <c r="H76" i="7"/>
  <c r="H75" i="7"/>
  <c r="H74" i="7"/>
  <c r="H72" i="7"/>
  <c r="H71" i="7"/>
  <c r="H70" i="7"/>
  <c r="H69" i="7"/>
  <c r="H67" i="7"/>
  <c r="H61" i="7"/>
  <c r="G31" i="7"/>
  <c r="I20" i="2"/>
  <c r="I21" i="2"/>
  <c r="H50" i="7"/>
  <c r="H52" i="7"/>
  <c r="H51" i="7"/>
  <c r="H49" i="7"/>
  <c r="H41" i="7"/>
  <c r="H40" i="7"/>
  <c r="H39" i="7"/>
  <c r="H38" i="7"/>
  <c r="H37" i="7"/>
  <c r="H35" i="7"/>
  <c r="H34" i="7"/>
  <c r="H33" i="7"/>
  <c r="H32" i="7"/>
  <c r="H30" i="7"/>
  <c r="H29" i="7"/>
  <c r="H27" i="7"/>
  <c r="H26" i="7"/>
  <c r="H24" i="7"/>
  <c r="H23" i="7"/>
  <c r="H22" i="7"/>
  <c r="H21" i="7"/>
  <c r="H19" i="7"/>
  <c r="H18" i="7"/>
  <c r="H17" i="7"/>
  <c r="H16" i="7"/>
  <c r="H14" i="7"/>
  <c r="H12" i="7"/>
  <c r="H11" i="7"/>
  <c r="H9" i="7"/>
  <c r="E8" i="7"/>
  <c r="E15" i="7"/>
  <c r="E25" i="7"/>
  <c r="E20" i="7" s="1"/>
  <c r="D12" i="4"/>
  <c r="D14" i="4"/>
  <c r="D15" i="4"/>
  <c r="D16" i="4"/>
  <c r="D17" i="4"/>
  <c r="E22" i="13"/>
  <c r="E23" i="13"/>
  <c r="E17" i="13"/>
  <c r="H39" i="8"/>
  <c r="H40" i="8"/>
  <c r="H36" i="8"/>
  <c r="H25" i="8"/>
  <c r="H23" i="8"/>
  <c r="H22" i="8"/>
  <c r="H21" i="8"/>
  <c r="H20" i="8"/>
  <c r="H18" i="8"/>
  <c r="H17" i="8"/>
  <c r="H16" i="8"/>
  <c r="H14" i="8"/>
  <c r="H13" i="8"/>
  <c r="H10" i="8"/>
  <c r="J51" i="30"/>
  <c r="J49" i="30"/>
  <c r="J48" i="30"/>
  <c r="J47" i="30"/>
  <c r="J46" i="30"/>
  <c r="J45" i="30"/>
  <c r="J44" i="30"/>
  <c r="J42" i="30"/>
  <c r="J41" i="30"/>
  <c r="J40" i="30"/>
  <c r="J38" i="30"/>
  <c r="J36" i="30"/>
  <c r="J35" i="30"/>
  <c r="J34" i="30"/>
  <c r="J33" i="30"/>
  <c r="J32" i="30"/>
  <c r="J31" i="30"/>
  <c r="J28" i="30"/>
  <c r="J27" i="30"/>
  <c r="J25" i="30"/>
  <c r="J24" i="30"/>
  <c r="J21" i="30"/>
  <c r="J19" i="30"/>
  <c r="J15" i="30"/>
  <c r="J14" i="30"/>
  <c r="J13" i="30"/>
  <c r="J12" i="30"/>
  <c r="J11" i="30"/>
  <c r="J10" i="30"/>
  <c r="J9" i="30"/>
  <c r="J8" i="30"/>
  <c r="F46" i="30"/>
  <c r="F41" i="30"/>
  <c r="F40" i="30"/>
  <c r="F36" i="30"/>
  <c r="F35" i="30"/>
  <c r="F22" i="30"/>
  <c r="F12" i="30"/>
  <c r="F11" i="30"/>
  <c r="F10" i="30"/>
  <c r="E42" i="7"/>
  <c r="J21" i="2" s="1"/>
  <c r="J22" i="2"/>
  <c r="E9" i="8"/>
  <c r="E15" i="8"/>
  <c r="E19" i="8"/>
  <c r="D19" i="4"/>
  <c r="E73" i="7"/>
  <c r="E41" i="8"/>
  <c r="D29" i="3"/>
  <c r="E85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1" i="1"/>
  <c r="C14" i="1"/>
  <c r="G14" i="1" s="1"/>
  <c r="G25" i="1"/>
  <c r="E2" i="31"/>
  <c r="G11" i="10"/>
  <c r="G16" i="10"/>
  <c r="E2" i="9"/>
  <c r="O22" i="14"/>
  <c r="D38" i="1"/>
  <c r="D37" i="1" s="1"/>
  <c r="E31" i="7"/>
  <c r="E31" i="10"/>
  <c r="E60" i="7"/>
  <c r="E19" i="4"/>
  <c r="D26" i="3"/>
  <c r="D28" i="3"/>
  <c r="D30" i="3"/>
  <c r="D10" i="2"/>
  <c r="D12" i="2"/>
  <c r="D13" i="2"/>
  <c r="D14" i="2"/>
  <c r="D21" i="2"/>
  <c r="D16" i="1"/>
  <c r="D18" i="1"/>
  <c r="D10" i="1"/>
  <c r="D11" i="1"/>
  <c r="D14" i="1"/>
  <c r="L2" i="30"/>
  <c r="C21" i="2"/>
  <c r="G24" i="10"/>
  <c r="O13" i="14"/>
  <c r="O10" i="14"/>
  <c r="G26" i="10"/>
  <c r="L2" i="2"/>
  <c r="G2" i="3"/>
  <c r="H2" i="4"/>
  <c r="H2" i="5"/>
  <c r="H55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C17" i="24"/>
  <c r="I2" i="23"/>
  <c r="I2" i="22"/>
  <c r="F24" i="13"/>
  <c r="H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D9" i="1" l="1"/>
  <c r="D12" i="1"/>
  <c r="C12" i="1"/>
  <c r="G10" i="1"/>
  <c r="C9" i="1"/>
  <c r="H63" i="7"/>
  <c r="G9" i="5"/>
  <c r="H42" i="7"/>
  <c r="F20" i="1"/>
  <c r="I11" i="2"/>
  <c r="F22" i="2"/>
  <c r="H16" i="4"/>
  <c r="M24" i="25"/>
  <c r="J24" i="25"/>
  <c r="I24" i="25"/>
  <c r="F24" i="25"/>
  <c r="E24" i="25"/>
  <c r="C21" i="1"/>
  <c r="D9" i="5"/>
  <c r="H55" i="30"/>
  <c r="F8" i="8"/>
  <c r="F28" i="8" s="1"/>
  <c r="D28" i="8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53" i="30"/>
  <c r="E15" i="13"/>
  <c r="L22" i="2"/>
  <c r="D15" i="13"/>
  <c r="H19" i="4"/>
  <c r="C20" i="1"/>
  <c r="H87" i="7"/>
  <c r="C22" i="2"/>
  <c r="J20" i="2"/>
  <c r="J26" i="2" s="1"/>
  <c r="D21" i="13"/>
  <c r="D15" i="2"/>
  <c r="D11" i="13"/>
  <c r="D22" i="2"/>
  <c r="D14" i="13"/>
  <c r="C23" i="2"/>
  <c r="E9" i="5"/>
  <c r="G34" i="11"/>
  <c r="H24" i="8"/>
  <c r="H15" i="7"/>
  <c r="F54" i="30"/>
  <c r="H8" i="7"/>
  <c r="D11" i="5"/>
  <c r="H11" i="5" s="1"/>
  <c r="H46" i="7"/>
  <c r="I22" i="2"/>
  <c r="I26" i="2" s="1"/>
  <c r="F15" i="2"/>
  <c r="F21" i="1"/>
  <c r="K21" i="2"/>
  <c r="F9" i="5"/>
  <c r="D55" i="30"/>
  <c r="D21" i="1"/>
  <c r="J54" i="30"/>
  <c r="C9" i="2"/>
  <c r="E11" i="13"/>
  <c r="H17" i="4"/>
  <c r="H14" i="4"/>
  <c r="E31" i="3"/>
  <c r="E9" i="2"/>
  <c r="F29" i="3"/>
  <c r="F27" i="3" s="1"/>
  <c r="D24" i="31"/>
  <c r="D30" i="31" s="1"/>
  <c r="D32" i="31" s="1"/>
  <c r="F17" i="1"/>
  <c r="E23" i="2"/>
  <c r="E22" i="1"/>
  <c r="K11" i="2"/>
  <c r="F13" i="4"/>
  <c r="K22" i="2"/>
  <c r="F11" i="5"/>
  <c r="D23" i="2"/>
  <c r="E55" i="30"/>
  <c r="D13" i="4"/>
  <c r="H31" i="7"/>
  <c r="F32" i="3"/>
  <c r="F23" i="2"/>
  <c r="F22" i="1"/>
  <c r="G22" i="1" s="1"/>
  <c r="H12" i="4"/>
  <c r="G10" i="5"/>
  <c r="F36" i="1"/>
  <c r="G26" i="3"/>
  <c r="F7" i="7"/>
  <c r="F53" i="7" s="1"/>
  <c r="K20" i="2"/>
  <c r="F10" i="5"/>
  <c r="E36" i="1"/>
  <c r="E15" i="2"/>
  <c r="E21" i="1"/>
  <c r="E32" i="3"/>
  <c r="E20" i="1"/>
  <c r="E22" i="2"/>
  <c r="G11" i="1"/>
  <c r="I55" i="30"/>
  <c r="F53" i="30"/>
  <c r="G21" i="10"/>
  <c r="G27" i="10"/>
  <c r="G33" i="10" s="1"/>
  <c r="D10" i="3"/>
  <c r="F31" i="3"/>
  <c r="G41" i="8"/>
  <c r="H41" i="8" s="1"/>
  <c r="D19" i="1"/>
  <c r="G8" i="8"/>
  <c r="D32" i="3"/>
  <c r="H90" i="7"/>
  <c r="H60" i="7"/>
  <c r="G66" i="7"/>
  <c r="F11" i="2"/>
  <c r="D20" i="1"/>
  <c r="D9" i="2"/>
  <c r="D31" i="3"/>
  <c r="D36" i="1"/>
  <c r="E10" i="5"/>
  <c r="L21" i="2"/>
  <c r="G7" i="7"/>
  <c r="G53" i="7" s="1"/>
  <c r="E7" i="7"/>
  <c r="C9" i="18"/>
  <c r="C10" i="18" s="1"/>
  <c r="C37" i="1"/>
  <c r="G37" i="1" s="1"/>
  <c r="H15" i="4"/>
  <c r="D27" i="3"/>
  <c r="D9" i="18"/>
  <c r="D10" i="18" s="1"/>
  <c r="G13" i="4"/>
  <c r="H20" i="7"/>
  <c r="L11" i="2"/>
  <c r="E11" i="5"/>
  <c r="C15" i="2"/>
  <c r="C11" i="2"/>
  <c r="H73" i="7"/>
  <c r="D11" i="2"/>
  <c r="E13" i="4"/>
  <c r="D17" i="1"/>
  <c r="D15" i="1" s="1"/>
  <c r="C17" i="1"/>
  <c r="C36" i="1"/>
  <c r="D10" i="5"/>
  <c r="E14" i="13"/>
  <c r="H25" i="7"/>
  <c r="L20" i="2"/>
  <c r="E13" i="13"/>
  <c r="H68" i="7"/>
  <c r="E66" i="7"/>
  <c r="D12" i="13" s="1"/>
  <c r="F10" i="3"/>
  <c r="E21" i="13"/>
  <c r="H36" i="7"/>
  <c r="H9" i="5" l="1"/>
  <c r="E17" i="2"/>
  <c r="E12" i="13"/>
  <c r="D24" i="2"/>
  <c r="F24" i="2"/>
  <c r="C24" i="2"/>
  <c r="D23" i="1"/>
  <c r="E23" i="1"/>
  <c r="E24" i="2"/>
  <c r="E26" i="2" s="1"/>
  <c r="G12" i="5"/>
  <c r="E18" i="13"/>
  <c r="D18" i="13"/>
  <c r="G34" i="10"/>
  <c r="G10" i="3"/>
  <c r="G31" i="3"/>
  <c r="J55" i="30"/>
  <c r="G19" i="1"/>
  <c r="D11" i="4"/>
  <c r="D18" i="4" s="1"/>
  <c r="C35" i="1" s="1"/>
  <c r="F17" i="2"/>
  <c r="E11" i="4"/>
  <c r="E18" i="4" s="1"/>
  <c r="I9" i="2"/>
  <c r="I19" i="2" s="1"/>
  <c r="I30" i="2" s="1"/>
  <c r="O24" i="25"/>
  <c r="K26" i="2"/>
  <c r="F55" i="30"/>
  <c r="G36" i="1"/>
  <c r="D12" i="5"/>
  <c r="G28" i="8"/>
  <c r="H28" i="8" s="1"/>
  <c r="H8" i="8"/>
  <c r="E33" i="3"/>
  <c r="G27" i="3"/>
  <c r="L26" i="2"/>
  <c r="H13" i="4"/>
  <c r="G11" i="4"/>
  <c r="F10" i="18"/>
  <c r="F9" i="18"/>
  <c r="F15" i="1"/>
  <c r="F23" i="1" s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53" i="7"/>
  <c r="E53" i="7"/>
  <c r="J9" i="2"/>
  <c r="J19" i="2" s="1"/>
  <c r="J30" i="2" s="1"/>
  <c r="K9" i="2"/>
  <c r="K19" i="2" s="1"/>
  <c r="F11" i="4"/>
  <c r="F18" i="4" s="1"/>
  <c r="G93" i="7"/>
  <c r="D33" i="3"/>
  <c r="D17" i="2"/>
  <c r="E12" i="5"/>
  <c r="C17" i="2"/>
  <c r="H66" i="7"/>
  <c r="E93" i="7"/>
  <c r="F33" i="3"/>
  <c r="C15" i="1"/>
  <c r="C23" i="1" s="1"/>
  <c r="H10" i="5"/>
  <c r="F25" i="2" l="1"/>
  <c r="F18" i="2"/>
  <c r="H12" i="5"/>
  <c r="K30" i="2"/>
  <c r="L30" i="2"/>
  <c r="H11" i="4"/>
  <c r="D21" i="4"/>
  <c r="C18" i="2"/>
  <c r="C35" i="3" s="1"/>
  <c r="C34" i="3" s="1"/>
  <c r="C36" i="3" s="1"/>
  <c r="C26" i="2"/>
  <c r="D26" i="2"/>
  <c r="D35" i="3"/>
  <c r="D34" i="3" s="1"/>
  <c r="D36" i="3" s="1"/>
  <c r="G18" i="4"/>
  <c r="G21" i="4" s="1"/>
  <c r="E35" i="1"/>
  <c r="E39" i="1" s="1"/>
  <c r="E41" i="1" s="1"/>
  <c r="F21" i="4"/>
  <c r="G15" i="1"/>
  <c r="G33" i="3"/>
  <c r="H93" i="7"/>
  <c r="E35" i="3"/>
  <c r="E34" i="3" s="1"/>
  <c r="E36" i="3" s="1"/>
  <c r="C39" i="1"/>
  <c r="C41" i="1" s="1"/>
  <c r="C24" i="13"/>
  <c r="E21" i="4"/>
  <c r="D35" i="1"/>
  <c r="D20" i="13" s="1"/>
  <c r="D24" i="13" s="1"/>
  <c r="H21" i="4" l="1"/>
  <c r="C19" i="2"/>
  <c r="C30" i="2" s="1"/>
  <c r="D19" i="2"/>
  <c r="D30" i="2" s="1"/>
  <c r="E19" i="2"/>
  <c r="E30" i="2" s="1"/>
  <c r="H18" i="4"/>
  <c r="F35" i="1"/>
  <c r="E20" i="13" s="1"/>
  <c r="F35" i="3"/>
  <c r="G35" i="3" s="1"/>
  <c r="F19" i="2"/>
  <c r="D39" i="1"/>
  <c r="D41" i="1" s="1"/>
  <c r="G35" i="1" l="1"/>
  <c r="E24" i="13" s="1"/>
  <c r="F39" i="1"/>
  <c r="F34" i="3"/>
  <c r="G34" i="3" s="1"/>
  <c r="F41" i="1" l="1"/>
  <c r="G41" i="1" s="1"/>
  <c r="G39" i="1"/>
  <c r="F36" i="3"/>
  <c r="G36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<sst xmlns="http://schemas.openxmlformats.org/spreadsheetml/2006/main" count="1537" uniqueCount="765">
  <si>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</si>
  <si>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</si>
  <si>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</si>
  <si>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</si>
  <si>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</si>
  <si>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</si>
  <si>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</si>
  <si>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</si>
  <si>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</si>
  <si>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</si>
  <si>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</si>
  <si>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</si>
  <si>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</si>
  <si>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</si>
  <si>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</si>
  <si>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</si>
  <si>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</si>
  <si>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</si>
  <si>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</si>
  <si>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</si>
  <si>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</si>
  <si>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</si>
  <si>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</si>
  <si>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</si>
  <si>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</si>
  <si>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</si>
  <si>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</si>
  <si>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</si>
  <si>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</si>
  <si>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</si>
  <si>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</si>
  <si>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</si>
  <si>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</si>
  <si>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</si>
  <si>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</si>
  <si>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</si>
  <si>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</si>
  <si>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</si>
  <si>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</si>
  <si>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</si>
  <si>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</si>
  <si>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</si>
  <si>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</si>
  <si>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</si>
  <si>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</si>
  <si>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</si>
  <si>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</si>
  <si>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</si>
  <si>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</si>
  <si>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</si>
  <si>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</si>
  <si>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</si>
  <si>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</si>
  <si>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</si>
  <si>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</si>
  <si>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</si>
  <si>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</si>
  <si>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</si>
  <si>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</si>
  <si>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</si>
  <si>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</si>
  <si>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</si>
  <si>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</si>
  <si>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</si>
  <si>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</si>
  <si>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</si>
  <si>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</si>
  <si>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</si>
  <si>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</si>
  <si>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</si>
  <si>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</si>
  <si>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</si>
  <si>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</si>
  <si>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</si>
  <si>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</si>
  <si>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</si>
  <si>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</si>
  <si>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</si>
  <si>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</si>
  <si>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</si>
  <si>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</si>
  <si>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</si>
  <si>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</si>
  <si>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</si>
  <si>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</si>
  <si>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</si>
  <si>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</si>
  <si>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</si>
  <si>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</si>
  <si>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</si>
  <si>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</si>
  <si>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</si>
  <si>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</si>
  <si>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</si>
  <si>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</si>
  <si>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</si>
  <si>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</si>
  <si>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</si>
  <si>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</si>
  <si>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</si>
  <si>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</si>
  <si>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</si>
  <si>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</si>
  <si>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</si>
  <si>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</si>
  <si>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</si>
  <si>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</si>
  <si>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</si>
  <si>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</si>
  <si>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</si>
  <si>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</si>
  <si>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</si>
  <si>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</si>
  <si>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</si>
  <si>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</si>
  <si>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</si>
  <si>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</si>
  <si>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</si>
  <si>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</si>
  <si>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</si>
  <si>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</si>
  <si>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</si>
  <si>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</si>
  <si>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</si>
  <si>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</si>
  <si>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</si>
  <si>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</si>
  <si>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</si>
  <si>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</si>
  <si>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</si>
  <si>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</si>
  <si>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</si>
  <si>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</si>
  <si>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</si>
  <si>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</si>
  <si>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</si>
  <si>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</si>
  <si>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</si>
  <si>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</si>
  <si>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</si>
  <si>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</si>
  <si>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</si>
  <si>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</si>
  <si>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</si>
  <si>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</si>
  <si>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</si>
  <si>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</si>
  <si>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</si>
  <si>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</si>
  <si>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</si>
  <si>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</si>
  <si>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</si>
  <si>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</si>
  <si>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</si>
  <si>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</si>
  <si>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</si>
  <si>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</si>
  <si>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</si>
  <si>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</si>
  <si>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</si>
  <si>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</si>
  <si>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</si>
  <si>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</si>
  <si>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</si>
  <si>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</si>
  <si>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</si>
  <si>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</si>
  <si>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</si>
  <si>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</si>
  <si>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</si>
  <si>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</si>
  <si>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</si>
  <si>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</si>
  <si>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</si>
  <si>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</si>
  <si>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</si>
  <si>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</si>
  <si>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</si>
  <si>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</si>
  <si>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</si>
  <si>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</si>
  <si>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</si>
  <si>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</si>
  <si>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</si>
  <si>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</si>
  <si>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</si>
  <si>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</si>
  <si>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</si>
  <si>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</si>
  <si>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</si>
  <si>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</si>
  <si>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</si>
  <si>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</si>
  <si>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</si>
  <si>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</si>
  <si>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</si>
  <si>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</si>
  <si>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</si>
  <si>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</si>
  <si>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</si>
  <si>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</si>
  <si>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</si>
  <si>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</si>
  <si>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</si>
  <si>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</si>
  <si>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</si>
  <si>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</si>
  <si>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</si>
  <si>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</si>
  <si>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</si>
  <si>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</si>
  <si>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</si>
  <si>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</si>
  <si>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</si>
  <si>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</si>
  <si>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</si>
  <si>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</si>
  <si>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</si>
  <si>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</si>
  <si>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</si>
  <si>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</si>
  <si>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</si>
  <si>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</si>
  <si>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</si>
  <si>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</si>
  <si>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</si>
  <si>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</si>
  <si>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</si>
  <si>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</si>
  <si>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</si>
  <si>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</si>
  <si>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</si>
  <si>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</si>
  <si>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</si>
  <si>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</si>
  <si>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</si>
  <si>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</si>
  <si>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</si>
  <si>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</si>
  <si>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</si>
  <si>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</si>
  <si>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</si>
  <si>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</si>
  <si>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</si>
  <si>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</si>
  <si>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</si>
  <si>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</si>
  <si>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</si>
  <si>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</si>
  <si>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</si>
  <si>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</si>
  <si>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</si>
  <si>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</si>
  <si>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</si>
  <si>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</si>
  <si>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</si>
  <si>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</si>
  <si>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</si>
  <si>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</si>
  <si>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</si>
  <si>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</si>
  <si>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</si>
  <si>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</si>
  <si>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</si>
  <si>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</si>
  <si>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</si>
  <si>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</si>
  <si>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</si>
  <si>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</si>
  <si>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</si>
  <si>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</si>
  <si>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</si>
  <si>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</si>
  <si>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</si>
  <si>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</si>
  <si>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</si>
  <si>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</si>
  <si>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</si>
  <si>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</si>
  <si>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</si>
  <si>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</si>
  <si>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</si>
  <si>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</si>
  <si>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</si>
  <si>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</si>
  <si>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</si>
  <si>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</si>
  <si>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</si>
  <si>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</si>
  <si>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</si>
  <si>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</si>
  <si>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</si>
  <si>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</si>
  <si>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</si>
  <si>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</si>
  <si>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</si>
  <si>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</si>
  <si>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</si>
  <si>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</si>
  <si>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</si>
  <si>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</si>
  <si>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</si>
  <si>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</si>
  <si>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</si>
  <si>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</si>
  <si>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</si>
  <si>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</si>
  <si>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</si>
  <si>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</si>
  <si>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</si>
  <si>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</si>
  <si>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</si>
  <si>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</si>
  <si>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</si>
  <si>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</si>
  <si>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</si>
  <si>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</si>
  <si>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</si>
  <si>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</si>
  <si>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</si>
  <si>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</si>
  <si>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</si>
  <si>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</si>
  <si>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</si>
  <si>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</si>
  <si>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</si>
  <si>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</si>
  <si>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</si>
  <si>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</si>
  <si>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</si>
  <si>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</si>
  <si>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</si>
  <si>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</si>
  <si>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</si>
  <si>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</si>
  <si>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</si>
  <si>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</si>
  <si>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</si>
  <si>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</si>
  <si>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</si>
  <si>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</si>
  <si>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</si>
  <si>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</si>
  <si>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</si>
  <si>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</si>
  <si>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</si>
  <si>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</si>
  <si>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</si>
  <si>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</si>
  <si>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</si>
  <si>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</si>
  <si>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</si>
  <si>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</si>
  <si>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</si>
  <si>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</si>
  <si>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</si>
  <si>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</si>
  <si>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</si>
  <si>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</si>
  <si>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</si>
  <si>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</si>
  <si>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</si>
  <si>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</si>
  <si>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</si>
  <si>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</si>
  <si>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</si>
  <si>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</si>
  <si>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</si>
  <si>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</si>
  <si>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</si>
  <si>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</si>
  <si>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</si>
  <si>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</si>
  <si>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</si>
  <si>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</si>
  <si>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</si>
  <si>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</si>
  <si>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</si>
  <si>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</si>
  <si>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</si>
  <si>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</si>
  <si>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</si>
  <si>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</si>
  <si>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</si>
  <si>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</si>
  <si>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</si>
  <si>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</si>
  <si>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</si>
  <si>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</si>
  <si>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</si>
  <si>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</si>
  <si>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</si>
  <si>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</si>
  <si>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</si>
  <si>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</si>
  <si>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</si>
  <si>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</si>
  <si>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</si>
  <si>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</si>
  <si>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</si>
  <si>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</si>
  <si>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</si>
  <si>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</si>
  <si>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</si>
  <si>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</si>
  <si>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</si>
  <si>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</si>
  <si>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</si>
  <si>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</si>
  <si>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</si>
  <si>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</si>
  <si>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</si>
  <si>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</si>
  <si>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</si>
  <si>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</si>
  <si>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</si>
  <si>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</si>
  <si>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</si>
  <si>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</si>
  <si>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</si>
  <si>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</si>
  <si>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</si>
  <si>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</si>
  <si>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</si>
  <si>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</si>
  <si>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</si>
  <si>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</si>
  <si>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</si>
  <si>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</si>
  <si>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</si>
  <si>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</si>
  <si>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</si>
  <si>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</si>
  <si>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</si>
  <si>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</si>
  <si>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</si>
  <si>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</si>
  <si>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</si>
  <si>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</si>
  <si>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</si>
  <si>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</si>
  <si>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</si>
  <si>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</si>
  <si>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</si>
  <si>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</si>
  <si>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</si>
  <si>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</si>
  <si>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</si>
  <si>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</si>
  <si>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</si>
  <si>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</si>
  <si>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</si>
  <si>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</si>
  <si>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</si>
  <si>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</si>
  <si>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</si>
  <si>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</si>
  <si>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</si>
  <si>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</si>
  <si>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</si>
  <si>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</si>
  <si>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</si>
  <si>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</si>
  <si>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</si>
  <si>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</si>
  <si>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</si>
  <si>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</si>
  <si>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</si>
  <si>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</si>
  <si>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</si>
  <si>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</si>
  <si>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</si>
  <si>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</si>
  <si>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</si>
  <si>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</si>
  <si>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</si>
  <si>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</si>
  <si>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</si>
  <si>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</si>
  <si>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</si>
  <si>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</si>
  <si>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</si>
  <si>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</si>
  <si>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</si>
  <si>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</si>
  <si>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</si>
  <si>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</si>
  <si>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</si>
  <si>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</si>
  <si>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</si>
  <si>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</si>
  <si>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</si>
  <si>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</si>
  <si>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</si>
  <si>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</si>
  <si>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</si>
  <si>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</si>
  <si>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</si>
  <si>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</si>
  <si>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</si>
  <si>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</si>
  <si>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</si>
  <si>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</si>
  <si>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</si>
  <si>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</si>
  <si>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</si>
  <si>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</si>
  <si>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</si>
  <si>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</si>
  <si>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</si>
  <si>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</si>
  <si>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</si>
  <si>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</si>
  <si>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</si>
  <si>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</si>
  <si>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</si>
  <si>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</si>
  <si>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</si>
  <si>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</si>
  <si>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</si>
  <si>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</si>
  <si>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</si>
  <si>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</si>
  <si>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</si>
  <si>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</si>
  <si>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</si>
  <si>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</si>
  <si>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</si>
  <si>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</si>
  <si>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</si>
  <si>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</si>
  <si>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</si>
  <si>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</si>
  <si>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</si>
  <si>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</si>
  <si>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</si>
  <si>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</si>
  <si>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</si>
  <si>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</si>
  <si>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</si>
  <si>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</si>
  <si>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</si>
  <si>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</si>
  <si>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</si>
  <si>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</si>
  <si>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</si>
  <si>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</si>
  <si>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</si>
  <si>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</si>
  <si>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</si>
  <si>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</si>
  <si>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</si>
  <si>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</si>
  <si>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</si>
  <si>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</si>
  <si>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</si>
  <si>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</si>
  <si>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</si>
  <si>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</si>
  <si>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</si>
  <si>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</si>
  <si>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</si>
  <si>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</si>
  <si>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</si>
  <si>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Házipénztár</t>
  </si>
  <si>
    <t>Költségvetési elszámolási számla</t>
  </si>
  <si>
    <t>1.1.4. Béren kívüli juttatások</t>
  </si>
  <si>
    <t>Gyermekjóléti szolgáltatás</t>
  </si>
  <si>
    <t>Rendszeres gyermekvédelmi természetbeni ellátás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</si>
  <si>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</si>
  <si>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</si>
  <si>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</si>
  <si>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</si>
  <si>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</si>
  <si>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</si>
  <si>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</si>
  <si>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</si>
  <si>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</si>
  <si>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</si>
  <si>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</si>
  <si>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</si>
  <si>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</si>
  <si>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</si>
  <si>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</si>
  <si>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</si>
  <si>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</si>
  <si>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</si>
  <si>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1.1.2. Normatív jutalmak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</si>
  <si>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</si>
  <si>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</si>
  <si>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</si>
  <si>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</si>
  <si>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</si>
  <si>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</si>
  <si>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</si>
  <si>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</si>
  <si>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</si>
  <si>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</si>
  <si>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</si>
  <si>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</si>
  <si>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Sor-  szám</t>
  </si>
  <si>
    <t>Projekt megnevezése</t>
  </si>
  <si>
    <t>Megítélt támogatás összege</t>
  </si>
  <si>
    <t>01</t>
  </si>
  <si>
    <t>02</t>
  </si>
  <si>
    <t>03</t>
  </si>
  <si>
    <t xml:space="preserve">B. </t>
  </si>
  <si>
    <t>Humán szolgáltatások fejlesztése térségi szemléletben Tihany térségében                                               Projekt azonosító: EFOP-1.5.2-16-2017-00001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</si>
  <si>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</si>
  <si>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</si>
  <si>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</si>
  <si>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</si>
  <si>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</si>
  <si>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</si>
  <si>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</si>
  <si>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</si>
  <si>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</si>
  <si>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</si>
  <si>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</si>
  <si>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</si>
  <si>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</si>
  <si>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</si>
  <si>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</si>
  <si>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</si>
  <si>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</si>
  <si>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</si>
  <si>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</si>
  <si>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</si>
  <si>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</si>
  <si>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</si>
  <si>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</si>
  <si>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</si>
  <si>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</si>
  <si>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</si>
  <si>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</si>
  <si>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Egyéb működési és felhalmozási célú támogatások államháztartáson kívülre</t>
  </si>
  <si>
    <t>082094 Közművelődés - kulturális alapú gazdaságfejlesztés</t>
  </si>
  <si>
    <t>2019. évi előirányzat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</si>
  <si>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</si>
  <si>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</si>
  <si>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</si>
  <si>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</si>
  <si>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</si>
  <si>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</si>
  <si>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</si>
  <si>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</si>
  <si>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</si>
  <si>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</si>
  <si>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</si>
  <si>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</si>
  <si>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</si>
  <si>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</si>
  <si>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</si>
  <si>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400 Ft/nap</t>
  </si>
  <si>
    <t>80 Ft/nap</t>
  </si>
  <si>
    <t>240 Ft/nap</t>
  </si>
  <si>
    <t>2019. évi eredeti előirányzat</t>
  </si>
  <si>
    <t>2022. évi eredeti előirányzat</t>
  </si>
  <si>
    <t>086010 Határon túli magyarok egyéb támogatásai</t>
  </si>
  <si>
    <t>Egyéb működési és felhalmozási célú támogatások államháztartáson belülre</t>
  </si>
  <si>
    <t>Felhalmozási célú visszatérítendő támogatások, kölcsönök</t>
  </si>
  <si>
    <t>Balatonakali Polgárőr Egyesület</t>
  </si>
  <si>
    <t>Pályázati költségvetési lebonyolítási számla</t>
  </si>
  <si>
    <t>EFOP pályázat</t>
  </si>
  <si>
    <t>Koncessziós díj számla</t>
  </si>
  <si>
    <t>24. melléklet</t>
  </si>
  <si>
    <t>Polc PH</t>
  </si>
  <si>
    <t>Damilos fűkasza</t>
  </si>
  <si>
    <t>Paravánok kiállításhoz</t>
  </si>
  <si>
    <t>42.</t>
  </si>
  <si>
    <t>43.</t>
  </si>
  <si>
    <t>Az intézményi térítési díjak összegei 2019. február 1-től:</t>
  </si>
  <si>
    <t>2020. évi előirányzat</t>
  </si>
  <si>
    <t>Ellátási díjak</t>
  </si>
  <si>
    <t>B405</t>
  </si>
  <si>
    <t>2019. évi mód.előir.</t>
  </si>
  <si>
    <t>2019. évi várható</t>
  </si>
  <si>
    <t>Balatonakali Önkormányzat 2020. évi kiadásai</t>
  </si>
  <si>
    <t>2020. évi/ 2019. évi előirányzat (%)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</si>
  <si>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</si>
  <si>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</si>
  <si>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</si>
  <si>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</si>
  <si>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</si>
  <si>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</si>
  <si>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</si>
  <si>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</si>
  <si>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</si>
  <si>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</si>
  <si>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</si>
  <si>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az  1/2020. (II…...) önkormányzati rendelethez</t>
  </si>
  <si>
    <t>az 1/2020. (II…...) önkormányzati rendelethez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</si>
  <si>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</si>
  <si>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</si>
  <si>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felhalmozási kiadásai</t>
  </si>
  <si>
    <t>Balatonakali Önkormányzat 2020. évi összesített konszolidált költségvetés kormányzati funkciónként</t>
  </si>
  <si>
    <t>Bevétel 2019. évi előir.</t>
  </si>
  <si>
    <t>Bevétel 2019. évi mód. előir.</t>
  </si>
  <si>
    <t>Bevétel 2020. évi előirányzat</t>
  </si>
  <si>
    <t>Kiadás 2019. évi előir.</t>
  </si>
  <si>
    <t>Kiadás 2019. évi mód. előir.</t>
  </si>
  <si>
    <t>Kiadás    2020. évi előirányzat</t>
  </si>
  <si>
    <t>Balatonakali Önkormányzat 2020. évi tartaléka</t>
  </si>
  <si>
    <t>Balatonakali Önkormányzat 2020. évi felhalmozási kiadásai feladatonként/célonként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</si>
  <si>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</si>
  <si>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</si>
  <si>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</si>
  <si>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</si>
  <si>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</si>
  <si>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</si>
  <si>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</si>
  <si>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</si>
  <si>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Filagória térkövezéssel 2 db</t>
  </si>
  <si>
    <t>Óvoda felújítása TOP-1.4.1-16-VE1</t>
  </si>
  <si>
    <t>Eszközök beszerzése - óvoda felújítás TOP-1.4.1-16-VE1</t>
  </si>
  <si>
    <t>Mandula ültetvény 088/1 hrsz ZP-1-2019</t>
  </si>
  <si>
    <t>Külterületi utak fejlesztése ZP-1-2019</t>
  </si>
  <si>
    <t>Okos zebra kialakítása</t>
  </si>
  <si>
    <t>Általános útalap</t>
  </si>
  <si>
    <t>Járda felújítás zöldsáv rendezéssel 71-es út mellett</t>
  </si>
  <si>
    <t>Egységes arculati tájékoztató eszközök - Strandfejlesztés</t>
  </si>
  <si>
    <t>Öltözőkabinok - Strandfejlesztés</t>
  </si>
  <si>
    <t>Vizesblokkok felújítása - Strandfejlesztés</t>
  </si>
  <si>
    <t>300 m csatornahálózat tervezése</t>
  </si>
  <si>
    <t>10 db tartalék ház átemelő szivattyú beszerzése</t>
  </si>
  <si>
    <t>Szennyvízakna rekonstrukció 10 db</t>
  </si>
  <si>
    <t>Berkenye köz közvilágítás</t>
  </si>
  <si>
    <t>Láncfűrész</t>
  </si>
  <si>
    <t>Szárzúzó KUBOTA traktorra</t>
  </si>
  <si>
    <t>Kerítés 088/1 hrsz</t>
  </si>
  <si>
    <t>616/3 hrsz (Kemping bejárat átépítés)</t>
  </si>
  <si>
    <t>Kisállat karám</t>
  </si>
  <si>
    <t>Mandulás terület gondozása</t>
  </si>
  <si>
    <t>Szeméttartó + fémbetét 3 db</t>
  </si>
  <si>
    <t>Motoros permetező</t>
  </si>
  <si>
    <t>Hűtőszekrény - orvosi rendelő</t>
  </si>
  <si>
    <t>Gyógyszerszekrény - orvosi rendelő</t>
  </si>
  <si>
    <t>Strandi öltözők alsó elemeinek lemezzel burkolása</t>
  </si>
  <si>
    <t>Ivókutak vízelvezetés, térburkolás</t>
  </si>
  <si>
    <t>Vízibicikli MODENA</t>
  </si>
  <si>
    <t>TINA mászóvár + hinta</t>
  </si>
  <si>
    <t>DECATHLON ITIWIT SUP 2db</t>
  </si>
  <si>
    <t>CashCube Light+ pénztárgép</t>
  </si>
  <si>
    <t>Tájékoztató táblák (lépcső, kölcsönző)</t>
  </si>
  <si>
    <t>Vízimentő torony</t>
  </si>
  <si>
    <t>MAG-TÁR-HÁZA lépcső fedés</t>
  </si>
  <si>
    <t>MAG-TÁR-HÁZA biztonságtechnikai rendszer</t>
  </si>
  <si>
    <t xml:space="preserve">Stiebel Eltron IW 120 fali infra-quarz sugárzó 4 db </t>
  </si>
  <si>
    <t>Strand utca  - parkoló, út felújítása MPF-ÖTU/2019</t>
  </si>
  <si>
    <t>2020. évi várható támogatás</t>
  </si>
  <si>
    <t>2020. évi várható    költség</t>
  </si>
  <si>
    <t>Balatonakali Napköziotthonos Óvoda infrastruk-túrális fejlesztése, szolgáltatási színvonalának emelése Projekt azonosító: TOP-1.4.1-16-VE1</t>
  </si>
  <si>
    <t>Együttműködéseket segítő rendezvények támogatása: MAG-TÁR-HÁZ találkozások                           Projekt azonosító: VP6-19.2.1-28-4-17</t>
  </si>
  <si>
    <t>Balatonakaliért Támogatási Közalapítvány</t>
  </si>
  <si>
    <t>Kistérségi társulat tagdíj, belső ellenőrzés</t>
  </si>
  <si>
    <t>Balatonakali Önkormányzat 2019. december 31-i pénzkészletének összevont állománya</t>
  </si>
  <si>
    <t>Értékpapír számla</t>
  </si>
  <si>
    <t xml:space="preserve">2019. évi módosított előirányzat 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</si>
  <si>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</si>
  <si>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</si>
  <si>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</si>
  <si>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</si>
  <si>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</si>
  <si>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Balatonakali Önkormányzat 2020. évi közvetett támogatásai</t>
  </si>
  <si>
    <t>Napközi otthonos Óvoda 2020. évi bevételei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</si>
</sst>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\ &quot;Ft&quot;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3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5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3" fontId="2" fillId="0" borderId="132" xfId="0" applyNumberFormat="1" applyFont="1" applyBorder="1" applyAlignment="1">
      <alignment horizontal="right"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justify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39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40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41" xfId="0" applyNumberFormat="1" applyFont="1" applyBorder="1" applyAlignment="1">
      <alignment vertical="center"/>
    </xf>
    <xf numFmtId="3" fontId="2" fillId="0" borderId="142" xfId="0" applyNumberFormat="1" applyFont="1" applyBorder="1" applyAlignment="1">
      <alignment horizontal="right" vertical="center"/>
    </xf>
    <xf numFmtId="3" fontId="7" fillId="0" borderId="143" xfId="0" applyNumberFormat="1" applyFont="1" applyBorder="1" applyAlignment="1">
      <alignment horizontal="right" vertical="center"/>
    </xf>
    <xf numFmtId="3" fontId="2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2" xfId="0" applyNumberFormat="1" applyFont="1" applyBorder="1" applyAlignment="1">
      <alignment horizontal="center" vertical="center"/>
    </xf>
    <xf numFmtId="0" fontId="2" fillId="0" borderId="146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4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5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6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8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7" fillId="0" borderId="160" xfId="0" applyNumberFormat="1" applyFont="1" applyBorder="1" applyAlignment="1">
      <alignment horizontal="right" vertical="center"/>
    </xf>
    <xf numFmtId="3" fontId="2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7" xfId="0" applyFont="1" applyBorder="1" applyAlignment="1">
      <alignment horizontal="center" vertical="center" wrapText="1"/>
    </xf>
    <xf numFmtId="0" fontId="3" fillId="0" borderId="178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7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7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83" xfId="0" applyNumberFormat="1" applyFont="1" applyBorder="1" applyAlignment="1">
      <alignment horizontal="right" vertical="center"/>
    </xf>
    <xf numFmtId="0" fontId="2" fillId="0" borderId="184" xfId="1" applyFont="1" applyBorder="1" applyAlignment="1">
      <alignment horizontal="center" vertical="center"/>
    </xf>
    <xf numFmtId="0" fontId="2" fillId="0" borderId="185" xfId="0" applyFont="1" applyBorder="1" applyAlignment="1">
      <alignment vertical="center"/>
    </xf>
    <xf numFmtId="0" fontId="2" fillId="0" borderId="187" xfId="0" applyFont="1" applyBorder="1" applyAlignment="1">
      <alignment horizontal="center" vertical="center"/>
    </xf>
    <xf numFmtId="3" fontId="7" fillId="0" borderId="189" xfId="0" applyNumberFormat="1" applyFont="1" applyBorder="1" applyAlignment="1">
      <alignment horizontal="right" vertical="center"/>
    </xf>
    <xf numFmtId="3" fontId="7" fillId="2" borderId="190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7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2" xfId="0" applyNumberFormat="1" applyFont="1" applyBorder="1" applyAlignment="1">
      <alignment horizontal="center" vertical="center"/>
    </xf>
    <xf numFmtId="0" fontId="7" fillId="0" borderId="146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92" xfId="0" applyNumberFormat="1" applyFont="1" applyBorder="1" applyAlignment="1">
      <alignment horizontal="right" vertical="center"/>
    </xf>
    <xf numFmtId="3" fontId="2" fillId="0" borderId="193" xfId="0" applyNumberFormat="1" applyFont="1" applyBorder="1" applyAlignment="1">
      <alignment horizontal="right" vertical="center"/>
    </xf>
    <xf numFmtId="3" fontId="2" fillId="0" borderId="194" xfId="0" applyNumberFormat="1" applyFont="1" applyBorder="1" applyAlignment="1">
      <alignment vertical="center"/>
    </xf>
    <xf numFmtId="3" fontId="2" fillId="0" borderId="195" xfId="0" applyNumberFormat="1" applyFont="1" applyBorder="1" applyAlignment="1">
      <alignment vertical="center"/>
    </xf>
    <xf numFmtId="3" fontId="2" fillId="0" borderId="196" xfId="0" applyNumberFormat="1" applyFont="1" applyBorder="1" applyAlignment="1">
      <alignment vertical="center"/>
    </xf>
    <xf numFmtId="3" fontId="7" fillId="2" borderId="156" xfId="0" applyNumberFormat="1" applyFont="1" applyFill="1" applyBorder="1" applyAlignment="1">
      <alignment horizontal="right" vertical="center"/>
    </xf>
    <xf numFmtId="3" fontId="7" fillId="2" borderId="197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91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2" fillId="0" borderId="186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01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9" fontId="2" fillId="0" borderId="200" xfId="0" applyNumberFormat="1" applyFont="1" applyBorder="1" applyAlignment="1">
      <alignment horizontal="right" vertical="center" wrapText="1"/>
    </xf>
    <xf numFmtId="3" fontId="2" fillId="0" borderId="203" xfId="0" applyNumberFormat="1" applyFont="1" applyBorder="1" applyAlignment="1">
      <alignment horizontal="right" vertical="center" wrapText="1"/>
    </xf>
    <xf numFmtId="3" fontId="2" fillId="0" borderId="205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3" fontId="2" fillId="0" borderId="207" xfId="0" applyNumberFormat="1" applyFont="1" applyBorder="1" applyAlignment="1">
      <alignment horizontal="right" vertical="center" wrapText="1"/>
    </xf>
    <xf numFmtId="9" fontId="2" fillId="0" borderId="206" xfId="0" applyNumberFormat="1" applyFont="1" applyBorder="1" applyAlignment="1">
      <alignment horizontal="right" vertical="center" wrapText="1"/>
    </xf>
    <xf numFmtId="3" fontId="2" fillId="0" borderId="208" xfId="0" applyNumberFormat="1" applyFont="1" applyBorder="1" applyAlignment="1">
      <alignment horizontal="right" vertical="center" wrapText="1"/>
    </xf>
    <xf numFmtId="9" fontId="2" fillId="0" borderId="209" xfId="0" applyNumberFormat="1" applyFont="1" applyBorder="1" applyAlignment="1">
      <alignment horizontal="right" vertical="center" wrapText="1"/>
    </xf>
    <xf numFmtId="0" fontId="2" fillId="0" borderId="20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7" xfId="0" applyFont="1" applyBorder="1" applyAlignment="1">
      <alignment horizontal="lef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11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0" fontId="2" fillId="0" borderId="212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3" fontId="2" fillId="0" borderId="18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81" xfId="0" applyNumberFormat="1" applyFont="1" applyBorder="1" applyAlignment="1">
      <alignment horizontal="right" vertical="center"/>
    </xf>
    <xf numFmtId="0" fontId="2" fillId="0" borderId="15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82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82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0" fontId="2" fillId="3" borderId="87" xfId="0" applyFont="1" applyFill="1" applyBorder="1" applyAlignment="1">
      <alignment vertical="center"/>
    </xf>
    <xf numFmtId="0" fontId="2" fillId="0" borderId="147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9" fontId="2" fillId="0" borderId="17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16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8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14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58" xfId="3" applyNumberFormat="1" applyFont="1" applyFill="1" applyBorder="1" applyAlignment="1">
      <alignment vertical="center"/>
    </xf>
    <xf numFmtId="3" fontId="2" fillId="0" borderId="148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21" xfId="3" applyFont="1" applyBorder="1" applyAlignment="1">
      <alignment horizontal="center" vertical="center" wrapText="1"/>
    </xf>
    <xf numFmtId="0" fontId="2" fillId="0" borderId="222" xfId="3" applyFont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20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6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23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7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24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25" xfId="1" applyFont="1" applyBorder="1" applyAlignment="1">
      <alignment horizontal="center" vertical="center"/>
    </xf>
    <xf numFmtId="0" fontId="8" fillId="0" borderId="226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6" fillId="0" borderId="112" xfId="0" applyFont="1" applyBorder="1" applyAlignment="1">
      <alignment vertical="center"/>
    </xf>
    <xf numFmtId="0" fontId="7" fillId="0" borderId="227" xfId="0" applyFont="1" applyBorder="1" applyAlignment="1">
      <alignment vertical="center"/>
    </xf>
    <xf numFmtId="3" fontId="7" fillId="0" borderId="228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3" fontId="7" fillId="2" borderId="150" xfId="0" applyNumberFormat="1" applyFont="1" applyFill="1" applyBorder="1" applyAlignment="1">
      <alignment horizontal="right" vertical="center"/>
    </xf>
    <xf numFmtId="3" fontId="7" fillId="0" borderId="110" xfId="0" applyNumberFormat="1" applyFont="1" applyBorder="1" applyAlignment="1">
      <alignment horizontal="right" vertical="center"/>
    </xf>
    <xf numFmtId="0" fontId="7" fillId="0" borderId="229" xfId="0" applyFont="1" applyBorder="1" applyAlignment="1">
      <alignment horizontal="center" vertical="center"/>
    </xf>
    <xf numFmtId="0" fontId="7" fillId="0" borderId="230" xfId="0" applyFont="1" applyBorder="1" applyAlignment="1">
      <alignment vertical="center"/>
    </xf>
    <xf numFmtId="0" fontId="7" fillId="0" borderId="231" xfId="0" applyFont="1" applyBorder="1" applyAlignment="1">
      <alignment vertical="center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232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18" fillId="0" borderId="0" xfId="0" applyNumberFormat="1" applyFont="1" applyBorder="1"/>
    <xf numFmtId="9" fontId="2" fillId="0" borderId="233" xfId="0" applyNumberFormat="1" applyFont="1" applyBorder="1" applyAlignment="1">
      <alignment horizontal="right" vertical="center"/>
    </xf>
    <xf numFmtId="0" fontId="4" fillId="0" borderId="0" xfId="0" applyFont="1"/>
    <xf numFmtId="0" fontId="25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0" fontId="25" fillId="0" borderId="0" xfId="1" applyFont="1" applyAlignment="1">
      <alignment vertical="center"/>
    </xf>
    <xf numFmtId="165" fontId="25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2" fillId="0" borderId="234" xfId="3" applyFont="1" applyBorder="1" applyAlignment="1">
      <alignment horizontal="center" vertical="center" wrapText="1"/>
    </xf>
    <xf numFmtId="0" fontId="2" fillId="0" borderId="149" xfId="3" applyFont="1" applyBorder="1" applyAlignment="1">
      <alignment horizontal="center" vertical="center" wrapText="1"/>
    </xf>
    <xf numFmtId="3" fontId="2" fillId="0" borderId="126" xfId="3" applyNumberFormat="1" applyFont="1" applyFill="1" applyBorder="1" applyAlignment="1">
      <alignment vertical="center"/>
    </xf>
    <xf numFmtId="3" fontId="2" fillId="0" borderId="149" xfId="3" applyNumberFormat="1" applyFont="1" applyFill="1" applyBorder="1" applyAlignment="1">
      <alignment vertical="center"/>
    </xf>
    <xf numFmtId="3" fontId="2" fillId="0" borderId="75" xfId="5" applyNumberFormat="1" applyFont="1" applyFill="1" applyBorder="1" applyAlignment="1">
      <alignment horizontal="center" vertical="center" wrapText="1"/>
    </xf>
    <xf numFmtId="3" fontId="2" fillId="0" borderId="63" xfId="5" applyNumberFormat="1" applyFont="1" applyFill="1" applyBorder="1" applyAlignment="1">
      <alignment horizontal="center" vertical="center"/>
    </xf>
    <xf numFmtId="3" fontId="2" fillId="0" borderId="49" xfId="3" applyNumberFormat="1" applyFont="1" applyFill="1" applyBorder="1" applyAlignment="1">
      <alignment vertical="center"/>
    </xf>
    <xf numFmtId="3" fontId="2" fillId="0" borderId="63" xfId="3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6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3" fontId="6" fillId="0" borderId="50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57" xfId="0" applyNumberFormat="1" applyFont="1" applyBorder="1" applyAlignment="1">
      <alignment horizontal="right" vertical="center"/>
    </xf>
    <xf numFmtId="3" fontId="7" fillId="0" borderId="70" xfId="0" applyNumberFormat="1" applyFont="1" applyBorder="1" applyAlignment="1">
      <alignment horizontal="right" vertical="center"/>
    </xf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3" fontId="18" fillId="0" borderId="20" xfId="0" applyNumberFormat="1" applyFont="1" applyBorder="1" applyAlignment="1">
      <alignment vertical="center"/>
    </xf>
    <xf numFmtId="3" fontId="18" fillId="0" borderId="89" xfId="0" applyNumberFormat="1" applyFont="1" applyBorder="1" applyAlignment="1">
      <alignment vertical="center"/>
    </xf>
    <xf numFmtId="3" fontId="18" fillId="0" borderId="91" xfId="0" applyNumberFormat="1" applyFont="1" applyBorder="1" applyAlignment="1">
      <alignment horizontal="right" vertical="center"/>
    </xf>
    <xf numFmtId="0" fontId="2" fillId="0" borderId="57" xfId="0" applyFont="1" applyBorder="1"/>
    <xf numFmtId="0" fontId="2" fillId="0" borderId="57" xfId="0" applyFont="1" applyFill="1" applyBorder="1"/>
    <xf numFmtId="0" fontId="3" fillId="0" borderId="235" xfId="0" applyFont="1" applyBorder="1" applyAlignment="1">
      <alignment vertical="center" wrapText="1"/>
    </xf>
    <xf numFmtId="3" fontId="2" fillId="0" borderId="127" xfId="0" applyNumberFormat="1" applyFont="1" applyBorder="1" applyAlignment="1">
      <alignment horizontal="right" vertical="center" wrapText="1"/>
    </xf>
    <xf numFmtId="3" fontId="2" fillId="0" borderId="73" xfId="3" applyNumberFormat="1" applyFont="1" applyFill="1" applyBorder="1" applyAlignment="1">
      <alignment vertical="center"/>
    </xf>
    <xf numFmtId="49" fontId="2" fillId="0" borderId="176" xfId="0" applyNumberFormat="1" applyFont="1" applyFill="1" applyBorder="1" applyAlignment="1">
      <alignment horizontal="center" vertical="center" wrapText="1"/>
    </xf>
    <xf numFmtId="49" fontId="2" fillId="0" borderId="69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7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71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66" xfId="0" applyFont="1" applyBorder="1" applyAlignment="1">
      <alignment horizontal="right" vertical="center"/>
    </xf>
    <xf numFmtId="0" fontId="7" fillId="0" borderId="188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6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6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4" xfId="0" applyFont="1" applyBorder="1" applyAlignment="1">
      <alignment horizontal="center" vertical="center"/>
    </xf>
    <xf numFmtId="0" fontId="7" fillId="2" borderId="166" xfId="0" applyFont="1" applyFill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5" fillId="0" borderId="16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19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72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6" fillId="0" borderId="157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215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16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49" xfId="1" applyFont="1" applyBorder="1" applyAlignment="1">
      <alignment horizontal="center" vertical="center" wrapText="1"/>
    </xf>
    <xf numFmtId="0" fontId="2" fillId="0" borderId="214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184" xfId="1" applyFont="1" applyBorder="1" applyAlignment="1">
      <alignment horizontal="center" vertical="center" wrapText="1"/>
    </xf>
    <xf numFmtId="0" fontId="2" fillId="0" borderId="217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2" borderId="16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center" vertical="center"/>
    </xf>
    <xf numFmtId="0" fontId="7" fillId="0" borderId="2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4" xfId="0" applyFont="1" applyBorder="1" applyAlignment="1">
      <alignment horizontal="center" vertical="center"/>
    </xf>
    <xf numFmtId="0" fontId="7" fillId="0" borderId="1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7" xfId="1" applyFont="1" applyBorder="1" applyAlignment="1">
      <alignment horizontal="center" vertical="center"/>
    </xf>
  </cellXfs>
  <cellStyles count="6">
    <cellStyle name="Normál" xfId="0" builtinId="0"/>
    <cellStyle name="Normál 2" xfId="1"/>
    <cellStyle name="Normál 2 2" xfId="2"/>
    <cellStyle name="Normál 2_Mellékletek az egységes költségvetési rendelethez" xfId="4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sqref="A1:C1"/>
    </sheetView>
  </sheetViews>
  <sheetFormatPr defaultColWidth="9.109375" defaultRowHeight="13.2" x14ac:dyDescent="0.25"/>
  <cols>
    <col min="1" max="1" width="35.6640625" style="188" customWidth="1"/>
    <col min="2" max="2" width="10.6640625" style="188" customWidth="1"/>
    <col min="3" max="3" width="33.6640625" style="188" customWidth="1"/>
    <col min="4" max="16384" width="9.109375" style="187"/>
  </cols>
  <sheetData>
    <row r="1" spans="1:3" ht="15" customHeight="1" x14ac:dyDescent="0.25">
      <c r="A1" s="741" t="s">
        <v>522</v>
      </c>
      <c r="B1" s="741"/>
      <c r="C1" s="741"/>
    </row>
    <row r="2" spans="1:3" ht="15" customHeight="1" x14ac:dyDescent="0.25">
      <c r="A2" s="213"/>
      <c r="B2" s="213"/>
      <c r="C2" s="720" t="s">
        <v>690</v>
      </c>
    </row>
    <row r="3" spans="1:3" ht="15" customHeight="1" x14ac:dyDescent="0.25"/>
    <row r="4" spans="1:3" s="190" customFormat="1" ht="15" customHeight="1" x14ac:dyDescent="0.25">
      <c r="A4" s="742" t="s">
        <v>203</v>
      </c>
      <c r="B4" s="742"/>
      <c r="C4" s="742"/>
    </row>
    <row r="5" spans="1:3" s="190" customFormat="1" ht="15" customHeight="1" thickBot="1" x14ac:dyDescent="0.3">
      <c r="A5" s="191"/>
      <c r="B5" s="192"/>
      <c r="C5" s="192"/>
    </row>
    <row r="6" spans="1:3" s="190" customFormat="1" ht="15" customHeight="1" thickTop="1" x14ac:dyDescent="0.25">
      <c r="A6" s="743" t="s">
        <v>204</v>
      </c>
      <c r="B6" s="745" t="s">
        <v>205</v>
      </c>
      <c r="C6" s="746"/>
    </row>
    <row r="7" spans="1:3" s="190" customFormat="1" ht="15" customHeight="1" x14ac:dyDescent="0.25">
      <c r="A7" s="744"/>
      <c r="B7" s="747"/>
      <c r="C7" s="748"/>
    </row>
    <row r="8" spans="1:3" s="190" customFormat="1" ht="15" customHeight="1" x14ac:dyDescent="0.25">
      <c r="A8" s="194"/>
      <c r="B8" s="195" t="s">
        <v>206</v>
      </c>
      <c r="C8" s="196" t="s">
        <v>207</v>
      </c>
    </row>
    <row r="9" spans="1:3" s="190" customFormat="1" ht="15" customHeight="1" thickBot="1" x14ac:dyDescent="0.3">
      <c r="A9" s="197" t="s">
        <v>3</v>
      </c>
      <c r="B9" s="198" t="s">
        <v>4</v>
      </c>
      <c r="C9" s="199" t="s">
        <v>5</v>
      </c>
    </row>
    <row r="10" spans="1:3" s="190" customFormat="1" ht="15" customHeight="1" thickTop="1" x14ac:dyDescent="0.25">
      <c r="A10" s="200" t="s">
        <v>208</v>
      </c>
      <c r="B10" s="201" t="s">
        <v>125</v>
      </c>
      <c r="C10" s="202" t="s">
        <v>209</v>
      </c>
    </row>
    <row r="11" spans="1:3" s="190" customFormat="1" ht="24" x14ac:dyDescent="0.25">
      <c r="A11" s="203" t="s">
        <v>210</v>
      </c>
      <c r="B11" s="193" t="s">
        <v>19</v>
      </c>
      <c r="C11" s="204" t="s">
        <v>211</v>
      </c>
    </row>
    <row r="12" spans="1:3" ht="15" customHeight="1" x14ac:dyDescent="0.25">
      <c r="A12" s="205"/>
      <c r="B12" s="206"/>
      <c r="C12" s="207"/>
    </row>
    <row r="13" spans="1:3" ht="15" customHeight="1" x14ac:dyDescent="0.25">
      <c r="A13" s="208"/>
      <c r="B13" s="206"/>
      <c r="C13" s="209"/>
    </row>
    <row r="14" spans="1:3" ht="15" customHeight="1" x14ac:dyDescent="0.25">
      <c r="A14" s="208"/>
      <c r="B14" s="206"/>
      <c r="C14" s="209"/>
    </row>
    <row r="15" spans="1:3" ht="15" customHeight="1" x14ac:dyDescent="0.25">
      <c r="A15" s="208"/>
      <c r="B15" s="206"/>
      <c r="C15" s="209"/>
    </row>
    <row r="16" spans="1:3" ht="15" customHeight="1" x14ac:dyDescent="0.25">
      <c r="A16" s="208"/>
      <c r="B16" s="206"/>
      <c r="C16" s="209"/>
    </row>
    <row r="17" spans="1:3" ht="15" customHeight="1" x14ac:dyDescent="0.25">
      <c r="A17" s="208"/>
      <c r="B17" s="206"/>
      <c r="C17" s="209"/>
    </row>
    <row r="18" spans="1:3" ht="15" customHeight="1" x14ac:dyDescent="0.25">
      <c r="A18" s="208"/>
      <c r="B18" s="206"/>
      <c r="C18" s="209"/>
    </row>
    <row r="19" spans="1:3" ht="15" customHeight="1" x14ac:dyDescent="0.25">
      <c r="A19" s="208"/>
      <c r="B19" s="206"/>
      <c r="C19" s="209"/>
    </row>
    <row r="20" spans="1:3" ht="15" customHeight="1" x14ac:dyDescent="0.25">
      <c r="A20" s="208"/>
      <c r="B20" s="206"/>
      <c r="C20" s="209"/>
    </row>
    <row r="21" spans="1:3" ht="15" customHeight="1" x14ac:dyDescent="0.25">
      <c r="A21" s="208"/>
      <c r="B21" s="206"/>
      <c r="C21" s="209"/>
    </row>
    <row r="22" spans="1:3" ht="15" customHeight="1" x14ac:dyDescent="0.25">
      <c r="A22" s="208"/>
      <c r="B22" s="206"/>
      <c r="C22" s="209"/>
    </row>
    <row r="23" spans="1:3" ht="15" customHeight="1" x14ac:dyDescent="0.25">
      <c r="A23" s="208"/>
      <c r="B23" s="206"/>
      <c r="C23" s="209"/>
    </row>
    <row r="24" spans="1:3" ht="15" customHeight="1" x14ac:dyDescent="0.25">
      <c r="A24" s="208"/>
      <c r="B24" s="206"/>
      <c r="C24" s="209"/>
    </row>
    <row r="25" spans="1:3" ht="15" customHeight="1" x14ac:dyDescent="0.25">
      <c r="A25" s="208"/>
      <c r="B25" s="206"/>
      <c r="C25" s="209"/>
    </row>
    <row r="26" spans="1:3" ht="15" customHeight="1" x14ac:dyDescent="0.25">
      <c r="A26" s="208"/>
      <c r="B26" s="206"/>
      <c r="C26" s="209"/>
    </row>
    <row r="27" spans="1:3" ht="15" customHeight="1" x14ac:dyDescent="0.25">
      <c r="A27" s="208"/>
      <c r="B27" s="206"/>
      <c r="C27" s="209"/>
    </row>
    <row r="28" spans="1:3" ht="15" customHeight="1" x14ac:dyDescent="0.25">
      <c r="A28" s="208"/>
      <c r="B28" s="206"/>
      <c r="C28" s="209"/>
    </row>
    <row r="29" spans="1:3" ht="15" customHeight="1" x14ac:dyDescent="0.25">
      <c r="A29" s="208"/>
      <c r="B29" s="206"/>
      <c r="C29" s="209"/>
    </row>
    <row r="30" spans="1:3" ht="15" customHeight="1" x14ac:dyDescent="0.25">
      <c r="A30" s="208"/>
      <c r="B30" s="206"/>
      <c r="C30" s="209"/>
    </row>
    <row r="31" spans="1:3" ht="15" customHeight="1" x14ac:dyDescent="0.25">
      <c r="A31" s="208"/>
      <c r="B31" s="206"/>
      <c r="C31" s="209"/>
    </row>
    <row r="32" spans="1:3" ht="15" customHeight="1" thickBot="1" x14ac:dyDescent="0.3">
      <c r="A32" s="210"/>
      <c r="B32" s="211"/>
      <c r="C32" s="212"/>
    </row>
    <row r="33" ht="13.8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F1"/>
    </sheetView>
  </sheetViews>
  <sheetFormatPr defaultColWidth="9.109375" defaultRowHeight="13.2" x14ac:dyDescent="0.25"/>
  <cols>
    <col min="1" max="1" width="5.6640625" style="188" customWidth="1"/>
    <col min="2" max="2" width="37.6640625" style="188" customWidth="1"/>
    <col min="3" max="5" width="9.6640625" style="188" customWidth="1"/>
    <col min="6" max="6" width="9.6640625" style="187" customWidth="1"/>
    <col min="7" max="16384" width="9.109375" style="187"/>
  </cols>
  <sheetData>
    <row r="1" spans="1:6" ht="15" customHeight="1" x14ac:dyDescent="0.25">
      <c r="A1" s="741" t="s">
        <v>531</v>
      </c>
      <c r="B1" s="741"/>
      <c r="C1" s="741"/>
      <c r="D1" s="741"/>
      <c r="E1" s="741"/>
      <c r="F1" s="741"/>
    </row>
    <row r="2" spans="1:6" ht="15" customHeight="1" x14ac:dyDescent="0.25">
      <c r="B2" s="213"/>
      <c r="C2" s="213"/>
      <c r="D2" s="213"/>
      <c r="E2" s="213"/>
      <c r="F2" s="186" t="str">
        <f>'2.sz. melléklet'!G2</f>
        <v>az 1/2020. (II…...) önkormányzati rendelethez</v>
      </c>
    </row>
    <row r="3" spans="1:6" ht="15" customHeight="1" x14ac:dyDescent="0.25">
      <c r="A3" s="225"/>
    </row>
    <row r="4" spans="1:6" ht="15" customHeight="1" x14ac:dyDescent="0.25">
      <c r="A4" s="785" t="s">
        <v>702</v>
      </c>
      <c r="B4" s="785"/>
      <c r="C4" s="785"/>
      <c r="D4" s="785"/>
      <c r="E4" s="785"/>
      <c r="F4" s="785"/>
    </row>
    <row r="5" spans="1:6" ht="15" customHeight="1" x14ac:dyDescent="0.25">
      <c r="A5" s="226"/>
      <c r="B5" s="226"/>
      <c r="C5" s="226"/>
      <c r="D5" s="226"/>
      <c r="E5" s="226"/>
      <c r="F5" s="227"/>
    </row>
    <row r="6" spans="1:6" ht="15" customHeight="1" thickBot="1" x14ac:dyDescent="0.3">
      <c r="A6" s="228"/>
      <c r="B6" s="228"/>
      <c r="C6" s="228"/>
      <c r="D6" s="228"/>
      <c r="E6" s="228"/>
      <c r="F6" s="6" t="s">
        <v>300</v>
      </c>
    </row>
    <row r="7" spans="1:6" ht="31.2" thickTop="1" x14ac:dyDescent="0.25">
      <c r="A7" s="229" t="s">
        <v>62</v>
      </c>
      <c r="B7" s="230" t="s">
        <v>115</v>
      </c>
      <c r="C7" s="9" t="s">
        <v>637</v>
      </c>
      <c r="D7" s="9" t="s">
        <v>675</v>
      </c>
      <c r="E7" s="9" t="s">
        <v>672</v>
      </c>
      <c r="F7" s="481" t="s">
        <v>678</v>
      </c>
    </row>
    <row r="8" spans="1:6" ht="15" customHeight="1" thickBot="1" x14ac:dyDescent="0.3">
      <c r="A8" s="231" t="s">
        <v>3</v>
      </c>
      <c r="B8" s="198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3">
      <c r="A9" s="664" t="s">
        <v>13</v>
      </c>
      <c r="B9" s="665" t="s">
        <v>37</v>
      </c>
      <c r="C9" s="666">
        <f>'2.sz. melléklet'!C38</f>
        <v>60040523</v>
      </c>
      <c r="D9" s="666">
        <f>'2.sz. melléklet'!D38</f>
        <v>76725290</v>
      </c>
      <c r="E9" s="666">
        <f>'2.sz. melléklet'!F38</f>
        <v>48782569</v>
      </c>
      <c r="F9" s="667">
        <f>E9/C9</f>
        <v>0.81249407171220012</v>
      </c>
    </row>
    <row r="10" spans="1:6" ht="18" customHeight="1" thickTop="1" thickBot="1" x14ac:dyDescent="0.3">
      <c r="A10" s="668"/>
      <c r="B10" s="669" t="s">
        <v>199</v>
      </c>
      <c r="C10" s="670">
        <f>SUM(C9)</f>
        <v>60040523</v>
      </c>
      <c r="D10" s="670">
        <f t="shared" ref="D10:E10" si="0">SUM(D9)</f>
        <v>76725290</v>
      </c>
      <c r="E10" s="670">
        <f t="shared" si="0"/>
        <v>48782569</v>
      </c>
      <c r="F10" s="671">
        <f>E10/C10</f>
        <v>0.81249407171220012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/>
  </sheetViews>
  <sheetFormatPr defaultRowHeight="13.2" x14ac:dyDescent="0.25"/>
  <cols>
    <col min="1" max="1" width="11.6640625" customWidth="1"/>
    <col min="2" max="2" width="5.6640625" style="1" customWidth="1"/>
    <col min="3" max="3" width="45.44140625" style="1" customWidth="1"/>
    <col min="4" max="4" width="10.6640625" style="1" customWidth="1"/>
    <col min="5" max="5" width="11.664062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2" t="s">
        <v>532</v>
      </c>
      <c r="F1"/>
    </row>
    <row r="2" spans="1:7" ht="15" customHeight="1" x14ac:dyDescent="0.25">
      <c r="B2" s="3"/>
      <c r="C2" s="3"/>
      <c r="D2" s="3"/>
      <c r="E2" s="2" t="str">
        <f>'2.sz. melléklet'!G2</f>
        <v>az 1/2020. (II…...) önkormányzati rendelethez</v>
      </c>
      <c r="F2"/>
    </row>
    <row r="3" spans="1:7" ht="9.75" customHeight="1" x14ac:dyDescent="0.25"/>
    <row r="4" spans="1:7" ht="15" customHeight="1" x14ac:dyDescent="0.25">
      <c r="A4" s="776" t="s">
        <v>703</v>
      </c>
      <c r="B4" s="776"/>
      <c r="C4" s="776"/>
      <c r="D4" s="776"/>
      <c r="E4" s="776"/>
      <c r="F4" s="498"/>
      <c r="G4" s="498"/>
    </row>
    <row r="5" spans="1:7" ht="9.75" customHeight="1" x14ac:dyDescent="0.25">
      <c r="A5" s="480"/>
      <c r="B5" s="480"/>
      <c r="C5" s="480"/>
      <c r="D5" s="480"/>
      <c r="E5" s="480"/>
      <c r="F5" s="498"/>
      <c r="G5" s="498"/>
    </row>
    <row r="6" spans="1:7" ht="14.25" customHeight="1" thickBot="1" x14ac:dyDescent="0.3">
      <c r="D6" s="6" t="s">
        <v>300</v>
      </c>
      <c r="F6"/>
    </row>
    <row r="7" spans="1:7" s="38" customFormat="1" ht="24.6" thickTop="1" x14ac:dyDescent="0.25">
      <c r="B7" s="136" t="s">
        <v>129</v>
      </c>
      <c r="C7" s="137" t="s">
        <v>130</v>
      </c>
      <c r="D7" s="10" t="s">
        <v>672</v>
      </c>
    </row>
    <row r="8" spans="1:7" s="38" customFormat="1" ht="14.25" customHeight="1" thickBot="1" x14ac:dyDescent="0.3">
      <c r="B8" s="138" t="s">
        <v>3</v>
      </c>
      <c r="C8" s="139" t="s">
        <v>4</v>
      </c>
      <c r="D8" s="14" t="s">
        <v>5</v>
      </c>
    </row>
    <row r="9" spans="1:7" s="38" customFormat="1" ht="14.25" customHeight="1" thickTop="1" x14ac:dyDescent="0.25">
      <c r="B9" s="140" t="s">
        <v>11</v>
      </c>
      <c r="C9" s="141" t="s">
        <v>66</v>
      </c>
      <c r="D9" s="495">
        <f>SUM(D10:D19)</f>
        <v>215124594</v>
      </c>
    </row>
    <row r="10" spans="1:7" s="38" customFormat="1" ht="14.25" customHeight="1" x14ac:dyDescent="0.25">
      <c r="B10" s="17" t="s">
        <v>13</v>
      </c>
      <c r="C10" s="18" t="s">
        <v>711</v>
      </c>
      <c r="D10" s="494">
        <v>2540000</v>
      </c>
    </row>
    <row r="11" spans="1:7" s="38" customFormat="1" ht="14.25" customHeight="1" x14ac:dyDescent="0.25">
      <c r="B11" s="17" t="s">
        <v>14</v>
      </c>
      <c r="C11" s="18" t="s">
        <v>713</v>
      </c>
      <c r="D11" s="494">
        <v>63858790</v>
      </c>
    </row>
    <row r="12" spans="1:7" s="38" customFormat="1" ht="14.25" customHeight="1" x14ac:dyDescent="0.25">
      <c r="B12" s="17" t="s">
        <v>42</v>
      </c>
      <c r="C12" s="18" t="s">
        <v>716</v>
      </c>
      <c r="D12" s="494">
        <v>11596129</v>
      </c>
    </row>
    <row r="13" spans="1:7" s="38" customFormat="1" ht="14.25" customHeight="1" x14ac:dyDescent="0.25">
      <c r="B13" s="17" t="s">
        <v>43</v>
      </c>
      <c r="C13" s="18" t="s">
        <v>719</v>
      </c>
      <c r="D13" s="494">
        <v>19862486</v>
      </c>
    </row>
    <row r="14" spans="1:7" s="38" customFormat="1" ht="14.25" customHeight="1" x14ac:dyDescent="0.25">
      <c r="B14" s="17" t="s">
        <v>44</v>
      </c>
      <c r="C14" s="18" t="s">
        <v>718</v>
      </c>
      <c r="D14" s="494">
        <v>5000000</v>
      </c>
    </row>
    <row r="15" spans="1:7" s="38" customFormat="1" ht="14.25" customHeight="1" x14ac:dyDescent="0.25">
      <c r="B15" s="17" t="s">
        <v>45</v>
      </c>
      <c r="C15" s="71" t="s">
        <v>722</v>
      </c>
      <c r="D15" s="494">
        <v>78691730</v>
      </c>
    </row>
    <row r="16" spans="1:7" s="38" customFormat="1" ht="14.25" customHeight="1" x14ac:dyDescent="0.25">
      <c r="B16" s="32" t="s">
        <v>46</v>
      </c>
      <c r="C16" s="330" t="s">
        <v>723</v>
      </c>
      <c r="D16" s="712">
        <v>3810000</v>
      </c>
    </row>
    <row r="17" spans="2:5" s="38" customFormat="1" ht="14.25" customHeight="1" x14ac:dyDescent="0.25">
      <c r="B17" s="32" t="s">
        <v>64</v>
      </c>
      <c r="C17" s="330" t="s">
        <v>724</v>
      </c>
      <c r="D17" s="712">
        <v>1905000</v>
      </c>
    </row>
    <row r="18" spans="2:5" s="38" customFormat="1" ht="14.25" customHeight="1" x14ac:dyDescent="0.25">
      <c r="B18" s="32" t="s">
        <v>81</v>
      </c>
      <c r="C18" s="330" t="s">
        <v>725</v>
      </c>
      <c r="D18" s="712">
        <v>3810000</v>
      </c>
    </row>
    <row r="19" spans="2:5" s="38" customFormat="1" ht="14.25" customHeight="1" x14ac:dyDescent="0.25">
      <c r="B19" s="32" t="s">
        <v>82</v>
      </c>
      <c r="C19" s="654" t="s">
        <v>748</v>
      </c>
      <c r="D19" s="494">
        <v>24050459</v>
      </c>
    </row>
    <row r="20" spans="2:5" s="38" customFormat="1" ht="14.25" customHeight="1" x14ac:dyDescent="0.25">
      <c r="B20" s="140" t="s">
        <v>19</v>
      </c>
      <c r="C20" s="141" t="s">
        <v>67</v>
      </c>
      <c r="D20" s="495">
        <f>SUM(D21:D52)</f>
        <v>39749640</v>
      </c>
    </row>
    <row r="21" spans="2:5" s="38" customFormat="1" ht="14.25" customHeight="1" x14ac:dyDescent="0.25">
      <c r="B21" s="17" t="s">
        <v>13</v>
      </c>
      <c r="C21" s="18" t="s">
        <v>666</v>
      </c>
      <c r="D21" s="494">
        <v>127000</v>
      </c>
    </row>
    <row r="22" spans="2:5" s="38" customFormat="1" ht="14.25" customHeight="1" x14ac:dyDescent="0.25">
      <c r="B22" s="17" t="s">
        <v>14</v>
      </c>
      <c r="C22" s="18" t="s">
        <v>712</v>
      </c>
      <c r="D22" s="494">
        <v>4938000</v>
      </c>
      <c r="E22" s="164"/>
    </row>
    <row r="23" spans="2:5" s="38" customFormat="1" ht="14.25" customHeight="1" x14ac:dyDescent="0.25">
      <c r="B23" s="17" t="s">
        <v>42</v>
      </c>
      <c r="C23" s="672" t="s">
        <v>714</v>
      </c>
      <c r="D23" s="494">
        <v>6150640</v>
      </c>
      <c r="E23" s="164"/>
    </row>
    <row r="24" spans="2:5" s="38" customFormat="1" ht="14.25" customHeight="1" x14ac:dyDescent="0.25">
      <c r="B24" s="32" t="s">
        <v>43</v>
      </c>
      <c r="C24" s="330" t="s">
        <v>715</v>
      </c>
      <c r="D24" s="712">
        <v>1117000</v>
      </c>
      <c r="E24" s="164"/>
    </row>
    <row r="25" spans="2:5" s="38" customFormat="1" ht="14.25" customHeight="1" x14ac:dyDescent="0.25">
      <c r="B25" s="32" t="s">
        <v>44</v>
      </c>
      <c r="C25" s="330" t="s">
        <v>717</v>
      </c>
      <c r="D25" s="712">
        <v>2475000</v>
      </c>
    </row>
    <row r="26" spans="2:5" s="38" customFormat="1" ht="14.25" customHeight="1" x14ac:dyDescent="0.25">
      <c r="B26" s="32" t="s">
        <v>45</v>
      </c>
      <c r="C26" s="330" t="s">
        <v>720</v>
      </c>
      <c r="D26" s="712">
        <v>2540000</v>
      </c>
      <c r="E26" s="164"/>
    </row>
    <row r="27" spans="2:5" s="133" customFormat="1" ht="14.25" customHeight="1" x14ac:dyDescent="0.25">
      <c r="B27" s="32" t="s">
        <v>46</v>
      </c>
      <c r="C27" s="330" t="s">
        <v>721</v>
      </c>
      <c r="D27" s="712">
        <v>5080000</v>
      </c>
      <c r="E27" s="642"/>
    </row>
    <row r="28" spans="2:5" s="133" customFormat="1" ht="14.25" customHeight="1" x14ac:dyDescent="0.25">
      <c r="B28" s="32" t="s">
        <v>64</v>
      </c>
      <c r="C28" s="330" t="s">
        <v>726</v>
      </c>
      <c r="D28" s="712">
        <v>762000</v>
      </c>
    </row>
    <row r="29" spans="2:5" s="38" customFormat="1" ht="14.25" customHeight="1" x14ac:dyDescent="0.25">
      <c r="B29" s="32" t="s">
        <v>81</v>
      </c>
      <c r="C29" s="713" t="s">
        <v>667</v>
      </c>
      <c r="D29" s="712">
        <v>270000</v>
      </c>
    </row>
    <row r="30" spans="2:5" s="38" customFormat="1" ht="14.25" customHeight="1" x14ac:dyDescent="0.25">
      <c r="B30" s="32" t="s">
        <v>82</v>
      </c>
      <c r="C30" s="330" t="s">
        <v>727</v>
      </c>
      <c r="D30" s="712">
        <v>180000</v>
      </c>
    </row>
    <row r="31" spans="2:5" s="38" customFormat="1" ht="14.25" customHeight="1" x14ac:dyDescent="0.25">
      <c r="B31" s="32" t="s">
        <v>83</v>
      </c>
      <c r="C31" s="330" t="s">
        <v>728</v>
      </c>
      <c r="D31" s="712">
        <v>1500000</v>
      </c>
    </row>
    <row r="32" spans="2:5" s="38" customFormat="1" ht="14.25" customHeight="1" x14ac:dyDescent="0.25">
      <c r="B32" s="32" t="s">
        <v>84</v>
      </c>
      <c r="C32" s="714" t="s">
        <v>729</v>
      </c>
      <c r="D32" s="712">
        <v>2540000</v>
      </c>
      <c r="E32" s="164"/>
    </row>
    <row r="33" spans="2:6" s="38" customFormat="1" ht="14.25" customHeight="1" x14ac:dyDescent="0.25">
      <c r="B33" s="32" t="s">
        <v>85</v>
      </c>
      <c r="C33" s="330" t="s">
        <v>730</v>
      </c>
      <c r="D33" s="712">
        <v>1505000</v>
      </c>
    </row>
    <row r="34" spans="2:6" s="38" customFormat="1" ht="14.25" customHeight="1" x14ac:dyDescent="0.25">
      <c r="B34" s="32" t="s">
        <v>86</v>
      </c>
      <c r="C34" s="330" t="s">
        <v>731</v>
      </c>
      <c r="D34" s="712">
        <v>127000</v>
      </c>
      <c r="E34" s="164"/>
    </row>
    <row r="35" spans="2:6" s="38" customFormat="1" ht="14.25" customHeight="1" x14ac:dyDescent="0.25">
      <c r="B35" s="32" t="s">
        <v>87</v>
      </c>
      <c r="C35" s="330" t="s">
        <v>732</v>
      </c>
      <c r="D35" s="712">
        <v>305000</v>
      </c>
    </row>
    <row r="36" spans="2:6" s="38" customFormat="1" ht="14.25" customHeight="1" x14ac:dyDescent="0.25">
      <c r="B36" s="32" t="s">
        <v>88</v>
      </c>
      <c r="C36" s="330" t="s">
        <v>733</v>
      </c>
      <c r="D36" s="712">
        <v>222000</v>
      </c>
    </row>
    <row r="37" spans="2:6" s="38" customFormat="1" ht="14.25" customHeight="1" x14ac:dyDescent="0.25">
      <c r="B37" s="32" t="s">
        <v>89</v>
      </c>
      <c r="C37" s="330" t="s">
        <v>734</v>
      </c>
      <c r="D37" s="712">
        <v>1016000</v>
      </c>
      <c r="E37" s="164"/>
      <c r="F37" s="164"/>
    </row>
    <row r="38" spans="2:6" s="38" customFormat="1" ht="14.25" customHeight="1" x14ac:dyDescent="0.25">
      <c r="B38" s="32" t="s">
        <v>90</v>
      </c>
      <c r="C38" s="330" t="s">
        <v>735</v>
      </c>
      <c r="D38" s="712">
        <v>102000</v>
      </c>
    </row>
    <row r="39" spans="2:6" s="38" customFormat="1" ht="14.25" customHeight="1" x14ac:dyDescent="0.25">
      <c r="B39" s="32" t="s">
        <v>91</v>
      </c>
      <c r="C39" s="330" t="s">
        <v>736</v>
      </c>
      <c r="D39" s="712">
        <v>279000</v>
      </c>
    </row>
    <row r="40" spans="2:6" s="38" customFormat="1" ht="14.25" customHeight="1" x14ac:dyDescent="0.25">
      <c r="B40" s="32" t="s">
        <v>92</v>
      </c>
      <c r="C40" s="330" t="s">
        <v>737</v>
      </c>
      <c r="D40" s="712">
        <v>197000</v>
      </c>
    </row>
    <row r="41" spans="2:6" s="38" customFormat="1" ht="14.25" customHeight="1" x14ac:dyDescent="0.25">
      <c r="B41" s="32" t="s">
        <v>93</v>
      </c>
      <c r="C41" s="330" t="s">
        <v>738</v>
      </c>
      <c r="D41" s="712">
        <v>127000</v>
      </c>
      <c r="E41" s="164"/>
    </row>
    <row r="42" spans="2:6" s="38" customFormat="1" ht="14.25" customHeight="1" x14ac:dyDescent="0.25">
      <c r="B42" s="32" t="s">
        <v>94</v>
      </c>
      <c r="C42" s="330" t="s">
        <v>739</v>
      </c>
      <c r="D42" s="712">
        <v>1005000</v>
      </c>
    </row>
    <row r="43" spans="2:6" s="38" customFormat="1" ht="14.25" customHeight="1" x14ac:dyDescent="0.25">
      <c r="B43" s="32" t="s">
        <v>95</v>
      </c>
      <c r="C43" s="330" t="s">
        <v>740</v>
      </c>
      <c r="D43" s="712">
        <v>1747000</v>
      </c>
    </row>
    <row r="44" spans="2:6" s="38" customFormat="1" ht="14.25" customHeight="1" x14ac:dyDescent="0.25">
      <c r="B44" s="32" t="s">
        <v>96</v>
      </c>
      <c r="C44" s="330" t="s">
        <v>741</v>
      </c>
      <c r="D44" s="712">
        <v>279000</v>
      </c>
    </row>
    <row r="45" spans="2:6" s="38" customFormat="1" ht="14.25" customHeight="1" x14ac:dyDescent="0.25">
      <c r="B45" s="32" t="s">
        <v>97</v>
      </c>
      <c r="C45" s="330" t="s">
        <v>742</v>
      </c>
      <c r="D45" s="712">
        <v>175000</v>
      </c>
    </row>
    <row r="46" spans="2:6" s="38" customFormat="1" ht="14.25" customHeight="1" x14ac:dyDescent="0.25">
      <c r="B46" s="32" t="s">
        <v>98</v>
      </c>
      <c r="C46" s="330" t="s">
        <v>743</v>
      </c>
      <c r="D46" s="712">
        <v>725000</v>
      </c>
    </row>
    <row r="47" spans="2:6" s="38" customFormat="1" ht="14.25" customHeight="1" x14ac:dyDescent="0.25">
      <c r="B47" s="32" t="s">
        <v>99</v>
      </c>
      <c r="C47" s="330" t="s">
        <v>744</v>
      </c>
      <c r="D47" s="712">
        <v>550000</v>
      </c>
      <c r="E47" s="164"/>
    </row>
    <row r="48" spans="2:6" s="38" customFormat="1" ht="14.25" customHeight="1" x14ac:dyDescent="0.25">
      <c r="B48" s="17" t="s">
        <v>100</v>
      </c>
      <c r="C48" s="43" t="s">
        <v>609</v>
      </c>
      <c r="D48" s="494">
        <v>229000</v>
      </c>
    </row>
    <row r="49" spans="2:5" s="38" customFormat="1" ht="14.25" customHeight="1" x14ac:dyDescent="0.25">
      <c r="B49" s="17" t="s">
        <v>101</v>
      </c>
      <c r="C49" s="43" t="s">
        <v>745</v>
      </c>
      <c r="D49" s="494">
        <v>2540000</v>
      </c>
    </row>
    <row r="50" spans="2:5" s="38" customFormat="1" ht="14.25" customHeight="1" x14ac:dyDescent="0.25">
      <c r="B50" s="17" t="s">
        <v>102</v>
      </c>
      <c r="C50" s="18" t="s">
        <v>746</v>
      </c>
      <c r="D50" s="494">
        <v>580000</v>
      </c>
    </row>
    <row r="51" spans="2:5" s="38" customFormat="1" ht="14.25" customHeight="1" x14ac:dyDescent="0.25">
      <c r="B51" s="17" t="s">
        <v>103</v>
      </c>
      <c r="C51" s="330" t="s">
        <v>747</v>
      </c>
      <c r="D51" s="494">
        <v>60000</v>
      </c>
      <c r="E51" s="164"/>
    </row>
    <row r="52" spans="2:5" s="38" customFormat="1" ht="14.25" customHeight="1" x14ac:dyDescent="0.25">
      <c r="B52" s="17" t="s">
        <v>104</v>
      </c>
      <c r="C52" s="330" t="s">
        <v>668</v>
      </c>
      <c r="D52" s="494">
        <v>300000</v>
      </c>
      <c r="E52" s="164"/>
    </row>
    <row r="53" spans="2:5" s="38" customFormat="1" ht="14.25" customHeight="1" thickBot="1" x14ac:dyDescent="0.3">
      <c r="B53" s="352" t="s">
        <v>20</v>
      </c>
      <c r="C53" s="382" t="s">
        <v>132</v>
      </c>
      <c r="D53" s="496">
        <v>0</v>
      </c>
    </row>
    <row r="54" spans="2:5" s="38" customFormat="1" ht="14.25" customHeight="1" thickTop="1" thickBot="1" x14ac:dyDescent="0.3">
      <c r="B54" s="274" t="s">
        <v>133</v>
      </c>
      <c r="C54" s="274"/>
      <c r="D54" s="497">
        <f>D9+D20+D53</f>
        <v>254874234</v>
      </c>
    </row>
    <row r="55" spans="2:5" s="38" customFormat="1" ht="14.25" customHeight="1" thickTop="1" x14ac:dyDescent="0.25">
      <c r="B55" s="1"/>
      <c r="C55" s="1"/>
      <c r="D55" s="1"/>
    </row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44140625" style="187" customWidth="1"/>
    <col min="2" max="2" width="37.88671875" style="187" customWidth="1"/>
    <col min="3" max="6" width="11.6640625" style="187" customWidth="1"/>
    <col min="7" max="16384" width="9.109375" style="187"/>
  </cols>
  <sheetData>
    <row r="1" spans="1:7" s="233" customFormat="1" ht="15" customHeight="1" x14ac:dyDescent="0.25">
      <c r="A1" s="213"/>
      <c r="B1" s="213"/>
      <c r="C1" s="213"/>
      <c r="D1" s="213"/>
      <c r="F1" s="686" t="s">
        <v>533</v>
      </c>
      <c r="G1" s="213"/>
    </row>
    <row r="2" spans="1:7" s="233" customFormat="1" ht="15" customHeight="1" x14ac:dyDescent="0.25">
      <c r="A2" s="192"/>
      <c r="B2" s="192"/>
      <c r="C2" s="192"/>
      <c r="D2" s="192"/>
      <c r="F2" s="232" t="str">
        <f>'2.sz. melléklet'!G2</f>
        <v>az 1/2020. (II…...) önkormányzati rendelethez</v>
      </c>
    </row>
    <row r="3" spans="1:7" s="233" customFormat="1" ht="15" customHeight="1" x14ac:dyDescent="0.25">
      <c r="A3" s="192"/>
      <c r="B3" s="192"/>
      <c r="C3" s="192"/>
      <c r="D3" s="192"/>
      <c r="E3" s="232"/>
      <c r="F3" s="192"/>
    </row>
    <row r="4" spans="1:7" s="233" customFormat="1" ht="15" customHeight="1" x14ac:dyDescent="0.25"/>
    <row r="5" spans="1:7" s="233" customFormat="1" ht="15" customHeight="1" x14ac:dyDescent="0.25">
      <c r="A5" s="742" t="s">
        <v>215</v>
      </c>
      <c r="B5" s="742"/>
      <c r="C5" s="742"/>
      <c r="D5" s="742"/>
      <c r="E5" s="742"/>
      <c r="F5" s="742"/>
      <c r="G5" s="192"/>
    </row>
    <row r="6" spans="1:7" s="233" customFormat="1" ht="15" customHeight="1" x14ac:dyDescent="0.25">
      <c r="A6" s="742" t="s">
        <v>216</v>
      </c>
      <c r="B6" s="742"/>
      <c r="C6" s="742"/>
      <c r="D6" s="742"/>
      <c r="E6" s="742"/>
      <c r="F6" s="742"/>
      <c r="G6" s="192"/>
    </row>
    <row r="7" spans="1:7" s="233" customFormat="1" ht="15" customHeight="1" x14ac:dyDescent="0.25"/>
    <row r="8" spans="1:7" s="233" customFormat="1" ht="15" customHeight="1" thickBot="1" x14ac:dyDescent="0.3">
      <c r="A8" s="626"/>
      <c r="B8" s="626"/>
      <c r="C8" s="626"/>
      <c r="D8" s="6"/>
      <c r="E8" s="626"/>
      <c r="F8" s="6" t="s">
        <v>300</v>
      </c>
    </row>
    <row r="9" spans="1:7" s="233" customFormat="1" ht="36.6" thickTop="1" x14ac:dyDescent="0.25">
      <c r="A9" s="640" t="s">
        <v>600</v>
      </c>
      <c r="B9" s="637" t="s">
        <v>601</v>
      </c>
      <c r="C9" s="638" t="s">
        <v>602</v>
      </c>
      <c r="D9" s="708" t="s">
        <v>608</v>
      </c>
      <c r="E9" s="704" t="s">
        <v>749</v>
      </c>
      <c r="F9" s="641" t="s">
        <v>750</v>
      </c>
    </row>
    <row r="10" spans="1:7" s="233" customFormat="1" ht="15" customHeight="1" thickBot="1" x14ac:dyDescent="0.3">
      <c r="A10" s="627" t="s">
        <v>3</v>
      </c>
      <c r="B10" s="628" t="s">
        <v>606</v>
      </c>
      <c r="C10" s="629" t="s">
        <v>5</v>
      </c>
      <c r="D10" s="709" t="s">
        <v>6</v>
      </c>
      <c r="E10" s="705" t="s">
        <v>7</v>
      </c>
      <c r="F10" s="630" t="s">
        <v>8</v>
      </c>
    </row>
    <row r="11" spans="1:7" s="233" customFormat="1" ht="36.6" thickTop="1" x14ac:dyDescent="0.25">
      <c r="A11" s="631" t="s">
        <v>603</v>
      </c>
      <c r="B11" s="632" t="s">
        <v>751</v>
      </c>
      <c r="C11" s="633">
        <v>68946874</v>
      </c>
      <c r="D11" s="710">
        <v>74039360</v>
      </c>
      <c r="E11" s="633">
        <v>68946874</v>
      </c>
      <c r="F11" s="732">
        <v>74039360</v>
      </c>
    </row>
    <row r="12" spans="1:7" s="233" customFormat="1" ht="36" x14ac:dyDescent="0.25">
      <c r="A12" s="733" t="s">
        <v>604</v>
      </c>
      <c r="B12" s="632" t="s">
        <v>607</v>
      </c>
      <c r="C12" s="633">
        <v>29837051</v>
      </c>
      <c r="D12" s="710">
        <v>29837051</v>
      </c>
      <c r="E12" s="706">
        <v>1246303</v>
      </c>
      <c r="F12" s="634">
        <v>458250</v>
      </c>
    </row>
    <row r="13" spans="1:7" s="233" customFormat="1" ht="36.6" thickBot="1" x14ac:dyDescent="0.3">
      <c r="A13" s="734" t="s">
        <v>605</v>
      </c>
      <c r="B13" s="639" t="s">
        <v>752</v>
      </c>
      <c r="C13" s="635">
        <v>462934</v>
      </c>
      <c r="D13" s="711">
        <v>462934</v>
      </c>
      <c r="E13" s="707">
        <v>462934</v>
      </c>
      <c r="F13" s="636">
        <v>210000</v>
      </c>
    </row>
    <row r="14" spans="1:7" ht="13.8" thickTop="1" x14ac:dyDescent="0.25"/>
  </sheetData>
  <mergeCells count="2">
    <mergeCell ref="A5:F5"/>
    <mergeCell ref="A6:F6"/>
  </mergeCells>
  <phoneticPr fontId="17" type="noConversion"/>
  <pageMargins left="0.75" right="0.75" top="1" bottom="1" header="0.5" footer="0.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534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1/2020. (II…...) önkormányzati rendelethez</v>
      </c>
    </row>
    <row r="3" spans="1:8" ht="15" customHeight="1" x14ac:dyDescent="0.25">
      <c r="C3" s="4"/>
    </row>
    <row r="4" spans="1:8" ht="15" customHeight="1" x14ac:dyDescent="0.25">
      <c r="A4" s="749" t="s">
        <v>134</v>
      </c>
      <c r="B4" s="749"/>
      <c r="C4" s="749"/>
      <c r="D4" s="749"/>
      <c r="E4" s="749"/>
      <c r="F4" s="749"/>
      <c r="G4" s="749"/>
      <c r="H4" s="3"/>
    </row>
    <row r="5" spans="1:8" ht="15" customHeight="1" x14ac:dyDescent="0.25">
      <c r="A5" s="749" t="s">
        <v>704</v>
      </c>
      <c r="B5" s="749"/>
      <c r="C5" s="749"/>
      <c r="D5" s="749"/>
      <c r="E5" s="749"/>
      <c r="F5" s="749"/>
      <c r="G5" s="749"/>
      <c r="H5" s="3"/>
    </row>
    <row r="6" spans="1:8" ht="15" customHeight="1" x14ac:dyDescent="0.25">
      <c r="B6" s="1"/>
    </row>
    <row r="7" spans="1:8" ht="15" customHeight="1" thickBot="1" x14ac:dyDescent="0.3">
      <c r="B7" s="1"/>
      <c r="G7" s="64" t="s">
        <v>300</v>
      </c>
    </row>
    <row r="8" spans="1:8" ht="24.6" thickTop="1" x14ac:dyDescent="0.25">
      <c r="A8" s="136" t="s">
        <v>129</v>
      </c>
      <c r="B8" s="798" t="s">
        <v>130</v>
      </c>
      <c r="C8" s="798"/>
      <c r="D8" s="798"/>
      <c r="E8" s="798"/>
      <c r="F8" s="799"/>
      <c r="G8" s="10" t="s">
        <v>672</v>
      </c>
    </row>
    <row r="9" spans="1:8" ht="15" customHeight="1" thickBot="1" x14ac:dyDescent="0.3">
      <c r="A9" s="138" t="s">
        <v>3</v>
      </c>
      <c r="B9" s="796" t="s">
        <v>4</v>
      </c>
      <c r="C9" s="796"/>
      <c r="D9" s="796"/>
      <c r="E9" s="796"/>
      <c r="F9" s="797"/>
      <c r="G9" s="487" t="s">
        <v>5</v>
      </c>
    </row>
    <row r="10" spans="1:8" ht="15" customHeight="1" thickTop="1" x14ac:dyDescent="0.25">
      <c r="A10" s="577" t="s">
        <v>117</v>
      </c>
      <c r="B10" s="795" t="s">
        <v>301</v>
      </c>
      <c r="C10" s="795"/>
      <c r="D10" s="795"/>
      <c r="E10" s="716"/>
      <c r="F10" s="578"/>
      <c r="G10" s="579"/>
    </row>
    <row r="11" spans="1:8" ht="15" customHeight="1" x14ac:dyDescent="0.25">
      <c r="A11" s="279" t="s">
        <v>118</v>
      </c>
      <c r="B11" s="792" t="s">
        <v>302</v>
      </c>
      <c r="C11" s="792"/>
      <c r="D11" s="792"/>
      <c r="E11" s="792"/>
      <c r="F11" s="718"/>
      <c r="G11" s="56">
        <f>SUM(E12:E15)</f>
        <v>17735215</v>
      </c>
    </row>
    <row r="12" spans="1:8" ht="15" customHeight="1" x14ac:dyDescent="0.25">
      <c r="A12" s="279"/>
      <c r="B12" s="580" t="s">
        <v>303</v>
      </c>
      <c r="C12" s="581" t="s">
        <v>304</v>
      </c>
      <c r="D12" s="581"/>
      <c r="E12" s="724">
        <v>3313800</v>
      </c>
      <c r="F12" s="718"/>
      <c r="G12" s="58"/>
    </row>
    <row r="13" spans="1:8" ht="15" customHeight="1" x14ac:dyDescent="0.25">
      <c r="A13" s="279"/>
      <c r="B13" s="580" t="s">
        <v>305</v>
      </c>
      <c r="C13" s="581" t="s">
        <v>306</v>
      </c>
      <c r="D13" s="581"/>
      <c r="E13" s="724">
        <v>9792000</v>
      </c>
      <c r="F13" s="718"/>
      <c r="G13" s="58"/>
    </row>
    <row r="14" spans="1:8" ht="15" customHeight="1" x14ac:dyDescent="0.25">
      <c r="A14" s="279"/>
      <c r="B14" s="580" t="s">
        <v>307</v>
      </c>
      <c r="C14" s="581" t="s">
        <v>308</v>
      </c>
      <c r="D14" s="581"/>
      <c r="E14" s="724">
        <v>668265</v>
      </c>
      <c r="F14" s="718"/>
      <c r="G14" s="58"/>
    </row>
    <row r="15" spans="1:8" ht="15" customHeight="1" x14ac:dyDescent="0.25">
      <c r="A15" s="446"/>
      <c r="B15" s="580" t="s">
        <v>309</v>
      </c>
      <c r="C15" s="581" t="s">
        <v>310</v>
      </c>
      <c r="D15" s="581"/>
      <c r="E15" s="725">
        <v>3961150</v>
      </c>
      <c r="F15" s="718"/>
      <c r="G15" s="58"/>
    </row>
    <row r="16" spans="1:8" ht="15" customHeight="1" x14ac:dyDescent="0.25">
      <c r="A16" s="279" t="s">
        <v>119</v>
      </c>
      <c r="B16" s="719" t="s">
        <v>311</v>
      </c>
      <c r="C16" s="719"/>
      <c r="D16" s="719"/>
      <c r="E16" s="584">
        <v>5000000</v>
      </c>
      <c r="F16" s="585"/>
      <c r="G16" s="378">
        <f>SUM(E16:E17)</f>
        <v>3213463</v>
      </c>
    </row>
    <row r="17" spans="1:7" ht="15" customHeight="1" x14ac:dyDescent="0.25">
      <c r="A17" s="446"/>
      <c r="B17" s="377"/>
      <c r="C17" s="586" t="s">
        <v>316</v>
      </c>
      <c r="D17" s="586"/>
      <c r="E17" s="725">
        <v>-1786537</v>
      </c>
      <c r="F17" s="587"/>
      <c r="G17" s="588"/>
    </row>
    <row r="18" spans="1:7" ht="15" customHeight="1" x14ac:dyDescent="0.25">
      <c r="A18" s="446" t="s">
        <v>552</v>
      </c>
      <c r="B18" s="589" t="s">
        <v>324</v>
      </c>
      <c r="C18" s="575"/>
      <c r="D18" s="575"/>
      <c r="E18" s="575"/>
      <c r="F18" s="590"/>
      <c r="G18" s="591">
        <v>158100</v>
      </c>
    </row>
    <row r="19" spans="1:7" ht="15" customHeight="1" x14ac:dyDescent="0.25">
      <c r="A19" s="446" t="s">
        <v>553</v>
      </c>
      <c r="B19" s="592" t="s">
        <v>322</v>
      </c>
      <c r="C19" s="377"/>
      <c r="D19" s="377"/>
      <c r="E19" s="377"/>
      <c r="F19" s="587"/>
      <c r="G19" s="381">
        <v>23114800</v>
      </c>
    </row>
    <row r="20" spans="1:7" ht="15" customHeight="1" thickBot="1" x14ac:dyDescent="0.3">
      <c r="A20" s="446" t="s">
        <v>563</v>
      </c>
      <c r="B20" s="593" t="s">
        <v>592</v>
      </c>
      <c r="C20" s="717"/>
      <c r="D20" s="717"/>
      <c r="E20" s="717"/>
      <c r="F20" s="718"/>
      <c r="G20" s="56">
        <v>1024800</v>
      </c>
    </row>
    <row r="21" spans="1:7" ht="15" customHeight="1" thickBot="1" x14ac:dyDescent="0.3">
      <c r="A21" s="276" t="s">
        <v>13</v>
      </c>
      <c r="B21" s="594" t="s">
        <v>557</v>
      </c>
      <c r="C21" s="595"/>
      <c r="D21" s="595"/>
      <c r="E21" s="596"/>
      <c r="F21" s="597"/>
      <c r="G21" s="598">
        <f>SUM(G11:G20)</f>
        <v>45246378</v>
      </c>
    </row>
    <row r="22" spans="1:7" ht="15" customHeight="1" x14ac:dyDescent="0.25">
      <c r="A22" s="599" t="s">
        <v>16</v>
      </c>
      <c r="B22" s="717" t="s">
        <v>562</v>
      </c>
      <c r="C22" s="214"/>
      <c r="D22" s="581"/>
      <c r="E22" s="600"/>
      <c r="F22" s="718"/>
      <c r="G22" s="56">
        <v>4419000</v>
      </c>
    </row>
    <row r="23" spans="1:7" ht="15" customHeight="1" thickBot="1" x14ac:dyDescent="0.3">
      <c r="A23" s="279" t="s">
        <v>17</v>
      </c>
      <c r="B23" s="717" t="s">
        <v>315</v>
      </c>
      <c r="C23" s="717"/>
      <c r="D23" s="717"/>
      <c r="E23" s="717"/>
      <c r="F23" s="718"/>
      <c r="G23" s="56">
        <v>1408000</v>
      </c>
    </row>
    <row r="24" spans="1:7" ht="15" customHeight="1" thickBot="1" x14ac:dyDescent="0.3">
      <c r="A24" s="276" t="s">
        <v>14</v>
      </c>
      <c r="B24" s="594" t="s">
        <v>554</v>
      </c>
      <c r="C24" s="601"/>
      <c r="D24" s="601"/>
      <c r="E24" s="596"/>
      <c r="F24" s="597"/>
      <c r="G24" s="602">
        <f>SUM(G22:G23)</f>
        <v>5827000</v>
      </c>
    </row>
    <row r="25" spans="1:7" s="277" customFormat="1" ht="15" customHeight="1" thickBot="1" x14ac:dyDescent="0.3">
      <c r="A25" s="278" t="s">
        <v>121</v>
      </c>
      <c r="B25" s="603" t="s">
        <v>320</v>
      </c>
      <c r="C25" s="604"/>
      <c r="D25" s="605"/>
      <c r="E25" s="606"/>
      <c r="F25" s="607"/>
      <c r="G25" s="608">
        <v>1800000</v>
      </c>
    </row>
    <row r="26" spans="1:7" s="277" customFormat="1" ht="15" customHeight="1" thickBot="1" x14ac:dyDescent="0.3">
      <c r="A26" s="276" t="s">
        <v>42</v>
      </c>
      <c r="B26" s="594" t="s">
        <v>556</v>
      </c>
      <c r="C26" s="601"/>
      <c r="D26" s="601"/>
      <c r="E26" s="596"/>
      <c r="F26" s="597"/>
      <c r="G26" s="602">
        <f>SUM(G25)</f>
        <v>1800000</v>
      </c>
    </row>
    <row r="27" spans="1:7" ht="15" customHeight="1" x14ac:dyDescent="0.25">
      <c r="A27" s="279" t="s">
        <v>317</v>
      </c>
      <c r="B27" s="792" t="s">
        <v>558</v>
      </c>
      <c r="C27" s="792"/>
      <c r="D27" s="792"/>
      <c r="E27" s="792"/>
      <c r="F27" s="793"/>
      <c r="G27" s="56">
        <f>D31+E31+F31</f>
        <v>13288300</v>
      </c>
    </row>
    <row r="28" spans="1:7" ht="15" customHeight="1" x14ac:dyDescent="0.25">
      <c r="A28" s="279"/>
      <c r="B28" s="717"/>
      <c r="C28" s="581" t="s">
        <v>312</v>
      </c>
      <c r="D28" s="600"/>
      <c r="E28" s="723">
        <v>10491600</v>
      </c>
      <c r="F28" s="726"/>
      <c r="G28" s="58"/>
    </row>
    <row r="29" spans="1:7" ht="15" customHeight="1" x14ac:dyDescent="0.25">
      <c r="A29" s="279"/>
      <c r="B29" s="717"/>
      <c r="C29" s="581" t="s">
        <v>313</v>
      </c>
      <c r="D29" s="600"/>
      <c r="E29" s="689">
        <v>2400000</v>
      </c>
      <c r="F29" s="610"/>
      <c r="G29" s="58"/>
    </row>
    <row r="30" spans="1:7" ht="15" customHeight="1" x14ac:dyDescent="0.25">
      <c r="A30" s="279"/>
      <c r="B30" s="717"/>
      <c r="C30" s="581" t="s">
        <v>497</v>
      </c>
      <c r="D30" s="582"/>
      <c r="E30" s="583">
        <v>396700</v>
      </c>
      <c r="F30" s="726"/>
      <c r="G30" s="58"/>
    </row>
    <row r="31" spans="1:7" ht="15" customHeight="1" x14ac:dyDescent="0.25">
      <c r="A31" s="446"/>
      <c r="B31" s="717"/>
      <c r="C31" s="581" t="s">
        <v>314</v>
      </c>
      <c r="D31" s="583"/>
      <c r="E31" s="611">
        <f>SUM(E28:E30)</f>
        <v>13288300</v>
      </c>
      <c r="F31" s="727"/>
      <c r="G31" s="58"/>
    </row>
    <row r="32" spans="1:7" ht="15" customHeight="1" thickBot="1" x14ac:dyDescent="0.3">
      <c r="A32" s="279" t="s">
        <v>318</v>
      </c>
      <c r="B32" s="794" t="s">
        <v>559</v>
      </c>
      <c r="C32" s="794"/>
      <c r="D32" s="609"/>
      <c r="E32" s="609"/>
      <c r="F32" s="585"/>
      <c r="G32" s="378">
        <v>2142800</v>
      </c>
    </row>
    <row r="33" spans="1:7" ht="15" customHeight="1" thickBot="1" x14ac:dyDescent="0.3">
      <c r="A33" s="276" t="s">
        <v>43</v>
      </c>
      <c r="B33" s="594" t="s">
        <v>555</v>
      </c>
      <c r="C33" s="612"/>
      <c r="D33" s="612"/>
      <c r="E33" s="612"/>
      <c r="F33" s="597"/>
      <c r="G33" s="602">
        <f>SUM(G27:G32)</f>
        <v>15431100</v>
      </c>
    </row>
    <row r="34" spans="1:7" ht="15" customHeight="1" x14ac:dyDescent="0.25">
      <c r="A34" s="786" t="s">
        <v>325</v>
      </c>
      <c r="B34" s="787"/>
      <c r="C34" s="787"/>
      <c r="D34" s="787"/>
      <c r="E34" s="787"/>
      <c r="F34" s="788"/>
      <c r="G34" s="56">
        <f>G21+G24+G26+G33</f>
        <v>68304478</v>
      </c>
    </row>
    <row r="35" spans="1:7" ht="15" customHeight="1" thickBot="1" x14ac:dyDescent="0.3">
      <c r="A35" s="789"/>
      <c r="B35" s="790"/>
      <c r="C35" s="790"/>
      <c r="D35" s="790"/>
      <c r="E35" s="790"/>
      <c r="F35" s="791"/>
      <c r="G35" s="613"/>
    </row>
    <row r="36" spans="1:7" ht="13.8" thickTop="1" x14ac:dyDescent="0.25">
      <c r="A36" s="41"/>
      <c r="B36" s="38"/>
      <c r="C36" s="41"/>
      <c r="D36" s="41"/>
      <c r="E36" s="41"/>
      <c r="F36" s="41"/>
      <c r="G36" s="41"/>
    </row>
  </sheetData>
  <sheetProtection selectLockedCells="1" selectUnlockedCells="1"/>
  <mergeCells count="10">
    <mergeCell ref="B10:D10"/>
    <mergeCell ref="B9:F9"/>
    <mergeCell ref="B8:F8"/>
    <mergeCell ref="A4:G4"/>
    <mergeCell ref="A5:G5"/>
    <mergeCell ref="A34:F34"/>
    <mergeCell ref="A35:F35"/>
    <mergeCell ref="B27:F27"/>
    <mergeCell ref="B32:C32"/>
    <mergeCell ref="B11:E1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zoomScaleNormal="100" workbookViewId="0">
      <selection sqref="A1:N1"/>
    </sheetView>
  </sheetViews>
  <sheetFormatPr defaultColWidth="9.109375" defaultRowHeight="13.2" x14ac:dyDescent="0.25"/>
  <cols>
    <col min="1" max="7" width="3.6640625" style="238" customWidth="1"/>
    <col min="8" max="9" width="5.6640625" style="238" customWidth="1"/>
    <col min="10" max="10" width="15.88671875" style="238" customWidth="1"/>
    <col min="11" max="14" width="7.6640625" style="238" customWidth="1"/>
    <col min="15" max="16384" width="9.109375" style="187"/>
  </cols>
  <sheetData>
    <row r="1" spans="1:14" s="190" customFormat="1" ht="15" customHeight="1" x14ac:dyDescent="0.25">
      <c r="A1" s="741" t="s">
        <v>535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</row>
    <row r="2" spans="1:14" s="190" customFormat="1" ht="15" customHeight="1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232" t="str">
        <f>'2.sz. melléklet'!G2</f>
        <v>az 1/2020. (II…...) önkormányzati rendelethez</v>
      </c>
    </row>
    <row r="3" spans="1:14" s="190" customFormat="1" ht="15" customHeight="1" x14ac:dyDescent="0.25">
      <c r="A3" s="19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1:14" s="190" customFormat="1" ht="9.75" customHeight="1" x14ac:dyDescent="0.25">
      <c r="A4" s="232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</row>
    <row r="5" spans="1:14" s="190" customFormat="1" ht="15" customHeight="1" x14ac:dyDescent="0.25">
      <c r="A5" s="742" t="s">
        <v>217</v>
      </c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</row>
    <row r="6" spans="1:14" s="190" customFormat="1" ht="15" customHeight="1" thickBot="1" x14ac:dyDescent="0.3">
      <c r="A6" s="802"/>
      <c r="B6" s="802"/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</row>
    <row r="7" spans="1:14" s="190" customFormat="1" ht="12.75" customHeight="1" thickTop="1" x14ac:dyDescent="0.25">
      <c r="A7" s="743" t="s">
        <v>584</v>
      </c>
      <c r="B7" s="745"/>
      <c r="C7" s="745"/>
      <c r="D7" s="745"/>
      <c r="E7" s="745"/>
      <c r="F7" s="745"/>
      <c r="G7" s="745"/>
      <c r="H7" s="803" t="s">
        <v>218</v>
      </c>
      <c r="I7" s="803"/>
      <c r="J7" s="803"/>
      <c r="K7" s="803"/>
      <c r="L7" s="803"/>
      <c r="M7" s="803"/>
      <c r="N7" s="804"/>
    </row>
    <row r="8" spans="1:14" s="190" customFormat="1" ht="12.75" customHeight="1" x14ac:dyDescent="0.25">
      <c r="A8" s="744"/>
      <c r="B8" s="747"/>
      <c r="C8" s="747"/>
      <c r="D8" s="747"/>
      <c r="E8" s="747"/>
      <c r="F8" s="747"/>
      <c r="G8" s="747"/>
      <c r="H8" s="805" t="s">
        <v>219</v>
      </c>
      <c r="I8" s="805"/>
      <c r="J8" s="805"/>
      <c r="K8" s="805"/>
      <c r="L8" s="805"/>
      <c r="M8" s="805"/>
      <c r="N8" s="806"/>
    </row>
    <row r="9" spans="1:14" s="190" customFormat="1" ht="12.75" customHeight="1" x14ac:dyDescent="0.25">
      <c r="A9" s="744"/>
      <c r="B9" s="747"/>
      <c r="C9" s="747"/>
      <c r="D9" s="747"/>
      <c r="E9" s="747"/>
      <c r="F9" s="747"/>
      <c r="G9" s="747"/>
      <c r="H9" s="805" t="s">
        <v>220</v>
      </c>
      <c r="I9" s="805"/>
      <c r="J9" s="805"/>
      <c r="K9" s="805"/>
      <c r="L9" s="805"/>
      <c r="M9" s="805"/>
      <c r="N9" s="806"/>
    </row>
    <row r="10" spans="1:14" s="190" customFormat="1" ht="12.75" customHeight="1" x14ac:dyDescent="0.25">
      <c r="A10" s="744"/>
      <c r="B10" s="747"/>
      <c r="C10" s="747"/>
      <c r="D10" s="747"/>
      <c r="E10" s="747"/>
      <c r="F10" s="747"/>
      <c r="G10" s="747"/>
      <c r="H10" s="805" t="s">
        <v>221</v>
      </c>
      <c r="I10" s="805"/>
      <c r="J10" s="805"/>
      <c r="K10" s="805"/>
      <c r="L10" s="805"/>
      <c r="M10" s="805"/>
      <c r="N10" s="806"/>
    </row>
    <row r="11" spans="1:14" s="190" customFormat="1" ht="12.75" customHeight="1" x14ac:dyDescent="0.25">
      <c r="A11" s="744"/>
      <c r="B11" s="747"/>
      <c r="C11" s="747"/>
      <c r="D11" s="747"/>
      <c r="E11" s="747"/>
      <c r="F11" s="747"/>
      <c r="G11" s="747"/>
      <c r="H11" s="805" t="s">
        <v>222</v>
      </c>
      <c r="I11" s="805"/>
      <c r="J11" s="805"/>
      <c r="K11" s="805"/>
      <c r="L11" s="805"/>
      <c r="M11" s="805"/>
      <c r="N11" s="806"/>
    </row>
    <row r="12" spans="1:14" s="190" customFormat="1" ht="12.75" customHeight="1" x14ac:dyDescent="0.25">
      <c r="A12" s="744"/>
      <c r="B12" s="747"/>
      <c r="C12" s="747"/>
      <c r="D12" s="747"/>
      <c r="E12" s="747"/>
      <c r="F12" s="747"/>
      <c r="G12" s="747"/>
      <c r="H12" s="747" t="s">
        <v>223</v>
      </c>
      <c r="I12" s="747"/>
      <c r="J12" s="747" t="s">
        <v>2</v>
      </c>
      <c r="K12" s="747" t="s">
        <v>224</v>
      </c>
      <c r="L12" s="551" t="s">
        <v>225</v>
      </c>
      <c r="M12" s="551" t="s">
        <v>226</v>
      </c>
      <c r="N12" s="552" t="s">
        <v>227</v>
      </c>
    </row>
    <row r="13" spans="1:14" s="190" customFormat="1" ht="12.75" customHeight="1" x14ac:dyDescent="0.25">
      <c r="A13" s="744"/>
      <c r="B13" s="747"/>
      <c r="C13" s="747"/>
      <c r="D13" s="747"/>
      <c r="E13" s="747"/>
      <c r="F13" s="747"/>
      <c r="G13" s="747"/>
      <c r="H13" s="747"/>
      <c r="I13" s="747"/>
      <c r="J13" s="747"/>
      <c r="K13" s="747"/>
      <c r="L13" s="747" t="s">
        <v>228</v>
      </c>
      <c r="M13" s="747"/>
      <c r="N13" s="748"/>
    </row>
    <row r="14" spans="1:14" s="190" customFormat="1" ht="12.75" customHeight="1" thickBot="1" x14ac:dyDescent="0.3">
      <c r="A14" s="800">
        <v>1</v>
      </c>
      <c r="B14" s="801"/>
      <c r="C14" s="801"/>
      <c r="D14" s="801"/>
      <c r="E14" s="801"/>
      <c r="F14" s="801"/>
      <c r="G14" s="801"/>
      <c r="H14" s="801">
        <v>2</v>
      </c>
      <c r="I14" s="801"/>
      <c r="J14" s="554">
        <v>3</v>
      </c>
      <c r="K14" s="554">
        <v>4</v>
      </c>
      <c r="L14" s="554">
        <v>5</v>
      </c>
      <c r="M14" s="554">
        <v>6</v>
      </c>
      <c r="N14" s="556">
        <v>7</v>
      </c>
    </row>
    <row r="15" spans="1:14" s="190" customFormat="1" ht="12.75" customHeight="1" thickTop="1" x14ac:dyDescent="0.25">
      <c r="A15" s="234">
        <v>5</v>
      </c>
      <c r="B15" s="235">
        <v>8</v>
      </c>
      <c r="C15" s="235">
        <v>1</v>
      </c>
      <c r="D15" s="235">
        <v>4</v>
      </c>
      <c r="E15" s="235">
        <v>0</v>
      </c>
      <c r="F15" s="235">
        <v>0</v>
      </c>
      <c r="G15" s="235"/>
      <c r="H15" s="236">
        <v>0</v>
      </c>
      <c r="I15" s="235"/>
      <c r="J15" s="819"/>
      <c r="K15" s="821"/>
      <c r="L15" s="821"/>
      <c r="M15" s="821"/>
      <c r="N15" s="825"/>
    </row>
    <row r="16" spans="1:14" s="190" customFormat="1" ht="12.75" customHeight="1" x14ac:dyDescent="0.25">
      <c r="A16" s="744" t="s">
        <v>239</v>
      </c>
      <c r="B16" s="747"/>
      <c r="C16" s="747"/>
      <c r="D16" s="747"/>
      <c r="E16" s="747"/>
      <c r="F16" s="747"/>
      <c r="G16" s="747"/>
      <c r="H16" s="747"/>
      <c r="I16" s="747"/>
      <c r="J16" s="747"/>
      <c r="K16" s="824"/>
      <c r="L16" s="824"/>
      <c r="M16" s="824"/>
      <c r="N16" s="826"/>
    </row>
    <row r="17" spans="1:14" s="190" customFormat="1" ht="12.75" customHeight="1" x14ac:dyDescent="0.25">
      <c r="A17" s="744"/>
      <c r="B17" s="747"/>
      <c r="C17" s="747"/>
      <c r="D17" s="747"/>
      <c r="E17" s="747"/>
      <c r="F17" s="747"/>
      <c r="G17" s="747"/>
      <c r="H17" s="237">
        <v>0</v>
      </c>
      <c r="I17" s="553"/>
      <c r="J17" s="747"/>
      <c r="K17" s="824"/>
      <c r="L17" s="824"/>
      <c r="M17" s="824"/>
      <c r="N17" s="826"/>
    </row>
    <row r="18" spans="1:14" s="190" customFormat="1" ht="12.75" customHeight="1" x14ac:dyDescent="0.25">
      <c r="A18" s="744"/>
      <c r="B18" s="747"/>
      <c r="C18" s="747"/>
      <c r="D18" s="747"/>
      <c r="E18" s="747"/>
      <c r="F18" s="747"/>
      <c r="G18" s="747"/>
      <c r="H18" s="747"/>
      <c r="I18" s="747"/>
      <c r="J18" s="747"/>
      <c r="K18" s="824"/>
      <c r="L18" s="824"/>
      <c r="M18" s="824"/>
      <c r="N18" s="826"/>
    </row>
    <row r="19" spans="1:14" s="190" customFormat="1" ht="12.75" customHeight="1" x14ac:dyDescent="0.25">
      <c r="A19" s="744"/>
      <c r="B19" s="747"/>
      <c r="C19" s="747"/>
      <c r="D19" s="747"/>
      <c r="E19" s="747"/>
      <c r="F19" s="747"/>
      <c r="G19" s="747"/>
      <c r="H19" s="237">
        <v>0</v>
      </c>
      <c r="I19" s="553" t="s">
        <v>229</v>
      </c>
      <c r="J19" s="747" t="s">
        <v>240</v>
      </c>
      <c r="K19" s="824" t="s">
        <v>241</v>
      </c>
      <c r="L19" s="824">
        <v>2400</v>
      </c>
      <c r="M19" s="824"/>
      <c r="N19" s="826"/>
    </row>
    <row r="20" spans="1:14" s="190" customFormat="1" ht="12.75" customHeight="1" x14ac:dyDescent="0.25">
      <c r="A20" s="744"/>
      <c r="B20" s="747"/>
      <c r="C20" s="747"/>
      <c r="D20" s="747"/>
      <c r="E20" s="747"/>
      <c r="F20" s="747"/>
      <c r="G20" s="747"/>
      <c r="H20" s="747"/>
      <c r="I20" s="747"/>
      <c r="J20" s="747"/>
      <c r="K20" s="824"/>
      <c r="L20" s="824"/>
      <c r="M20" s="824"/>
      <c r="N20" s="826"/>
    </row>
    <row r="21" spans="1:14" s="190" customFormat="1" ht="12.75" customHeight="1" x14ac:dyDescent="0.25">
      <c r="A21" s="744"/>
      <c r="B21" s="747"/>
      <c r="C21" s="747"/>
      <c r="D21" s="747"/>
      <c r="E21" s="747"/>
      <c r="F21" s="747"/>
      <c r="G21" s="747"/>
      <c r="H21" s="237">
        <v>0</v>
      </c>
      <c r="I21" s="553"/>
      <c r="J21" s="747"/>
      <c r="K21" s="824"/>
      <c r="L21" s="824"/>
      <c r="M21" s="824"/>
      <c r="N21" s="826"/>
    </row>
    <row r="22" spans="1:14" s="190" customFormat="1" ht="12.75" customHeight="1" x14ac:dyDescent="0.25">
      <c r="A22" s="744"/>
      <c r="B22" s="747"/>
      <c r="C22" s="747"/>
      <c r="D22" s="747"/>
      <c r="E22" s="747"/>
      <c r="F22" s="747"/>
      <c r="G22" s="747"/>
      <c r="H22" s="747"/>
      <c r="I22" s="747"/>
      <c r="J22" s="747"/>
      <c r="K22" s="824"/>
      <c r="L22" s="824"/>
      <c r="M22" s="824"/>
      <c r="N22" s="826"/>
    </row>
    <row r="23" spans="1:14" s="190" customFormat="1" ht="12.75" customHeight="1" x14ac:dyDescent="0.25">
      <c r="A23" s="203">
        <v>6</v>
      </c>
      <c r="B23" s="553">
        <v>8</v>
      </c>
      <c r="C23" s="553">
        <v>0</v>
      </c>
      <c r="D23" s="553">
        <v>0</v>
      </c>
      <c r="E23" s="553">
        <v>0</v>
      </c>
      <c r="F23" s="553">
        <v>2</v>
      </c>
      <c r="G23" s="553"/>
      <c r="H23" s="237">
        <v>0</v>
      </c>
      <c r="I23" s="553"/>
      <c r="J23" s="747"/>
      <c r="K23" s="824"/>
      <c r="L23" s="824"/>
      <c r="M23" s="824"/>
      <c r="N23" s="826"/>
    </row>
    <row r="24" spans="1:14" s="190" customFormat="1" ht="12.75" customHeight="1" x14ac:dyDescent="0.25">
      <c r="A24" s="744" t="s">
        <v>246</v>
      </c>
      <c r="B24" s="747"/>
      <c r="C24" s="747"/>
      <c r="D24" s="747"/>
      <c r="E24" s="747"/>
      <c r="F24" s="747"/>
      <c r="G24" s="747"/>
      <c r="H24" s="747"/>
      <c r="I24" s="747"/>
      <c r="J24" s="747"/>
      <c r="K24" s="824"/>
      <c r="L24" s="824"/>
      <c r="M24" s="824"/>
      <c r="N24" s="826"/>
    </row>
    <row r="25" spans="1:14" s="190" customFormat="1" ht="12.75" customHeight="1" x14ac:dyDescent="0.25">
      <c r="A25" s="744"/>
      <c r="B25" s="747"/>
      <c r="C25" s="747"/>
      <c r="D25" s="747"/>
      <c r="E25" s="747"/>
      <c r="F25" s="747"/>
      <c r="G25" s="747"/>
      <c r="H25" s="237">
        <v>0</v>
      </c>
      <c r="I25" s="553" t="s">
        <v>231</v>
      </c>
      <c r="J25" s="747" t="s">
        <v>247</v>
      </c>
      <c r="K25" s="824"/>
      <c r="L25" s="824">
        <v>8</v>
      </c>
      <c r="M25" s="824"/>
      <c r="N25" s="826"/>
    </row>
    <row r="26" spans="1:14" s="190" customFormat="1" ht="12.75" customHeight="1" x14ac:dyDescent="0.25">
      <c r="A26" s="744"/>
      <c r="B26" s="747"/>
      <c r="C26" s="747"/>
      <c r="D26" s="747"/>
      <c r="E26" s="747"/>
      <c r="F26" s="747"/>
      <c r="G26" s="747"/>
      <c r="H26" s="747"/>
      <c r="I26" s="747"/>
      <c r="J26" s="747"/>
      <c r="K26" s="824"/>
      <c r="L26" s="824"/>
      <c r="M26" s="824"/>
      <c r="N26" s="826"/>
    </row>
    <row r="27" spans="1:14" s="190" customFormat="1" ht="12.75" customHeight="1" x14ac:dyDescent="0.25">
      <c r="A27" s="744"/>
      <c r="B27" s="747"/>
      <c r="C27" s="747"/>
      <c r="D27" s="747"/>
      <c r="E27" s="747"/>
      <c r="F27" s="747"/>
      <c r="G27" s="747"/>
      <c r="H27" s="237">
        <v>0</v>
      </c>
      <c r="I27" s="553" t="s">
        <v>229</v>
      </c>
      <c r="J27" s="747" t="s">
        <v>244</v>
      </c>
      <c r="K27" s="824"/>
      <c r="L27" s="824">
        <v>176</v>
      </c>
      <c r="M27" s="824"/>
      <c r="N27" s="826"/>
    </row>
    <row r="28" spans="1:14" s="190" customFormat="1" ht="12.75" customHeight="1" x14ac:dyDescent="0.25">
      <c r="A28" s="744"/>
      <c r="B28" s="747"/>
      <c r="C28" s="747"/>
      <c r="D28" s="747"/>
      <c r="E28" s="747"/>
      <c r="F28" s="747"/>
      <c r="G28" s="747"/>
      <c r="H28" s="747"/>
      <c r="I28" s="747"/>
      <c r="J28" s="747"/>
      <c r="K28" s="824"/>
      <c r="L28" s="824"/>
      <c r="M28" s="824"/>
      <c r="N28" s="826"/>
    </row>
    <row r="29" spans="1:14" s="190" customFormat="1" ht="12.75" customHeight="1" x14ac:dyDescent="0.25">
      <c r="A29" s="744"/>
      <c r="B29" s="747"/>
      <c r="C29" s="747"/>
      <c r="D29" s="747"/>
      <c r="E29" s="747"/>
      <c r="F29" s="747"/>
      <c r="G29" s="747"/>
      <c r="H29" s="237">
        <v>0</v>
      </c>
      <c r="I29" s="553"/>
      <c r="J29" s="747"/>
      <c r="K29" s="824"/>
      <c r="L29" s="824"/>
      <c r="M29" s="824"/>
      <c r="N29" s="826"/>
    </row>
    <row r="30" spans="1:14" s="190" customFormat="1" ht="12.75" customHeight="1" x14ac:dyDescent="0.25">
      <c r="A30" s="744"/>
      <c r="B30" s="747"/>
      <c r="C30" s="747"/>
      <c r="D30" s="747"/>
      <c r="E30" s="747"/>
      <c r="F30" s="747"/>
      <c r="G30" s="747"/>
      <c r="H30" s="747"/>
      <c r="I30" s="747"/>
      <c r="J30" s="747"/>
      <c r="K30" s="824"/>
      <c r="L30" s="824"/>
      <c r="M30" s="824"/>
      <c r="N30" s="826"/>
    </row>
    <row r="31" spans="1:14" s="190" customFormat="1" ht="12.75" customHeight="1" x14ac:dyDescent="0.25">
      <c r="A31" s="203">
        <v>6</v>
      </c>
      <c r="B31" s="553">
        <v>8</v>
      </c>
      <c r="C31" s="553">
        <v>0</v>
      </c>
      <c r="D31" s="553">
        <v>0</v>
      </c>
      <c r="E31" s="553">
        <v>0</v>
      </c>
      <c r="F31" s="553">
        <v>1</v>
      </c>
      <c r="G31" s="553"/>
      <c r="H31" s="237">
        <v>0</v>
      </c>
      <c r="I31" s="553"/>
      <c r="J31" s="747"/>
      <c r="K31" s="824"/>
      <c r="L31" s="824"/>
      <c r="M31" s="824"/>
      <c r="N31" s="826"/>
    </row>
    <row r="32" spans="1:14" s="190" customFormat="1" ht="12.75" customHeight="1" x14ac:dyDescent="0.25">
      <c r="A32" s="744" t="s">
        <v>242</v>
      </c>
      <c r="B32" s="747"/>
      <c r="C32" s="747"/>
      <c r="D32" s="747"/>
      <c r="E32" s="747"/>
      <c r="F32" s="747"/>
      <c r="G32" s="747"/>
      <c r="H32" s="747"/>
      <c r="I32" s="747"/>
      <c r="J32" s="747"/>
      <c r="K32" s="824"/>
      <c r="L32" s="824"/>
      <c r="M32" s="824"/>
      <c r="N32" s="826"/>
    </row>
    <row r="33" spans="1:14" s="190" customFormat="1" ht="12.75" customHeight="1" x14ac:dyDescent="0.25">
      <c r="A33" s="744"/>
      <c r="B33" s="747"/>
      <c r="C33" s="747"/>
      <c r="D33" s="747"/>
      <c r="E33" s="747"/>
      <c r="F33" s="747"/>
      <c r="G33" s="747"/>
      <c r="H33" s="237">
        <v>0</v>
      </c>
      <c r="I33" s="553" t="s">
        <v>231</v>
      </c>
      <c r="J33" s="747" t="s">
        <v>243</v>
      </c>
      <c r="K33" s="824" t="s">
        <v>241</v>
      </c>
      <c r="L33" s="824">
        <v>0</v>
      </c>
      <c r="M33" s="824"/>
      <c r="N33" s="826"/>
    </row>
    <row r="34" spans="1:14" s="190" customFormat="1" ht="12.75" customHeight="1" x14ac:dyDescent="0.25">
      <c r="A34" s="744"/>
      <c r="B34" s="747"/>
      <c r="C34" s="747"/>
      <c r="D34" s="747"/>
      <c r="E34" s="747"/>
      <c r="F34" s="747"/>
      <c r="G34" s="747"/>
      <c r="H34" s="747"/>
      <c r="I34" s="747"/>
      <c r="J34" s="747"/>
      <c r="K34" s="824"/>
      <c r="L34" s="824"/>
      <c r="M34" s="824"/>
      <c r="N34" s="826"/>
    </row>
    <row r="35" spans="1:14" s="190" customFormat="1" ht="12.75" customHeight="1" x14ac:dyDescent="0.25">
      <c r="A35" s="744"/>
      <c r="B35" s="747"/>
      <c r="C35" s="747"/>
      <c r="D35" s="747"/>
      <c r="E35" s="747"/>
      <c r="F35" s="747"/>
      <c r="G35" s="747"/>
      <c r="H35" s="237">
        <v>0</v>
      </c>
      <c r="I35" s="553" t="s">
        <v>229</v>
      </c>
      <c r="J35" s="747" t="s">
        <v>244</v>
      </c>
      <c r="K35" s="824" t="s">
        <v>245</v>
      </c>
      <c r="L35" s="824">
        <v>0</v>
      </c>
      <c r="M35" s="824"/>
      <c r="N35" s="826"/>
    </row>
    <row r="36" spans="1:14" s="190" customFormat="1" ht="12.75" customHeight="1" x14ac:dyDescent="0.25">
      <c r="A36" s="744"/>
      <c r="B36" s="747"/>
      <c r="C36" s="747"/>
      <c r="D36" s="747"/>
      <c r="E36" s="747"/>
      <c r="F36" s="747"/>
      <c r="G36" s="747"/>
      <c r="H36" s="747"/>
      <c r="I36" s="747"/>
      <c r="J36" s="747"/>
      <c r="K36" s="824"/>
      <c r="L36" s="824"/>
      <c r="M36" s="824"/>
      <c r="N36" s="826"/>
    </row>
    <row r="37" spans="1:14" s="190" customFormat="1" ht="12.75" customHeight="1" x14ac:dyDescent="0.25">
      <c r="A37" s="744"/>
      <c r="B37" s="747"/>
      <c r="C37" s="747"/>
      <c r="D37" s="747"/>
      <c r="E37" s="747"/>
      <c r="F37" s="747"/>
      <c r="G37" s="747"/>
      <c r="H37" s="237">
        <v>0</v>
      </c>
      <c r="I37" s="553"/>
      <c r="J37" s="747"/>
      <c r="K37" s="824"/>
      <c r="L37" s="824"/>
      <c r="M37" s="824"/>
      <c r="N37" s="826"/>
    </row>
    <row r="38" spans="1:14" s="190" customFormat="1" ht="12.75" customHeight="1" x14ac:dyDescent="0.25">
      <c r="A38" s="744"/>
      <c r="B38" s="747"/>
      <c r="C38" s="747"/>
      <c r="D38" s="747"/>
      <c r="E38" s="747"/>
      <c r="F38" s="747"/>
      <c r="G38" s="747"/>
      <c r="H38" s="747"/>
      <c r="I38" s="747"/>
      <c r="J38" s="747"/>
      <c r="K38" s="824"/>
      <c r="L38" s="824"/>
      <c r="M38" s="824"/>
      <c r="N38" s="826"/>
    </row>
    <row r="39" spans="1:14" s="190" customFormat="1" ht="12.75" customHeight="1" x14ac:dyDescent="0.25">
      <c r="A39" s="203">
        <v>0</v>
      </c>
      <c r="B39" s="553">
        <v>9</v>
      </c>
      <c r="C39" s="553">
        <v>1</v>
      </c>
      <c r="D39" s="553">
        <v>1</v>
      </c>
      <c r="E39" s="553">
        <v>1</v>
      </c>
      <c r="F39" s="553">
        <v>0</v>
      </c>
      <c r="G39" s="553"/>
      <c r="H39" s="237">
        <v>0</v>
      </c>
      <c r="I39" s="553" t="s">
        <v>232</v>
      </c>
      <c r="J39" s="747" t="s">
        <v>249</v>
      </c>
      <c r="K39" s="824" t="s">
        <v>238</v>
      </c>
      <c r="L39" s="824">
        <v>25</v>
      </c>
      <c r="M39" s="824"/>
      <c r="N39" s="826"/>
    </row>
    <row r="40" spans="1:14" s="190" customFormat="1" ht="12.75" customHeight="1" x14ac:dyDescent="0.25">
      <c r="A40" s="744" t="s">
        <v>250</v>
      </c>
      <c r="B40" s="747"/>
      <c r="C40" s="747"/>
      <c r="D40" s="747"/>
      <c r="E40" s="747"/>
      <c r="F40" s="747"/>
      <c r="G40" s="747"/>
      <c r="H40" s="747"/>
      <c r="I40" s="747"/>
      <c r="J40" s="747"/>
      <c r="K40" s="824"/>
      <c r="L40" s="824"/>
      <c r="M40" s="824"/>
      <c r="N40" s="826"/>
    </row>
    <row r="41" spans="1:14" s="190" customFormat="1" ht="12.75" customHeight="1" x14ac:dyDescent="0.25">
      <c r="A41" s="744"/>
      <c r="B41" s="747"/>
      <c r="C41" s="747"/>
      <c r="D41" s="747"/>
      <c r="E41" s="747"/>
      <c r="F41" s="747"/>
      <c r="G41" s="747"/>
      <c r="H41" s="237">
        <v>0</v>
      </c>
      <c r="I41" s="553" t="s">
        <v>232</v>
      </c>
      <c r="J41" s="747" t="s">
        <v>251</v>
      </c>
      <c r="K41" s="824" t="s">
        <v>238</v>
      </c>
      <c r="L41" s="824">
        <v>2</v>
      </c>
      <c r="M41" s="824"/>
      <c r="N41" s="826"/>
    </row>
    <row r="42" spans="1:14" s="190" customFormat="1" ht="12.75" customHeight="1" x14ac:dyDescent="0.25">
      <c r="A42" s="744"/>
      <c r="B42" s="747"/>
      <c r="C42" s="747"/>
      <c r="D42" s="747"/>
      <c r="E42" s="747"/>
      <c r="F42" s="747"/>
      <c r="G42" s="747"/>
      <c r="H42" s="747"/>
      <c r="I42" s="747"/>
      <c r="J42" s="747"/>
      <c r="K42" s="824"/>
      <c r="L42" s="824"/>
      <c r="M42" s="824"/>
      <c r="N42" s="826"/>
    </row>
    <row r="43" spans="1:14" s="190" customFormat="1" ht="12.75" customHeight="1" x14ac:dyDescent="0.25">
      <c r="A43" s="744"/>
      <c r="B43" s="747"/>
      <c r="C43" s="747"/>
      <c r="D43" s="747"/>
      <c r="E43" s="747"/>
      <c r="F43" s="747"/>
      <c r="G43" s="747"/>
      <c r="H43" s="237">
        <v>0</v>
      </c>
      <c r="I43" s="553" t="s">
        <v>231</v>
      </c>
      <c r="J43" s="747" t="s">
        <v>235</v>
      </c>
      <c r="K43" s="824" t="s">
        <v>238</v>
      </c>
      <c r="L43" s="824">
        <v>22</v>
      </c>
      <c r="M43" s="824"/>
      <c r="N43" s="826"/>
    </row>
    <row r="44" spans="1:14" s="190" customFormat="1" ht="12.75" customHeight="1" x14ac:dyDescent="0.25">
      <c r="A44" s="744"/>
      <c r="B44" s="747"/>
      <c r="C44" s="747"/>
      <c r="D44" s="747"/>
      <c r="E44" s="747"/>
      <c r="F44" s="747"/>
      <c r="G44" s="747"/>
      <c r="H44" s="747"/>
      <c r="I44" s="747"/>
      <c r="J44" s="747"/>
      <c r="K44" s="824"/>
      <c r="L44" s="824"/>
      <c r="M44" s="824"/>
      <c r="N44" s="826"/>
    </row>
    <row r="45" spans="1:14" s="190" customFormat="1" ht="12.75" customHeight="1" x14ac:dyDescent="0.25">
      <c r="A45" s="744"/>
      <c r="B45" s="747"/>
      <c r="C45" s="747"/>
      <c r="D45" s="747"/>
      <c r="E45" s="747"/>
      <c r="F45" s="747"/>
      <c r="G45" s="747"/>
      <c r="H45" s="237">
        <v>0</v>
      </c>
      <c r="I45" s="553" t="s">
        <v>229</v>
      </c>
      <c r="J45" s="747" t="s">
        <v>237</v>
      </c>
      <c r="K45" s="824" t="s">
        <v>236</v>
      </c>
      <c r="L45" s="824">
        <v>22</v>
      </c>
      <c r="M45" s="824"/>
      <c r="N45" s="826"/>
    </row>
    <row r="46" spans="1:14" s="190" customFormat="1" ht="12.75" customHeight="1" x14ac:dyDescent="0.25">
      <c r="A46" s="744"/>
      <c r="B46" s="747"/>
      <c r="C46" s="747"/>
      <c r="D46" s="747"/>
      <c r="E46" s="747"/>
      <c r="F46" s="747"/>
      <c r="G46" s="747"/>
      <c r="H46" s="747"/>
      <c r="I46" s="747"/>
      <c r="J46" s="747"/>
      <c r="K46" s="824"/>
      <c r="L46" s="824"/>
      <c r="M46" s="824"/>
      <c r="N46" s="826"/>
    </row>
    <row r="47" spans="1:14" s="190" customFormat="1" ht="12.75" customHeight="1" x14ac:dyDescent="0.25">
      <c r="A47" s="234">
        <v>5</v>
      </c>
      <c r="B47" s="235">
        <v>6</v>
      </c>
      <c r="C47" s="235">
        <v>2</v>
      </c>
      <c r="D47" s="235">
        <v>9</v>
      </c>
      <c r="E47" s="235">
        <v>1</v>
      </c>
      <c r="F47" s="235">
        <v>2</v>
      </c>
      <c r="G47" s="235"/>
      <c r="H47" s="236">
        <v>0</v>
      </c>
      <c r="I47" s="235"/>
      <c r="J47" s="818"/>
      <c r="K47" s="820"/>
      <c r="L47" s="820"/>
      <c r="M47" s="820"/>
      <c r="N47" s="827"/>
    </row>
    <row r="48" spans="1:14" s="190" customFormat="1" ht="12.75" customHeight="1" x14ac:dyDescent="0.25">
      <c r="A48" s="807" t="s">
        <v>234</v>
      </c>
      <c r="B48" s="808"/>
      <c r="C48" s="808"/>
      <c r="D48" s="808"/>
      <c r="E48" s="808"/>
      <c r="F48" s="808"/>
      <c r="G48" s="809"/>
      <c r="H48" s="816"/>
      <c r="I48" s="817"/>
      <c r="J48" s="819"/>
      <c r="K48" s="821"/>
      <c r="L48" s="821"/>
      <c r="M48" s="821"/>
      <c r="N48" s="825"/>
    </row>
    <row r="49" spans="1:14" s="190" customFormat="1" ht="12.75" customHeight="1" x14ac:dyDescent="0.25">
      <c r="A49" s="810"/>
      <c r="B49" s="811"/>
      <c r="C49" s="811"/>
      <c r="D49" s="811"/>
      <c r="E49" s="811"/>
      <c r="F49" s="811"/>
      <c r="G49" s="812"/>
      <c r="H49" s="237">
        <v>0</v>
      </c>
      <c r="I49" s="553" t="s">
        <v>231</v>
      </c>
      <c r="J49" s="818" t="s">
        <v>235</v>
      </c>
      <c r="K49" s="820" t="s">
        <v>236</v>
      </c>
      <c r="L49" s="820">
        <v>17</v>
      </c>
      <c r="M49" s="820"/>
      <c r="N49" s="827"/>
    </row>
    <row r="50" spans="1:14" s="190" customFormat="1" ht="12.75" customHeight="1" x14ac:dyDescent="0.25">
      <c r="A50" s="810"/>
      <c r="B50" s="811"/>
      <c r="C50" s="811"/>
      <c r="D50" s="811"/>
      <c r="E50" s="811"/>
      <c r="F50" s="811"/>
      <c r="G50" s="812"/>
      <c r="H50" s="816"/>
      <c r="I50" s="817"/>
      <c r="J50" s="819"/>
      <c r="K50" s="821"/>
      <c r="L50" s="821"/>
      <c r="M50" s="821"/>
      <c r="N50" s="825"/>
    </row>
    <row r="51" spans="1:14" s="190" customFormat="1" ht="12.75" customHeight="1" x14ac:dyDescent="0.25">
      <c r="A51" s="810"/>
      <c r="B51" s="811"/>
      <c r="C51" s="811"/>
      <c r="D51" s="811"/>
      <c r="E51" s="811"/>
      <c r="F51" s="811"/>
      <c r="G51" s="812"/>
      <c r="H51" s="237">
        <v>0</v>
      </c>
      <c r="I51" s="553" t="s">
        <v>229</v>
      </c>
      <c r="J51" s="818" t="s">
        <v>237</v>
      </c>
      <c r="K51" s="820" t="s">
        <v>238</v>
      </c>
      <c r="L51" s="820">
        <v>17</v>
      </c>
      <c r="M51" s="820"/>
      <c r="N51" s="827"/>
    </row>
    <row r="52" spans="1:14" s="190" customFormat="1" ht="12.75" customHeight="1" x14ac:dyDescent="0.25">
      <c r="A52" s="810"/>
      <c r="B52" s="811"/>
      <c r="C52" s="811"/>
      <c r="D52" s="811"/>
      <c r="E52" s="811"/>
      <c r="F52" s="811"/>
      <c r="G52" s="812"/>
      <c r="H52" s="816"/>
      <c r="I52" s="817"/>
      <c r="J52" s="819"/>
      <c r="K52" s="821"/>
      <c r="L52" s="821"/>
      <c r="M52" s="821"/>
      <c r="N52" s="825"/>
    </row>
    <row r="53" spans="1:14" s="190" customFormat="1" ht="12.75" customHeight="1" x14ac:dyDescent="0.25">
      <c r="A53" s="810"/>
      <c r="B53" s="811"/>
      <c r="C53" s="811"/>
      <c r="D53" s="811"/>
      <c r="E53" s="811"/>
      <c r="F53" s="811"/>
      <c r="G53" s="812"/>
      <c r="H53" s="237">
        <v>0</v>
      </c>
      <c r="I53" s="553"/>
      <c r="J53" s="818"/>
      <c r="K53" s="820"/>
      <c r="L53" s="820"/>
      <c r="M53" s="820"/>
      <c r="N53" s="827"/>
    </row>
    <row r="54" spans="1:14" s="190" customFormat="1" ht="12.75" customHeight="1" thickBot="1" x14ac:dyDescent="0.3">
      <c r="A54" s="813"/>
      <c r="B54" s="814"/>
      <c r="C54" s="814"/>
      <c r="D54" s="814"/>
      <c r="E54" s="814"/>
      <c r="F54" s="814"/>
      <c r="G54" s="815"/>
      <c r="H54" s="829"/>
      <c r="I54" s="830"/>
      <c r="J54" s="822"/>
      <c r="K54" s="823"/>
      <c r="L54" s="823"/>
      <c r="M54" s="823"/>
      <c r="N54" s="828"/>
    </row>
    <row r="55" spans="1:14" s="190" customFormat="1" ht="7.5" customHeight="1" thickTop="1" x14ac:dyDescent="0.25">
      <c r="A55" s="192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</row>
    <row r="56" spans="1:14" s="190" customFormat="1" ht="7.5" customHeight="1" thickBot="1" x14ac:dyDescent="0.3">
      <c r="A56" s="192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</row>
    <row r="57" spans="1:14" s="190" customFormat="1" ht="12.75" customHeight="1" thickTop="1" x14ac:dyDescent="0.25">
      <c r="A57" s="743" t="s">
        <v>584</v>
      </c>
      <c r="B57" s="745"/>
      <c r="C57" s="745"/>
      <c r="D57" s="745"/>
      <c r="E57" s="745"/>
      <c r="F57" s="745"/>
      <c r="G57" s="745"/>
      <c r="H57" s="803" t="s">
        <v>218</v>
      </c>
      <c r="I57" s="803"/>
      <c r="J57" s="803"/>
      <c r="K57" s="803"/>
      <c r="L57" s="803"/>
      <c r="M57" s="803"/>
      <c r="N57" s="804"/>
    </row>
    <row r="58" spans="1:14" s="190" customFormat="1" ht="12.75" customHeight="1" x14ac:dyDescent="0.25">
      <c r="A58" s="744"/>
      <c r="B58" s="747"/>
      <c r="C58" s="747"/>
      <c r="D58" s="747"/>
      <c r="E58" s="747"/>
      <c r="F58" s="747"/>
      <c r="G58" s="747"/>
      <c r="H58" s="805" t="s">
        <v>219</v>
      </c>
      <c r="I58" s="805"/>
      <c r="J58" s="805"/>
      <c r="K58" s="805"/>
      <c r="L58" s="805"/>
      <c r="M58" s="805"/>
      <c r="N58" s="806"/>
    </row>
    <row r="59" spans="1:14" s="190" customFormat="1" ht="12.75" customHeight="1" x14ac:dyDescent="0.25">
      <c r="A59" s="744"/>
      <c r="B59" s="747"/>
      <c r="C59" s="747"/>
      <c r="D59" s="747"/>
      <c r="E59" s="747"/>
      <c r="F59" s="747"/>
      <c r="G59" s="747"/>
      <c r="H59" s="805" t="s">
        <v>220</v>
      </c>
      <c r="I59" s="805"/>
      <c r="J59" s="805"/>
      <c r="K59" s="805"/>
      <c r="L59" s="805"/>
      <c r="M59" s="805"/>
      <c r="N59" s="806"/>
    </row>
    <row r="60" spans="1:14" s="190" customFormat="1" ht="12.75" customHeight="1" x14ac:dyDescent="0.25">
      <c r="A60" s="744"/>
      <c r="B60" s="747"/>
      <c r="C60" s="747"/>
      <c r="D60" s="747"/>
      <c r="E60" s="747"/>
      <c r="F60" s="747"/>
      <c r="G60" s="747"/>
      <c r="H60" s="805" t="s">
        <v>221</v>
      </c>
      <c r="I60" s="805"/>
      <c r="J60" s="805"/>
      <c r="K60" s="805"/>
      <c r="L60" s="805"/>
      <c r="M60" s="805"/>
      <c r="N60" s="806"/>
    </row>
    <row r="61" spans="1:14" s="190" customFormat="1" ht="12.75" customHeight="1" x14ac:dyDescent="0.25">
      <c r="A61" s="744"/>
      <c r="B61" s="747"/>
      <c r="C61" s="747"/>
      <c r="D61" s="747"/>
      <c r="E61" s="747"/>
      <c r="F61" s="747"/>
      <c r="G61" s="747"/>
      <c r="H61" s="805" t="s">
        <v>222</v>
      </c>
      <c r="I61" s="805"/>
      <c r="J61" s="805"/>
      <c r="K61" s="805"/>
      <c r="L61" s="805"/>
      <c r="M61" s="805"/>
      <c r="N61" s="806"/>
    </row>
    <row r="62" spans="1:14" s="190" customFormat="1" ht="12.75" customHeight="1" x14ac:dyDescent="0.25">
      <c r="A62" s="744"/>
      <c r="B62" s="747"/>
      <c r="C62" s="747"/>
      <c r="D62" s="747"/>
      <c r="E62" s="747"/>
      <c r="F62" s="747"/>
      <c r="G62" s="747"/>
      <c r="H62" s="747" t="s">
        <v>223</v>
      </c>
      <c r="I62" s="747"/>
      <c r="J62" s="747" t="s">
        <v>2</v>
      </c>
      <c r="K62" s="747" t="s">
        <v>224</v>
      </c>
      <c r="L62" s="551" t="s">
        <v>225</v>
      </c>
      <c r="M62" s="551" t="s">
        <v>226</v>
      </c>
      <c r="N62" s="552" t="s">
        <v>227</v>
      </c>
    </row>
    <row r="63" spans="1:14" s="190" customFormat="1" ht="12.75" customHeight="1" x14ac:dyDescent="0.25">
      <c r="A63" s="744"/>
      <c r="B63" s="747"/>
      <c r="C63" s="747"/>
      <c r="D63" s="747"/>
      <c r="E63" s="747"/>
      <c r="F63" s="747"/>
      <c r="G63" s="747"/>
      <c r="H63" s="747"/>
      <c r="I63" s="747"/>
      <c r="J63" s="747"/>
      <c r="K63" s="747"/>
      <c r="L63" s="747" t="s">
        <v>228</v>
      </c>
      <c r="M63" s="747"/>
      <c r="N63" s="748"/>
    </row>
    <row r="64" spans="1:14" s="190" customFormat="1" ht="12.75" customHeight="1" thickBot="1" x14ac:dyDescent="0.3">
      <c r="A64" s="800">
        <v>1</v>
      </c>
      <c r="B64" s="801"/>
      <c r="C64" s="801"/>
      <c r="D64" s="801"/>
      <c r="E64" s="801"/>
      <c r="F64" s="801"/>
      <c r="G64" s="801"/>
      <c r="H64" s="801">
        <v>2</v>
      </c>
      <c r="I64" s="801"/>
      <c r="J64" s="554">
        <v>3</v>
      </c>
      <c r="K64" s="554">
        <v>4</v>
      </c>
      <c r="L64" s="554">
        <v>5</v>
      </c>
      <c r="M64" s="554">
        <v>6</v>
      </c>
      <c r="N64" s="556">
        <v>7</v>
      </c>
    </row>
    <row r="65" spans="1:14" s="190" customFormat="1" ht="12.75" customHeight="1" thickTop="1" x14ac:dyDescent="0.25">
      <c r="A65" s="203" t="s">
        <v>248</v>
      </c>
      <c r="B65" s="553" t="s">
        <v>233</v>
      </c>
      <c r="C65" s="553" t="s">
        <v>231</v>
      </c>
      <c r="D65" s="553" t="s">
        <v>231</v>
      </c>
      <c r="E65" s="553" t="s">
        <v>229</v>
      </c>
      <c r="F65" s="553" t="s">
        <v>232</v>
      </c>
      <c r="G65" s="553"/>
      <c r="H65" s="237">
        <v>0</v>
      </c>
      <c r="I65" s="553"/>
      <c r="J65" s="747"/>
      <c r="K65" s="824"/>
      <c r="L65" s="824"/>
      <c r="M65" s="824"/>
      <c r="N65" s="826"/>
    </row>
    <row r="66" spans="1:14" s="190" customFormat="1" ht="12.75" customHeight="1" x14ac:dyDescent="0.25">
      <c r="A66" s="744" t="s">
        <v>252</v>
      </c>
      <c r="B66" s="747"/>
      <c r="C66" s="747"/>
      <c r="D66" s="747"/>
      <c r="E66" s="747"/>
      <c r="F66" s="747"/>
      <c r="G66" s="747"/>
      <c r="H66" s="747"/>
      <c r="I66" s="747"/>
      <c r="J66" s="747"/>
      <c r="K66" s="824"/>
      <c r="L66" s="824"/>
      <c r="M66" s="824"/>
      <c r="N66" s="826"/>
    </row>
    <row r="67" spans="1:14" s="190" customFormat="1" ht="12.75" customHeight="1" x14ac:dyDescent="0.25">
      <c r="A67" s="744"/>
      <c r="B67" s="747"/>
      <c r="C67" s="747"/>
      <c r="D67" s="747"/>
      <c r="E67" s="747"/>
      <c r="F67" s="747"/>
      <c r="G67" s="747"/>
      <c r="H67" s="237">
        <v>0</v>
      </c>
      <c r="I67" s="553" t="s">
        <v>231</v>
      </c>
      <c r="J67" s="747" t="s">
        <v>253</v>
      </c>
      <c r="K67" s="824" t="s">
        <v>238</v>
      </c>
      <c r="L67" s="824">
        <v>25</v>
      </c>
      <c r="M67" s="824"/>
      <c r="N67" s="826"/>
    </row>
    <row r="68" spans="1:14" s="190" customFormat="1" ht="12.75" customHeight="1" x14ac:dyDescent="0.25">
      <c r="A68" s="744"/>
      <c r="B68" s="747"/>
      <c r="C68" s="747"/>
      <c r="D68" s="747"/>
      <c r="E68" s="747"/>
      <c r="F68" s="747"/>
      <c r="G68" s="747"/>
      <c r="H68" s="747"/>
      <c r="I68" s="747"/>
      <c r="J68" s="747"/>
      <c r="K68" s="824"/>
      <c r="L68" s="824"/>
      <c r="M68" s="824"/>
      <c r="N68" s="826"/>
    </row>
    <row r="69" spans="1:14" s="190" customFormat="1" ht="12.75" customHeight="1" x14ac:dyDescent="0.25">
      <c r="A69" s="744"/>
      <c r="B69" s="747"/>
      <c r="C69" s="747"/>
      <c r="D69" s="747"/>
      <c r="E69" s="747"/>
      <c r="F69" s="747"/>
      <c r="G69" s="747"/>
      <c r="H69" s="237">
        <v>0</v>
      </c>
      <c r="I69" s="553" t="s">
        <v>229</v>
      </c>
      <c r="J69" s="747" t="s">
        <v>254</v>
      </c>
      <c r="K69" s="824" t="s">
        <v>236</v>
      </c>
      <c r="L69" s="824"/>
      <c r="M69" s="824"/>
      <c r="N69" s="826"/>
    </row>
    <row r="70" spans="1:14" s="190" customFormat="1" ht="12.75" customHeight="1" x14ac:dyDescent="0.25">
      <c r="A70" s="744"/>
      <c r="B70" s="747"/>
      <c r="C70" s="747"/>
      <c r="D70" s="747"/>
      <c r="E70" s="747"/>
      <c r="F70" s="747"/>
      <c r="G70" s="747"/>
      <c r="H70" s="747"/>
      <c r="I70" s="747"/>
      <c r="J70" s="747"/>
      <c r="K70" s="824"/>
      <c r="L70" s="824"/>
      <c r="M70" s="824"/>
      <c r="N70" s="826"/>
    </row>
    <row r="71" spans="1:14" s="190" customFormat="1" ht="12.75" customHeight="1" x14ac:dyDescent="0.25">
      <c r="A71" s="744"/>
      <c r="B71" s="747"/>
      <c r="C71" s="747"/>
      <c r="D71" s="747"/>
      <c r="E71" s="747"/>
      <c r="F71" s="747"/>
      <c r="G71" s="747"/>
      <c r="H71" s="237">
        <v>0</v>
      </c>
      <c r="I71" s="553"/>
      <c r="J71" s="747"/>
      <c r="K71" s="824"/>
      <c r="L71" s="824"/>
      <c r="M71" s="824"/>
      <c r="N71" s="826"/>
    </row>
    <row r="72" spans="1:14" s="190" customFormat="1" ht="12.75" customHeight="1" x14ac:dyDescent="0.25">
      <c r="A72" s="744"/>
      <c r="B72" s="747"/>
      <c r="C72" s="747"/>
      <c r="D72" s="747"/>
      <c r="E72" s="747"/>
      <c r="F72" s="747"/>
      <c r="G72" s="747"/>
      <c r="H72" s="747"/>
      <c r="I72" s="747"/>
      <c r="J72" s="747"/>
      <c r="K72" s="824"/>
      <c r="L72" s="824"/>
      <c r="M72" s="824"/>
      <c r="N72" s="826"/>
    </row>
    <row r="73" spans="1:14" s="190" customFormat="1" ht="12.75" customHeight="1" x14ac:dyDescent="0.25">
      <c r="A73" s="203">
        <v>1</v>
      </c>
      <c r="B73" s="553">
        <v>0</v>
      </c>
      <c r="C73" s="553">
        <v>7</v>
      </c>
      <c r="D73" s="553">
        <v>0</v>
      </c>
      <c r="E73" s="553">
        <v>6</v>
      </c>
      <c r="F73" s="553">
        <v>0</v>
      </c>
      <c r="G73" s="553"/>
      <c r="H73" s="237">
        <v>0</v>
      </c>
      <c r="I73" s="553"/>
      <c r="J73" s="747"/>
      <c r="K73" s="824"/>
      <c r="L73" s="824"/>
      <c r="M73" s="824"/>
      <c r="N73" s="826"/>
    </row>
    <row r="74" spans="1:14" s="190" customFormat="1" ht="12.75" customHeight="1" x14ac:dyDescent="0.25">
      <c r="A74" s="744" t="s">
        <v>259</v>
      </c>
      <c r="B74" s="747"/>
      <c r="C74" s="747"/>
      <c r="D74" s="747"/>
      <c r="E74" s="747"/>
      <c r="F74" s="747"/>
      <c r="G74" s="747"/>
      <c r="H74" s="747"/>
      <c r="I74" s="747"/>
      <c r="J74" s="747"/>
      <c r="K74" s="824"/>
      <c r="L74" s="824"/>
      <c r="M74" s="824"/>
      <c r="N74" s="826"/>
    </row>
    <row r="75" spans="1:14" s="190" customFormat="1" ht="12.75" customHeight="1" x14ac:dyDescent="0.25">
      <c r="A75" s="744"/>
      <c r="B75" s="747"/>
      <c r="C75" s="747"/>
      <c r="D75" s="747"/>
      <c r="E75" s="747"/>
      <c r="F75" s="747"/>
      <c r="G75" s="747"/>
      <c r="H75" s="237">
        <v>0</v>
      </c>
      <c r="I75" s="553" t="s">
        <v>231</v>
      </c>
      <c r="J75" s="747" t="s">
        <v>255</v>
      </c>
      <c r="K75" s="824" t="s">
        <v>238</v>
      </c>
      <c r="L75" s="824">
        <v>3</v>
      </c>
      <c r="M75" s="824"/>
      <c r="N75" s="826"/>
    </row>
    <row r="76" spans="1:14" s="190" customFormat="1" ht="12.75" customHeight="1" x14ac:dyDescent="0.25">
      <c r="A76" s="744"/>
      <c r="B76" s="747"/>
      <c r="C76" s="747"/>
      <c r="D76" s="747"/>
      <c r="E76" s="747"/>
      <c r="F76" s="747"/>
      <c r="G76" s="747"/>
      <c r="H76" s="747"/>
      <c r="I76" s="747"/>
      <c r="J76" s="747"/>
      <c r="K76" s="824"/>
      <c r="L76" s="824"/>
      <c r="M76" s="824"/>
      <c r="N76" s="826"/>
    </row>
    <row r="77" spans="1:14" s="190" customFormat="1" ht="12.75" customHeight="1" x14ac:dyDescent="0.25">
      <c r="A77" s="744"/>
      <c r="B77" s="747"/>
      <c r="C77" s="747"/>
      <c r="D77" s="747"/>
      <c r="E77" s="747"/>
      <c r="F77" s="747"/>
      <c r="G77" s="747"/>
      <c r="H77" s="237">
        <v>0</v>
      </c>
      <c r="I77" s="553" t="s">
        <v>229</v>
      </c>
      <c r="J77" s="747" t="s">
        <v>256</v>
      </c>
      <c r="K77" s="824" t="s">
        <v>258</v>
      </c>
      <c r="L77" s="824">
        <v>50</v>
      </c>
      <c r="M77" s="824"/>
      <c r="N77" s="826"/>
    </row>
    <row r="78" spans="1:14" s="190" customFormat="1" ht="12.75" customHeight="1" x14ac:dyDescent="0.25">
      <c r="A78" s="744"/>
      <c r="B78" s="747"/>
      <c r="C78" s="747"/>
      <c r="D78" s="747"/>
      <c r="E78" s="747"/>
      <c r="F78" s="747"/>
      <c r="G78" s="747"/>
      <c r="H78" s="747"/>
      <c r="I78" s="747"/>
      <c r="J78" s="747"/>
      <c r="K78" s="824"/>
      <c r="L78" s="824"/>
      <c r="M78" s="824"/>
      <c r="N78" s="826"/>
    </row>
    <row r="79" spans="1:14" s="190" customFormat="1" ht="12.75" customHeight="1" x14ac:dyDescent="0.25">
      <c r="A79" s="744"/>
      <c r="B79" s="747"/>
      <c r="C79" s="747"/>
      <c r="D79" s="747"/>
      <c r="E79" s="747"/>
      <c r="F79" s="747"/>
      <c r="G79" s="747"/>
      <c r="H79" s="237">
        <v>0</v>
      </c>
      <c r="I79" s="553"/>
      <c r="J79" s="747"/>
      <c r="K79" s="824"/>
      <c r="L79" s="824"/>
      <c r="M79" s="824"/>
      <c r="N79" s="826"/>
    </row>
    <row r="80" spans="1:14" s="190" customFormat="1" ht="12.75" customHeight="1" x14ac:dyDescent="0.25">
      <c r="A80" s="744"/>
      <c r="B80" s="747"/>
      <c r="C80" s="747"/>
      <c r="D80" s="747"/>
      <c r="E80" s="747"/>
      <c r="F80" s="747"/>
      <c r="G80" s="747"/>
      <c r="H80" s="747"/>
      <c r="I80" s="747"/>
      <c r="J80" s="747"/>
      <c r="K80" s="824"/>
      <c r="L80" s="824"/>
      <c r="M80" s="824"/>
      <c r="N80" s="826"/>
    </row>
    <row r="81" spans="1:14" s="190" customFormat="1" ht="12.75" customHeight="1" x14ac:dyDescent="0.25">
      <c r="A81" s="203">
        <v>1</v>
      </c>
      <c r="B81" s="553">
        <v>0</v>
      </c>
      <c r="C81" s="553">
        <v>7</v>
      </c>
      <c r="D81" s="553">
        <v>0</v>
      </c>
      <c r="E81" s="553">
        <v>6</v>
      </c>
      <c r="F81" s="553">
        <v>0</v>
      </c>
      <c r="G81" s="553"/>
      <c r="H81" s="237">
        <v>0</v>
      </c>
      <c r="I81" s="553"/>
      <c r="J81" s="747"/>
      <c r="K81" s="824"/>
      <c r="L81" s="824"/>
      <c r="M81" s="824"/>
      <c r="N81" s="826"/>
    </row>
    <row r="82" spans="1:14" s="190" customFormat="1" ht="12.75" customHeight="1" x14ac:dyDescent="0.25">
      <c r="A82" s="744" t="s">
        <v>581</v>
      </c>
      <c r="B82" s="747"/>
      <c r="C82" s="747"/>
      <c r="D82" s="747"/>
      <c r="E82" s="747"/>
      <c r="F82" s="747"/>
      <c r="G82" s="747"/>
      <c r="H82" s="747"/>
      <c r="I82" s="747"/>
      <c r="J82" s="747"/>
      <c r="K82" s="824"/>
      <c r="L82" s="824"/>
      <c r="M82" s="824"/>
      <c r="N82" s="826"/>
    </row>
    <row r="83" spans="1:14" s="190" customFormat="1" ht="12.75" customHeight="1" x14ac:dyDescent="0.25">
      <c r="A83" s="744"/>
      <c r="B83" s="747"/>
      <c r="C83" s="747"/>
      <c r="D83" s="747"/>
      <c r="E83" s="747"/>
      <c r="F83" s="747"/>
      <c r="G83" s="747"/>
      <c r="H83" s="237">
        <v>0</v>
      </c>
      <c r="I83" s="553" t="s">
        <v>231</v>
      </c>
      <c r="J83" s="747" t="s">
        <v>255</v>
      </c>
      <c r="K83" s="824" t="s">
        <v>238</v>
      </c>
      <c r="L83" s="824">
        <v>2</v>
      </c>
      <c r="M83" s="824"/>
      <c r="N83" s="826"/>
    </row>
    <row r="84" spans="1:14" s="190" customFormat="1" ht="12.75" customHeight="1" x14ac:dyDescent="0.25">
      <c r="A84" s="744"/>
      <c r="B84" s="747"/>
      <c r="C84" s="747"/>
      <c r="D84" s="747"/>
      <c r="E84" s="747"/>
      <c r="F84" s="747"/>
      <c r="G84" s="747"/>
      <c r="H84" s="747"/>
      <c r="I84" s="747"/>
      <c r="J84" s="747"/>
      <c r="K84" s="824"/>
      <c r="L84" s="824"/>
      <c r="M84" s="824"/>
      <c r="N84" s="826"/>
    </row>
    <row r="85" spans="1:14" s="190" customFormat="1" ht="12.75" customHeight="1" x14ac:dyDescent="0.25">
      <c r="A85" s="744"/>
      <c r="B85" s="747"/>
      <c r="C85" s="747"/>
      <c r="D85" s="747"/>
      <c r="E85" s="747"/>
      <c r="F85" s="747"/>
      <c r="G85" s="747"/>
      <c r="H85" s="237">
        <v>0</v>
      </c>
      <c r="I85" s="553" t="s">
        <v>229</v>
      </c>
      <c r="J85" s="747" t="s">
        <v>256</v>
      </c>
      <c r="K85" s="824" t="s">
        <v>258</v>
      </c>
      <c r="L85" s="824">
        <v>25</v>
      </c>
      <c r="M85" s="824"/>
      <c r="N85" s="826"/>
    </row>
    <row r="86" spans="1:14" s="190" customFormat="1" ht="12.75" customHeight="1" x14ac:dyDescent="0.25">
      <c r="A86" s="744"/>
      <c r="B86" s="747"/>
      <c r="C86" s="747"/>
      <c r="D86" s="747"/>
      <c r="E86" s="747"/>
      <c r="F86" s="747"/>
      <c r="G86" s="747"/>
      <c r="H86" s="747"/>
      <c r="I86" s="747"/>
      <c r="J86" s="747"/>
      <c r="K86" s="824"/>
      <c r="L86" s="824"/>
      <c r="M86" s="824"/>
      <c r="N86" s="826"/>
    </row>
    <row r="87" spans="1:14" s="190" customFormat="1" ht="12.75" customHeight="1" x14ac:dyDescent="0.25">
      <c r="A87" s="744"/>
      <c r="B87" s="747"/>
      <c r="C87" s="747"/>
      <c r="D87" s="747"/>
      <c r="E87" s="747"/>
      <c r="F87" s="747"/>
      <c r="G87" s="747"/>
      <c r="H87" s="237">
        <v>0</v>
      </c>
      <c r="I87" s="553"/>
      <c r="J87" s="747"/>
      <c r="K87" s="824"/>
      <c r="L87" s="824"/>
      <c r="M87" s="824"/>
      <c r="N87" s="826"/>
    </row>
    <row r="88" spans="1:14" s="190" customFormat="1" ht="12.75" customHeight="1" x14ac:dyDescent="0.25">
      <c r="A88" s="744"/>
      <c r="B88" s="747"/>
      <c r="C88" s="747"/>
      <c r="D88" s="747"/>
      <c r="E88" s="747"/>
      <c r="F88" s="747"/>
      <c r="G88" s="747"/>
      <c r="H88" s="747"/>
      <c r="I88" s="747"/>
      <c r="J88" s="747"/>
      <c r="K88" s="824"/>
      <c r="L88" s="824"/>
      <c r="M88" s="824"/>
      <c r="N88" s="826"/>
    </row>
    <row r="89" spans="1:14" s="190" customFormat="1" ht="12.75" customHeight="1" x14ac:dyDescent="0.25">
      <c r="A89" s="203">
        <v>1</v>
      </c>
      <c r="B89" s="553">
        <v>0</v>
      </c>
      <c r="C89" s="553">
        <v>7</v>
      </c>
      <c r="D89" s="553">
        <v>0</v>
      </c>
      <c r="E89" s="553">
        <v>6</v>
      </c>
      <c r="F89" s="553">
        <v>0</v>
      </c>
      <c r="G89" s="553"/>
      <c r="H89" s="237">
        <v>0</v>
      </c>
      <c r="I89" s="553"/>
      <c r="J89" s="747"/>
      <c r="K89" s="824"/>
      <c r="L89" s="824"/>
      <c r="M89" s="824"/>
      <c r="N89" s="826"/>
    </row>
    <row r="90" spans="1:14" s="190" customFormat="1" ht="12.75" customHeight="1" x14ac:dyDescent="0.25">
      <c r="A90" s="744" t="s">
        <v>585</v>
      </c>
      <c r="B90" s="747"/>
      <c r="C90" s="747"/>
      <c r="D90" s="747"/>
      <c r="E90" s="747"/>
      <c r="F90" s="747"/>
      <c r="G90" s="747"/>
      <c r="H90" s="747"/>
      <c r="I90" s="747"/>
      <c r="J90" s="747"/>
      <c r="K90" s="824"/>
      <c r="L90" s="824"/>
      <c r="M90" s="824"/>
      <c r="N90" s="826"/>
    </row>
    <row r="91" spans="1:14" s="190" customFormat="1" ht="12.75" customHeight="1" x14ac:dyDescent="0.25">
      <c r="A91" s="744"/>
      <c r="B91" s="747"/>
      <c r="C91" s="747"/>
      <c r="D91" s="747"/>
      <c r="E91" s="747"/>
      <c r="F91" s="747"/>
      <c r="G91" s="747"/>
      <c r="H91" s="237">
        <v>0</v>
      </c>
      <c r="I91" s="553" t="s">
        <v>231</v>
      </c>
      <c r="J91" s="747" t="s">
        <v>255</v>
      </c>
      <c r="K91" s="824" t="s">
        <v>238</v>
      </c>
      <c r="L91" s="824">
        <v>8</v>
      </c>
      <c r="M91" s="824"/>
      <c r="N91" s="826"/>
    </row>
    <row r="92" spans="1:14" s="190" customFormat="1" ht="12.75" customHeight="1" x14ac:dyDescent="0.25">
      <c r="A92" s="744"/>
      <c r="B92" s="747"/>
      <c r="C92" s="747"/>
      <c r="D92" s="747"/>
      <c r="E92" s="747"/>
      <c r="F92" s="747"/>
      <c r="G92" s="747"/>
      <c r="H92" s="747"/>
      <c r="I92" s="747"/>
      <c r="J92" s="747"/>
      <c r="K92" s="824"/>
      <c r="L92" s="824"/>
      <c r="M92" s="824"/>
      <c r="N92" s="826"/>
    </row>
    <row r="93" spans="1:14" s="190" customFormat="1" ht="12.75" customHeight="1" x14ac:dyDescent="0.25">
      <c r="A93" s="744"/>
      <c r="B93" s="747"/>
      <c r="C93" s="747"/>
      <c r="D93" s="747"/>
      <c r="E93" s="747"/>
      <c r="F93" s="747"/>
      <c r="G93" s="747"/>
      <c r="H93" s="237">
        <v>0</v>
      </c>
      <c r="I93" s="553" t="s">
        <v>229</v>
      </c>
      <c r="J93" s="747" t="s">
        <v>256</v>
      </c>
      <c r="K93" s="824" t="s">
        <v>258</v>
      </c>
      <c r="L93" s="824">
        <v>75</v>
      </c>
      <c r="M93" s="824"/>
      <c r="N93" s="826"/>
    </row>
    <row r="94" spans="1:14" s="190" customFormat="1" ht="12.75" customHeight="1" x14ac:dyDescent="0.25">
      <c r="A94" s="744"/>
      <c r="B94" s="747"/>
      <c r="C94" s="747"/>
      <c r="D94" s="747"/>
      <c r="E94" s="747"/>
      <c r="F94" s="747"/>
      <c r="G94" s="747"/>
      <c r="H94" s="747"/>
      <c r="I94" s="747"/>
      <c r="J94" s="747"/>
      <c r="K94" s="824"/>
      <c r="L94" s="824"/>
      <c r="M94" s="824"/>
      <c r="N94" s="826"/>
    </row>
    <row r="95" spans="1:14" s="190" customFormat="1" ht="12.75" customHeight="1" x14ac:dyDescent="0.25">
      <c r="A95" s="744"/>
      <c r="B95" s="747"/>
      <c r="C95" s="747"/>
      <c r="D95" s="747"/>
      <c r="E95" s="747"/>
      <c r="F95" s="747"/>
      <c r="G95" s="747"/>
      <c r="H95" s="237">
        <v>0</v>
      </c>
      <c r="I95" s="553"/>
      <c r="J95" s="747"/>
      <c r="K95" s="824"/>
      <c r="L95" s="824"/>
      <c r="M95" s="824"/>
      <c r="N95" s="826"/>
    </row>
    <row r="96" spans="1:14" s="190" customFormat="1" ht="12.75" customHeight="1" x14ac:dyDescent="0.25">
      <c r="A96" s="744"/>
      <c r="B96" s="747"/>
      <c r="C96" s="747"/>
      <c r="D96" s="747"/>
      <c r="E96" s="747"/>
      <c r="F96" s="747"/>
      <c r="G96" s="747"/>
      <c r="H96" s="747"/>
      <c r="I96" s="747"/>
      <c r="J96" s="747"/>
      <c r="K96" s="824"/>
      <c r="L96" s="824"/>
      <c r="M96" s="824"/>
      <c r="N96" s="826"/>
    </row>
    <row r="97" spans="1:14" s="190" customFormat="1" ht="12.75" customHeight="1" x14ac:dyDescent="0.25">
      <c r="A97" s="234">
        <v>1</v>
      </c>
      <c r="B97" s="235">
        <v>0</v>
      </c>
      <c r="C97" s="235">
        <v>7</v>
      </c>
      <c r="D97" s="235">
        <v>0</v>
      </c>
      <c r="E97" s="235">
        <v>6</v>
      </c>
      <c r="F97" s="235">
        <v>0</v>
      </c>
      <c r="G97" s="235"/>
      <c r="H97" s="236">
        <v>0</v>
      </c>
      <c r="I97" s="235"/>
      <c r="J97" s="819"/>
      <c r="K97" s="821"/>
      <c r="L97" s="821"/>
      <c r="M97" s="821"/>
      <c r="N97" s="825"/>
    </row>
    <row r="98" spans="1:14" s="190" customFormat="1" ht="12.75" customHeight="1" x14ac:dyDescent="0.25">
      <c r="A98" s="744" t="s">
        <v>586</v>
      </c>
      <c r="B98" s="747"/>
      <c r="C98" s="747"/>
      <c r="D98" s="747"/>
      <c r="E98" s="747"/>
      <c r="F98" s="747"/>
      <c r="G98" s="747"/>
      <c r="H98" s="747"/>
      <c r="I98" s="747"/>
      <c r="J98" s="747"/>
      <c r="K98" s="824"/>
      <c r="L98" s="824"/>
      <c r="M98" s="824"/>
      <c r="N98" s="826"/>
    </row>
    <row r="99" spans="1:14" s="190" customFormat="1" ht="12.75" customHeight="1" x14ac:dyDescent="0.25">
      <c r="A99" s="744"/>
      <c r="B99" s="747"/>
      <c r="C99" s="747"/>
      <c r="D99" s="747"/>
      <c r="E99" s="747"/>
      <c r="F99" s="747"/>
      <c r="G99" s="747"/>
      <c r="H99" s="237">
        <v>0</v>
      </c>
      <c r="I99" s="553" t="s">
        <v>231</v>
      </c>
      <c r="J99" s="747" t="s">
        <v>255</v>
      </c>
      <c r="K99" s="824" t="s">
        <v>238</v>
      </c>
      <c r="L99" s="824">
        <v>110</v>
      </c>
      <c r="M99" s="824"/>
      <c r="N99" s="826"/>
    </row>
    <row r="100" spans="1:14" s="190" customFormat="1" ht="12.75" customHeight="1" x14ac:dyDescent="0.25">
      <c r="A100" s="744"/>
      <c r="B100" s="747"/>
      <c r="C100" s="747"/>
      <c r="D100" s="747"/>
      <c r="E100" s="747"/>
      <c r="F100" s="747"/>
      <c r="G100" s="747"/>
      <c r="H100" s="747"/>
      <c r="I100" s="747"/>
      <c r="J100" s="747"/>
      <c r="K100" s="824"/>
      <c r="L100" s="824"/>
      <c r="M100" s="824"/>
      <c r="N100" s="826"/>
    </row>
    <row r="101" spans="1:14" s="190" customFormat="1" ht="12.75" customHeight="1" x14ac:dyDescent="0.25">
      <c r="A101" s="744"/>
      <c r="B101" s="747"/>
      <c r="C101" s="747"/>
      <c r="D101" s="747"/>
      <c r="E101" s="747"/>
      <c r="F101" s="747"/>
      <c r="G101" s="747"/>
      <c r="H101" s="237">
        <v>0</v>
      </c>
      <c r="I101" s="553" t="s">
        <v>229</v>
      </c>
      <c r="J101" s="747" t="s">
        <v>256</v>
      </c>
      <c r="K101" s="824" t="s">
        <v>258</v>
      </c>
      <c r="L101" s="824">
        <v>20</v>
      </c>
      <c r="M101" s="824"/>
      <c r="N101" s="826"/>
    </row>
    <row r="102" spans="1:14" s="190" customFormat="1" ht="12.75" customHeight="1" x14ac:dyDescent="0.25">
      <c r="A102" s="744"/>
      <c r="B102" s="747"/>
      <c r="C102" s="747"/>
      <c r="D102" s="747"/>
      <c r="E102" s="747"/>
      <c r="F102" s="747"/>
      <c r="G102" s="747"/>
      <c r="H102" s="747"/>
      <c r="I102" s="747"/>
      <c r="J102" s="747"/>
      <c r="K102" s="824"/>
      <c r="L102" s="824"/>
      <c r="M102" s="824"/>
      <c r="N102" s="826"/>
    </row>
    <row r="103" spans="1:14" s="190" customFormat="1" ht="12.75" customHeight="1" x14ac:dyDescent="0.25">
      <c r="A103" s="744"/>
      <c r="B103" s="747"/>
      <c r="C103" s="747"/>
      <c r="D103" s="747"/>
      <c r="E103" s="747"/>
      <c r="F103" s="747"/>
      <c r="G103" s="747"/>
      <c r="H103" s="237">
        <v>0</v>
      </c>
      <c r="I103" s="553"/>
      <c r="J103" s="747"/>
      <c r="K103" s="824"/>
      <c r="L103" s="824"/>
      <c r="M103" s="824"/>
      <c r="N103" s="826"/>
    </row>
    <row r="104" spans="1:14" s="190" customFormat="1" ht="12.75" customHeight="1" thickBot="1" x14ac:dyDescent="0.3">
      <c r="A104" s="800"/>
      <c r="B104" s="801"/>
      <c r="C104" s="801"/>
      <c r="D104" s="801"/>
      <c r="E104" s="801"/>
      <c r="F104" s="801"/>
      <c r="G104" s="801"/>
      <c r="H104" s="801"/>
      <c r="I104" s="801"/>
      <c r="J104" s="801"/>
      <c r="K104" s="833"/>
      <c r="L104" s="833"/>
      <c r="M104" s="833"/>
      <c r="N104" s="834"/>
    </row>
    <row r="105" spans="1:14" s="190" customFormat="1" ht="7.5" customHeight="1" thickTop="1" x14ac:dyDescent="0.25">
      <c r="A105" s="347"/>
      <c r="B105" s="347"/>
      <c r="C105" s="347"/>
      <c r="D105" s="347"/>
      <c r="E105" s="347"/>
      <c r="F105" s="347"/>
      <c r="G105" s="347"/>
      <c r="H105" s="347"/>
      <c r="I105" s="347"/>
      <c r="J105" s="347"/>
      <c r="K105" s="348"/>
      <c r="L105" s="348"/>
      <c r="M105" s="348"/>
      <c r="N105" s="348"/>
    </row>
    <row r="106" spans="1:14" s="190" customFormat="1" ht="7.5" customHeight="1" thickBot="1" x14ac:dyDescent="0.3">
      <c r="A106" s="349"/>
      <c r="B106" s="349"/>
      <c r="C106" s="349"/>
      <c r="D106" s="349"/>
      <c r="E106" s="349"/>
      <c r="F106" s="349"/>
      <c r="G106" s="349"/>
      <c r="H106" s="349"/>
      <c r="I106" s="349"/>
      <c r="J106" s="349"/>
      <c r="K106" s="350"/>
      <c r="L106" s="350"/>
      <c r="M106" s="350"/>
      <c r="N106" s="350"/>
    </row>
    <row r="107" spans="1:14" s="190" customFormat="1" ht="12.75" customHeight="1" thickTop="1" x14ac:dyDescent="0.25">
      <c r="A107" s="743" t="s">
        <v>584</v>
      </c>
      <c r="B107" s="745"/>
      <c r="C107" s="745"/>
      <c r="D107" s="745"/>
      <c r="E107" s="745"/>
      <c r="F107" s="745"/>
      <c r="G107" s="745"/>
      <c r="H107" s="803" t="s">
        <v>218</v>
      </c>
      <c r="I107" s="803"/>
      <c r="J107" s="803"/>
      <c r="K107" s="803"/>
      <c r="L107" s="803"/>
      <c r="M107" s="803"/>
      <c r="N107" s="804"/>
    </row>
    <row r="108" spans="1:14" s="190" customFormat="1" ht="12.75" customHeight="1" x14ac:dyDescent="0.25">
      <c r="A108" s="744"/>
      <c r="B108" s="747"/>
      <c r="C108" s="747"/>
      <c r="D108" s="747"/>
      <c r="E108" s="747"/>
      <c r="F108" s="747"/>
      <c r="G108" s="747"/>
      <c r="H108" s="805" t="s">
        <v>219</v>
      </c>
      <c r="I108" s="805"/>
      <c r="J108" s="805"/>
      <c r="K108" s="805"/>
      <c r="L108" s="805"/>
      <c r="M108" s="805"/>
      <c r="N108" s="806"/>
    </row>
    <row r="109" spans="1:14" s="190" customFormat="1" ht="12.75" customHeight="1" x14ac:dyDescent="0.25">
      <c r="A109" s="744"/>
      <c r="B109" s="747"/>
      <c r="C109" s="747"/>
      <c r="D109" s="747"/>
      <c r="E109" s="747"/>
      <c r="F109" s="747"/>
      <c r="G109" s="747"/>
      <c r="H109" s="805" t="s">
        <v>220</v>
      </c>
      <c r="I109" s="805"/>
      <c r="J109" s="805"/>
      <c r="K109" s="805"/>
      <c r="L109" s="805"/>
      <c r="M109" s="805"/>
      <c r="N109" s="806"/>
    </row>
    <row r="110" spans="1:14" s="190" customFormat="1" ht="12.75" customHeight="1" x14ac:dyDescent="0.25">
      <c r="A110" s="744"/>
      <c r="B110" s="747"/>
      <c r="C110" s="747"/>
      <c r="D110" s="747"/>
      <c r="E110" s="747"/>
      <c r="F110" s="747"/>
      <c r="G110" s="747"/>
      <c r="H110" s="805" t="s">
        <v>221</v>
      </c>
      <c r="I110" s="805"/>
      <c r="J110" s="805"/>
      <c r="K110" s="805"/>
      <c r="L110" s="805"/>
      <c r="M110" s="805"/>
      <c r="N110" s="806"/>
    </row>
    <row r="111" spans="1:14" s="190" customFormat="1" ht="12.75" customHeight="1" x14ac:dyDescent="0.25">
      <c r="A111" s="744"/>
      <c r="B111" s="747"/>
      <c r="C111" s="747"/>
      <c r="D111" s="747"/>
      <c r="E111" s="747"/>
      <c r="F111" s="747"/>
      <c r="G111" s="747"/>
      <c r="H111" s="805" t="s">
        <v>222</v>
      </c>
      <c r="I111" s="805"/>
      <c r="J111" s="805"/>
      <c r="K111" s="805"/>
      <c r="L111" s="805"/>
      <c r="M111" s="805"/>
      <c r="N111" s="806"/>
    </row>
    <row r="112" spans="1:14" s="190" customFormat="1" ht="12.75" customHeight="1" x14ac:dyDescent="0.25">
      <c r="A112" s="744"/>
      <c r="B112" s="747"/>
      <c r="C112" s="747"/>
      <c r="D112" s="747"/>
      <c r="E112" s="747"/>
      <c r="F112" s="747"/>
      <c r="G112" s="747"/>
      <c r="H112" s="747" t="s">
        <v>223</v>
      </c>
      <c r="I112" s="747"/>
      <c r="J112" s="747" t="s">
        <v>2</v>
      </c>
      <c r="K112" s="747" t="s">
        <v>224</v>
      </c>
      <c r="L112" s="551" t="s">
        <v>225</v>
      </c>
      <c r="M112" s="551" t="s">
        <v>226</v>
      </c>
      <c r="N112" s="552" t="s">
        <v>227</v>
      </c>
    </row>
    <row r="113" spans="1:14" s="190" customFormat="1" ht="12.75" customHeight="1" thickBot="1" x14ac:dyDescent="0.3">
      <c r="A113" s="744"/>
      <c r="B113" s="747"/>
      <c r="C113" s="747"/>
      <c r="D113" s="747"/>
      <c r="E113" s="747"/>
      <c r="F113" s="747"/>
      <c r="G113" s="747"/>
      <c r="H113" s="801"/>
      <c r="I113" s="801"/>
      <c r="J113" s="801"/>
      <c r="K113" s="801"/>
      <c r="L113" s="801" t="s">
        <v>228</v>
      </c>
      <c r="M113" s="801"/>
      <c r="N113" s="832"/>
    </row>
    <row r="114" spans="1:14" s="190" customFormat="1" ht="12.75" customHeight="1" thickTop="1" thickBot="1" x14ac:dyDescent="0.3">
      <c r="A114" s="831">
        <v>1</v>
      </c>
      <c r="B114" s="822"/>
      <c r="C114" s="822"/>
      <c r="D114" s="822"/>
      <c r="E114" s="822"/>
      <c r="F114" s="822"/>
      <c r="G114" s="822"/>
      <c r="H114" s="822">
        <v>2</v>
      </c>
      <c r="I114" s="822"/>
      <c r="J114" s="555">
        <v>3</v>
      </c>
      <c r="K114" s="555">
        <v>4</v>
      </c>
      <c r="L114" s="555">
        <v>5</v>
      </c>
      <c r="M114" s="555">
        <v>6</v>
      </c>
      <c r="N114" s="199">
        <v>7</v>
      </c>
    </row>
    <row r="115" spans="1:14" s="190" customFormat="1" ht="12.75" customHeight="1" thickTop="1" x14ac:dyDescent="0.25">
      <c r="A115" s="234"/>
      <c r="B115" s="235"/>
      <c r="C115" s="235"/>
      <c r="D115" s="235"/>
      <c r="E115" s="235"/>
      <c r="F115" s="235"/>
      <c r="G115" s="235"/>
      <c r="H115" s="236">
        <v>0</v>
      </c>
      <c r="I115" s="235"/>
      <c r="J115" s="819"/>
      <c r="K115" s="821"/>
      <c r="L115" s="821"/>
      <c r="M115" s="821"/>
      <c r="N115" s="825"/>
    </row>
    <row r="116" spans="1:14" s="190" customFormat="1" ht="12.75" customHeight="1" x14ac:dyDescent="0.25">
      <c r="A116" s="744" t="s">
        <v>568</v>
      </c>
      <c r="B116" s="747"/>
      <c r="C116" s="747"/>
      <c r="D116" s="747"/>
      <c r="E116" s="747"/>
      <c r="F116" s="747"/>
      <c r="G116" s="747"/>
      <c r="H116" s="747"/>
      <c r="I116" s="747"/>
      <c r="J116" s="747"/>
      <c r="K116" s="824"/>
      <c r="L116" s="824"/>
      <c r="M116" s="824"/>
      <c r="N116" s="826"/>
    </row>
    <row r="117" spans="1:14" s="190" customFormat="1" ht="12.75" customHeight="1" x14ac:dyDescent="0.25">
      <c r="A117" s="744"/>
      <c r="B117" s="747"/>
      <c r="C117" s="747"/>
      <c r="D117" s="747"/>
      <c r="E117" s="747"/>
      <c r="F117" s="747"/>
      <c r="G117" s="747"/>
      <c r="H117" s="237">
        <v>0</v>
      </c>
      <c r="I117" s="553" t="s">
        <v>231</v>
      </c>
      <c r="J117" s="747" t="s">
        <v>257</v>
      </c>
      <c r="K117" s="824" t="s">
        <v>236</v>
      </c>
      <c r="L117" s="824">
        <v>0</v>
      </c>
      <c r="M117" s="824"/>
      <c r="N117" s="826"/>
    </row>
    <row r="118" spans="1:14" s="190" customFormat="1" ht="12.75" customHeight="1" x14ac:dyDescent="0.25">
      <c r="A118" s="744"/>
      <c r="B118" s="747"/>
      <c r="C118" s="747"/>
      <c r="D118" s="747"/>
      <c r="E118" s="747"/>
      <c r="F118" s="747"/>
      <c r="G118" s="747"/>
      <c r="H118" s="747"/>
      <c r="I118" s="747"/>
      <c r="J118" s="747"/>
      <c r="K118" s="824"/>
      <c r="L118" s="824"/>
      <c r="M118" s="824"/>
      <c r="N118" s="826"/>
    </row>
    <row r="119" spans="1:14" s="190" customFormat="1" ht="12.75" customHeight="1" x14ac:dyDescent="0.25">
      <c r="A119" s="744"/>
      <c r="B119" s="747"/>
      <c r="C119" s="747"/>
      <c r="D119" s="747"/>
      <c r="E119" s="747"/>
      <c r="F119" s="747"/>
      <c r="G119" s="747"/>
      <c r="H119" s="237">
        <v>0</v>
      </c>
      <c r="I119" s="553" t="s">
        <v>229</v>
      </c>
      <c r="J119" s="747" t="s">
        <v>256</v>
      </c>
      <c r="K119" s="824" t="s">
        <v>258</v>
      </c>
      <c r="L119" s="824">
        <v>0</v>
      </c>
      <c r="M119" s="824"/>
      <c r="N119" s="826"/>
    </row>
    <row r="120" spans="1:14" s="190" customFormat="1" ht="12.75" customHeight="1" x14ac:dyDescent="0.25">
      <c r="A120" s="744"/>
      <c r="B120" s="747"/>
      <c r="C120" s="747"/>
      <c r="D120" s="747"/>
      <c r="E120" s="747"/>
      <c r="F120" s="747"/>
      <c r="G120" s="747"/>
      <c r="H120" s="747"/>
      <c r="I120" s="747"/>
      <c r="J120" s="747"/>
      <c r="K120" s="824"/>
      <c r="L120" s="824"/>
      <c r="M120" s="824"/>
      <c r="N120" s="826"/>
    </row>
    <row r="121" spans="1:14" s="190" customFormat="1" ht="12.75" customHeight="1" x14ac:dyDescent="0.25">
      <c r="A121" s="744"/>
      <c r="B121" s="747"/>
      <c r="C121" s="747"/>
      <c r="D121" s="747"/>
      <c r="E121" s="747"/>
      <c r="F121" s="747"/>
      <c r="G121" s="747"/>
      <c r="H121" s="237">
        <v>0</v>
      </c>
      <c r="I121" s="553"/>
      <c r="J121" s="747"/>
      <c r="K121" s="824"/>
      <c r="L121" s="824"/>
      <c r="M121" s="824"/>
      <c r="N121" s="826"/>
    </row>
    <row r="122" spans="1:14" s="190" customFormat="1" ht="12.75" customHeight="1" x14ac:dyDescent="0.25">
      <c r="A122" s="744"/>
      <c r="B122" s="747"/>
      <c r="C122" s="747"/>
      <c r="D122" s="747"/>
      <c r="E122" s="747"/>
      <c r="F122" s="747"/>
      <c r="G122" s="747"/>
      <c r="H122" s="747"/>
      <c r="I122" s="747"/>
      <c r="J122" s="747"/>
      <c r="K122" s="824"/>
      <c r="L122" s="824"/>
      <c r="M122" s="824"/>
      <c r="N122" s="826"/>
    </row>
    <row r="123" spans="1:14" s="190" customFormat="1" ht="12.75" customHeight="1" x14ac:dyDescent="0.25">
      <c r="A123" s="203">
        <v>0</v>
      </c>
      <c r="B123" s="553">
        <v>8</v>
      </c>
      <c r="C123" s="553">
        <v>4</v>
      </c>
      <c r="D123" s="553">
        <v>0</v>
      </c>
      <c r="E123" s="553">
        <v>3</v>
      </c>
      <c r="F123" s="553">
        <v>1</v>
      </c>
      <c r="G123" s="553"/>
      <c r="H123" s="237">
        <v>0</v>
      </c>
      <c r="I123" s="553"/>
      <c r="J123" s="747"/>
      <c r="K123" s="824"/>
      <c r="L123" s="824"/>
      <c r="M123" s="824"/>
      <c r="N123" s="826"/>
    </row>
    <row r="124" spans="1:14" s="190" customFormat="1" ht="12.75" customHeight="1" x14ac:dyDescent="0.25">
      <c r="A124" s="744" t="s">
        <v>260</v>
      </c>
      <c r="B124" s="747"/>
      <c r="C124" s="747"/>
      <c r="D124" s="747"/>
      <c r="E124" s="747"/>
      <c r="F124" s="747"/>
      <c r="G124" s="747"/>
      <c r="H124" s="747"/>
      <c r="I124" s="747"/>
      <c r="J124" s="747"/>
      <c r="K124" s="824"/>
      <c r="L124" s="824"/>
      <c r="M124" s="824"/>
      <c r="N124" s="826"/>
    </row>
    <row r="125" spans="1:14" s="190" customFormat="1" ht="12.75" customHeight="1" x14ac:dyDescent="0.25">
      <c r="A125" s="744"/>
      <c r="B125" s="747"/>
      <c r="C125" s="747"/>
      <c r="D125" s="747"/>
      <c r="E125" s="747"/>
      <c r="F125" s="747"/>
      <c r="G125" s="747"/>
      <c r="H125" s="237">
        <v>0</v>
      </c>
      <c r="I125" s="553" t="s">
        <v>231</v>
      </c>
      <c r="J125" s="747" t="s">
        <v>261</v>
      </c>
      <c r="K125" s="824" t="s">
        <v>262</v>
      </c>
      <c r="L125" s="824">
        <v>15</v>
      </c>
      <c r="M125" s="824"/>
      <c r="N125" s="826"/>
    </row>
    <row r="126" spans="1:14" s="190" customFormat="1" ht="12.75" customHeight="1" x14ac:dyDescent="0.25">
      <c r="A126" s="744"/>
      <c r="B126" s="747"/>
      <c r="C126" s="747"/>
      <c r="D126" s="747"/>
      <c r="E126" s="747"/>
      <c r="F126" s="747"/>
      <c r="G126" s="747"/>
      <c r="H126" s="747"/>
      <c r="I126" s="747"/>
      <c r="J126" s="747"/>
      <c r="K126" s="824"/>
      <c r="L126" s="824"/>
      <c r="M126" s="824"/>
      <c r="N126" s="826"/>
    </row>
    <row r="127" spans="1:14" s="190" customFormat="1" ht="12.75" customHeight="1" x14ac:dyDescent="0.25">
      <c r="A127" s="744"/>
      <c r="B127" s="747"/>
      <c r="C127" s="747"/>
      <c r="D127" s="747"/>
      <c r="E127" s="747"/>
      <c r="F127" s="747"/>
      <c r="G127" s="747"/>
      <c r="H127" s="237">
        <v>0</v>
      </c>
      <c r="I127" s="553" t="s">
        <v>229</v>
      </c>
      <c r="J127" s="747" t="s">
        <v>263</v>
      </c>
      <c r="K127" s="824" t="s">
        <v>264</v>
      </c>
      <c r="L127" s="824">
        <v>635</v>
      </c>
      <c r="M127" s="835"/>
      <c r="N127" s="826"/>
    </row>
    <row r="128" spans="1:14" s="190" customFormat="1" ht="12.75" customHeight="1" x14ac:dyDescent="0.25">
      <c r="A128" s="744"/>
      <c r="B128" s="747"/>
      <c r="C128" s="747"/>
      <c r="D128" s="747"/>
      <c r="E128" s="747"/>
      <c r="F128" s="747"/>
      <c r="G128" s="747"/>
      <c r="H128" s="747"/>
      <c r="I128" s="747"/>
      <c r="J128" s="747"/>
      <c r="K128" s="824"/>
      <c r="L128" s="824"/>
      <c r="M128" s="824"/>
      <c r="N128" s="826"/>
    </row>
    <row r="129" spans="1:14" s="190" customFormat="1" ht="12.75" customHeight="1" x14ac:dyDescent="0.25">
      <c r="A129" s="744"/>
      <c r="B129" s="747"/>
      <c r="C129" s="747"/>
      <c r="D129" s="747"/>
      <c r="E129" s="747"/>
      <c r="F129" s="747"/>
      <c r="G129" s="747"/>
      <c r="H129" s="237">
        <v>0</v>
      </c>
      <c r="I129" s="553"/>
      <c r="J129" s="747"/>
      <c r="K129" s="824"/>
      <c r="L129" s="824"/>
      <c r="M129" s="824"/>
      <c r="N129" s="826"/>
    </row>
    <row r="130" spans="1:14" s="190" customFormat="1" ht="12.75" customHeight="1" x14ac:dyDescent="0.25">
      <c r="A130" s="744"/>
      <c r="B130" s="747"/>
      <c r="C130" s="747"/>
      <c r="D130" s="747"/>
      <c r="E130" s="747"/>
      <c r="F130" s="747"/>
      <c r="G130" s="747"/>
      <c r="H130" s="747"/>
      <c r="I130" s="747"/>
      <c r="J130" s="747"/>
      <c r="K130" s="824"/>
      <c r="L130" s="824"/>
      <c r="M130" s="824"/>
      <c r="N130" s="826"/>
    </row>
    <row r="131" spans="1:14" s="190" customFormat="1" ht="12.75" customHeight="1" x14ac:dyDescent="0.25">
      <c r="A131" s="234">
        <v>0</v>
      </c>
      <c r="B131" s="235">
        <v>8</v>
      </c>
      <c r="C131" s="235">
        <v>2</v>
      </c>
      <c r="D131" s="235">
        <v>0</v>
      </c>
      <c r="E131" s="235">
        <v>4</v>
      </c>
      <c r="F131" s="235">
        <v>4</v>
      </c>
      <c r="G131" s="235"/>
      <c r="H131" s="236">
        <v>0</v>
      </c>
      <c r="I131" s="235" t="s">
        <v>232</v>
      </c>
      <c r="J131" s="819" t="s">
        <v>265</v>
      </c>
      <c r="K131" s="821" t="s">
        <v>245</v>
      </c>
      <c r="L131" s="821"/>
      <c r="M131" s="821"/>
      <c r="N131" s="825" t="s">
        <v>266</v>
      </c>
    </row>
    <row r="132" spans="1:14" s="190" customFormat="1" ht="12.75" customHeight="1" x14ac:dyDescent="0.25">
      <c r="A132" s="744" t="s">
        <v>267</v>
      </c>
      <c r="B132" s="747"/>
      <c r="C132" s="747"/>
      <c r="D132" s="747"/>
      <c r="E132" s="747"/>
      <c r="F132" s="747"/>
      <c r="G132" s="747"/>
      <c r="H132" s="747"/>
      <c r="I132" s="747"/>
      <c r="J132" s="747"/>
      <c r="K132" s="824"/>
      <c r="L132" s="824"/>
      <c r="M132" s="824"/>
      <c r="N132" s="826"/>
    </row>
    <row r="133" spans="1:14" s="190" customFormat="1" ht="12.75" customHeight="1" x14ac:dyDescent="0.25">
      <c r="A133" s="744"/>
      <c r="B133" s="747"/>
      <c r="C133" s="747"/>
      <c r="D133" s="747"/>
      <c r="E133" s="747"/>
      <c r="F133" s="747"/>
      <c r="G133" s="747"/>
      <c r="H133" s="237">
        <v>0</v>
      </c>
      <c r="I133" s="553"/>
      <c r="J133" s="747" t="s">
        <v>268</v>
      </c>
      <c r="K133" s="824" t="s">
        <v>269</v>
      </c>
      <c r="L133" s="824"/>
      <c r="M133" s="824"/>
      <c r="N133" s="826" t="s">
        <v>270</v>
      </c>
    </row>
    <row r="134" spans="1:14" s="190" customFormat="1" ht="12.75" customHeight="1" x14ac:dyDescent="0.25">
      <c r="A134" s="744"/>
      <c r="B134" s="747"/>
      <c r="C134" s="747"/>
      <c r="D134" s="747"/>
      <c r="E134" s="747"/>
      <c r="F134" s="747"/>
      <c r="G134" s="747"/>
      <c r="H134" s="747"/>
      <c r="I134" s="747"/>
      <c r="J134" s="747"/>
      <c r="K134" s="824"/>
      <c r="L134" s="824"/>
      <c r="M134" s="824"/>
      <c r="N134" s="826"/>
    </row>
    <row r="135" spans="1:14" s="190" customFormat="1" ht="12.75" customHeight="1" x14ac:dyDescent="0.25">
      <c r="A135" s="744"/>
      <c r="B135" s="747"/>
      <c r="C135" s="747"/>
      <c r="D135" s="747"/>
      <c r="E135" s="747"/>
      <c r="F135" s="747"/>
      <c r="G135" s="747"/>
      <c r="H135" s="237">
        <v>0</v>
      </c>
      <c r="I135" s="553"/>
      <c r="J135" s="747" t="s">
        <v>271</v>
      </c>
      <c r="K135" s="824" t="s">
        <v>272</v>
      </c>
      <c r="L135" s="824"/>
      <c r="M135" s="824"/>
      <c r="N135" s="826" t="s">
        <v>273</v>
      </c>
    </row>
    <row r="136" spans="1:14" s="190" customFormat="1" ht="12.75" customHeight="1" x14ac:dyDescent="0.25">
      <c r="A136" s="744"/>
      <c r="B136" s="747"/>
      <c r="C136" s="747"/>
      <c r="D136" s="747"/>
      <c r="E136" s="747"/>
      <c r="F136" s="747"/>
      <c r="G136" s="747"/>
      <c r="H136" s="747"/>
      <c r="I136" s="747"/>
      <c r="J136" s="747"/>
      <c r="K136" s="824"/>
      <c r="L136" s="824"/>
      <c r="M136" s="824"/>
      <c r="N136" s="826"/>
    </row>
    <row r="137" spans="1:14" s="190" customFormat="1" ht="12.75" customHeight="1" x14ac:dyDescent="0.25">
      <c r="A137" s="744"/>
      <c r="B137" s="747"/>
      <c r="C137" s="747"/>
      <c r="D137" s="747"/>
      <c r="E137" s="747"/>
      <c r="F137" s="747"/>
      <c r="G137" s="747"/>
      <c r="H137" s="237">
        <v>0</v>
      </c>
      <c r="I137" s="553"/>
      <c r="J137" s="747" t="s">
        <v>274</v>
      </c>
      <c r="K137" s="824" t="s">
        <v>236</v>
      </c>
      <c r="L137" s="824"/>
      <c r="M137" s="824"/>
      <c r="N137" s="826" t="s">
        <v>230</v>
      </c>
    </row>
    <row r="138" spans="1:14" s="190" customFormat="1" ht="27.75" customHeight="1" thickBot="1" x14ac:dyDescent="0.3">
      <c r="A138" s="800"/>
      <c r="B138" s="801"/>
      <c r="C138" s="801"/>
      <c r="D138" s="801"/>
      <c r="E138" s="801"/>
      <c r="F138" s="801"/>
      <c r="G138" s="801"/>
      <c r="H138" s="801"/>
      <c r="I138" s="801"/>
      <c r="J138" s="801"/>
      <c r="K138" s="833"/>
      <c r="L138" s="833"/>
      <c r="M138" s="833"/>
      <c r="N138" s="834"/>
    </row>
    <row r="139" spans="1:14" ht="13.8" thickTop="1" x14ac:dyDescent="0.25"/>
  </sheetData>
  <mergeCells count="364"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9" width="10.109375" bestFit="1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 t="s">
        <v>536</v>
      </c>
    </row>
    <row r="2" spans="1:8" s="38" customFormat="1" ht="15" customHeight="1" x14ac:dyDescent="0.25">
      <c r="A2" s="3"/>
      <c r="B2" s="3"/>
      <c r="C2" s="3"/>
      <c r="D2" s="3"/>
      <c r="E2" s="3"/>
      <c r="G2" s="2" t="str">
        <f>'2.sz. melléklet'!G2</f>
        <v>az 1/2020. (II…...) önkormányzati rendelethez</v>
      </c>
    </row>
    <row r="3" spans="1:8" s="38" customFormat="1" ht="15" customHeight="1" x14ac:dyDescent="0.25">
      <c r="A3" s="41"/>
      <c r="B3" s="41"/>
    </row>
    <row r="4" spans="1:8" ht="15" customHeight="1" thickBot="1" x14ac:dyDescent="0.3">
      <c r="G4" s="6" t="s">
        <v>300</v>
      </c>
    </row>
    <row r="5" spans="1:8" ht="41.4" thickTop="1" x14ac:dyDescent="0.25">
      <c r="A5" s="136" t="s">
        <v>62</v>
      </c>
      <c r="B5" s="143" t="s">
        <v>130</v>
      </c>
      <c r="C5" s="9" t="s">
        <v>637</v>
      </c>
      <c r="D5" s="9" t="s">
        <v>675</v>
      </c>
      <c r="E5" s="9" t="s">
        <v>676</v>
      </c>
      <c r="F5" s="9" t="s">
        <v>672</v>
      </c>
      <c r="G5" s="481" t="s">
        <v>678</v>
      </c>
      <c r="H5" s="145"/>
    </row>
    <row r="6" spans="1:8" ht="15" customHeight="1" thickBot="1" x14ac:dyDescent="0.3">
      <c r="A6" s="138" t="s">
        <v>3</v>
      </c>
      <c r="B6" s="14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5"/>
    </row>
    <row r="7" spans="1:8" ht="6" customHeight="1" thickTop="1" x14ac:dyDescent="0.25">
      <c r="A7" s="38"/>
      <c r="B7" s="146"/>
      <c r="C7" s="145"/>
      <c r="D7" s="614"/>
      <c r="E7" s="614"/>
      <c r="F7" s="145"/>
      <c r="G7" s="145"/>
      <c r="H7" s="145"/>
    </row>
    <row r="8" spans="1:8" ht="15" customHeight="1" thickBot="1" x14ac:dyDescent="0.3">
      <c r="A8" s="663" t="s">
        <v>659</v>
      </c>
      <c r="B8" s="663"/>
      <c r="C8" s="61"/>
      <c r="D8" s="615"/>
      <c r="E8" s="615"/>
      <c r="F8" s="61"/>
      <c r="G8" s="61"/>
      <c r="H8" s="38"/>
    </row>
    <row r="9" spans="1:8" ht="15" customHeight="1" thickTop="1" x14ac:dyDescent="0.25">
      <c r="A9" s="147" t="s">
        <v>13</v>
      </c>
      <c r="B9" s="148" t="s">
        <v>135</v>
      </c>
      <c r="C9" s="45">
        <v>16821500</v>
      </c>
      <c r="D9" s="45">
        <v>16821500</v>
      </c>
      <c r="E9" s="45">
        <v>16942697</v>
      </c>
      <c r="F9" s="45">
        <v>16640850</v>
      </c>
      <c r="G9" s="119">
        <f>F9/C9</f>
        <v>0.98926076747020186</v>
      </c>
      <c r="H9" s="38"/>
    </row>
    <row r="10" spans="1:8" ht="15" customHeight="1" x14ac:dyDescent="0.25">
      <c r="A10" s="361" t="s">
        <v>14</v>
      </c>
      <c r="B10" s="148" t="s">
        <v>136</v>
      </c>
      <c r="C10" s="45">
        <v>20380000</v>
      </c>
      <c r="D10" s="45">
        <v>20375462</v>
      </c>
      <c r="E10" s="45">
        <v>20375462</v>
      </c>
      <c r="F10" s="45">
        <v>19239000</v>
      </c>
      <c r="G10" s="119">
        <f t="shared" ref="G10:G19" si="0">F10/C10</f>
        <v>0.94401373895976448</v>
      </c>
      <c r="H10" s="38"/>
    </row>
    <row r="11" spans="1:8" ht="15" customHeight="1" x14ac:dyDescent="0.25">
      <c r="A11" s="362" t="s">
        <v>42</v>
      </c>
      <c r="B11" s="148" t="s">
        <v>511</v>
      </c>
      <c r="C11" s="45">
        <v>80000</v>
      </c>
      <c r="D11" s="45">
        <v>1254000</v>
      </c>
      <c r="E11" s="45">
        <v>1245702</v>
      </c>
      <c r="F11" s="45">
        <v>80000</v>
      </c>
      <c r="G11" s="119">
        <f t="shared" si="0"/>
        <v>1</v>
      </c>
      <c r="H11" s="38"/>
    </row>
    <row r="12" spans="1:8" ht="15" customHeight="1" x14ac:dyDescent="0.25">
      <c r="A12" s="363" t="s">
        <v>43</v>
      </c>
      <c r="B12" s="148" t="s">
        <v>512</v>
      </c>
      <c r="C12" s="45">
        <v>900000</v>
      </c>
      <c r="D12" s="45">
        <v>900000</v>
      </c>
      <c r="E12" s="45">
        <v>1183944</v>
      </c>
      <c r="F12" s="45">
        <v>1200000</v>
      </c>
      <c r="G12" s="119">
        <f t="shared" si="0"/>
        <v>1.3333333333333333</v>
      </c>
      <c r="H12" s="38"/>
    </row>
    <row r="13" spans="1:8" ht="15" customHeight="1" x14ac:dyDescent="0.25">
      <c r="A13" s="362" t="s">
        <v>44</v>
      </c>
      <c r="B13" s="148" t="s">
        <v>137</v>
      </c>
      <c r="C13" s="45">
        <v>745000</v>
      </c>
      <c r="D13" s="45">
        <v>745000</v>
      </c>
      <c r="E13" s="45">
        <v>700770</v>
      </c>
      <c r="F13" s="45">
        <v>745000</v>
      </c>
      <c r="G13" s="119">
        <f t="shared" si="0"/>
        <v>1</v>
      </c>
      <c r="H13" s="38"/>
    </row>
    <row r="14" spans="1:8" ht="15" customHeight="1" x14ac:dyDescent="0.25">
      <c r="A14" s="42" t="s">
        <v>45</v>
      </c>
      <c r="B14" s="148" t="s">
        <v>754</v>
      </c>
      <c r="C14" s="45">
        <v>300000</v>
      </c>
      <c r="D14" s="45">
        <v>300000</v>
      </c>
      <c r="E14" s="45">
        <v>317788</v>
      </c>
      <c r="F14" s="45">
        <v>350000</v>
      </c>
      <c r="G14" s="119">
        <f t="shared" si="0"/>
        <v>1.1666666666666667</v>
      </c>
      <c r="H14" s="38"/>
    </row>
    <row r="15" spans="1:8" ht="15" customHeight="1" x14ac:dyDescent="0.25">
      <c r="A15" s="475" t="s">
        <v>46</v>
      </c>
      <c r="B15" s="148" t="s">
        <v>567</v>
      </c>
      <c r="C15" s="45">
        <v>450000</v>
      </c>
      <c r="D15" s="45">
        <v>450000</v>
      </c>
      <c r="E15" s="45">
        <v>229176</v>
      </c>
      <c r="F15" s="45">
        <v>250000</v>
      </c>
      <c r="G15" s="119">
        <f t="shared" ref="G15:G16" si="1">F15/C15</f>
        <v>0.55555555555555558</v>
      </c>
      <c r="H15" s="38"/>
    </row>
    <row r="16" spans="1:8" ht="15" customHeight="1" x14ac:dyDescent="0.25">
      <c r="A16" s="42" t="s">
        <v>64</v>
      </c>
      <c r="B16" s="148" t="s">
        <v>581</v>
      </c>
      <c r="C16" s="45">
        <v>150000</v>
      </c>
      <c r="D16" s="45">
        <v>150000</v>
      </c>
      <c r="E16" s="45">
        <v>253740</v>
      </c>
      <c r="F16" s="45">
        <v>260000</v>
      </c>
      <c r="G16" s="119">
        <f t="shared" si="1"/>
        <v>1.7333333333333334</v>
      </c>
      <c r="H16" s="38"/>
    </row>
    <row r="17" spans="1:9" ht="15" customHeight="1" x14ac:dyDescent="0.25">
      <c r="A17" s="475" t="s">
        <v>81</v>
      </c>
      <c r="B17" s="149" t="s">
        <v>513</v>
      </c>
      <c r="C17" s="617">
        <v>360000</v>
      </c>
      <c r="D17" s="617">
        <v>360000</v>
      </c>
      <c r="E17" s="617">
        <v>387335</v>
      </c>
      <c r="F17" s="617">
        <v>440000</v>
      </c>
      <c r="G17" s="618">
        <f t="shared" si="0"/>
        <v>1.2222222222222223</v>
      </c>
      <c r="H17" s="38"/>
      <c r="I17" s="183"/>
    </row>
    <row r="18" spans="1:9" ht="15" customHeight="1" thickBot="1" x14ac:dyDescent="0.3">
      <c r="A18" s="475" t="s">
        <v>82</v>
      </c>
      <c r="B18" s="149" t="s">
        <v>596</v>
      </c>
      <c r="C18" s="737">
        <v>600000</v>
      </c>
      <c r="D18" s="738">
        <v>600000</v>
      </c>
      <c r="E18" s="738">
        <v>123677</v>
      </c>
      <c r="F18" s="738">
        <v>288000</v>
      </c>
      <c r="G18" s="690">
        <f t="shared" si="0"/>
        <v>0.48</v>
      </c>
      <c r="H18" s="38"/>
    </row>
    <row r="19" spans="1:9" ht="15" customHeight="1" thickTop="1" thickBot="1" x14ac:dyDescent="0.3">
      <c r="A19" s="836" t="s">
        <v>112</v>
      </c>
      <c r="B19" s="836"/>
      <c r="C19" s="150">
        <f>SUM(C9:C18)</f>
        <v>40786500</v>
      </c>
      <c r="D19" s="150">
        <f>SUM(D9:D18)</f>
        <v>41955962</v>
      </c>
      <c r="E19" s="150">
        <f>SUM(E9:E18)</f>
        <v>41760291</v>
      </c>
      <c r="F19" s="150">
        <f>SUM(F9:F18)</f>
        <v>39492850</v>
      </c>
      <c r="G19" s="151">
        <f t="shared" si="0"/>
        <v>0.96828239736187216</v>
      </c>
      <c r="H19" s="38"/>
      <c r="I19" s="183"/>
    </row>
    <row r="20" spans="1:9" ht="6" customHeight="1" thickTop="1" x14ac:dyDescent="0.25">
      <c r="A20" s="38"/>
      <c r="B20" s="124"/>
      <c r="C20" s="41"/>
      <c r="D20" s="616"/>
      <c r="E20" s="616"/>
      <c r="F20" s="41"/>
      <c r="G20" s="281"/>
      <c r="H20" s="38"/>
    </row>
    <row r="21" spans="1:9" ht="15" customHeight="1" thickBot="1" x14ac:dyDescent="0.3">
      <c r="A21" s="663" t="s">
        <v>635</v>
      </c>
      <c r="B21" s="663"/>
      <c r="C21" s="61"/>
      <c r="D21" s="615"/>
      <c r="E21" s="615"/>
      <c r="F21" s="61"/>
      <c r="G21" s="282"/>
      <c r="H21" s="38"/>
    </row>
    <row r="22" spans="1:9" ht="15" customHeight="1" thickTop="1" x14ac:dyDescent="0.25">
      <c r="A22" s="147" t="s">
        <v>13</v>
      </c>
      <c r="B22" s="148" t="s">
        <v>138</v>
      </c>
      <c r="C22" s="45">
        <v>100000</v>
      </c>
      <c r="D22" s="45">
        <v>100000</v>
      </c>
      <c r="E22" s="45">
        <v>100000</v>
      </c>
      <c r="F22" s="45">
        <v>100000</v>
      </c>
      <c r="G22" s="119">
        <f t="shared" ref="G22:G34" si="2">F22/C22</f>
        <v>1</v>
      </c>
      <c r="H22" s="38"/>
    </row>
    <row r="23" spans="1:9" ht="15" customHeight="1" x14ac:dyDescent="0.25">
      <c r="A23" s="42" t="s">
        <v>14</v>
      </c>
      <c r="B23" s="148" t="s">
        <v>139</v>
      </c>
      <c r="C23" s="45">
        <v>6100000</v>
      </c>
      <c r="D23" s="45">
        <v>7751510</v>
      </c>
      <c r="E23" s="45">
        <v>7301910</v>
      </c>
      <c r="F23" s="45">
        <v>4000000</v>
      </c>
      <c r="G23" s="119">
        <f t="shared" si="2"/>
        <v>0.65573770491803274</v>
      </c>
      <c r="H23" s="38"/>
    </row>
    <row r="24" spans="1:9" ht="15" customHeight="1" x14ac:dyDescent="0.25">
      <c r="A24" s="42" t="s">
        <v>42</v>
      </c>
      <c r="B24" s="148" t="s">
        <v>140</v>
      </c>
      <c r="C24" s="45">
        <v>290000</v>
      </c>
      <c r="D24" s="45">
        <v>290000</v>
      </c>
      <c r="E24" s="45">
        <v>290000</v>
      </c>
      <c r="F24" s="45">
        <v>290000</v>
      </c>
      <c r="G24" s="119">
        <f t="shared" si="2"/>
        <v>1</v>
      </c>
      <c r="H24" s="38"/>
    </row>
    <row r="25" spans="1:9" ht="15" customHeight="1" x14ac:dyDescent="0.25">
      <c r="A25" s="42" t="s">
        <v>43</v>
      </c>
      <c r="B25" s="148" t="s">
        <v>141</v>
      </c>
      <c r="C25" s="45">
        <v>2164000</v>
      </c>
      <c r="D25" s="45">
        <v>2164000</v>
      </c>
      <c r="E25" s="45">
        <v>2164000</v>
      </c>
      <c r="F25" s="45">
        <v>2200000</v>
      </c>
      <c r="G25" s="119">
        <f t="shared" si="2"/>
        <v>1.0166358595194085</v>
      </c>
      <c r="H25" s="38"/>
    </row>
    <row r="26" spans="1:9" ht="15" customHeight="1" x14ac:dyDescent="0.25">
      <c r="A26" s="42" t="s">
        <v>44</v>
      </c>
      <c r="B26" s="148" t="s">
        <v>661</v>
      </c>
      <c r="C26" s="45">
        <v>700000</v>
      </c>
      <c r="D26" s="45">
        <v>300000</v>
      </c>
      <c r="E26" s="45">
        <v>300000</v>
      </c>
      <c r="F26" s="45">
        <v>300000</v>
      </c>
      <c r="G26" s="119">
        <f t="shared" si="2"/>
        <v>0.42857142857142855</v>
      </c>
      <c r="H26" s="38"/>
    </row>
    <row r="27" spans="1:9" ht="15" customHeight="1" x14ac:dyDescent="0.25">
      <c r="A27" s="42" t="s">
        <v>45</v>
      </c>
      <c r="B27" s="148" t="s">
        <v>142</v>
      </c>
      <c r="C27" s="45">
        <v>200000</v>
      </c>
      <c r="D27" s="45">
        <v>200000</v>
      </c>
      <c r="E27" s="45">
        <v>200000</v>
      </c>
      <c r="F27" s="45">
        <v>200000</v>
      </c>
      <c r="G27" s="119">
        <f t="shared" si="2"/>
        <v>1</v>
      </c>
      <c r="H27" s="38"/>
    </row>
    <row r="28" spans="1:9" ht="15" customHeight="1" x14ac:dyDescent="0.25">
      <c r="A28" s="42" t="s">
        <v>46</v>
      </c>
      <c r="B28" s="148" t="s">
        <v>143</v>
      </c>
      <c r="C28" s="45">
        <v>100000</v>
      </c>
      <c r="D28" s="45">
        <v>100000</v>
      </c>
      <c r="E28" s="45">
        <v>100000</v>
      </c>
      <c r="F28" s="45">
        <v>100000</v>
      </c>
      <c r="G28" s="119">
        <f t="shared" si="2"/>
        <v>1</v>
      </c>
      <c r="H28" s="38"/>
    </row>
    <row r="29" spans="1:9" ht="15" customHeight="1" x14ac:dyDescent="0.25">
      <c r="A29" s="42" t="s">
        <v>64</v>
      </c>
      <c r="B29" s="148" t="s">
        <v>144</v>
      </c>
      <c r="C29" s="617">
        <v>132000</v>
      </c>
      <c r="D29" s="617">
        <v>132000</v>
      </c>
      <c r="E29" s="617">
        <v>124000</v>
      </c>
      <c r="F29" s="617">
        <v>100000</v>
      </c>
      <c r="G29" s="618">
        <f t="shared" si="2"/>
        <v>0.75757575757575757</v>
      </c>
      <c r="H29" s="38"/>
    </row>
    <row r="30" spans="1:9" ht="15" customHeight="1" x14ac:dyDescent="0.25">
      <c r="A30" s="42" t="s">
        <v>81</v>
      </c>
      <c r="B30" s="148" t="s">
        <v>593</v>
      </c>
      <c r="C30" s="45">
        <v>100000</v>
      </c>
      <c r="D30" s="45">
        <v>100000</v>
      </c>
      <c r="E30" s="45">
        <v>0</v>
      </c>
      <c r="F30" s="45">
        <v>100000</v>
      </c>
      <c r="G30" s="618">
        <f t="shared" si="2"/>
        <v>1</v>
      </c>
      <c r="H30" s="38"/>
    </row>
    <row r="31" spans="1:9" ht="15" customHeight="1" x14ac:dyDescent="0.25">
      <c r="A31" s="42" t="s">
        <v>82</v>
      </c>
      <c r="B31" s="149" t="s">
        <v>594</v>
      </c>
      <c r="C31" s="567">
        <v>100000</v>
      </c>
      <c r="D31" s="567">
        <v>100000</v>
      </c>
      <c r="E31" s="567">
        <v>100000</v>
      </c>
      <c r="F31" s="567">
        <v>100000</v>
      </c>
      <c r="G31" s="618">
        <f t="shared" si="2"/>
        <v>1</v>
      </c>
      <c r="H31" s="38"/>
    </row>
    <row r="32" spans="1:9" ht="15" customHeight="1" x14ac:dyDescent="0.25">
      <c r="A32" s="42" t="s">
        <v>83</v>
      </c>
      <c r="B32" s="149" t="s">
        <v>595</v>
      </c>
      <c r="C32" s="567">
        <v>25000</v>
      </c>
      <c r="D32" s="567">
        <v>25000</v>
      </c>
      <c r="E32" s="567">
        <v>0</v>
      </c>
      <c r="F32" s="567">
        <v>25000</v>
      </c>
      <c r="G32" s="618">
        <f t="shared" si="2"/>
        <v>1</v>
      </c>
      <c r="H32" s="38"/>
    </row>
    <row r="33" spans="1:9" ht="15" customHeight="1" thickBot="1" x14ac:dyDescent="0.3">
      <c r="A33" s="475" t="s">
        <v>84</v>
      </c>
      <c r="B33" s="476" t="s">
        <v>580</v>
      </c>
      <c r="C33" s="501">
        <v>125000</v>
      </c>
      <c r="D33" s="501">
        <v>125000</v>
      </c>
      <c r="E33" s="501">
        <v>112810</v>
      </c>
      <c r="F33" s="501">
        <v>125000</v>
      </c>
      <c r="G33" s="690">
        <f t="shared" si="2"/>
        <v>1</v>
      </c>
      <c r="H33" s="38"/>
    </row>
    <row r="34" spans="1:9" ht="15" customHeight="1" thickTop="1" thickBot="1" x14ac:dyDescent="0.3">
      <c r="A34" s="836" t="s">
        <v>112</v>
      </c>
      <c r="B34" s="836"/>
      <c r="C34" s="150">
        <f>SUM(C22:C33)</f>
        <v>10136000</v>
      </c>
      <c r="D34" s="150">
        <f>SUM(D22:D33)</f>
        <v>11387510</v>
      </c>
      <c r="E34" s="150">
        <f>SUM(E22:E33)</f>
        <v>10792720</v>
      </c>
      <c r="F34" s="150">
        <f>SUM(F22:F33)</f>
        <v>7640000</v>
      </c>
      <c r="G34" s="151">
        <f t="shared" si="2"/>
        <v>0.75374901341752165</v>
      </c>
      <c r="H34" s="38"/>
      <c r="I34" s="183"/>
    </row>
    <row r="35" spans="1:9" ht="6" customHeight="1" thickTop="1" x14ac:dyDescent="0.25">
      <c r="A35" s="38"/>
      <c r="B35" s="124"/>
      <c r="C35" s="41"/>
      <c r="D35" s="41"/>
      <c r="E35" s="41"/>
      <c r="F35" s="41"/>
      <c r="G35" s="281"/>
      <c r="H35" s="38"/>
    </row>
    <row r="36" spans="1:9" ht="15" customHeight="1" thickBot="1" x14ac:dyDescent="0.3">
      <c r="A36" s="837" t="s">
        <v>145</v>
      </c>
      <c r="B36" s="837"/>
      <c r="C36" s="379"/>
      <c r="D36" s="379"/>
      <c r="E36" s="379"/>
      <c r="F36" s="379"/>
      <c r="G36" s="548"/>
      <c r="H36" s="38"/>
    </row>
    <row r="37" spans="1:9" ht="15" customHeight="1" thickTop="1" thickBot="1" x14ac:dyDescent="0.3">
      <c r="A37" s="518" t="s">
        <v>13</v>
      </c>
      <c r="B37" s="152" t="s">
        <v>146</v>
      </c>
      <c r="C37" s="153">
        <v>0</v>
      </c>
      <c r="D37" s="153">
        <v>9225100</v>
      </c>
      <c r="E37" s="153">
        <v>9225100</v>
      </c>
      <c r="F37" s="153">
        <v>0</v>
      </c>
      <c r="G37" s="283"/>
      <c r="H37" s="38"/>
    </row>
    <row r="38" spans="1:9" ht="15" customHeight="1" thickTop="1" thickBot="1" x14ac:dyDescent="0.3">
      <c r="A38" s="836" t="s">
        <v>112</v>
      </c>
      <c r="B38" s="836"/>
      <c r="C38" s="150">
        <f>SUM(C37)</f>
        <v>0</v>
      </c>
      <c r="D38" s="150">
        <f t="shared" ref="D38:F38" si="3">SUM(D37)</f>
        <v>9225100</v>
      </c>
      <c r="E38" s="150">
        <f t="shared" si="3"/>
        <v>9225100</v>
      </c>
      <c r="F38" s="150">
        <f t="shared" si="3"/>
        <v>0</v>
      </c>
      <c r="G38" s="151">
        <f>SUM(G37)</f>
        <v>0</v>
      </c>
    </row>
    <row r="40" spans="1:9" ht="14.85" customHeight="1" x14ac:dyDescent="0.25">
      <c r="A40"/>
      <c r="B40"/>
    </row>
    <row r="41" spans="1:9" ht="14.85" customHeight="1" x14ac:dyDescent="0.25">
      <c r="A41"/>
      <c r="B41"/>
    </row>
    <row r="42" spans="1:9" ht="14.85" customHeight="1" x14ac:dyDescent="0.25">
      <c r="A42"/>
      <c r="B42"/>
    </row>
    <row r="43" spans="1:9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9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537</v>
      </c>
    </row>
    <row r="2" spans="1:9" s="38" customFormat="1" ht="15" customHeight="1" x14ac:dyDescent="0.25">
      <c r="A2" s="3"/>
      <c r="B2" s="3"/>
      <c r="C2" s="3"/>
      <c r="D2" s="3"/>
      <c r="E2" s="3"/>
      <c r="G2" s="688" t="str">
        <f>'2.sz. melléklet'!G2</f>
        <v>az 1/2020. (II…...) önkormányzati rendelethez</v>
      </c>
    </row>
    <row r="3" spans="1:9" s="38" customFormat="1" ht="15" customHeight="1" x14ac:dyDescent="0.25">
      <c r="A3" s="41"/>
      <c r="B3" s="41"/>
    </row>
    <row r="4" spans="1:9" ht="15" customHeight="1" thickBot="1" x14ac:dyDescent="0.3">
      <c r="G4" s="6" t="s">
        <v>300</v>
      </c>
    </row>
    <row r="5" spans="1:9" ht="41.4" thickTop="1" x14ac:dyDescent="0.25">
      <c r="A5" s="136" t="s">
        <v>62</v>
      </c>
      <c r="B5" s="687" t="s">
        <v>130</v>
      </c>
      <c r="C5" s="9" t="s">
        <v>637</v>
      </c>
      <c r="D5" s="9" t="s">
        <v>675</v>
      </c>
      <c r="E5" s="9" t="s">
        <v>676</v>
      </c>
      <c r="F5" s="9" t="s">
        <v>672</v>
      </c>
      <c r="G5" s="481" t="s">
        <v>678</v>
      </c>
      <c r="H5" s="145"/>
    </row>
    <row r="6" spans="1:9" ht="15" customHeight="1" thickBot="1" x14ac:dyDescent="0.3">
      <c r="A6" s="138" t="s">
        <v>3</v>
      </c>
      <c r="B6" s="14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5"/>
    </row>
    <row r="7" spans="1:9" ht="6" customHeight="1" thickTop="1" x14ac:dyDescent="0.25">
      <c r="A7" s="38"/>
      <c r="B7" s="146"/>
      <c r="C7" s="145"/>
      <c r="D7" s="614"/>
      <c r="E7" s="614"/>
      <c r="F7" s="145"/>
      <c r="G7" s="145"/>
      <c r="H7" s="145"/>
    </row>
    <row r="8" spans="1:9" ht="15" customHeight="1" thickBot="1" x14ac:dyDescent="0.3">
      <c r="A8" s="663" t="s">
        <v>660</v>
      </c>
      <c r="B8" s="663"/>
      <c r="C8" s="61"/>
      <c r="D8" s="615"/>
      <c r="E8" s="615"/>
      <c r="F8" s="61"/>
      <c r="G8" s="61"/>
      <c r="H8" s="38"/>
    </row>
    <row r="9" spans="1:9" ht="15" customHeight="1" thickTop="1" thickBot="1" x14ac:dyDescent="0.3">
      <c r="A9" s="361" t="s">
        <v>13</v>
      </c>
      <c r="B9" s="152" t="s">
        <v>753</v>
      </c>
      <c r="C9" s="88">
        <v>0</v>
      </c>
      <c r="D9" s="735">
        <v>3748490</v>
      </c>
      <c r="E9" s="735">
        <v>3748490</v>
      </c>
      <c r="F9" s="735">
        <v>0</v>
      </c>
      <c r="G9" s="736"/>
      <c r="H9" s="38"/>
    </row>
    <row r="10" spans="1:9" ht="15" customHeight="1" thickTop="1" thickBot="1" x14ac:dyDescent="0.3">
      <c r="A10" s="836" t="s">
        <v>112</v>
      </c>
      <c r="B10" s="836"/>
      <c r="C10" s="150">
        <f>SUM(C9)</f>
        <v>0</v>
      </c>
      <c r="D10" s="150">
        <f t="shared" ref="D10:F10" si="0">SUM(D9)</f>
        <v>3748490</v>
      </c>
      <c r="E10" s="150">
        <f t="shared" si="0"/>
        <v>3748490</v>
      </c>
      <c r="F10" s="150">
        <f t="shared" si="0"/>
        <v>0</v>
      </c>
      <c r="G10" s="151"/>
      <c r="H10" s="38"/>
      <c r="I10" s="183"/>
    </row>
    <row r="11" spans="1:9" ht="6" customHeight="1" thickTop="1" x14ac:dyDescent="0.25">
      <c r="A11" s="38"/>
      <c r="B11" s="124"/>
      <c r="C11" s="41"/>
      <c r="D11" s="616"/>
      <c r="E11" s="616"/>
      <c r="F11" s="41"/>
      <c r="G11" s="281"/>
      <c r="H11" s="38"/>
    </row>
    <row r="13" spans="1:9" ht="14.85" customHeight="1" x14ac:dyDescent="0.25">
      <c r="A13"/>
      <c r="B13"/>
    </row>
    <row r="14" spans="1:9" ht="14.85" customHeight="1" x14ac:dyDescent="0.25">
      <c r="A14"/>
      <c r="B14"/>
    </row>
    <row r="15" spans="1:9" ht="14.85" customHeight="1" x14ac:dyDescent="0.25">
      <c r="A15"/>
      <c r="B15"/>
    </row>
    <row r="16" spans="1:9" ht="14.85" customHeight="1" x14ac:dyDescent="0.25">
      <c r="A16"/>
      <c r="B16"/>
    </row>
  </sheetData>
  <sheetProtection selectLockedCells="1" selectUnlockedCells="1"/>
  <mergeCells count="1">
    <mergeCell ref="A10:B10"/>
  </mergeCells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8" customFormat="1" ht="15" customHeight="1" x14ac:dyDescent="0.25">
      <c r="C1" s="3"/>
      <c r="D1" s="3"/>
      <c r="E1" s="688" t="s">
        <v>582</v>
      </c>
    </row>
    <row r="2" spans="1:6" s="38" customFormat="1" ht="15" customHeight="1" x14ac:dyDescent="0.25">
      <c r="B2" s="3"/>
      <c r="C2" s="3"/>
      <c r="D2" s="3"/>
      <c r="E2" s="2" t="str">
        <f>'1.sz melléklet'!C2</f>
        <v>az  1/2020. (II…...) önkormányzati rendelethez</v>
      </c>
    </row>
    <row r="3" spans="1:6" s="38" customFormat="1" ht="15" customHeight="1" x14ac:dyDescent="0.25">
      <c r="B3" s="41"/>
      <c r="C3" s="41"/>
      <c r="D3" s="41"/>
      <c r="E3" s="41"/>
    </row>
    <row r="4" spans="1:6" s="38" customFormat="1" ht="15" customHeight="1" x14ac:dyDescent="0.25">
      <c r="A4" s="774" t="s">
        <v>147</v>
      </c>
      <c r="B4" s="774"/>
      <c r="C4" s="774"/>
      <c r="D4" s="774"/>
      <c r="E4" s="774"/>
      <c r="F4" s="55"/>
    </row>
    <row r="5" spans="1:6" s="38" customFormat="1" ht="15" customHeight="1" x14ac:dyDescent="0.25">
      <c r="A5" s="774" t="s">
        <v>148</v>
      </c>
      <c r="B5" s="774"/>
      <c r="C5" s="774"/>
      <c r="D5" s="774"/>
      <c r="E5" s="774"/>
      <c r="F5" s="55"/>
    </row>
    <row r="6" spans="1:6" ht="15" customHeight="1" x14ac:dyDescent="0.25"/>
    <row r="7" spans="1:6" s="38" customFormat="1" ht="15" customHeight="1" x14ac:dyDescent="0.2">
      <c r="B7" s="41" t="s">
        <v>149</v>
      </c>
      <c r="C7" s="6"/>
      <c r="D7" s="6" t="s">
        <v>300</v>
      </c>
    </row>
    <row r="8" spans="1:6" s="38" customFormat="1" ht="9" customHeight="1" thickBot="1" x14ac:dyDescent="0.3">
      <c r="B8" s="41"/>
      <c r="C8" s="41"/>
      <c r="D8" s="41"/>
      <c r="E8" s="41"/>
    </row>
    <row r="9" spans="1:6" s="38" customFormat="1" ht="24.6" thickTop="1" x14ac:dyDescent="0.25">
      <c r="B9" s="136" t="s">
        <v>129</v>
      </c>
      <c r="C9" s="9" t="s">
        <v>2</v>
      </c>
      <c r="D9" s="10" t="s">
        <v>672</v>
      </c>
    </row>
    <row r="10" spans="1:6" s="38" customFormat="1" ht="15" customHeight="1" thickBot="1" x14ac:dyDescent="0.3">
      <c r="B10" s="447" t="s">
        <v>3</v>
      </c>
      <c r="C10" s="448" t="s">
        <v>4</v>
      </c>
      <c r="D10" s="14" t="s">
        <v>5</v>
      </c>
    </row>
    <row r="11" spans="1:6" s="38" customFormat="1" ht="15" customHeight="1" thickTop="1" thickBot="1" x14ac:dyDescent="0.3">
      <c r="B11" s="449"/>
      <c r="C11" s="450" t="s">
        <v>150</v>
      </c>
      <c r="D11" s="488">
        <v>0</v>
      </c>
    </row>
    <row r="12" spans="1:6" s="38" customFormat="1" ht="15" customHeight="1" thickTop="1" thickBot="1" x14ac:dyDescent="0.3">
      <c r="B12" s="451"/>
      <c r="C12" s="452" t="s">
        <v>112</v>
      </c>
      <c r="D12" s="14">
        <v>0</v>
      </c>
    </row>
    <row r="13" spans="1:6" s="38" customFormat="1" ht="15" customHeight="1" thickTop="1" x14ac:dyDescent="0.25">
      <c r="B13" s="154"/>
      <c r="C13" s="41"/>
      <c r="D13" s="41"/>
    </row>
    <row r="14" spans="1:6" s="38" customFormat="1" ht="15" customHeight="1" x14ac:dyDescent="0.25">
      <c r="B14" s="41"/>
      <c r="C14" s="41"/>
      <c r="D14" s="41"/>
    </row>
    <row r="15" spans="1:6" s="38" customFormat="1" ht="15" customHeight="1" x14ac:dyDescent="0.25">
      <c r="B15" s="41" t="s">
        <v>151</v>
      </c>
      <c r="C15" s="41"/>
      <c r="D15" s="41"/>
    </row>
    <row r="16" spans="1:6" s="38" customFormat="1" ht="8.25" customHeight="1" thickBot="1" x14ac:dyDescent="0.3">
      <c r="C16" s="41"/>
      <c r="D16" s="41"/>
    </row>
    <row r="17" spans="2:4" s="38" customFormat="1" ht="24.6" thickTop="1" x14ac:dyDescent="0.25">
      <c r="B17" s="136" t="s">
        <v>129</v>
      </c>
      <c r="C17" s="9" t="s">
        <v>2</v>
      </c>
      <c r="D17" s="10" t="s">
        <v>672</v>
      </c>
    </row>
    <row r="18" spans="2:4" s="38" customFormat="1" ht="15" customHeight="1" thickBot="1" x14ac:dyDescent="0.3">
      <c r="B18" s="453" t="s">
        <v>3</v>
      </c>
      <c r="C18" s="448" t="s">
        <v>4</v>
      </c>
      <c r="D18" s="14" t="s">
        <v>5</v>
      </c>
    </row>
    <row r="19" spans="2:4" s="38" customFormat="1" ht="15" customHeight="1" thickTop="1" x14ac:dyDescent="0.25">
      <c r="B19" s="454"/>
      <c r="C19" s="423" t="s">
        <v>18</v>
      </c>
      <c r="D19" s="489">
        <f>'8.sz. melléklet'!G67+'8.sz. melléklet'!G68</f>
        <v>105500000</v>
      </c>
    </row>
    <row r="20" spans="2:4" s="38" customFormat="1" ht="24" x14ac:dyDescent="0.25">
      <c r="B20" s="455"/>
      <c r="C20" s="456" t="s">
        <v>152</v>
      </c>
      <c r="D20" s="490">
        <f>'8.sz. melléklet'!G84</f>
        <v>0</v>
      </c>
    </row>
    <row r="21" spans="2:4" s="38" customFormat="1" ht="15" customHeight="1" x14ac:dyDescent="0.25">
      <c r="B21" s="455"/>
      <c r="C21" s="456" t="s">
        <v>153</v>
      </c>
      <c r="D21" s="490">
        <v>0</v>
      </c>
    </row>
    <row r="22" spans="2:4" s="38" customFormat="1" ht="15" customHeight="1" x14ac:dyDescent="0.25">
      <c r="B22" s="455"/>
      <c r="C22" s="456" t="s">
        <v>154</v>
      </c>
      <c r="D22" s="490">
        <v>0</v>
      </c>
    </row>
    <row r="23" spans="2:4" s="38" customFormat="1" ht="15" customHeight="1" thickBot="1" x14ac:dyDescent="0.3">
      <c r="B23" s="457"/>
      <c r="C23" s="458" t="s">
        <v>155</v>
      </c>
      <c r="D23" s="491">
        <f>'8.sz. melléklet'!G72</f>
        <v>500000</v>
      </c>
    </row>
    <row r="24" spans="2:4" s="38" customFormat="1" ht="15" customHeight="1" thickTop="1" thickBot="1" x14ac:dyDescent="0.3">
      <c r="B24" s="459"/>
      <c r="C24" s="452" t="s">
        <v>112</v>
      </c>
      <c r="D24" s="492">
        <f>SUM(D19:D23)</f>
        <v>106000000</v>
      </c>
    </row>
    <row r="25" spans="2:4" s="38" customFormat="1" ht="15" customHeight="1" thickTop="1" x14ac:dyDescent="0.25">
      <c r="B25" s="124"/>
      <c r="C25" s="41"/>
      <c r="D25" s="41"/>
    </row>
    <row r="26" spans="2:4" s="38" customFormat="1" ht="15" customHeight="1" x14ac:dyDescent="0.25">
      <c r="B26" s="41" t="s">
        <v>156</v>
      </c>
      <c r="C26" s="41"/>
      <c r="D26" s="41"/>
    </row>
    <row r="27" spans="2:4" s="38" customFormat="1" ht="9" customHeight="1" thickBot="1" x14ac:dyDescent="0.3">
      <c r="C27" s="41"/>
      <c r="D27" s="41"/>
    </row>
    <row r="28" spans="2:4" s="38" customFormat="1" ht="24.6" thickTop="1" x14ac:dyDescent="0.25">
      <c r="B28" s="136" t="s">
        <v>129</v>
      </c>
      <c r="C28" s="9" t="s">
        <v>2</v>
      </c>
      <c r="D28" s="10" t="s">
        <v>672</v>
      </c>
    </row>
    <row r="29" spans="2:4" s="38" customFormat="1" ht="15" customHeight="1" thickBot="1" x14ac:dyDescent="0.3">
      <c r="B29" s="447" t="s">
        <v>3</v>
      </c>
      <c r="C29" s="448" t="s">
        <v>4</v>
      </c>
      <c r="D29" s="14" t="s">
        <v>5</v>
      </c>
    </row>
    <row r="30" spans="2:4" s="38" customFormat="1" ht="15" customHeight="1" thickTop="1" x14ac:dyDescent="0.25">
      <c r="B30" s="460"/>
      <c r="C30" s="423" t="s">
        <v>157</v>
      </c>
      <c r="D30" s="489">
        <f>D24*0.5</f>
        <v>53000000</v>
      </c>
    </row>
    <row r="31" spans="2:4" s="38" customFormat="1" ht="24.6" thickBot="1" x14ac:dyDescent="0.3">
      <c r="B31" s="461"/>
      <c r="C31" s="458" t="s">
        <v>158</v>
      </c>
      <c r="D31" s="491">
        <v>0</v>
      </c>
    </row>
    <row r="32" spans="2:4" s="38" customFormat="1" ht="25.2" thickTop="1" thickBot="1" x14ac:dyDescent="0.3">
      <c r="B32" s="451"/>
      <c r="C32" s="452" t="s">
        <v>159</v>
      </c>
      <c r="D32" s="492">
        <f>SUM(D30:D31)</f>
        <v>53000000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I1"/>
    </sheetView>
  </sheetViews>
  <sheetFormatPr defaultColWidth="9.109375" defaultRowHeight="13.2" x14ac:dyDescent="0.25"/>
  <cols>
    <col min="1" max="16384" width="9.109375" style="187"/>
  </cols>
  <sheetData>
    <row r="1" spans="1:9" s="233" customFormat="1" ht="15" customHeight="1" x14ac:dyDescent="0.25">
      <c r="A1" s="741" t="s">
        <v>538</v>
      </c>
      <c r="B1" s="741"/>
      <c r="C1" s="741"/>
      <c r="D1" s="741"/>
      <c r="E1" s="741"/>
      <c r="F1" s="741"/>
      <c r="G1" s="741"/>
      <c r="H1" s="741"/>
      <c r="I1" s="741"/>
    </row>
    <row r="2" spans="1:9" s="233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186" t="str">
        <f>'2.sz. melléklet'!G2</f>
        <v>az 1/2020. (II…...) önkormányzati rendelethez</v>
      </c>
    </row>
    <row r="3" spans="1:9" s="233" customFormat="1" ht="15" customHeight="1" x14ac:dyDescent="0.25">
      <c r="A3" s="232"/>
      <c r="B3" s="232"/>
      <c r="C3" s="232"/>
      <c r="D3" s="232"/>
      <c r="E3" s="232"/>
      <c r="F3" s="232"/>
      <c r="G3" s="232"/>
      <c r="H3" s="232"/>
      <c r="I3" s="232"/>
    </row>
    <row r="4" spans="1:9" s="233" customFormat="1" ht="15" customHeight="1" x14ac:dyDescent="0.25">
      <c r="A4" s="232"/>
      <c r="B4" s="232"/>
      <c r="C4" s="232"/>
      <c r="D4" s="232"/>
      <c r="E4" s="232"/>
      <c r="F4" s="232"/>
      <c r="G4" s="232"/>
      <c r="H4" s="232"/>
      <c r="I4" s="232"/>
    </row>
    <row r="5" spans="1:9" s="233" customFormat="1" ht="15" customHeight="1" x14ac:dyDescent="0.25">
      <c r="A5" s="192"/>
    </row>
    <row r="6" spans="1:9" s="233" customFormat="1" ht="15" customHeight="1" x14ac:dyDescent="0.25">
      <c r="A6" s="192"/>
    </row>
    <row r="7" spans="1:9" s="233" customFormat="1" ht="15" customHeight="1" x14ac:dyDescent="0.25">
      <c r="A7" s="192"/>
    </row>
    <row r="8" spans="1:9" s="233" customFormat="1" ht="15" customHeight="1" x14ac:dyDescent="0.25">
      <c r="A8" s="838" t="s">
        <v>275</v>
      </c>
      <c r="B8" s="838"/>
      <c r="C8" s="838"/>
      <c r="D8" s="838"/>
      <c r="E8" s="838"/>
      <c r="F8" s="838"/>
      <c r="G8" s="838"/>
      <c r="H8" s="838"/>
      <c r="I8" s="838"/>
    </row>
    <row r="9" spans="1:9" s="233" customFormat="1" ht="15" customHeight="1" x14ac:dyDescent="0.25">
      <c r="A9" s="696"/>
      <c r="B9" s="702"/>
      <c r="C9" s="702"/>
      <c r="D9" s="702"/>
      <c r="E9" s="702"/>
      <c r="F9" s="702"/>
      <c r="G9" s="702"/>
      <c r="H9" s="702"/>
      <c r="I9" s="702"/>
    </row>
    <row r="10" spans="1:9" s="233" customFormat="1" ht="15" customHeight="1" x14ac:dyDescent="0.25">
      <c r="A10" s="696"/>
      <c r="B10" s="702"/>
      <c r="C10" s="702"/>
      <c r="D10" s="702"/>
      <c r="E10" s="702"/>
      <c r="F10" s="702"/>
      <c r="G10" s="702"/>
      <c r="H10" s="702"/>
      <c r="I10" s="702"/>
    </row>
    <row r="11" spans="1:9" s="233" customFormat="1" ht="15" customHeight="1" x14ac:dyDescent="0.25">
      <c r="A11" s="696"/>
      <c r="B11" s="702"/>
      <c r="C11" s="702"/>
      <c r="D11" s="702"/>
      <c r="E11" s="702"/>
      <c r="F11" s="702"/>
      <c r="G11" s="702"/>
      <c r="H11" s="702"/>
      <c r="I11" s="702"/>
    </row>
    <row r="12" spans="1:9" s="233" customFormat="1" ht="15" customHeight="1" x14ac:dyDescent="0.25">
      <c r="A12" s="696"/>
      <c r="B12" s="702"/>
      <c r="C12" s="702"/>
      <c r="D12" s="702"/>
      <c r="E12" s="702"/>
      <c r="F12" s="702"/>
      <c r="G12" s="702"/>
      <c r="H12" s="702"/>
      <c r="I12" s="702"/>
    </row>
    <row r="13" spans="1:9" s="233" customFormat="1" ht="15" customHeight="1" x14ac:dyDescent="0.25">
      <c r="A13" s="838" t="s">
        <v>276</v>
      </c>
      <c r="B13" s="838"/>
      <c r="C13" s="838"/>
      <c r="D13" s="838"/>
      <c r="E13" s="838"/>
      <c r="F13" s="838"/>
      <c r="G13" s="838"/>
      <c r="H13" s="838"/>
      <c r="I13" s="838"/>
    </row>
    <row r="14" spans="1:9" s="233" customFormat="1" ht="15" customHeight="1" x14ac:dyDescent="0.25">
      <c r="A14" s="702"/>
      <c r="B14" s="702"/>
      <c r="C14" s="702"/>
      <c r="D14" s="702"/>
      <c r="E14" s="702"/>
      <c r="F14" s="702"/>
      <c r="G14" s="702"/>
      <c r="H14" s="702"/>
      <c r="I14" s="702"/>
    </row>
    <row r="15" spans="1:9" s="233" customFormat="1" ht="15" customHeight="1" x14ac:dyDescent="0.25">
      <c r="A15" s="702"/>
      <c r="B15" s="702"/>
      <c r="C15" s="702"/>
      <c r="D15" s="702"/>
      <c r="E15" s="702"/>
      <c r="F15" s="702"/>
      <c r="G15" s="702"/>
      <c r="H15" s="702"/>
      <c r="I15" s="702"/>
    </row>
    <row r="16" spans="1:9" x14ac:dyDescent="0.25">
      <c r="A16" s="703"/>
      <c r="B16" s="703"/>
      <c r="C16" s="703"/>
      <c r="D16" s="703"/>
      <c r="E16" s="703"/>
      <c r="F16" s="703"/>
      <c r="G16" s="703"/>
      <c r="H16" s="703"/>
      <c r="I16" s="703"/>
    </row>
    <row r="17" spans="1:9" x14ac:dyDescent="0.25">
      <c r="A17" s="703"/>
      <c r="B17" s="703"/>
      <c r="C17" s="703"/>
      <c r="D17" s="703"/>
      <c r="E17" s="703"/>
      <c r="F17" s="703"/>
      <c r="G17" s="703"/>
      <c r="H17" s="703"/>
      <c r="I17" s="703"/>
    </row>
    <row r="18" spans="1:9" x14ac:dyDescent="0.25">
      <c r="A18" s="703"/>
      <c r="B18" s="703"/>
      <c r="C18" s="703"/>
      <c r="D18" s="703"/>
      <c r="E18" s="703"/>
      <c r="F18" s="703"/>
      <c r="G18" s="703"/>
      <c r="H18" s="703"/>
      <c r="I18" s="703"/>
    </row>
    <row r="19" spans="1:9" x14ac:dyDescent="0.25">
      <c r="A19" s="703"/>
      <c r="B19" s="703"/>
      <c r="C19" s="703"/>
      <c r="D19" s="703"/>
      <c r="E19" s="703"/>
      <c r="F19" s="703"/>
      <c r="G19" s="703"/>
      <c r="H19" s="703"/>
      <c r="I19" s="703"/>
    </row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sqref="A1:I1"/>
    </sheetView>
  </sheetViews>
  <sheetFormatPr defaultColWidth="9.109375" defaultRowHeight="13.2" x14ac:dyDescent="0.25"/>
  <cols>
    <col min="1" max="9" width="9.109375" style="188"/>
    <col min="10" max="16384" width="9.109375" style="187"/>
  </cols>
  <sheetData>
    <row r="1" spans="1:9" s="190" customFormat="1" ht="15" customHeight="1" x14ac:dyDescent="0.25">
      <c r="A1" s="741" t="s">
        <v>539</v>
      </c>
      <c r="B1" s="741"/>
      <c r="C1" s="741"/>
      <c r="D1" s="741"/>
      <c r="E1" s="741"/>
      <c r="F1" s="741"/>
      <c r="G1" s="741"/>
      <c r="H1" s="741"/>
      <c r="I1" s="741"/>
    </row>
    <row r="2" spans="1:9" s="190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186" t="str">
        <f>'2.sz. melléklet'!G2</f>
        <v>az 1/2020. (II…...) önkormányzati rendelethez</v>
      </c>
    </row>
    <row r="3" spans="1:9" s="190" customFormat="1" ht="1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</row>
    <row r="4" spans="1:9" s="190" customFormat="1" ht="15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</row>
    <row r="5" spans="1:9" s="190" customFormat="1" ht="15" customHeight="1" x14ac:dyDescent="0.25">
      <c r="A5" s="838" t="s">
        <v>277</v>
      </c>
      <c r="B5" s="838"/>
      <c r="C5" s="838"/>
      <c r="D5" s="838"/>
      <c r="E5" s="838"/>
      <c r="F5" s="838"/>
      <c r="G5" s="838"/>
      <c r="H5" s="838"/>
      <c r="I5" s="838"/>
    </row>
    <row r="6" spans="1:9" s="190" customFormat="1" ht="15" customHeight="1" x14ac:dyDescent="0.25">
      <c r="A6" s="696"/>
      <c r="B6" s="696"/>
      <c r="C6" s="696"/>
      <c r="D6" s="696"/>
      <c r="E6" s="696"/>
      <c r="F6" s="696"/>
      <c r="G6" s="696"/>
      <c r="H6" s="696"/>
      <c r="I6" s="696"/>
    </row>
    <row r="7" spans="1:9" s="190" customFormat="1" ht="15" customHeight="1" x14ac:dyDescent="0.25">
      <c r="A7" s="696"/>
      <c r="B7" s="696"/>
      <c r="C7" s="696"/>
      <c r="D7" s="696"/>
      <c r="E7" s="696"/>
      <c r="F7" s="696"/>
      <c r="G7" s="696"/>
      <c r="H7" s="696"/>
      <c r="I7" s="696"/>
    </row>
    <row r="8" spans="1:9" s="190" customFormat="1" ht="15" customHeight="1" x14ac:dyDescent="0.25">
      <c r="A8" s="696" t="s">
        <v>671</v>
      </c>
      <c r="B8" s="696"/>
      <c r="C8" s="696"/>
      <c r="D8" s="696"/>
      <c r="E8" s="696"/>
      <c r="F8" s="696"/>
      <c r="G8" s="696"/>
      <c r="H8" s="696"/>
      <c r="I8" s="696"/>
    </row>
    <row r="9" spans="1:9" s="190" customFormat="1" ht="15" customHeight="1" x14ac:dyDescent="0.25">
      <c r="A9" s="696"/>
      <c r="B9" s="696"/>
      <c r="C9" s="696"/>
      <c r="D9" s="696"/>
      <c r="E9" s="696"/>
      <c r="F9" s="696"/>
      <c r="G9" s="696"/>
      <c r="H9" s="696"/>
      <c r="I9" s="696"/>
    </row>
    <row r="10" spans="1:9" s="190" customFormat="1" ht="15" customHeight="1" x14ac:dyDescent="0.25">
      <c r="A10" s="696"/>
      <c r="B10" s="696"/>
      <c r="C10" s="696"/>
      <c r="D10" s="696"/>
      <c r="E10" s="696"/>
      <c r="F10" s="696"/>
      <c r="G10" s="696"/>
      <c r="H10" s="696"/>
      <c r="I10" s="696"/>
    </row>
    <row r="11" spans="1:9" s="190" customFormat="1" ht="15" customHeight="1" x14ac:dyDescent="0.25">
      <c r="A11" s="696"/>
      <c r="B11" s="696"/>
      <c r="C11" s="696"/>
      <c r="D11" s="696"/>
      <c r="E11" s="696"/>
      <c r="F11" s="696"/>
      <c r="G11" s="696"/>
      <c r="H11" s="696"/>
      <c r="I11" s="696"/>
    </row>
    <row r="12" spans="1:9" s="190" customFormat="1" ht="15" customHeight="1" x14ac:dyDescent="0.25">
      <c r="A12" s="696" t="s">
        <v>278</v>
      </c>
      <c r="B12" s="696"/>
      <c r="C12" s="696"/>
      <c r="D12" s="696"/>
      <c r="E12" s="696"/>
      <c r="F12" s="701" t="s">
        <v>653</v>
      </c>
      <c r="G12" s="696"/>
      <c r="H12" s="696"/>
      <c r="I12" s="696"/>
    </row>
    <row r="13" spans="1:9" s="190" customFormat="1" ht="15" customHeight="1" x14ac:dyDescent="0.25">
      <c r="A13" s="696"/>
      <c r="B13" s="696"/>
      <c r="C13" s="696"/>
      <c r="D13" s="696"/>
      <c r="E13" s="696"/>
      <c r="F13" s="701"/>
      <c r="G13" s="696"/>
      <c r="H13" s="696"/>
      <c r="I13" s="696"/>
    </row>
    <row r="14" spans="1:9" s="190" customFormat="1" ht="15" customHeight="1" x14ac:dyDescent="0.25">
      <c r="A14" s="696" t="s">
        <v>279</v>
      </c>
      <c r="B14" s="696"/>
      <c r="C14" s="696"/>
      <c r="D14" s="696"/>
      <c r="E14" s="696"/>
      <c r="F14" s="701" t="s">
        <v>654</v>
      </c>
      <c r="G14" s="696"/>
      <c r="H14" s="696"/>
      <c r="I14" s="696"/>
    </row>
    <row r="15" spans="1:9" s="190" customFormat="1" ht="15" customHeight="1" x14ac:dyDescent="0.25">
      <c r="A15" s="696" t="s">
        <v>280</v>
      </c>
      <c r="B15" s="696"/>
      <c r="C15" s="696"/>
      <c r="D15" s="696"/>
      <c r="E15" s="696"/>
      <c r="F15" s="701"/>
      <c r="G15" s="696"/>
      <c r="H15" s="696"/>
      <c r="I15" s="696"/>
    </row>
    <row r="16" spans="1:9" s="190" customFormat="1" ht="15" customHeight="1" x14ac:dyDescent="0.25">
      <c r="A16" s="696" t="s">
        <v>281</v>
      </c>
      <c r="B16" s="696"/>
      <c r="C16" s="696"/>
      <c r="D16" s="696"/>
      <c r="E16" s="696"/>
      <c r="F16" s="701" t="s">
        <v>654</v>
      </c>
      <c r="G16" s="696"/>
      <c r="H16" s="696"/>
      <c r="I16" s="696"/>
    </row>
    <row r="17" spans="1:9" s="190" customFormat="1" ht="15" customHeight="1" x14ac:dyDescent="0.25">
      <c r="A17" s="696"/>
      <c r="B17" s="696"/>
      <c r="C17" s="696"/>
      <c r="D17" s="696"/>
      <c r="E17" s="696"/>
      <c r="F17" s="701"/>
      <c r="G17" s="696"/>
      <c r="H17" s="696"/>
      <c r="I17" s="696"/>
    </row>
    <row r="18" spans="1:9" s="190" customFormat="1" ht="15" customHeight="1" x14ac:dyDescent="0.25">
      <c r="A18" s="696" t="s">
        <v>282</v>
      </c>
      <c r="B18" s="696"/>
      <c r="C18" s="696"/>
      <c r="D18" s="696"/>
      <c r="E18" s="696"/>
      <c r="F18" s="701" t="s">
        <v>655</v>
      </c>
      <c r="G18" s="696"/>
      <c r="H18" s="696"/>
      <c r="I18" s="696"/>
    </row>
    <row r="19" spans="1:9" s="190" customFormat="1" ht="15" customHeight="1" x14ac:dyDescent="0.25">
      <c r="A19" s="696"/>
      <c r="B19" s="696"/>
      <c r="C19" s="696"/>
      <c r="D19" s="696"/>
      <c r="E19" s="696"/>
      <c r="F19" s="696"/>
      <c r="G19" s="696"/>
      <c r="H19" s="696"/>
      <c r="I19" s="696"/>
    </row>
    <row r="20" spans="1:9" s="190" customFormat="1" ht="15" customHeight="1" x14ac:dyDescent="0.25">
      <c r="A20" s="696"/>
      <c r="B20" s="696"/>
      <c r="C20" s="696"/>
      <c r="D20" s="696"/>
      <c r="E20" s="696"/>
      <c r="F20" s="696"/>
      <c r="G20" s="696"/>
      <c r="H20" s="696"/>
      <c r="I20" s="696"/>
    </row>
    <row r="21" spans="1:9" s="190" customFormat="1" ht="15" customHeight="1" x14ac:dyDescent="0.25">
      <c r="A21" s="696" t="s">
        <v>283</v>
      </c>
      <c r="B21" s="696"/>
      <c r="C21" s="696"/>
      <c r="D21" s="696"/>
      <c r="E21" s="696"/>
      <c r="F21" s="696"/>
      <c r="G21" s="696"/>
      <c r="H21" s="696"/>
      <c r="I21" s="696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7" width="9.6640625" style="1" customWidth="1"/>
    <col min="9" max="9" width="11.109375" bestFit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523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720" t="s">
        <v>691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49" t="s">
        <v>689</v>
      </c>
      <c r="B4" s="749"/>
      <c r="C4" s="749"/>
      <c r="D4" s="749"/>
      <c r="E4" s="749"/>
      <c r="F4" s="749"/>
      <c r="G4" s="749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424" t="s">
        <v>300</v>
      </c>
    </row>
    <row r="6" spans="1:8" ht="51" customHeight="1" thickTop="1" x14ac:dyDescent="0.25">
      <c r="A6" s="7" t="s">
        <v>1</v>
      </c>
      <c r="B6" s="8" t="s">
        <v>2</v>
      </c>
      <c r="C6" s="9" t="s">
        <v>637</v>
      </c>
      <c r="D6" s="9" t="s">
        <v>675</v>
      </c>
      <c r="E6" s="9" t="s">
        <v>676</v>
      </c>
      <c r="F6" s="9" t="s">
        <v>672</v>
      </c>
      <c r="G6" s="481" t="s">
        <v>678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5">
      <c r="A8" s="753" t="s">
        <v>10</v>
      </c>
      <c r="B8" s="754"/>
      <c r="C8" s="754"/>
      <c r="D8" s="754"/>
      <c r="E8" s="754"/>
      <c r="F8" s="754"/>
      <c r="G8" s="755"/>
      <c r="H8" s="15"/>
    </row>
    <row r="9" spans="1:8" ht="15" customHeight="1" x14ac:dyDescent="0.25">
      <c r="A9" s="24" t="s">
        <v>11</v>
      </c>
      <c r="B9" s="25" t="s">
        <v>613</v>
      </c>
      <c r="C9" s="26">
        <f>SUM(C10:C11)</f>
        <v>69237657</v>
      </c>
      <c r="D9" s="26">
        <f t="shared" ref="D9:F9" si="0">SUM(D10:D11)</f>
        <v>81113094</v>
      </c>
      <c r="E9" s="26">
        <f t="shared" si="0"/>
        <v>83033759</v>
      </c>
      <c r="F9" s="26">
        <f t="shared" si="0"/>
        <v>85404388</v>
      </c>
      <c r="G9" s="79">
        <f>F9/C9</f>
        <v>1.2334962172391246</v>
      </c>
      <c r="H9" s="15"/>
    </row>
    <row r="10" spans="1:8" ht="15" customHeight="1" x14ac:dyDescent="0.25">
      <c r="A10" s="17" t="s">
        <v>13</v>
      </c>
      <c r="B10" s="18" t="s">
        <v>401</v>
      </c>
      <c r="C10" s="19">
        <f>'8.sz. melléklet'!D61</f>
        <v>62551911</v>
      </c>
      <c r="D10" s="19">
        <f>'8.sz. melléklet'!E61</f>
        <v>73656638</v>
      </c>
      <c r="E10" s="19">
        <f>'8.sz. melléklet'!F61</f>
        <v>73656638</v>
      </c>
      <c r="F10" s="19">
        <f>'8.sz. melléklet'!G61</f>
        <v>68304478</v>
      </c>
      <c r="G10" s="119">
        <f>F10/C10</f>
        <v>1.0919646883370198</v>
      </c>
      <c r="H10" s="15"/>
    </row>
    <row r="11" spans="1:8" ht="24" x14ac:dyDescent="0.25">
      <c r="A11" s="17" t="s">
        <v>14</v>
      </c>
      <c r="B11" s="47" t="s">
        <v>615</v>
      </c>
      <c r="C11" s="19">
        <f>'8.sz. melléklet'!D62</f>
        <v>6685746</v>
      </c>
      <c r="D11" s="19">
        <f>'8.sz. melléklet'!E62</f>
        <v>7456456</v>
      </c>
      <c r="E11" s="19">
        <f>'8.sz. melléklet'!F62</f>
        <v>9377121</v>
      </c>
      <c r="F11" s="19">
        <f>'8.sz. melléklet'!G62</f>
        <v>17099910</v>
      </c>
      <c r="G11" s="119">
        <f>F11/C11</f>
        <v>2.5576667136322557</v>
      </c>
      <c r="H11" s="15"/>
    </row>
    <row r="12" spans="1:8" ht="24" x14ac:dyDescent="0.25">
      <c r="A12" s="24" t="s">
        <v>19</v>
      </c>
      <c r="B12" s="653" t="s">
        <v>614</v>
      </c>
      <c r="C12" s="26">
        <f>SUM(C13:C14)</f>
        <v>36925688</v>
      </c>
      <c r="D12" s="26">
        <f t="shared" ref="D12:F12" si="1">SUM(D13:D14)</f>
        <v>58289252</v>
      </c>
      <c r="E12" s="26">
        <f t="shared" si="1"/>
        <v>58289252</v>
      </c>
      <c r="F12" s="26">
        <f t="shared" si="1"/>
        <v>136908866</v>
      </c>
      <c r="G12" s="79">
        <f>F12/C12</f>
        <v>3.7076862589533879</v>
      </c>
      <c r="H12" s="15"/>
    </row>
    <row r="13" spans="1:8" ht="15" customHeight="1" x14ac:dyDescent="0.25">
      <c r="A13" s="17" t="s">
        <v>13</v>
      </c>
      <c r="B13" s="18" t="s">
        <v>589</v>
      </c>
      <c r="C13" s="19">
        <f>'8.sz. melléklet'!D64</f>
        <v>0</v>
      </c>
      <c r="D13" s="19">
        <f>'8.sz. melléklet'!E64</f>
        <v>0</v>
      </c>
      <c r="E13" s="19">
        <f>'8.sz. melléklet'!F64</f>
        <v>0</v>
      </c>
      <c r="F13" s="19">
        <f>'8.sz. melléklet'!G64</f>
        <v>0</v>
      </c>
      <c r="G13" s="79"/>
      <c r="H13" s="15"/>
    </row>
    <row r="14" spans="1:8" ht="24" x14ac:dyDescent="0.25">
      <c r="A14" s="17" t="s">
        <v>14</v>
      </c>
      <c r="B14" s="47" t="s">
        <v>616</v>
      </c>
      <c r="C14" s="19">
        <f>'8.sz. melléklet'!D65</f>
        <v>36925688</v>
      </c>
      <c r="D14" s="19">
        <f>'8.sz. melléklet'!E65</f>
        <v>58289252</v>
      </c>
      <c r="E14" s="19">
        <f>'8.sz. melléklet'!F65</f>
        <v>58289252</v>
      </c>
      <c r="F14" s="19">
        <f>'8.sz. melléklet'!G65</f>
        <v>136908866</v>
      </c>
      <c r="G14" s="119">
        <f t="shared" ref="G14:G23" si="2">F14/C14</f>
        <v>3.7076862589533879</v>
      </c>
      <c r="H14" s="15"/>
    </row>
    <row r="15" spans="1:8" ht="15" customHeight="1" x14ac:dyDescent="0.25">
      <c r="A15" s="24" t="s">
        <v>20</v>
      </c>
      <c r="B15" s="67" t="s">
        <v>15</v>
      </c>
      <c r="C15" s="68">
        <f>SUM(C16:C18)</f>
        <v>96000000</v>
      </c>
      <c r="D15" s="68">
        <f>SUM(D16:D18)</f>
        <v>96000000</v>
      </c>
      <c r="E15" s="68">
        <f t="shared" ref="E15:F15" si="3">SUM(E16:E18)</f>
        <v>96812590</v>
      </c>
      <c r="F15" s="68">
        <f t="shared" si="3"/>
        <v>106000000</v>
      </c>
      <c r="G15" s="79">
        <f t="shared" si="2"/>
        <v>1.1041666666666667</v>
      </c>
      <c r="H15" s="15"/>
    </row>
    <row r="16" spans="1:8" ht="15" customHeight="1" x14ac:dyDescent="0.25">
      <c r="A16" s="315" t="s">
        <v>13</v>
      </c>
      <c r="B16" s="316" t="s">
        <v>409</v>
      </c>
      <c r="C16" s="172">
        <f>'8.sz. melléklet'!D67</f>
        <v>54500000</v>
      </c>
      <c r="D16" s="172">
        <f>'8.sz. melléklet'!E67</f>
        <v>50000000</v>
      </c>
      <c r="E16" s="172">
        <f>'8.sz. melléklet'!F67</f>
        <v>50139046</v>
      </c>
      <c r="F16" s="172">
        <f>'8.sz. melléklet'!G67</f>
        <v>63000000</v>
      </c>
      <c r="G16" s="87">
        <f t="shared" si="2"/>
        <v>1.1559633027522935</v>
      </c>
      <c r="H16" s="15"/>
    </row>
    <row r="17" spans="1:8" ht="15" customHeight="1" x14ac:dyDescent="0.25">
      <c r="A17" s="315" t="s">
        <v>14</v>
      </c>
      <c r="B17" s="316" t="s">
        <v>410</v>
      </c>
      <c r="C17" s="172">
        <f>'8.sz. melléklet'!D68</f>
        <v>41000000</v>
      </c>
      <c r="D17" s="172">
        <f>'8.sz. melléklet'!E68</f>
        <v>45650000</v>
      </c>
      <c r="E17" s="172">
        <f>'8.sz. melléklet'!F68</f>
        <v>46314150</v>
      </c>
      <c r="F17" s="172">
        <f>'8.sz. melléklet'!G68</f>
        <v>42500000</v>
      </c>
      <c r="G17" s="87">
        <f t="shared" si="2"/>
        <v>1.0365853658536586</v>
      </c>
      <c r="H17" s="15"/>
    </row>
    <row r="18" spans="1:8" ht="15" customHeight="1" x14ac:dyDescent="0.25">
      <c r="A18" s="315" t="s">
        <v>42</v>
      </c>
      <c r="B18" s="316" t="s">
        <v>420</v>
      </c>
      <c r="C18" s="172">
        <f>'8.sz. melléklet'!D72</f>
        <v>500000</v>
      </c>
      <c r="D18" s="172">
        <f>'8.sz. melléklet'!E72</f>
        <v>350000</v>
      </c>
      <c r="E18" s="172">
        <f>'8.sz. melléklet'!F72</f>
        <v>359394</v>
      </c>
      <c r="F18" s="172">
        <f>'8.sz. melléklet'!G72</f>
        <v>500000</v>
      </c>
      <c r="G18" s="87">
        <f t="shared" si="2"/>
        <v>1</v>
      </c>
      <c r="H18" s="15"/>
    </row>
    <row r="19" spans="1:8" ht="15" customHeight="1" x14ac:dyDescent="0.25">
      <c r="A19" s="24" t="s">
        <v>21</v>
      </c>
      <c r="B19" s="16" t="s">
        <v>12</v>
      </c>
      <c r="C19" s="26">
        <f>'8.sz. melléklet'!D73+'9.sz. melléklet'!D35</f>
        <v>78494085</v>
      </c>
      <c r="D19" s="26">
        <f>'8.sz. melléklet'!E73+'9.sz. melléklet'!E35</f>
        <v>80069848</v>
      </c>
      <c r="E19" s="26">
        <f>'8.sz. melléklet'!F73+'9.sz. melléklet'!F35</f>
        <v>89958602</v>
      </c>
      <c r="F19" s="26">
        <f>'8.sz. melléklet'!G73+'9.sz. melléklet'!G35</f>
        <v>76522544</v>
      </c>
      <c r="G19" s="79">
        <f>F19/C19</f>
        <v>0.9748829354466646</v>
      </c>
      <c r="H19" s="15"/>
    </row>
    <row r="20" spans="1:8" ht="15" customHeight="1" x14ac:dyDescent="0.25">
      <c r="A20" s="24" t="s">
        <v>22</v>
      </c>
      <c r="B20" s="25" t="s">
        <v>504</v>
      </c>
      <c r="C20" s="26">
        <f>'8.sz. melléklet'!D83</f>
        <v>0</v>
      </c>
      <c r="D20" s="26">
        <f>'8.sz. melléklet'!E83</f>
        <v>6000000</v>
      </c>
      <c r="E20" s="26">
        <f>'8.sz. melléklet'!F83</f>
        <v>6205544</v>
      </c>
      <c r="F20" s="26">
        <f>'8.sz. melléklet'!G83</f>
        <v>0</v>
      </c>
      <c r="G20" s="79"/>
      <c r="H20" s="15"/>
    </row>
    <row r="21" spans="1:8" ht="15" customHeight="1" x14ac:dyDescent="0.25">
      <c r="A21" s="619" t="s">
        <v>617</v>
      </c>
      <c r="B21" s="25" t="s">
        <v>23</v>
      </c>
      <c r="C21" s="26">
        <f>'8.sz. melléklet'!D85</f>
        <v>0</v>
      </c>
      <c r="D21" s="26">
        <f>'8.sz. melléklet'!E85</f>
        <v>744600</v>
      </c>
      <c r="E21" s="26">
        <f>'8.sz. melléklet'!F85</f>
        <v>769600</v>
      </c>
      <c r="F21" s="26">
        <f>'8.sz. melléklet'!G85</f>
        <v>0</v>
      </c>
      <c r="G21" s="79"/>
      <c r="H21" s="15"/>
    </row>
    <row r="22" spans="1:8" ht="15" customHeight="1" x14ac:dyDescent="0.25">
      <c r="A22" s="619" t="s">
        <v>27</v>
      </c>
      <c r="B22" s="25" t="s">
        <v>24</v>
      </c>
      <c r="C22" s="26">
        <f>'8.sz. melléklet'!D87</f>
        <v>860000</v>
      </c>
      <c r="D22" s="26">
        <f>'8.sz. melléklet'!E87</f>
        <v>2500000</v>
      </c>
      <c r="E22" s="26">
        <f>'8.sz. melléklet'!F87</f>
        <v>2501571</v>
      </c>
      <c r="F22" s="26">
        <f>'8.sz. melléklet'!G87</f>
        <v>3813490</v>
      </c>
      <c r="G22" s="79">
        <f t="shared" si="2"/>
        <v>4.4342906976744185</v>
      </c>
      <c r="H22" s="15"/>
    </row>
    <row r="23" spans="1:8" ht="15" customHeight="1" x14ac:dyDescent="0.25">
      <c r="A23" s="750" t="s">
        <v>26</v>
      </c>
      <c r="B23" s="750"/>
      <c r="C23" s="28">
        <f>C19+C15+C9+C20+C12+C21+C22</f>
        <v>281517430</v>
      </c>
      <c r="D23" s="28">
        <f t="shared" ref="D23:F23" si="4">D19+D15+D9+D20+D12+D21+D22</f>
        <v>324716794</v>
      </c>
      <c r="E23" s="28">
        <f t="shared" si="4"/>
        <v>337570918</v>
      </c>
      <c r="F23" s="28">
        <f t="shared" si="4"/>
        <v>408649288</v>
      </c>
      <c r="G23" s="118">
        <f t="shared" si="2"/>
        <v>1.4515949793943488</v>
      </c>
      <c r="H23" s="15"/>
    </row>
    <row r="24" spans="1:8" ht="15" customHeight="1" x14ac:dyDescent="0.25">
      <c r="A24" s="751" t="s">
        <v>27</v>
      </c>
      <c r="B24" s="25" t="s">
        <v>28</v>
      </c>
      <c r="C24" s="752">
        <f>'8.sz. melléklet'!D91+'9.sz. melléklet'!D39</f>
        <v>224720570</v>
      </c>
      <c r="D24" s="752">
        <f>'8.sz. melléklet'!E91+'9.sz. melléklet'!E39</f>
        <v>224720565</v>
      </c>
      <c r="E24" s="752">
        <f>'8.sz. melléklet'!F91+'9.sz. melléklet'!F39</f>
        <v>224720565</v>
      </c>
      <c r="F24" s="752">
        <f>'8.sz. melléklet'!G91+'9.sz. melléklet'!G39</f>
        <v>126246712</v>
      </c>
      <c r="G24" s="757">
        <f>F24/C24</f>
        <v>0.56179419623223636</v>
      </c>
      <c r="H24" s="756"/>
    </row>
    <row r="25" spans="1:8" ht="15" customHeight="1" x14ac:dyDescent="0.25">
      <c r="A25" s="751"/>
      <c r="B25" s="25" t="s">
        <v>29</v>
      </c>
      <c r="C25" s="752"/>
      <c r="D25" s="752"/>
      <c r="E25" s="752"/>
      <c r="F25" s="752"/>
      <c r="G25" s="757" t="e">
        <f t="shared" ref="G25" si="5">E25/C25</f>
        <v>#DIV/0!</v>
      </c>
      <c r="H25" s="756"/>
    </row>
    <row r="26" spans="1:8" ht="15" customHeight="1" x14ac:dyDescent="0.25">
      <c r="A26" s="374" t="s">
        <v>459</v>
      </c>
      <c r="B26" s="25" t="s">
        <v>519</v>
      </c>
      <c r="C26" s="173">
        <v>0</v>
      </c>
      <c r="D26" s="173">
        <f>'8.sz. melléklet'!E92</f>
        <v>2732179</v>
      </c>
      <c r="E26" s="173">
        <f>'8.sz. melléklet'!F92</f>
        <v>2732179</v>
      </c>
      <c r="F26" s="173">
        <v>0</v>
      </c>
      <c r="G26" s="375"/>
      <c r="H26" s="353"/>
    </row>
    <row r="27" spans="1:8" ht="15" customHeight="1" x14ac:dyDescent="0.25">
      <c r="A27" s="340" t="s">
        <v>30</v>
      </c>
      <c r="B27" s="25" t="s">
        <v>631</v>
      </c>
      <c r="C27" s="170">
        <f t="shared" ref="C27:E27" si="6">SUM(C28:C30)</f>
        <v>0</v>
      </c>
      <c r="D27" s="170">
        <f t="shared" si="6"/>
        <v>0</v>
      </c>
      <c r="E27" s="170">
        <f t="shared" si="6"/>
        <v>0</v>
      </c>
      <c r="F27" s="170">
        <f>SUM(F28:F30)</f>
        <v>0</v>
      </c>
      <c r="G27" s="341"/>
      <c r="H27" s="756"/>
    </row>
    <row r="28" spans="1:8" ht="15" customHeight="1" x14ac:dyDescent="0.25">
      <c r="A28" s="42" t="s">
        <v>13</v>
      </c>
      <c r="B28" s="18" t="s">
        <v>632</v>
      </c>
      <c r="C28" s="522"/>
      <c r="D28" s="523"/>
      <c r="E28" s="523"/>
      <c r="F28" s="523"/>
      <c r="G28" s="339"/>
      <c r="H28" s="756"/>
    </row>
    <row r="29" spans="1:8" ht="15" customHeight="1" x14ac:dyDescent="0.25">
      <c r="A29" s="17" t="s">
        <v>14</v>
      </c>
      <c r="B29" s="18" t="s">
        <v>460</v>
      </c>
      <c r="C29" s="522"/>
      <c r="D29" s="523"/>
      <c r="E29" s="523"/>
      <c r="F29" s="523"/>
      <c r="G29" s="46"/>
      <c r="H29" s="15"/>
    </row>
    <row r="30" spans="1:8" ht="15" customHeight="1" x14ac:dyDescent="0.25">
      <c r="A30" s="17" t="s">
        <v>42</v>
      </c>
      <c r="B30" s="18" t="s">
        <v>461</v>
      </c>
      <c r="C30" s="520"/>
      <c r="D30" s="521"/>
      <c r="E30" s="521"/>
      <c r="F30" s="521"/>
      <c r="G30" s="468"/>
      <c r="H30" s="15"/>
    </row>
    <row r="31" spans="1:8" ht="15" customHeight="1" x14ac:dyDescent="0.25">
      <c r="A31" s="750" t="s">
        <v>31</v>
      </c>
      <c r="B31" s="750"/>
      <c r="C31" s="28">
        <f>SUM(C24:C27)</f>
        <v>224720570</v>
      </c>
      <c r="D31" s="28">
        <f>SUM(D24:D27)</f>
        <v>227452744</v>
      </c>
      <c r="E31" s="28">
        <f t="shared" ref="E31:F31" si="7">SUM(E24:E27)</f>
        <v>227452744</v>
      </c>
      <c r="F31" s="28">
        <f t="shared" si="7"/>
        <v>126246712</v>
      </c>
      <c r="G31" s="83">
        <f>F31/C31</f>
        <v>0.56179419623223636</v>
      </c>
      <c r="H31" s="15"/>
    </row>
    <row r="32" spans="1:8" ht="15" customHeight="1" x14ac:dyDescent="0.25">
      <c r="A32" s="762" t="s">
        <v>32</v>
      </c>
      <c r="B32" s="762"/>
      <c r="C32" s="31">
        <f>C31+C23</f>
        <v>506238000</v>
      </c>
      <c r="D32" s="31">
        <f>D31+D23</f>
        <v>552169538</v>
      </c>
      <c r="E32" s="31">
        <f>E31+E23</f>
        <v>565023662</v>
      </c>
      <c r="F32" s="31">
        <f>F31+F23</f>
        <v>534896000</v>
      </c>
      <c r="G32" s="169">
        <f>F32/C32</f>
        <v>1.0566097369221592</v>
      </c>
      <c r="H32" s="15"/>
    </row>
    <row r="33" spans="1:9" ht="15" customHeight="1" x14ac:dyDescent="0.25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5">
      <c r="A34" s="758" t="s">
        <v>33</v>
      </c>
      <c r="B34" s="759"/>
      <c r="C34" s="759"/>
      <c r="D34" s="759"/>
      <c r="E34" s="759"/>
      <c r="F34" s="759"/>
      <c r="G34" s="760"/>
      <c r="H34" s="15"/>
    </row>
    <row r="35" spans="1:9" ht="15" customHeight="1" x14ac:dyDescent="0.25">
      <c r="A35" s="35" t="s">
        <v>11</v>
      </c>
      <c r="B35" s="16" t="s">
        <v>34</v>
      </c>
      <c r="C35" s="422">
        <f>'5.sz. melléklet'!D18</f>
        <v>243722682</v>
      </c>
      <c r="D35" s="422">
        <f>'5.sz. melléklet'!E18</f>
        <v>284565995</v>
      </c>
      <c r="E35" s="422">
        <f>'5.sz. melléklet'!F18</f>
        <v>276384247</v>
      </c>
      <c r="F35" s="422">
        <f>'5.sz. melléklet'!G18</f>
        <v>228507018</v>
      </c>
      <c r="G35" s="79">
        <f>F35/C35</f>
        <v>0.93756976628051381</v>
      </c>
      <c r="H35" s="15"/>
      <c r="I35" s="183"/>
    </row>
    <row r="36" spans="1:9" ht="15" customHeight="1" x14ac:dyDescent="0.25">
      <c r="A36" s="24" t="s">
        <v>19</v>
      </c>
      <c r="B36" s="25" t="s">
        <v>35</v>
      </c>
      <c r="C36" s="26">
        <f>'8.sz. melléklet'!D36+'8.sz. melléklet'!D42+'8.sz. melléklet'!D46+'9.sz. melléklet'!D27</f>
        <v>200170892</v>
      </c>
      <c r="D36" s="26">
        <f>'8.sz. melléklet'!E36+'8.sz. melléklet'!E42+'8.sz. melléklet'!E46+'9.sz. melléklet'!E27</f>
        <v>188574350</v>
      </c>
      <c r="E36" s="26">
        <f>'8.sz. melléklet'!F36+'8.sz. melléklet'!F42+'8.sz. melléklet'!F46+'9.sz. melléklet'!F27</f>
        <v>160088800</v>
      </c>
      <c r="F36" s="26">
        <f>'8.sz. melléklet'!G36+'8.sz. melléklet'!G42+'8.sz. melléklet'!G46+'9.sz. melléklet'!G27</f>
        <v>254874234</v>
      </c>
      <c r="G36" s="79">
        <f t="shared" ref="G36:G40" si="8">F36/C36</f>
        <v>1.2732832004365551</v>
      </c>
      <c r="H36" s="15"/>
    </row>
    <row r="37" spans="1:9" ht="15" customHeight="1" x14ac:dyDescent="0.25">
      <c r="A37" s="24" t="s">
        <v>20</v>
      </c>
      <c r="B37" s="25" t="s">
        <v>36</v>
      </c>
      <c r="C37" s="170">
        <f>SUM(C38:C38)</f>
        <v>60040523</v>
      </c>
      <c r="D37" s="170">
        <f>SUM(D38:D38)</f>
        <v>76725290</v>
      </c>
      <c r="E37" s="170">
        <f t="shared" ref="E37:F37" si="9">SUM(E38:E38)</f>
        <v>0</v>
      </c>
      <c r="F37" s="170">
        <f t="shared" si="9"/>
        <v>48782569</v>
      </c>
      <c r="G37" s="79">
        <f t="shared" si="8"/>
        <v>0.81249407171220012</v>
      </c>
      <c r="H37" s="15"/>
    </row>
    <row r="38" spans="1:9" ht="15" customHeight="1" x14ac:dyDescent="0.25">
      <c r="A38" s="17" t="s">
        <v>13</v>
      </c>
      <c r="B38" s="18" t="s">
        <v>37</v>
      </c>
      <c r="C38" s="19">
        <f>'8.sz. melléklet'!D35</f>
        <v>60040523</v>
      </c>
      <c r="D38" s="19">
        <f>'8.sz. melléklet'!E35</f>
        <v>76725290</v>
      </c>
      <c r="E38" s="19">
        <f>'8.sz. melléklet'!F35</f>
        <v>0</v>
      </c>
      <c r="F38" s="19">
        <f>'8.sz. melléklet'!G35</f>
        <v>48782569</v>
      </c>
      <c r="G38" s="119">
        <f t="shared" si="8"/>
        <v>0.81249407171220012</v>
      </c>
      <c r="H38" s="15"/>
    </row>
    <row r="39" spans="1:9" ht="15" customHeight="1" x14ac:dyDescent="0.25">
      <c r="A39" s="750" t="s">
        <v>38</v>
      </c>
      <c r="B39" s="750"/>
      <c r="C39" s="342">
        <f>C35+C36+C37</f>
        <v>503934097</v>
      </c>
      <c r="D39" s="342">
        <f>D35+D36+D37</f>
        <v>549865635</v>
      </c>
      <c r="E39" s="342">
        <f t="shared" ref="E39:F39" si="10">E35+E36+E37</f>
        <v>436473047</v>
      </c>
      <c r="F39" s="342">
        <f t="shared" si="10"/>
        <v>532163821</v>
      </c>
      <c r="G39" s="79">
        <f t="shared" si="8"/>
        <v>1.056018682141288</v>
      </c>
      <c r="H39" s="15"/>
    </row>
    <row r="40" spans="1:9" ht="15" customHeight="1" x14ac:dyDescent="0.25">
      <c r="A40" s="374" t="s">
        <v>56</v>
      </c>
      <c r="B40" s="25" t="s">
        <v>39</v>
      </c>
      <c r="C40" s="443">
        <f>'8.sz. melléklet'!D51</f>
        <v>2303903</v>
      </c>
      <c r="D40" s="443">
        <f>'8.sz. melléklet'!E51</f>
        <v>2303903</v>
      </c>
      <c r="E40" s="443">
        <f>'8.sz. melléklet'!F51</f>
        <v>2303903</v>
      </c>
      <c r="F40" s="443">
        <f>'8.sz. melléklet'!G51</f>
        <v>2732179</v>
      </c>
      <c r="G40" s="79">
        <f t="shared" si="8"/>
        <v>1.1858915067170797</v>
      </c>
      <c r="H40" s="353"/>
    </row>
    <row r="41" spans="1:9" s="38" customFormat="1" ht="15" customHeight="1" thickBot="1" x14ac:dyDescent="0.3">
      <c r="A41" s="761" t="s">
        <v>40</v>
      </c>
      <c r="B41" s="761"/>
      <c r="C41" s="284">
        <f>C39+C40</f>
        <v>506238000</v>
      </c>
      <c r="D41" s="284">
        <f>D39+D40</f>
        <v>552169538</v>
      </c>
      <c r="E41" s="284">
        <f t="shared" ref="E41:F41" si="11">E39+E40</f>
        <v>438776950</v>
      </c>
      <c r="F41" s="284">
        <f t="shared" si="11"/>
        <v>534896000</v>
      </c>
      <c r="G41" s="285">
        <f>F41/C41</f>
        <v>1.0566097369221592</v>
      </c>
      <c r="H41" s="37"/>
    </row>
    <row r="42" spans="1:9" ht="13.8" thickTop="1" x14ac:dyDescent="0.25"/>
  </sheetData>
  <sheetProtection selectLockedCells="1" selectUnlockedCells="1"/>
  <mergeCells count="16"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  <mergeCell ref="A4:G4"/>
    <mergeCell ref="A23:B23"/>
    <mergeCell ref="A24:A25"/>
    <mergeCell ref="D24:D25"/>
    <mergeCell ref="A8:G8"/>
    <mergeCell ref="C24:C25"/>
    <mergeCell ref="E24:E25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sqref="A1:D1"/>
    </sheetView>
  </sheetViews>
  <sheetFormatPr defaultColWidth="9.109375" defaultRowHeight="13.2" x14ac:dyDescent="0.25"/>
  <cols>
    <col min="1" max="1" width="10.33203125" style="188" customWidth="1"/>
    <col min="2" max="2" width="42.5546875" style="188" customWidth="1"/>
    <col min="3" max="3" width="15.6640625" style="188" customWidth="1"/>
    <col min="4" max="4" width="10.109375" style="188" customWidth="1"/>
    <col min="5" max="5" width="9.5546875" style="188" bestFit="1" customWidth="1"/>
    <col min="6" max="16384" width="9.109375" style="187"/>
  </cols>
  <sheetData>
    <row r="1" spans="1:5" s="190" customFormat="1" ht="15" customHeight="1" x14ac:dyDescent="0.25">
      <c r="A1" s="741" t="s">
        <v>540</v>
      </c>
      <c r="B1" s="741"/>
      <c r="C1" s="741"/>
      <c r="D1" s="741"/>
      <c r="E1" s="192"/>
    </row>
    <row r="2" spans="1:5" s="190" customFormat="1" ht="15" customHeight="1" x14ac:dyDescent="0.25">
      <c r="A2" s="213"/>
      <c r="B2" s="213"/>
      <c r="C2" s="213"/>
      <c r="D2" s="186" t="str">
        <f>'2.sz. melléklet'!G2</f>
        <v>az 1/2020. (II…...) önkormányzati rendelethez</v>
      </c>
      <c r="E2" s="192"/>
    </row>
    <row r="3" spans="1:5" s="190" customFormat="1" ht="15" customHeight="1" x14ac:dyDescent="0.25">
      <c r="A3" s="191"/>
      <c r="B3" s="192"/>
      <c r="C3" s="192"/>
      <c r="D3" s="192"/>
      <c r="E3" s="192"/>
    </row>
    <row r="4" spans="1:5" s="190" customFormat="1" ht="15" customHeight="1" x14ac:dyDescent="0.25">
      <c r="A4" s="191"/>
      <c r="B4" s="192"/>
      <c r="C4" s="192"/>
      <c r="D4" s="192"/>
      <c r="E4" s="192"/>
    </row>
    <row r="5" spans="1:5" s="190" customFormat="1" ht="15" customHeight="1" x14ac:dyDescent="0.25">
      <c r="A5" s="838" t="s">
        <v>755</v>
      </c>
      <c r="B5" s="838"/>
      <c r="C5" s="838"/>
      <c r="D5" s="838"/>
      <c r="E5" s="192"/>
    </row>
    <row r="6" spans="1:5" s="190" customFormat="1" ht="15" customHeight="1" x14ac:dyDescent="0.25">
      <c r="A6" s="695"/>
      <c r="B6" s="696"/>
      <c r="C6" s="696"/>
      <c r="D6" s="696"/>
      <c r="E6" s="192"/>
    </row>
    <row r="7" spans="1:5" s="190" customFormat="1" ht="15.75" customHeight="1" x14ac:dyDescent="0.25">
      <c r="B7" s="695" t="s">
        <v>565</v>
      </c>
      <c r="C7" s="697">
        <v>88839235</v>
      </c>
      <c r="D7" s="696"/>
      <c r="E7" s="192"/>
    </row>
    <row r="8" spans="1:5" s="190" customFormat="1" ht="15.75" customHeight="1" x14ac:dyDescent="0.25">
      <c r="B8" s="695" t="s">
        <v>564</v>
      </c>
      <c r="C8" s="697">
        <v>54515</v>
      </c>
      <c r="D8" s="696"/>
      <c r="E8" s="192"/>
    </row>
    <row r="9" spans="1:5" s="190" customFormat="1" ht="15.75" customHeight="1" x14ac:dyDescent="0.25">
      <c r="B9" s="696" t="s">
        <v>664</v>
      </c>
      <c r="C9" s="697">
        <v>31125548</v>
      </c>
      <c r="D9" s="696"/>
      <c r="E9" s="239"/>
    </row>
    <row r="10" spans="1:5" s="190" customFormat="1" ht="15.75" customHeight="1" x14ac:dyDescent="0.25">
      <c r="B10" s="696" t="s">
        <v>663</v>
      </c>
      <c r="C10" s="698">
        <v>6738644</v>
      </c>
      <c r="D10" s="696"/>
      <c r="E10" s="239"/>
    </row>
    <row r="11" spans="1:5" s="190" customFormat="1" ht="15.75" customHeight="1" x14ac:dyDescent="0.25">
      <c r="B11" s="696" t="s">
        <v>756</v>
      </c>
      <c r="C11" s="698">
        <v>-5706</v>
      </c>
      <c r="D11" s="696"/>
      <c r="E11" s="239"/>
    </row>
    <row r="12" spans="1:5" s="190" customFormat="1" ht="15.75" customHeight="1" x14ac:dyDescent="0.25">
      <c r="B12" s="696" t="s">
        <v>634</v>
      </c>
      <c r="C12" s="697">
        <v>63171</v>
      </c>
      <c r="D12" s="696"/>
      <c r="E12" s="239"/>
    </row>
    <row r="13" spans="1:5" s="190" customFormat="1" ht="15.75" customHeight="1" x14ac:dyDescent="0.25">
      <c r="B13" s="696" t="s">
        <v>662</v>
      </c>
      <c r="C13" s="697">
        <v>1032950</v>
      </c>
      <c r="D13" s="696"/>
      <c r="E13" s="239"/>
    </row>
    <row r="14" spans="1:5" s="190" customFormat="1" ht="15.75" customHeight="1" x14ac:dyDescent="0.25">
      <c r="B14" s="696" t="s">
        <v>326</v>
      </c>
      <c r="C14" s="697">
        <v>947080</v>
      </c>
      <c r="D14" s="696"/>
      <c r="E14" s="192"/>
    </row>
    <row r="15" spans="1:5" s="190" customFormat="1" ht="15.75" customHeight="1" x14ac:dyDescent="0.25">
      <c r="B15" s="696" t="s">
        <v>327</v>
      </c>
      <c r="C15" s="697">
        <v>43880</v>
      </c>
      <c r="D15" s="696"/>
      <c r="E15" s="192"/>
    </row>
    <row r="16" spans="1:5" s="190" customFormat="1" ht="15.75" customHeight="1" x14ac:dyDescent="0.25">
      <c r="B16" s="696"/>
      <c r="C16" s="697"/>
      <c r="D16" s="696"/>
      <c r="E16" s="192"/>
    </row>
    <row r="17" spans="1:5" s="190" customFormat="1" ht="15.75" customHeight="1" x14ac:dyDescent="0.25">
      <c r="B17" s="699" t="s">
        <v>284</v>
      </c>
      <c r="C17" s="700">
        <f>SUM(C7:C16)</f>
        <v>128839317</v>
      </c>
      <c r="D17" s="699"/>
      <c r="E17" s="192"/>
    </row>
    <row r="18" spans="1:5" s="190" customFormat="1" ht="15" customHeight="1" x14ac:dyDescent="0.25">
      <c r="A18" s="739"/>
      <c r="B18" s="740"/>
      <c r="C18" s="740"/>
      <c r="D18" s="739"/>
      <c r="E18" s="192"/>
    </row>
    <row r="19" spans="1:5" s="190" customFormat="1" ht="15" customHeight="1" x14ac:dyDescent="0.25">
      <c r="A19" s="192"/>
      <c r="B19" s="192"/>
      <c r="C19" s="192"/>
      <c r="D19" s="192"/>
      <c r="E19" s="192"/>
    </row>
    <row r="20" spans="1:5" s="190" customFormat="1" ht="15" customHeight="1" x14ac:dyDescent="0.25">
      <c r="A20" s="192"/>
      <c r="B20" s="192"/>
      <c r="C20" s="192"/>
      <c r="D20" s="192"/>
      <c r="E20" s="192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517" t="s">
        <v>541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1/2020. (II…...) önkormányzati rendelethez</v>
      </c>
      <c r="J2" s="142"/>
      <c r="K2" s="142"/>
      <c r="L2" s="142"/>
      <c r="M2" s="142"/>
      <c r="N2"/>
    </row>
    <row r="3" spans="1:14" ht="15" customHeight="1" x14ac:dyDescent="0.25">
      <c r="A3" s="64"/>
      <c r="N3"/>
    </row>
    <row r="4" spans="1:14" ht="15" customHeight="1" x14ac:dyDescent="0.25">
      <c r="A4" s="749" t="s">
        <v>160</v>
      </c>
      <c r="B4" s="749"/>
      <c r="C4" s="749"/>
      <c r="D4" s="749"/>
      <c r="E4" s="749"/>
      <c r="F4" s="749"/>
      <c r="G4" s="749"/>
      <c r="H4" s="749"/>
      <c r="I4" s="3"/>
      <c r="J4" s="3"/>
    </row>
    <row r="5" spans="1:14" ht="15" customHeight="1" x14ac:dyDescent="0.25"/>
    <row r="6" spans="1:14" ht="15" customHeight="1" thickBot="1" x14ac:dyDescent="0.3">
      <c r="A6" s="275"/>
      <c r="H6" s="6" t="s">
        <v>300</v>
      </c>
      <c r="M6"/>
      <c r="N6"/>
    </row>
    <row r="7" spans="1:14" s="38" customFormat="1" ht="36.6" thickTop="1" x14ac:dyDescent="0.25">
      <c r="A7" s="136" t="s">
        <v>129</v>
      </c>
      <c r="B7" s="9" t="s">
        <v>2</v>
      </c>
      <c r="C7" s="9" t="s">
        <v>656</v>
      </c>
      <c r="D7" s="9" t="s">
        <v>757</v>
      </c>
      <c r="E7" s="9" t="s">
        <v>758</v>
      </c>
      <c r="F7" s="125" t="s">
        <v>759</v>
      </c>
      <c r="G7" s="9" t="s">
        <v>657</v>
      </c>
      <c r="H7" s="557" t="s">
        <v>760</v>
      </c>
      <c r="I7" s="41"/>
      <c r="J7" s="41"/>
      <c r="K7" s="41"/>
      <c r="L7" s="41"/>
    </row>
    <row r="8" spans="1:14" s="38" customFormat="1" ht="15" customHeight="1" x14ac:dyDescent="0.25">
      <c r="A8" s="477" t="s">
        <v>3</v>
      </c>
      <c r="B8" s="155" t="s">
        <v>4</v>
      </c>
      <c r="C8" s="156" t="s">
        <v>5</v>
      </c>
      <c r="D8" s="156" t="s">
        <v>6</v>
      </c>
      <c r="E8" s="156" t="s">
        <v>7</v>
      </c>
      <c r="F8" s="156" t="s">
        <v>8</v>
      </c>
      <c r="G8" s="559" t="s">
        <v>9</v>
      </c>
      <c r="H8" s="558" t="s">
        <v>53</v>
      </c>
      <c r="I8" s="41"/>
      <c r="J8" s="41"/>
      <c r="K8" s="41"/>
      <c r="L8" s="41"/>
    </row>
    <row r="9" spans="1:14" s="38" customFormat="1" ht="15" customHeight="1" x14ac:dyDescent="0.25">
      <c r="A9" s="843" t="s">
        <v>10</v>
      </c>
      <c r="B9" s="844"/>
      <c r="C9" s="844"/>
      <c r="D9" s="844"/>
      <c r="E9" s="844"/>
      <c r="F9" s="844"/>
      <c r="G9" s="844"/>
      <c r="H9" s="845"/>
      <c r="I9" s="41"/>
      <c r="J9" s="41"/>
      <c r="K9" s="41"/>
      <c r="L9" s="41"/>
    </row>
    <row r="10" spans="1:14" s="38" customFormat="1" ht="24" x14ac:dyDescent="0.25">
      <c r="A10" s="478" t="s">
        <v>11</v>
      </c>
      <c r="B10" s="157" t="s">
        <v>453</v>
      </c>
      <c r="C10" s="102">
        <f>'8.sz. melléklet'!D61</f>
        <v>62551911</v>
      </c>
      <c r="D10" s="102">
        <f>'8.sz. melléklet'!E61</f>
        <v>73656638</v>
      </c>
      <c r="E10" s="102">
        <f>'8.sz. melléklet'!G61</f>
        <v>68304478</v>
      </c>
      <c r="F10" s="102">
        <v>60000000</v>
      </c>
      <c r="G10" s="102">
        <v>60000000</v>
      </c>
      <c r="H10" s="560">
        <v>60000000</v>
      </c>
      <c r="I10" s="41"/>
      <c r="J10" s="41"/>
      <c r="K10" s="41"/>
      <c r="L10" s="41"/>
    </row>
    <row r="11" spans="1:14" s="38" customFormat="1" ht="15" customHeight="1" x14ac:dyDescent="0.25">
      <c r="A11" s="478" t="s">
        <v>19</v>
      </c>
      <c r="B11" s="157" t="s">
        <v>452</v>
      </c>
      <c r="C11" s="102">
        <f>'8.sz. melléklet'!D62+'8.sz. melléklet'!D85</f>
        <v>6685746</v>
      </c>
      <c r="D11" s="102">
        <f>'8.sz. melléklet'!E62+'8.sz. melléklet'!E85</f>
        <v>8201056</v>
      </c>
      <c r="E11" s="102">
        <f>'8.sz. melléklet'!G62+'8.sz. melléklet'!G85</f>
        <v>17099910</v>
      </c>
      <c r="F11" s="102">
        <v>2500000</v>
      </c>
      <c r="G11" s="102">
        <v>2500000</v>
      </c>
      <c r="H11" s="560">
        <v>2500000</v>
      </c>
      <c r="I11" s="41"/>
      <c r="J11" s="41"/>
      <c r="K11" s="41"/>
      <c r="L11" s="41"/>
    </row>
    <row r="12" spans="1:14" s="38" customFormat="1" ht="15" customHeight="1" x14ac:dyDescent="0.25">
      <c r="A12" s="478" t="s">
        <v>20</v>
      </c>
      <c r="B12" s="157" t="s">
        <v>15</v>
      </c>
      <c r="C12" s="102">
        <f>'8.sz. melléklet'!D66</f>
        <v>96000000</v>
      </c>
      <c r="D12" s="102">
        <f>'8.sz. melléklet'!E66</f>
        <v>96000000</v>
      </c>
      <c r="E12" s="102">
        <f>'8.sz. melléklet'!G66</f>
        <v>106000000</v>
      </c>
      <c r="F12" s="102">
        <v>90000000</v>
      </c>
      <c r="G12" s="102">
        <v>92000000</v>
      </c>
      <c r="H12" s="560">
        <v>94000000</v>
      </c>
      <c r="I12" s="41"/>
      <c r="J12" s="41"/>
      <c r="K12" s="41"/>
      <c r="L12" s="41"/>
    </row>
    <row r="13" spans="1:14" s="38" customFormat="1" ht="15" customHeight="1" x14ac:dyDescent="0.25">
      <c r="A13" s="478" t="s">
        <v>21</v>
      </c>
      <c r="B13" s="157" t="s">
        <v>12</v>
      </c>
      <c r="C13" s="102">
        <f>'8.sz. melléklet'!D73+'9.sz. melléklet'!D35</f>
        <v>78494085</v>
      </c>
      <c r="D13" s="102">
        <f>'8.sz. melléklet'!E73+'9.sz. melléklet'!E35</f>
        <v>80069848</v>
      </c>
      <c r="E13" s="102">
        <f>'8.sz. melléklet'!G73+'9.sz. melléklet'!G35</f>
        <v>76522544</v>
      </c>
      <c r="F13" s="102">
        <v>70000000</v>
      </c>
      <c r="G13" s="102">
        <v>75000000</v>
      </c>
      <c r="H13" s="560">
        <v>77000000</v>
      </c>
      <c r="I13" s="41"/>
      <c r="J13" s="41"/>
      <c r="K13" s="41"/>
      <c r="L13" s="41"/>
    </row>
    <row r="14" spans="1:14" s="38" customFormat="1" ht="15" customHeight="1" x14ac:dyDescent="0.25">
      <c r="A14" s="478" t="s">
        <v>22</v>
      </c>
      <c r="B14" s="157" t="s">
        <v>504</v>
      </c>
      <c r="C14" s="102">
        <f>'8.sz. melléklet'!D83</f>
        <v>0</v>
      </c>
      <c r="D14" s="102">
        <f>'8.sz. melléklet'!E83</f>
        <v>6000000</v>
      </c>
      <c r="E14" s="102">
        <f>'8.sz. melléklet'!G83</f>
        <v>0</v>
      </c>
      <c r="F14" s="102">
        <v>3500000</v>
      </c>
      <c r="G14" s="102">
        <v>3500000</v>
      </c>
      <c r="H14" s="560">
        <v>3500000</v>
      </c>
      <c r="I14" s="41"/>
      <c r="J14" s="41"/>
      <c r="K14" s="41"/>
      <c r="L14" s="41"/>
    </row>
    <row r="15" spans="1:14" s="38" customFormat="1" ht="15" customHeight="1" x14ac:dyDescent="0.25">
      <c r="A15" s="478" t="s">
        <v>25</v>
      </c>
      <c r="B15" s="157" t="s">
        <v>462</v>
      </c>
      <c r="C15" s="102">
        <f>'8.sz. melléklet'!D63+'8.sz. melléklet'!D87</f>
        <v>37785688</v>
      </c>
      <c r="D15" s="102">
        <f>'8.sz. melléklet'!E63+'8.sz. melléklet'!E87</f>
        <v>60789252</v>
      </c>
      <c r="E15" s="102">
        <f>'8.sz. melléklet'!G63+'8.sz. melléklet'!G87</f>
        <v>140722356</v>
      </c>
      <c r="F15" s="102">
        <v>0</v>
      </c>
      <c r="G15" s="102">
        <v>0</v>
      </c>
      <c r="H15" s="560">
        <v>0</v>
      </c>
      <c r="I15" s="41"/>
      <c r="J15" s="41"/>
      <c r="K15" s="41"/>
      <c r="L15" s="41"/>
    </row>
    <row r="16" spans="1:14" s="38" customFormat="1" ht="15" customHeight="1" x14ac:dyDescent="0.25">
      <c r="A16" s="478" t="s">
        <v>27</v>
      </c>
      <c r="B16" s="157" t="s">
        <v>517</v>
      </c>
      <c r="C16" s="102">
        <f>'8.sz. melléklet'!D92</f>
        <v>0</v>
      </c>
      <c r="D16" s="102">
        <f>'8.sz. melléklet'!E92</f>
        <v>2732179</v>
      </c>
      <c r="E16" s="102">
        <v>0</v>
      </c>
      <c r="F16" s="102">
        <v>0</v>
      </c>
      <c r="G16" s="102">
        <v>0</v>
      </c>
      <c r="H16" s="560">
        <v>0</v>
      </c>
      <c r="I16" s="41"/>
      <c r="J16" s="41"/>
      <c r="K16" s="41"/>
      <c r="L16" s="41"/>
    </row>
    <row r="17" spans="1:12" s="38" customFormat="1" ht="24" x14ac:dyDescent="0.25">
      <c r="A17" s="478" t="s">
        <v>459</v>
      </c>
      <c r="B17" s="157" t="s">
        <v>126</v>
      </c>
      <c r="C17" s="102">
        <f>'8.sz. melléklet'!D91+'9.sz. melléklet'!D39</f>
        <v>224720570</v>
      </c>
      <c r="D17" s="102">
        <f>'8.sz. melléklet'!E91+'9.sz. melléklet'!E39</f>
        <v>224720565</v>
      </c>
      <c r="E17" s="102">
        <f>'8.sz. melléklet'!G91+'9.sz. melléklet'!G39</f>
        <v>126246712</v>
      </c>
      <c r="F17" s="102">
        <v>90000000</v>
      </c>
      <c r="G17" s="102">
        <v>90000000</v>
      </c>
      <c r="H17" s="560">
        <v>90000000</v>
      </c>
      <c r="I17" s="41"/>
      <c r="J17" s="41"/>
      <c r="K17" s="41"/>
      <c r="L17" s="41"/>
    </row>
    <row r="18" spans="1:12" s="38" customFormat="1" ht="15" customHeight="1" x14ac:dyDescent="0.25">
      <c r="A18" s="839" t="s">
        <v>161</v>
      </c>
      <c r="B18" s="840"/>
      <c r="C18" s="158">
        <f t="shared" ref="C18:H18" si="0">SUM(C10:C17)</f>
        <v>506238000</v>
      </c>
      <c r="D18" s="158">
        <f t="shared" si="0"/>
        <v>552169538</v>
      </c>
      <c r="E18" s="158">
        <f t="shared" si="0"/>
        <v>534896000</v>
      </c>
      <c r="F18" s="158">
        <f t="shared" si="0"/>
        <v>316000000</v>
      </c>
      <c r="G18" s="158">
        <f t="shared" si="0"/>
        <v>323000000</v>
      </c>
      <c r="H18" s="561">
        <f t="shared" si="0"/>
        <v>327000000</v>
      </c>
      <c r="I18" s="41"/>
      <c r="J18" s="41"/>
      <c r="K18" s="41"/>
      <c r="L18" s="41"/>
    </row>
    <row r="19" spans="1:12" s="38" customFormat="1" ht="15" customHeight="1" x14ac:dyDescent="0.25">
      <c r="A19" s="843" t="s">
        <v>33</v>
      </c>
      <c r="B19" s="844"/>
      <c r="C19" s="844"/>
      <c r="D19" s="844"/>
      <c r="E19" s="844"/>
      <c r="F19" s="844"/>
      <c r="G19" s="844"/>
      <c r="H19" s="845"/>
      <c r="I19" s="41"/>
      <c r="J19" s="41"/>
      <c r="K19" s="41"/>
      <c r="L19" s="41"/>
    </row>
    <row r="20" spans="1:12" s="38" customFormat="1" ht="15" customHeight="1" x14ac:dyDescent="0.25">
      <c r="A20" s="478" t="s">
        <v>11</v>
      </c>
      <c r="B20" s="157" t="s">
        <v>34</v>
      </c>
      <c r="C20" s="102">
        <f>'2.sz. melléklet'!C35</f>
        <v>243722682</v>
      </c>
      <c r="D20" s="102">
        <f>'2.sz. melléklet'!D35</f>
        <v>284565995</v>
      </c>
      <c r="E20" s="102">
        <f>'2.sz. melléklet'!F35</f>
        <v>228507018</v>
      </c>
      <c r="F20" s="102">
        <v>215500000</v>
      </c>
      <c r="G20" s="102">
        <v>222500000</v>
      </c>
      <c r="H20" s="560">
        <v>226500000</v>
      </c>
      <c r="I20" s="41"/>
      <c r="J20" s="41"/>
      <c r="K20" s="41"/>
      <c r="L20" s="41"/>
    </row>
    <row r="21" spans="1:12" s="38" customFormat="1" ht="15" customHeight="1" x14ac:dyDescent="0.25">
      <c r="A21" s="478" t="s">
        <v>19</v>
      </c>
      <c r="B21" s="157" t="s">
        <v>35</v>
      </c>
      <c r="C21" s="102">
        <f>'8.sz. melléklet'!D36+'8.sz. melléklet'!D42+'8.sz. melléklet'!D46+'9.sz. melléklet'!D27</f>
        <v>200170892</v>
      </c>
      <c r="D21" s="102">
        <f>'8.sz. melléklet'!E36+'8.sz. melléklet'!E42+'8.sz. melléklet'!E46+'9.sz. melléklet'!E27</f>
        <v>188574350</v>
      </c>
      <c r="E21" s="102">
        <f>'8.sz. melléklet'!G36+'8.sz. melléklet'!G42+'8.sz. melléklet'!G46+'9.sz. melléklet'!G27</f>
        <v>254874234</v>
      </c>
      <c r="F21" s="102">
        <v>65000000</v>
      </c>
      <c r="G21" s="102">
        <v>65000000</v>
      </c>
      <c r="H21" s="560">
        <v>65000000</v>
      </c>
      <c r="I21" s="41"/>
      <c r="J21" s="41"/>
      <c r="K21" s="41"/>
      <c r="L21" s="41"/>
    </row>
    <row r="22" spans="1:12" s="38" customFormat="1" ht="15" customHeight="1" x14ac:dyDescent="0.25">
      <c r="A22" s="478" t="s">
        <v>550</v>
      </c>
      <c r="B22" s="157" t="s">
        <v>39</v>
      </c>
      <c r="C22" s="102">
        <f>'8.sz. melléklet'!D51</f>
        <v>2303903</v>
      </c>
      <c r="D22" s="102">
        <f>'8.sz. melléklet'!F51</f>
        <v>2303903</v>
      </c>
      <c r="E22" s="102">
        <f>'8.sz. melléklet'!G51</f>
        <v>2732179</v>
      </c>
      <c r="F22" s="102">
        <v>0</v>
      </c>
      <c r="G22" s="102">
        <v>0</v>
      </c>
      <c r="H22" s="560">
        <v>0</v>
      </c>
      <c r="I22" s="41"/>
      <c r="J22" s="41"/>
      <c r="K22" s="41"/>
      <c r="L22" s="41"/>
    </row>
    <row r="23" spans="1:12" s="38" customFormat="1" ht="15" customHeight="1" x14ac:dyDescent="0.25">
      <c r="A23" s="478" t="s">
        <v>21</v>
      </c>
      <c r="B23" s="157" t="s">
        <v>162</v>
      </c>
      <c r="C23" s="102">
        <f>'8.sz. melléklet'!D35</f>
        <v>60040523</v>
      </c>
      <c r="D23" s="102">
        <f>'8.sz. melléklet'!E35</f>
        <v>76725290</v>
      </c>
      <c r="E23" s="102">
        <f>'8.sz. melléklet'!G35</f>
        <v>48782569</v>
      </c>
      <c r="F23" s="102">
        <v>35500000</v>
      </c>
      <c r="G23" s="102">
        <v>35500000</v>
      </c>
      <c r="H23" s="560">
        <v>35500000</v>
      </c>
      <c r="I23" s="41"/>
      <c r="J23" s="41"/>
      <c r="K23" s="41"/>
      <c r="L23" s="41"/>
    </row>
    <row r="24" spans="1:12" s="38" customFormat="1" ht="15" customHeight="1" thickBot="1" x14ac:dyDescent="0.3">
      <c r="A24" s="841" t="s">
        <v>163</v>
      </c>
      <c r="B24" s="842"/>
      <c r="C24" s="479">
        <f t="shared" ref="C24:H24" si="1">SUM(C20:C23)</f>
        <v>506238000</v>
      </c>
      <c r="D24" s="479">
        <f t="shared" si="1"/>
        <v>552169538</v>
      </c>
      <c r="E24" s="479">
        <f t="shared" si="1"/>
        <v>534896000</v>
      </c>
      <c r="F24" s="479">
        <f t="shared" si="1"/>
        <v>316000000</v>
      </c>
      <c r="G24" s="479">
        <f t="shared" si="1"/>
        <v>323000000</v>
      </c>
      <c r="H24" s="562">
        <f t="shared" si="1"/>
        <v>327000000</v>
      </c>
      <c r="I24" s="41"/>
      <c r="J24" s="41"/>
      <c r="K24" s="41"/>
      <c r="L24" s="41"/>
    </row>
    <row r="25" spans="1:12" ht="13.8" thickTop="1" x14ac:dyDescent="0.25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48" t="s">
        <v>542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1/2020. (II…...) önkormányzati rendelethez</v>
      </c>
      <c r="Q2" s="142"/>
      <c r="R2" s="142"/>
      <c r="S2" s="142"/>
      <c r="T2" s="142"/>
      <c r="U2" s="142"/>
      <c r="V2" s="142"/>
    </row>
    <row r="3" spans="1:22" ht="15" customHeight="1" x14ac:dyDescent="0.25">
      <c r="A3" s="4"/>
    </row>
    <row r="4" spans="1:22" ht="15" customHeight="1" x14ac:dyDescent="0.25">
      <c r="A4" s="749" t="s">
        <v>761</v>
      </c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159"/>
    </row>
    <row r="5" spans="1:22" ht="15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5"/>
    </row>
    <row r="6" spans="1:22" ht="15" customHeight="1" x14ac:dyDescent="0.25">
      <c r="M6" s="849" t="s">
        <v>0</v>
      </c>
      <c r="N6" s="849"/>
      <c r="O6" s="849"/>
      <c r="P6" s="15"/>
    </row>
    <row r="7" spans="1:22" s="38" customFormat="1" ht="15" customHeight="1" x14ac:dyDescent="0.25">
      <c r="A7" s="93" t="s">
        <v>128</v>
      </c>
      <c r="B7" s="8" t="s">
        <v>2</v>
      </c>
      <c r="C7" s="8" t="s">
        <v>164</v>
      </c>
      <c r="D7" s="8" t="s">
        <v>165</v>
      </c>
      <c r="E7" s="8" t="s">
        <v>166</v>
      </c>
      <c r="F7" s="8" t="s">
        <v>167</v>
      </c>
      <c r="G7" s="8" t="s">
        <v>168</v>
      </c>
      <c r="H7" s="8" t="s">
        <v>169</v>
      </c>
      <c r="I7" s="8" t="s">
        <v>170</v>
      </c>
      <c r="J7" s="8" t="s">
        <v>171</v>
      </c>
      <c r="K7" s="8" t="s">
        <v>172</v>
      </c>
      <c r="L7" s="8" t="s">
        <v>173</v>
      </c>
      <c r="M7" s="8" t="s">
        <v>174</v>
      </c>
      <c r="N7" s="8" t="s">
        <v>175</v>
      </c>
      <c r="O7" s="161" t="s">
        <v>176</v>
      </c>
      <c r="P7" s="162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177</v>
      </c>
      <c r="K8" s="12" t="s">
        <v>178</v>
      </c>
      <c r="L8" s="12" t="s">
        <v>179</v>
      </c>
      <c r="M8" s="12" t="s">
        <v>180</v>
      </c>
      <c r="N8" s="12" t="s">
        <v>181</v>
      </c>
      <c r="O8" s="163" t="s">
        <v>182</v>
      </c>
      <c r="P8" s="162"/>
    </row>
    <row r="9" spans="1:22" s="38" customFormat="1" ht="15" customHeight="1" x14ac:dyDescent="0.25">
      <c r="A9" s="850" t="s">
        <v>183</v>
      </c>
      <c r="B9" s="850"/>
      <c r="C9" s="850"/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37"/>
    </row>
    <row r="10" spans="1:22" s="38" customFormat="1" ht="15" customHeight="1" x14ac:dyDescent="0.25">
      <c r="A10" s="17" t="s">
        <v>13</v>
      </c>
      <c r="B10" s="18" t="s">
        <v>184</v>
      </c>
      <c r="C10" s="19">
        <v>2500</v>
      </c>
      <c r="D10" s="19">
        <v>3000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26000</v>
      </c>
      <c r="J10" s="19">
        <v>26000</v>
      </c>
      <c r="K10" s="19">
        <v>15000</v>
      </c>
      <c r="L10" s="19">
        <v>17000</v>
      </c>
      <c r="M10" s="19">
        <v>10000</v>
      </c>
      <c r="N10" s="19">
        <v>8803</v>
      </c>
      <c r="O10" s="30">
        <f t="shared" ref="O10:O15" si="0">SUM(C10:N10)</f>
        <v>181303</v>
      </c>
      <c r="P10" s="37"/>
      <c r="Q10" s="164"/>
      <c r="R10" s="164"/>
      <c r="S10" s="164"/>
      <c r="T10" s="164"/>
      <c r="U10" s="164"/>
    </row>
    <row r="11" spans="1:22" s="38" customFormat="1" ht="15" customHeight="1" x14ac:dyDescent="0.25">
      <c r="A11" s="17" t="s">
        <v>14</v>
      </c>
      <c r="B11" s="18" t="s">
        <v>185</v>
      </c>
      <c r="C11" s="19">
        <v>5</v>
      </c>
      <c r="D11" s="19">
        <v>6</v>
      </c>
      <c r="E11" s="19">
        <v>5</v>
      </c>
      <c r="F11" s="19">
        <v>6</v>
      </c>
      <c r="G11" s="19">
        <v>3753</v>
      </c>
      <c r="H11" s="19">
        <v>6</v>
      </c>
      <c r="I11" s="19">
        <v>5</v>
      </c>
      <c r="J11" s="19">
        <v>6</v>
      </c>
      <c r="K11" s="19">
        <v>5</v>
      </c>
      <c r="L11" s="19">
        <v>6</v>
      </c>
      <c r="M11" s="19">
        <v>5</v>
      </c>
      <c r="N11" s="19">
        <v>5</v>
      </c>
      <c r="O11" s="30">
        <f t="shared" si="0"/>
        <v>3813</v>
      </c>
      <c r="P11" s="37"/>
      <c r="Q11" s="164"/>
      <c r="R11" s="164"/>
      <c r="S11" s="164"/>
      <c r="T11" s="164"/>
      <c r="U11" s="164"/>
    </row>
    <row r="12" spans="1:22" s="38" customFormat="1" ht="15" customHeight="1" x14ac:dyDescent="0.25">
      <c r="A12" s="17" t="s">
        <v>42</v>
      </c>
      <c r="B12" s="18" t="s">
        <v>186</v>
      </c>
      <c r="C12" s="19">
        <v>5692</v>
      </c>
      <c r="D12" s="19">
        <v>5692</v>
      </c>
      <c r="E12" s="19">
        <v>73654</v>
      </c>
      <c r="F12" s="19">
        <v>7401</v>
      </c>
      <c r="G12" s="19">
        <v>5692</v>
      </c>
      <c r="H12" s="19">
        <v>15483</v>
      </c>
      <c r="I12" s="19">
        <v>7692</v>
      </c>
      <c r="J12" s="19">
        <v>5692</v>
      </c>
      <c r="K12" s="19">
        <v>5692</v>
      </c>
      <c r="L12" s="19">
        <v>5692</v>
      </c>
      <c r="M12" s="19">
        <v>9692</v>
      </c>
      <c r="N12" s="19">
        <v>74239</v>
      </c>
      <c r="O12" s="30">
        <f t="shared" si="0"/>
        <v>222313</v>
      </c>
      <c r="P12" s="37"/>
      <c r="Q12" s="164"/>
      <c r="R12" s="164"/>
      <c r="S12" s="164"/>
      <c r="T12" s="164"/>
      <c r="U12" s="164"/>
    </row>
    <row r="13" spans="1:22" s="38" customFormat="1" ht="15" customHeight="1" x14ac:dyDescent="0.25">
      <c r="A13" s="17" t="s">
        <v>43</v>
      </c>
      <c r="B13" s="18" t="s">
        <v>187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4"/>
      <c r="R13" s="164"/>
      <c r="S13" s="164"/>
      <c r="T13" s="164"/>
      <c r="U13" s="164"/>
    </row>
    <row r="14" spans="1:22" s="38" customFormat="1" ht="15" customHeight="1" x14ac:dyDescent="0.25">
      <c r="A14" s="17" t="s">
        <v>44</v>
      </c>
      <c r="B14" s="18" t="s">
        <v>583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64"/>
      <c r="R14" s="164"/>
      <c r="S14" s="164"/>
      <c r="T14" s="164"/>
      <c r="U14" s="164"/>
    </row>
    <row r="15" spans="1:22" s="38" customFormat="1" ht="15" customHeight="1" x14ac:dyDescent="0.25">
      <c r="A15" s="17" t="s">
        <v>45</v>
      </c>
      <c r="B15" s="18" t="s">
        <v>188</v>
      </c>
      <c r="C15" s="19">
        <v>125256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125256</v>
      </c>
      <c r="P15" s="37"/>
      <c r="Q15" s="164"/>
      <c r="R15" s="164"/>
      <c r="S15" s="164"/>
      <c r="T15" s="164"/>
      <c r="U15" s="164"/>
    </row>
    <row r="16" spans="1:22" s="38" customFormat="1" ht="15" customHeight="1" x14ac:dyDescent="0.25">
      <c r="A16" s="532" t="s">
        <v>46</v>
      </c>
      <c r="B16" s="165" t="s">
        <v>189</v>
      </c>
      <c r="C16" s="31">
        <f t="shared" ref="C16:N16" si="1">SUM(C10:C15)</f>
        <v>133453</v>
      </c>
      <c r="D16" s="31">
        <f t="shared" si="1"/>
        <v>8698</v>
      </c>
      <c r="E16" s="31">
        <f t="shared" si="1"/>
        <v>93659</v>
      </c>
      <c r="F16" s="31">
        <f t="shared" si="1"/>
        <v>24407</v>
      </c>
      <c r="G16" s="31">
        <f t="shared" si="1"/>
        <v>25445</v>
      </c>
      <c r="H16" s="31">
        <f t="shared" si="1"/>
        <v>35489</v>
      </c>
      <c r="I16" s="31">
        <f t="shared" si="1"/>
        <v>33697</v>
      </c>
      <c r="J16" s="31">
        <f t="shared" si="1"/>
        <v>31698</v>
      </c>
      <c r="K16" s="31">
        <f t="shared" si="1"/>
        <v>20697</v>
      </c>
      <c r="L16" s="31">
        <f t="shared" si="1"/>
        <v>22698</v>
      </c>
      <c r="M16" s="31">
        <f t="shared" si="1"/>
        <v>19697</v>
      </c>
      <c r="N16" s="31">
        <f t="shared" si="1"/>
        <v>83047</v>
      </c>
      <c r="O16" s="273">
        <f>SUM(O10:O15)</f>
        <v>532685</v>
      </c>
      <c r="P16" s="37"/>
      <c r="Q16" s="164"/>
      <c r="R16" s="164"/>
      <c r="S16" s="164"/>
      <c r="T16" s="164"/>
      <c r="U16" s="164"/>
    </row>
    <row r="17" spans="1:21" s="38" customFormat="1" ht="15" customHeight="1" x14ac:dyDescent="0.25">
      <c r="A17" s="846" t="s">
        <v>190</v>
      </c>
      <c r="B17" s="846"/>
      <c r="C17" s="847"/>
      <c r="D17" s="847"/>
      <c r="E17" s="847"/>
      <c r="F17" s="847"/>
      <c r="G17" s="847"/>
      <c r="H17" s="847"/>
      <c r="I17" s="847"/>
      <c r="J17" s="847"/>
      <c r="K17" s="847"/>
      <c r="L17" s="847"/>
      <c r="M17" s="847"/>
      <c r="N17" s="847"/>
      <c r="O17" s="846"/>
      <c r="P17" s="37"/>
      <c r="Q17" s="164"/>
      <c r="R17" s="164"/>
      <c r="S17" s="164"/>
      <c r="T17" s="164"/>
      <c r="U17" s="164"/>
    </row>
    <row r="18" spans="1:21" s="38" customFormat="1" ht="15" customHeight="1" x14ac:dyDescent="0.25">
      <c r="A18" s="17" t="s">
        <v>64</v>
      </c>
      <c r="B18" s="289" t="s">
        <v>34</v>
      </c>
      <c r="C18" s="550">
        <v>12275</v>
      </c>
      <c r="D18" s="550">
        <v>12275</v>
      </c>
      <c r="E18" s="550">
        <v>12275</v>
      </c>
      <c r="F18" s="550">
        <v>12775</v>
      </c>
      <c r="G18" s="550">
        <v>15150</v>
      </c>
      <c r="H18" s="550">
        <v>17500</v>
      </c>
      <c r="I18" s="550">
        <v>20500</v>
      </c>
      <c r="J18" s="550">
        <v>20500</v>
      </c>
      <c r="K18" s="550">
        <v>17500</v>
      </c>
      <c r="L18" s="550">
        <v>12775</v>
      </c>
      <c r="M18" s="550">
        <v>12275</v>
      </c>
      <c r="N18" s="550">
        <v>12782</v>
      </c>
      <c r="O18" s="46">
        <f>SUM(C18:N18)</f>
        <v>178582</v>
      </c>
      <c r="P18" s="37"/>
      <c r="Q18" s="164"/>
      <c r="R18" s="164"/>
      <c r="S18" s="164"/>
      <c r="T18" s="164"/>
      <c r="U18" s="164"/>
    </row>
    <row r="19" spans="1:21" s="38" customFormat="1" ht="15" customHeight="1" x14ac:dyDescent="0.25">
      <c r="A19" s="17" t="s">
        <v>81</v>
      </c>
      <c r="B19" s="18" t="s">
        <v>198</v>
      </c>
      <c r="C19" s="44">
        <v>0</v>
      </c>
      <c r="D19" s="44">
        <v>1808</v>
      </c>
      <c r="E19" s="44">
        <v>3939</v>
      </c>
      <c r="F19" s="44">
        <v>1818</v>
      </c>
      <c r="G19" s="44">
        <v>3939</v>
      </c>
      <c r="H19" s="44">
        <v>1819</v>
      </c>
      <c r="I19" s="44">
        <v>1818</v>
      </c>
      <c r="J19" s="44">
        <v>3939</v>
      </c>
      <c r="K19" s="44">
        <v>1819</v>
      </c>
      <c r="L19" s="44">
        <v>1818</v>
      </c>
      <c r="M19" s="44">
        <v>3939</v>
      </c>
      <c r="N19" s="44">
        <v>1819</v>
      </c>
      <c r="O19" s="30">
        <f t="shared" ref="O19:O25" si="2">SUM(C19:N19)</f>
        <v>28475</v>
      </c>
      <c r="P19" s="37"/>
      <c r="Q19" s="164"/>
      <c r="R19" s="164"/>
      <c r="S19" s="164"/>
      <c r="T19" s="164"/>
      <c r="U19" s="164"/>
    </row>
    <row r="20" spans="1:21" s="38" customFormat="1" ht="15" customHeight="1" x14ac:dyDescent="0.25">
      <c r="A20" s="17" t="s">
        <v>82</v>
      </c>
      <c r="B20" s="18" t="s">
        <v>192</v>
      </c>
      <c r="C20" s="19"/>
      <c r="D20" s="19"/>
      <c r="E20" s="19"/>
      <c r="F20" s="19">
        <v>11596</v>
      </c>
      <c r="G20" s="19">
        <v>39346</v>
      </c>
      <c r="H20" s="19">
        <v>63396</v>
      </c>
      <c r="I20" s="19">
        <v>2540</v>
      </c>
      <c r="J20" s="19"/>
      <c r="K20" s="19">
        <v>31929</v>
      </c>
      <c r="L20" s="19">
        <v>24862</v>
      </c>
      <c r="M20" s="19">
        <v>31930</v>
      </c>
      <c r="N20" s="19">
        <v>9525</v>
      </c>
      <c r="O20" s="30">
        <f t="shared" si="2"/>
        <v>215124</v>
      </c>
      <c r="P20" s="37"/>
      <c r="Q20" s="164"/>
      <c r="R20" s="164"/>
      <c r="S20" s="164"/>
      <c r="T20" s="164"/>
      <c r="U20" s="164"/>
    </row>
    <row r="21" spans="1:21" s="38" customFormat="1" ht="15" customHeight="1" x14ac:dyDescent="0.25">
      <c r="A21" s="17" t="s">
        <v>83</v>
      </c>
      <c r="B21" s="18" t="s">
        <v>457</v>
      </c>
      <c r="C21" s="19"/>
      <c r="D21" s="19">
        <v>1950</v>
      </c>
      <c r="E21" s="19">
        <v>2260</v>
      </c>
      <c r="F21" s="19">
        <v>5175</v>
      </c>
      <c r="G21" s="19">
        <v>12170</v>
      </c>
      <c r="H21" s="19">
        <v>7620</v>
      </c>
      <c r="I21" s="19"/>
      <c r="J21" s="19"/>
      <c r="K21" s="19">
        <v>7560</v>
      </c>
      <c r="L21" s="19">
        <v>2475</v>
      </c>
      <c r="M21" s="19"/>
      <c r="N21" s="19"/>
      <c r="O21" s="30">
        <f t="shared" si="2"/>
        <v>39210</v>
      </c>
      <c r="P21" s="37"/>
      <c r="Q21" s="164"/>
      <c r="R21" s="164"/>
      <c r="S21" s="164"/>
      <c r="T21" s="164"/>
      <c r="U21" s="164"/>
    </row>
    <row r="22" spans="1:21" s="38" customFormat="1" ht="15" customHeight="1" x14ac:dyDescent="0.25">
      <c r="A22" s="17" t="s">
        <v>84</v>
      </c>
      <c r="B22" s="18" t="s">
        <v>39</v>
      </c>
      <c r="C22" s="19">
        <v>4335</v>
      </c>
      <c r="D22" s="19">
        <v>1603</v>
      </c>
      <c r="E22" s="19">
        <v>1603</v>
      </c>
      <c r="F22" s="19">
        <v>1604</v>
      </c>
      <c r="G22" s="19">
        <v>1603</v>
      </c>
      <c r="H22" s="19">
        <v>1603</v>
      </c>
      <c r="I22" s="19">
        <v>1603</v>
      </c>
      <c r="J22" s="19">
        <v>1604</v>
      </c>
      <c r="K22" s="19">
        <v>1603</v>
      </c>
      <c r="L22" s="19">
        <v>1603</v>
      </c>
      <c r="M22" s="19">
        <v>1603</v>
      </c>
      <c r="N22" s="19">
        <v>1604</v>
      </c>
      <c r="O22" s="30">
        <f>SUM(C22:N22)</f>
        <v>21971</v>
      </c>
      <c r="P22" s="37"/>
      <c r="Q22" s="164"/>
      <c r="R22" s="164"/>
      <c r="S22" s="164"/>
      <c r="T22" s="164"/>
      <c r="U22" s="164"/>
    </row>
    <row r="23" spans="1:21" s="38" customFormat="1" ht="15" customHeight="1" x14ac:dyDescent="0.25">
      <c r="A23" s="17" t="s">
        <v>85</v>
      </c>
      <c r="B23" s="18" t="s">
        <v>194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4"/>
      <c r="R23" s="164"/>
      <c r="S23" s="164"/>
      <c r="T23" s="164"/>
      <c r="U23" s="164"/>
    </row>
    <row r="24" spans="1:21" s="38" customFormat="1" ht="15" customHeight="1" x14ac:dyDescent="0.25">
      <c r="A24" s="532" t="s">
        <v>86</v>
      </c>
      <c r="B24" s="165" t="s">
        <v>195</v>
      </c>
      <c r="C24" s="31">
        <f t="shared" ref="C24:N24" si="3">SUM(C18:C23)</f>
        <v>16610</v>
      </c>
      <c r="D24" s="31">
        <f t="shared" si="3"/>
        <v>17636</v>
      </c>
      <c r="E24" s="31">
        <f t="shared" si="3"/>
        <v>20077</v>
      </c>
      <c r="F24" s="31">
        <f t="shared" si="3"/>
        <v>32968</v>
      </c>
      <c r="G24" s="31">
        <f t="shared" si="3"/>
        <v>72208</v>
      </c>
      <c r="H24" s="31">
        <f t="shared" si="3"/>
        <v>91938</v>
      </c>
      <c r="I24" s="31">
        <f t="shared" si="3"/>
        <v>26461</v>
      </c>
      <c r="J24" s="31">
        <f t="shared" si="3"/>
        <v>26043</v>
      </c>
      <c r="K24" s="31">
        <f t="shared" si="3"/>
        <v>60411</v>
      </c>
      <c r="L24" s="31">
        <f t="shared" si="3"/>
        <v>43533</v>
      </c>
      <c r="M24" s="31">
        <f t="shared" si="3"/>
        <v>49747</v>
      </c>
      <c r="N24" s="31">
        <f t="shared" si="3"/>
        <v>25730</v>
      </c>
      <c r="O24" s="273">
        <f t="shared" si="2"/>
        <v>483362</v>
      </c>
      <c r="P24" s="37"/>
      <c r="Q24" s="164"/>
      <c r="R24" s="164"/>
      <c r="S24" s="164"/>
      <c r="T24" s="164"/>
      <c r="U24" s="164"/>
    </row>
    <row r="25" spans="1:21" s="38" customFormat="1" ht="15" customHeight="1" x14ac:dyDescent="0.25">
      <c r="A25" s="17" t="s">
        <v>87</v>
      </c>
      <c r="B25" s="18" t="s">
        <v>196</v>
      </c>
      <c r="C25" s="19">
        <f t="shared" ref="C25:N25" si="4">C16-C24</f>
        <v>116843</v>
      </c>
      <c r="D25" s="19">
        <f t="shared" si="4"/>
        <v>-8938</v>
      </c>
      <c r="E25" s="19">
        <f t="shared" si="4"/>
        <v>73582</v>
      </c>
      <c r="F25" s="19">
        <f t="shared" si="4"/>
        <v>-8561</v>
      </c>
      <c r="G25" s="19">
        <f t="shared" si="4"/>
        <v>-46763</v>
      </c>
      <c r="H25" s="19">
        <f t="shared" si="4"/>
        <v>-56449</v>
      </c>
      <c r="I25" s="19">
        <f t="shared" si="4"/>
        <v>7236</v>
      </c>
      <c r="J25" s="19">
        <f t="shared" si="4"/>
        <v>5655</v>
      </c>
      <c r="K25" s="19">
        <f t="shared" si="4"/>
        <v>-39714</v>
      </c>
      <c r="L25" s="19">
        <f t="shared" si="4"/>
        <v>-20835</v>
      </c>
      <c r="M25" s="19">
        <f t="shared" si="4"/>
        <v>-30050</v>
      </c>
      <c r="N25" s="19">
        <f t="shared" si="4"/>
        <v>57317</v>
      </c>
      <c r="O25" s="30">
        <f t="shared" si="2"/>
        <v>49323</v>
      </c>
      <c r="P25" s="37"/>
      <c r="Q25" s="164"/>
      <c r="R25" s="164"/>
      <c r="S25" s="164"/>
      <c r="T25" s="164"/>
      <c r="U25" s="164"/>
    </row>
    <row r="26" spans="1:21" s="38" customFormat="1" ht="15" customHeight="1" x14ac:dyDescent="0.25">
      <c r="A26" s="166"/>
      <c r="B26" s="54" t="s">
        <v>551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67"/>
      <c r="P26" s="37"/>
    </row>
    <row r="28" spans="1:21" x14ac:dyDescent="0.25">
      <c r="N28" s="168"/>
    </row>
    <row r="29" spans="1:21" x14ac:dyDescent="0.25"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1:21" x14ac:dyDescent="0.25">
      <c r="D30" s="168"/>
      <c r="F30" s="168"/>
      <c r="I30" s="168"/>
      <c r="L30" s="168"/>
    </row>
    <row r="32" spans="1:21" x14ac:dyDescent="0.25"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88" customWidth="1"/>
    <col min="2" max="2" width="24.6640625" style="188" customWidth="1"/>
    <col min="3" max="15" width="7.6640625" style="188" customWidth="1"/>
    <col min="16" max="16384" width="9.109375" style="187"/>
  </cols>
  <sheetData>
    <row r="1" spans="1:15" s="190" customFormat="1" ht="15" customHeight="1" x14ac:dyDescent="0.25">
      <c r="A1" s="741" t="s">
        <v>543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</row>
    <row r="2" spans="1:15" s="190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86" t="str">
        <f>'2.sz. melléklet'!G2</f>
        <v>az 1/2020. (II…...) önkormányzati rendelethez</v>
      </c>
    </row>
    <row r="3" spans="1:15" s="190" customFormat="1" ht="15" customHeight="1" x14ac:dyDescent="0.25">
      <c r="A3" s="18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s="190" customFormat="1" ht="15" customHeight="1" x14ac:dyDescent="0.25">
      <c r="A4" s="18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s="190" customFormat="1" ht="15" customHeight="1" x14ac:dyDescent="0.25">
      <c r="A5" s="742" t="s">
        <v>762</v>
      </c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</row>
    <row r="6" spans="1:15" s="190" customFormat="1" ht="15" customHeight="1" x14ac:dyDescent="0.25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s="190" customFormat="1" ht="15" customHeight="1" thickBot="1" x14ac:dyDescent="0.25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854" t="s">
        <v>0</v>
      </c>
      <c r="N7" s="854"/>
      <c r="O7" s="854"/>
    </row>
    <row r="8" spans="1:15" s="190" customFormat="1" ht="15" customHeight="1" thickTop="1" x14ac:dyDescent="0.25">
      <c r="A8" s="241" t="s">
        <v>128</v>
      </c>
      <c r="B8" s="242" t="s">
        <v>2</v>
      </c>
      <c r="C8" s="242" t="s">
        <v>164</v>
      </c>
      <c r="D8" s="242" t="s">
        <v>165</v>
      </c>
      <c r="E8" s="242" t="s">
        <v>166</v>
      </c>
      <c r="F8" s="242" t="s">
        <v>167</v>
      </c>
      <c r="G8" s="242" t="s">
        <v>168</v>
      </c>
      <c r="H8" s="242" t="s">
        <v>169</v>
      </c>
      <c r="I8" s="242" t="s">
        <v>170</v>
      </c>
      <c r="J8" s="242" t="s">
        <v>171</v>
      </c>
      <c r="K8" s="242" t="s">
        <v>172</v>
      </c>
      <c r="L8" s="242" t="s">
        <v>173</v>
      </c>
      <c r="M8" s="242" t="s">
        <v>174</v>
      </c>
      <c r="N8" s="242" t="s">
        <v>175</v>
      </c>
      <c r="O8" s="243" t="s">
        <v>199</v>
      </c>
    </row>
    <row r="9" spans="1:15" s="190" customFormat="1" ht="15" customHeight="1" thickBot="1" x14ac:dyDescent="0.3">
      <c r="A9" s="197" t="s">
        <v>3</v>
      </c>
      <c r="B9" s="244" t="s">
        <v>4</v>
      </c>
      <c r="C9" s="244" t="s">
        <v>5</v>
      </c>
      <c r="D9" s="244" t="s">
        <v>6</v>
      </c>
      <c r="E9" s="244" t="s">
        <v>7</v>
      </c>
      <c r="F9" s="244" t="s">
        <v>8</v>
      </c>
      <c r="G9" s="244" t="s">
        <v>9</v>
      </c>
      <c r="H9" s="244" t="s">
        <v>53</v>
      </c>
      <c r="I9" s="244" t="s">
        <v>11</v>
      </c>
      <c r="J9" s="244" t="s">
        <v>177</v>
      </c>
      <c r="K9" s="244" t="s">
        <v>178</v>
      </c>
      <c r="L9" s="244" t="s">
        <v>179</v>
      </c>
      <c r="M9" s="244" t="s">
        <v>180</v>
      </c>
      <c r="N9" s="244" t="s">
        <v>181</v>
      </c>
      <c r="O9" s="245" t="s">
        <v>182</v>
      </c>
    </row>
    <row r="10" spans="1:15" s="190" customFormat="1" ht="15" customHeight="1" thickTop="1" x14ac:dyDescent="0.25">
      <c r="A10" s="851" t="s">
        <v>183</v>
      </c>
      <c r="B10" s="852"/>
      <c r="C10" s="852"/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3"/>
    </row>
    <row r="11" spans="1:15" s="190" customFormat="1" ht="15" customHeight="1" x14ac:dyDescent="0.25">
      <c r="A11" s="246" t="s">
        <v>13</v>
      </c>
      <c r="B11" s="247" t="s">
        <v>184</v>
      </c>
      <c r="C11" s="248">
        <v>102</v>
      </c>
      <c r="D11" s="248">
        <v>102</v>
      </c>
      <c r="E11" s="248">
        <v>102</v>
      </c>
      <c r="F11" s="248">
        <v>102</v>
      </c>
      <c r="G11" s="248">
        <v>102</v>
      </c>
      <c r="H11" s="248">
        <v>102</v>
      </c>
      <c r="I11" s="248">
        <v>100</v>
      </c>
      <c r="J11" s="248">
        <v>100</v>
      </c>
      <c r="K11" s="248">
        <v>102</v>
      </c>
      <c r="L11" s="248">
        <v>102</v>
      </c>
      <c r="M11" s="248">
        <v>102</v>
      </c>
      <c r="N11" s="248">
        <v>102</v>
      </c>
      <c r="O11" s="249">
        <f>SUM(C11:N11)</f>
        <v>1220</v>
      </c>
    </row>
    <row r="12" spans="1:15" s="190" customFormat="1" ht="15" customHeight="1" x14ac:dyDescent="0.25">
      <c r="A12" s="246" t="s">
        <v>14</v>
      </c>
      <c r="B12" s="247" t="s">
        <v>185</v>
      </c>
      <c r="C12" s="248">
        <v>1603</v>
      </c>
      <c r="D12" s="248">
        <v>1603</v>
      </c>
      <c r="E12" s="248">
        <v>1603</v>
      </c>
      <c r="F12" s="248">
        <v>1604</v>
      </c>
      <c r="G12" s="248">
        <v>1603</v>
      </c>
      <c r="H12" s="248">
        <v>1603</v>
      </c>
      <c r="I12" s="248">
        <v>1603</v>
      </c>
      <c r="J12" s="248">
        <v>1604</v>
      </c>
      <c r="K12" s="248">
        <v>1603</v>
      </c>
      <c r="L12" s="248">
        <v>1603</v>
      </c>
      <c r="M12" s="248">
        <v>1603</v>
      </c>
      <c r="N12" s="248">
        <v>1604</v>
      </c>
      <c r="O12" s="249">
        <f>SUM(C12:N12)</f>
        <v>19239</v>
      </c>
    </row>
    <row r="13" spans="1:15" s="190" customFormat="1" ht="15" customHeight="1" x14ac:dyDescent="0.25">
      <c r="A13" s="246" t="s">
        <v>42</v>
      </c>
      <c r="B13" s="247" t="s">
        <v>186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9"/>
    </row>
    <row r="14" spans="1:15" s="190" customFormat="1" ht="15" customHeight="1" x14ac:dyDescent="0.25">
      <c r="A14" s="246" t="s">
        <v>43</v>
      </c>
      <c r="B14" s="247" t="s">
        <v>187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9"/>
    </row>
    <row r="15" spans="1:15" s="190" customFormat="1" ht="15" customHeight="1" x14ac:dyDescent="0.25">
      <c r="A15" s="246" t="s">
        <v>44</v>
      </c>
      <c r="B15" s="247" t="s">
        <v>188</v>
      </c>
      <c r="C15" s="248">
        <v>991</v>
      </c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9">
        <f>SUM(C15:N15)</f>
        <v>991</v>
      </c>
    </row>
    <row r="16" spans="1:15" s="190" customFormat="1" ht="15" customHeight="1" x14ac:dyDescent="0.25">
      <c r="A16" s="250" t="s">
        <v>45</v>
      </c>
      <c r="B16" s="251" t="s">
        <v>189</v>
      </c>
      <c r="C16" s="252">
        <f>SUM(C11:C15)</f>
        <v>2696</v>
      </c>
      <c r="D16" s="252">
        <f t="shared" ref="D16:O16" si="0">SUM(D11:D15)</f>
        <v>1705</v>
      </c>
      <c r="E16" s="252">
        <f t="shared" si="0"/>
        <v>1705</v>
      </c>
      <c r="F16" s="252">
        <f t="shared" si="0"/>
        <v>1706</v>
      </c>
      <c r="G16" s="252">
        <f t="shared" si="0"/>
        <v>1705</v>
      </c>
      <c r="H16" s="252">
        <f t="shared" si="0"/>
        <v>1705</v>
      </c>
      <c r="I16" s="252">
        <f t="shared" si="0"/>
        <v>1703</v>
      </c>
      <c r="J16" s="252">
        <f t="shared" si="0"/>
        <v>1704</v>
      </c>
      <c r="K16" s="252">
        <f t="shared" si="0"/>
        <v>1705</v>
      </c>
      <c r="L16" s="252">
        <f t="shared" si="0"/>
        <v>1705</v>
      </c>
      <c r="M16" s="252">
        <f t="shared" si="0"/>
        <v>1705</v>
      </c>
      <c r="N16" s="252">
        <f t="shared" si="0"/>
        <v>1706</v>
      </c>
      <c r="O16" s="253">
        <f t="shared" si="0"/>
        <v>21450</v>
      </c>
    </row>
    <row r="17" spans="1:15" s="190" customFormat="1" ht="15" customHeight="1" x14ac:dyDescent="0.25">
      <c r="A17" s="851" t="s">
        <v>190</v>
      </c>
      <c r="B17" s="852"/>
      <c r="C17" s="852"/>
      <c r="D17" s="852"/>
      <c r="E17" s="852"/>
      <c r="F17" s="852"/>
      <c r="G17" s="852"/>
      <c r="H17" s="852"/>
      <c r="I17" s="852"/>
      <c r="J17" s="852"/>
      <c r="K17" s="852"/>
      <c r="L17" s="852"/>
      <c r="M17" s="852"/>
      <c r="N17" s="852"/>
      <c r="O17" s="853"/>
    </row>
    <row r="18" spans="1:15" s="190" customFormat="1" ht="15" customHeight="1" x14ac:dyDescent="0.25">
      <c r="A18" s="246" t="s">
        <v>46</v>
      </c>
      <c r="B18" s="247" t="s">
        <v>34</v>
      </c>
      <c r="C18" s="248">
        <v>1787</v>
      </c>
      <c r="D18" s="248">
        <v>1788</v>
      </c>
      <c r="E18" s="248">
        <v>1787</v>
      </c>
      <c r="F18" s="248">
        <v>1788</v>
      </c>
      <c r="G18" s="248">
        <v>1787</v>
      </c>
      <c r="H18" s="248">
        <v>1788</v>
      </c>
      <c r="I18" s="248">
        <v>1787</v>
      </c>
      <c r="J18" s="248">
        <v>1788</v>
      </c>
      <c r="K18" s="248">
        <v>1787</v>
      </c>
      <c r="L18" s="248">
        <v>1788</v>
      </c>
      <c r="M18" s="248">
        <v>1787</v>
      </c>
      <c r="N18" s="248">
        <v>1788</v>
      </c>
      <c r="O18" s="249">
        <f>SUM(C18:N18)</f>
        <v>21450</v>
      </c>
    </row>
    <row r="19" spans="1:15" s="190" customFormat="1" ht="15" customHeight="1" x14ac:dyDescent="0.25">
      <c r="A19" s="246" t="s">
        <v>64</v>
      </c>
      <c r="B19" s="247" t="s">
        <v>191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9"/>
    </row>
    <row r="20" spans="1:15" s="190" customFormat="1" ht="15" customHeight="1" x14ac:dyDescent="0.25">
      <c r="A20" s="246" t="s">
        <v>81</v>
      </c>
      <c r="B20" s="247" t="s">
        <v>192</v>
      </c>
      <c r="C20" s="248"/>
      <c r="D20" s="248"/>
      <c r="E20" s="248"/>
      <c r="F20" s="248"/>
      <c r="G20" s="248"/>
      <c r="H20" s="254"/>
      <c r="I20" s="248"/>
      <c r="J20" s="248"/>
      <c r="K20" s="248"/>
      <c r="L20" s="248"/>
      <c r="M20" s="248"/>
      <c r="N20" s="248"/>
      <c r="O20" s="249"/>
    </row>
    <row r="21" spans="1:15" s="190" customFormat="1" ht="15" customHeight="1" x14ac:dyDescent="0.25">
      <c r="A21" s="246" t="s">
        <v>82</v>
      </c>
      <c r="B21" s="247" t="s">
        <v>193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9"/>
    </row>
    <row r="22" spans="1:15" s="190" customFormat="1" ht="15" customHeight="1" x14ac:dyDescent="0.25">
      <c r="A22" s="246" t="s">
        <v>83</v>
      </c>
      <c r="B22" s="247" t="s">
        <v>194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9"/>
    </row>
    <row r="23" spans="1:15" s="190" customFormat="1" ht="15" customHeight="1" x14ac:dyDescent="0.25">
      <c r="A23" s="250" t="s">
        <v>84</v>
      </c>
      <c r="B23" s="251" t="s">
        <v>195</v>
      </c>
      <c r="C23" s="252">
        <f>SUM(C18:C22)</f>
        <v>1787</v>
      </c>
      <c r="D23" s="252">
        <f t="shared" ref="D23:N23" si="1">SUM(D18:D22)</f>
        <v>1788</v>
      </c>
      <c r="E23" s="252">
        <f t="shared" si="1"/>
        <v>1787</v>
      </c>
      <c r="F23" s="252">
        <f t="shared" si="1"/>
        <v>1788</v>
      </c>
      <c r="G23" s="252">
        <f t="shared" si="1"/>
        <v>1787</v>
      </c>
      <c r="H23" s="252">
        <f t="shared" si="1"/>
        <v>1788</v>
      </c>
      <c r="I23" s="252">
        <f t="shared" si="1"/>
        <v>1787</v>
      </c>
      <c r="J23" s="252">
        <f t="shared" si="1"/>
        <v>1788</v>
      </c>
      <c r="K23" s="252">
        <f t="shared" si="1"/>
        <v>1787</v>
      </c>
      <c r="L23" s="252">
        <f t="shared" si="1"/>
        <v>1788</v>
      </c>
      <c r="M23" s="252">
        <f t="shared" si="1"/>
        <v>1787</v>
      </c>
      <c r="N23" s="252">
        <f t="shared" si="1"/>
        <v>1788</v>
      </c>
      <c r="O23" s="253">
        <f>SUM(C23:N23)</f>
        <v>21450</v>
      </c>
    </row>
    <row r="24" spans="1:15" s="190" customFormat="1" ht="15" customHeight="1" x14ac:dyDescent="0.25">
      <c r="A24" s="255" t="s">
        <v>85</v>
      </c>
      <c r="B24" s="256" t="s">
        <v>196</v>
      </c>
      <c r="C24" s="257">
        <f>C16-C23</f>
        <v>909</v>
      </c>
      <c r="D24" s="257">
        <f t="shared" ref="D24:N24" si="2">D16-D23</f>
        <v>-83</v>
      </c>
      <c r="E24" s="257">
        <f t="shared" si="2"/>
        <v>-82</v>
      </c>
      <c r="F24" s="257">
        <f t="shared" si="2"/>
        <v>-82</v>
      </c>
      <c r="G24" s="257">
        <f t="shared" si="2"/>
        <v>-82</v>
      </c>
      <c r="H24" s="257">
        <f t="shared" si="2"/>
        <v>-83</v>
      </c>
      <c r="I24" s="257">
        <f t="shared" si="2"/>
        <v>-84</v>
      </c>
      <c r="J24" s="257">
        <f t="shared" si="2"/>
        <v>-84</v>
      </c>
      <c r="K24" s="257">
        <f t="shared" si="2"/>
        <v>-82</v>
      </c>
      <c r="L24" s="257">
        <f t="shared" si="2"/>
        <v>-83</v>
      </c>
      <c r="M24" s="257">
        <f t="shared" si="2"/>
        <v>-82</v>
      </c>
      <c r="N24" s="257">
        <f t="shared" si="2"/>
        <v>-82</v>
      </c>
      <c r="O24" s="258">
        <f>SUM(C24:N24)</f>
        <v>0</v>
      </c>
    </row>
    <row r="25" spans="1:15" s="190" customFormat="1" ht="15" customHeight="1" thickBot="1" x14ac:dyDescent="0.3">
      <c r="A25" s="259"/>
      <c r="B25" s="260" t="s">
        <v>197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2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sqref="A1:L1"/>
    </sheetView>
  </sheetViews>
  <sheetFormatPr defaultColWidth="9.109375" defaultRowHeight="13.2" x14ac:dyDescent="0.25"/>
  <cols>
    <col min="1" max="1" width="6.6640625" style="188" customWidth="1"/>
    <col min="2" max="2" width="25.6640625" style="188" customWidth="1"/>
    <col min="3" max="12" width="8.6640625" style="188" customWidth="1"/>
    <col min="13" max="16384" width="9.109375" style="187"/>
  </cols>
  <sheetData>
    <row r="1" spans="1:13" s="190" customFormat="1" ht="15" customHeight="1" x14ac:dyDescent="0.25">
      <c r="A1" s="741" t="s">
        <v>665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</row>
    <row r="2" spans="1:13" s="190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186" t="str">
        <f>'2.sz. melléklet'!G2</f>
        <v>az 1/2020. (II…...) önkormányzati rendelethez</v>
      </c>
    </row>
    <row r="3" spans="1:13" s="190" customFormat="1" ht="15" customHeight="1" x14ac:dyDescent="0.25">
      <c r="A3" s="18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3" s="190" customFormat="1" ht="15" customHeight="1" x14ac:dyDescent="0.25">
      <c r="A4" s="742" t="s">
        <v>763</v>
      </c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263"/>
    </row>
    <row r="5" spans="1:13" s="190" customFormat="1" ht="15" customHeight="1" x14ac:dyDescent="0.25">
      <c r="A5" s="192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63"/>
    </row>
    <row r="6" spans="1:13" s="190" customFormat="1" ht="15" customHeight="1" x14ac:dyDescent="0.25">
      <c r="A6" s="192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63"/>
    </row>
    <row r="7" spans="1:13" s="190" customFormat="1" ht="15" customHeight="1" x14ac:dyDescent="0.25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263"/>
    </row>
    <row r="8" spans="1:13" s="190" customFormat="1" ht="15" customHeight="1" thickBot="1" x14ac:dyDescent="0.25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854" t="s">
        <v>0</v>
      </c>
      <c r="L8" s="854"/>
      <c r="M8" s="263"/>
    </row>
    <row r="9" spans="1:13" s="190" customFormat="1" ht="15" customHeight="1" thickTop="1" x14ac:dyDescent="0.25">
      <c r="A9" s="743" t="s">
        <v>128</v>
      </c>
      <c r="B9" s="745" t="s">
        <v>285</v>
      </c>
      <c r="C9" s="856" t="s">
        <v>286</v>
      </c>
      <c r="D9" s="856"/>
      <c r="E9" s="856"/>
      <c r="F9" s="856" t="s">
        <v>287</v>
      </c>
      <c r="G9" s="856"/>
      <c r="H9" s="856"/>
      <c r="I9" s="856" t="s">
        <v>288</v>
      </c>
      <c r="J9" s="856"/>
      <c r="K9" s="856"/>
      <c r="L9" s="264" t="s">
        <v>199</v>
      </c>
      <c r="M9" s="263"/>
    </row>
    <row r="10" spans="1:13" s="190" customFormat="1" ht="24" x14ac:dyDescent="0.25">
      <c r="A10" s="855"/>
      <c r="B10" s="818"/>
      <c r="C10" s="195" t="s">
        <v>289</v>
      </c>
      <c r="D10" s="265" t="s">
        <v>290</v>
      </c>
      <c r="E10" s="195" t="s">
        <v>291</v>
      </c>
      <c r="F10" s="195" t="s">
        <v>292</v>
      </c>
      <c r="G10" s="195" t="s">
        <v>290</v>
      </c>
      <c r="H10" s="195" t="s">
        <v>293</v>
      </c>
      <c r="I10" s="195" t="s">
        <v>292</v>
      </c>
      <c r="J10" s="195" t="s">
        <v>290</v>
      </c>
      <c r="K10" s="195" t="s">
        <v>293</v>
      </c>
      <c r="L10" s="266" t="s">
        <v>294</v>
      </c>
      <c r="M10" s="263"/>
    </row>
    <row r="11" spans="1:13" s="190" customFormat="1" ht="15" customHeight="1" thickBot="1" x14ac:dyDescent="0.3">
      <c r="A11" s="197" t="s">
        <v>71</v>
      </c>
      <c r="B11" s="198" t="s">
        <v>72</v>
      </c>
      <c r="C11" s="198" t="s">
        <v>73</v>
      </c>
      <c r="D11" s="244" t="s">
        <v>74</v>
      </c>
      <c r="E11" s="198" t="s">
        <v>75</v>
      </c>
      <c r="F11" s="198" t="s">
        <v>76</v>
      </c>
      <c r="G11" s="198" t="s">
        <v>77</v>
      </c>
      <c r="H11" s="198" t="s">
        <v>78</v>
      </c>
      <c r="I11" s="198" t="s">
        <v>295</v>
      </c>
      <c r="J11" s="198" t="s">
        <v>79</v>
      </c>
      <c r="K11" s="198" t="s">
        <v>80</v>
      </c>
      <c r="L11" s="245" t="s">
        <v>296</v>
      </c>
      <c r="M11" s="263"/>
    </row>
    <row r="12" spans="1:13" s="190" customFormat="1" ht="15" customHeight="1" thickTop="1" thickBot="1" x14ac:dyDescent="0.3">
      <c r="A12" s="267" t="s">
        <v>13</v>
      </c>
      <c r="B12" s="502" t="s">
        <v>297</v>
      </c>
      <c r="C12" s="268"/>
      <c r="D12" s="268"/>
      <c r="E12" s="269"/>
      <c r="F12" s="268"/>
      <c r="G12" s="268"/>
      <c r="H12" s="270"/>
      <c r="I12" s="268" t="s">
        <v>298</v>
      </c>
      <c r="J12" s="269" t="s">
        <v>299</v>
      </c>
      <c r="K12" s="271">
        <v>1476</v>
      </c>
      <c r="L12" s="272">
        <v>1476</v>
      </c>
      <c r="M12" s="263"/>
    </row>
    <row r="13" spans="1:13" ht="13.8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252" width="9.109375" customWidth="1"/>
  </cols>
  <sheetData>
    <row r="1" spans="1:12" s="38" customFormat="1" ht="15" customHeight="1" x14ac:dyDescent="0.25">
      <c r="B1" s="55"/>
      <c r="C1" s="55"/>
      <c r="D1" s="55"/>
      <c r="E1" s="55"/>
      <c r="F1" s="55"/>
      <c r="G1" s="55"/>
      <c r="H1" s="55"/>
      <c r="L1" s="2" t="s">
        <v>524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1/2020. (II…...)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5">
      <c r="A4" s="774" t="s">
        <v>576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</row>
    <row r="5" spans="1:12" s="38" customFormat="1" ht="6" customHeight="1" x14ac:dyDescent="0.25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4"/>
      <c r="L6" s="424" t="s">
        <v>300</v>
      </c>
    </row>
    <row r="7" spans="1:12" s="38" customFormat="1" ht="58.5" customHeight="1" thickTop="1" thickBot="1" x14ac:dyDescent="0.3">
      <c r="A7" s="769" t="s">
        <v>12</v>
      </c>
      <c r="B7" s="769"/>
      <c r="C7" s="482" t="s">
        <v>637</v>
      </c>
      <c r="D7" s="482" t="s">
        <v>675</v>
      </c>
      <c r="E7" s="482" t="s">
        <v>676</v>
      </c>
      <c r="F7" s="482" t="s">
        <v>672</v>
      </c>
      <c r="G7" s="770" t="s">
        <v>34</v>
      </c>
      <c r="H7" s="771"/>
      <c r="I7" s="482" t="s">
        <v>637</v>
      </c>
      <c r="J7" s="482" t="s">
        <v>675</v>
      </c>
      <c r="K7" s="482" t="s">
        <v>676</v>
      </c>
      <c r="L7" s="549" t="s">
        <v>672</v>
      </c>
    </row>
    <row r="8" spans="1:12" s="38" customFormat="1" ht="15" customHeight="1" thickTop="1" thickBot="1" x14ac:dyDescent="0.3">
      <c r="A8" s="11" t="s">
        <v>3</v>
      </c>
      <c r="B8" s="438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39" t="s">
        <v>9</v>
      </c>
      <c r="H8" s="439" t="s">
        <v>53</v>
      </c>
      <c r="I8" s="13" t="s">
        <v>11</v>
      </c>
      <c r="J8" s="13" t="s">
        <v>177</v>
      </c>
      <c r="K8" s="13" t="s">
        <v>178</v>
      </c>
      <c r="L8" s="499" t="s">
        <v>179</v>
      </c>
    </row>
    <row r="9" spans="1:12" s="38" customFormat="1" ht="15" customHeight="1" thickTop="1" x14ac:dyDescent="0.25">
      <c r="A9" s="42" t="s">
        <v>13</v>
      </c>
      <c r="B9" s="43" t="s">
        <v>12</v>
      </c>
      <c r="C9" s="426">
        <f>'8.sz. melléklet'!D73+'9.sz. melléklet'!D35</f>
        <v>78494085</v>
      </c>
      <c r="D9" s="426">
        <f>'8.sz. melléklet'!E73+'9.sz. melléklet'!E35</f>
        <v>80069848</v>
      </c>
      <c r="E9" s="426">
        <f>'8.sz. melléklet'!F73+'9.sz. melléklet'!F35</f>
        <v>89958602</v>
      </c>
      <c r="F9" s="333">
        <f>'8.sz. melléklet'!G73+'9.sz. melléklet'!G35</f>
        <v>76522544</v>
      </c>
      <c r="G9" s="51" t="s">
        <v>13</v>
      </c>
      <c r="H9" s="43" t="s">
        <v>116</v>
      </c>
      <c r="I9" s="431">
        <f>'8.sz. melléklet'!D7+'9.sz. melléklet'!D8</f>
        <v>65966414</v>
      </c>
      <c r="J9" s="431">
        <f>'8.sz. melléklet'!E7+'9.sz. melléklet'!E8</f>
        <v>69759724</v>
      </c>
      <c r="K9" s="431">
        <f>'8.sz. melléklet'!F7+'9.sz. melléklet'!F8</f>
        <v>69759724</v>
      </c>
      <c r="L9" s="471">
        <f>'8.sz. melléklet'!G7+'9.sz. melléklet'!G8</f>
        <v>65865427</v>
      </c>
    </row>
    <row r="10" spans="1:12" s="38" customFormat="1" ht="15" customHeight="1" x14ac:dyDescent="0.25">
      <c r="A10" s="17" t="s">
        <v>14</v>
      </c>
      <c r="B10" s="330" t="s">
        <v>409</v>
      </c>
      <c r="C10" s="180">
        <f>'8.sz. melléklet'!D67</f>
        <v>54500000</v>
      </c>
      <c r="D10" s="180">
        <f>'8.sz. melléklet'!E67</f>
        <v>50000000</v>
      </c>
      <c r="E10" s="180">
        <f>'8.sz. melléklet'!F67</f>
        <v>50139046</v>
      </c>
      <c r="F10" s="30">
        <f>'8.sz. melléklet'!G67</f>
        <v>63000000</v>
      </c>
      <c r="G10" s="178" t="s">
        <v>14</v>
      </c>
      <c r="H10" s="18" t="s">
        <v>41</v>
      </c>
      <c r="I10" s="180">
        <f>'8.sz. melléklet'!D19+'9.sz. melléklet'!D18</f>
        <v>13823581</v>
      </c>
      <c r="J10" s="180">
        <f>'8.sz. melléklet'!E19+'9.sz. melléklet'!E18</f>
        <v>13740935</v>
      </c>
      <c r="K10" s="180">
        <f>'8.sz. melléklet'!F19+'9.sz. melléklet'!F18</f>
        <v>13740935</v>
      </c>
      <c r="L10" s="30">
        <f>'8.sz. melléklet'!G19+'9.sz. melléklet'!G18</f>
        <v>12300124</v>
      </c>
    </row>
    <row r="11" spans="1:12" s="38" customFormat="1" ht="15" customHeight="1" x14ac:dyDescent="0.25">
      <c r="A11" s="17" t="s">
        <v>42</v>
      </c>
      <c r="B11" s="330" t="s">
        <v>410</v>
      </c>
      <c r="C11" s="180">
        <f>'8.sz. melléklet'!D68</f>
        <v>41000000</v>
      </c>
      <c r="D11" s="180">
        <f>'8.sz. melléklet'!E68</f>
        <v>45650000</v>
      </c>
      <c r="E11" s="180">
        <f>'8.sz. melléklet'!F68</f>
        <v>46314150</v>
      </c>
      <c r="F11" s="30">
        <f>'8.sz. melléklet'!G68</f>
        <v>42500000</v>
      </c>
      <c r="G11" s="178" t="s">
        <v>42</v>
      </c>
      <c r="H11" s="18" t="s">
        <v>122</v>
      </c>
      <c r="I11" s="180">
        <f>'8.sz. melléklet'!D20+'9.sz. melléklet'!D19</f>
        <v>129856047</v>
      </c>
      <c r="J11" s="180">
        <f>'8.sz. melléklet'!E20+'9.sz. melléklet'!E19</f>
        <v>156663402</v>
      </c>
      <c r="K11" s="180">
        <f>'8.sz. melléklet'!F20+'9.sz. melléklet'!F19</f>
        <v>149254285</v>
      </c>
      <c r="L11" s="30">
        <f>'8.sz. melléklet'!G20+'9.sz. melléklet'!G19</f>
        <v>118866245</v>
      </c>
    </row>
    <row r="12" spans="1:12" s="38" customFormat="1" ht="15" customHeight="1" x14ac:dyDescent="0.25">
      <c r="A12" s="17" t="s">
        <v>43</v>
      </c>
      <c r="B12" s="330" t="s">
        <v>420</v>
      </c>
      <c r="C12" s="180">
        <f>'8.sz. melléklet'!D72</f>
        <v>500000</v>
      </c>
      <c r="D12" s="180">
        <f>'8.sz. melléklet'!E72</f>
        <v>350000</v>
      </c>
      <c r="E12" s="180">
        <f>'8.sz. melléklet'!F72</f>
        <v>359394</v>
      </c>
      <c r="F12" s="30">
        <f>'8.sz. melléklet'!G72</f>
        <v>500000</v>
      </c>
      <c r="G12" s="178" t="s">
        <v>43</v>
      </c>
      <c r="H12" s="18" t="s">
        <v>362</v>
      </c>
      <c r="I12" s="180">
        <f>'8.sz. melléklet'!D30</f>
        <v>4634000</v>
      </c>
      <c r="J12" s="180">
        <f>'8.sz. melléklet'!E30</f>
        <v>4634000</v>
      </c>
      <c r="K12" s="180">
        <f>'8.sz. melléklet'!F30</f>
        <v>4162052</v>
      </c>
      <c r="L12" s="30">
        <f>'8.sz. melléklet'!G30</f>
        <v>3000000</v>
      </c>
    </row>
    <row r="13" spans="1:12" s="38" customFormat="1" ht="15" customHeight="1" x14ac:dyDescent="0.25">
      <c r="A13" s="17" t="s">
        <v>44</v>
      </c>
      <c r="B13" s="47" t="s">
        <v>401</v>
      </c>
      <c r="C13" s="180">
        <f>'8.sz. melléklet'!D61</f>
        <v>62551911</v>
      </c>
      <c r="D13" s="180">
        <f>'8.sz. melléklet'!E61</f>
        <v>73656638</v>
      </c>
      <c r="E13" s="180">
        <f>'8.sz. melléklet'!F61</f>
        <v>73656638</v>
      </c>
      <c r="F13" s="30">
        <f>'8.sz. melléklet'!G61</f>
        <v>68304478</v>
      </c>
      <c r="G13" s="178" t="s">
        <v>44</v>
      </c>
      <c r="H13" s="18" t="s">
        <v>510</v>
      </c>
      <c r="I13" s="180">
        <f>'8.sz. melléklet'!D32</f>
        <v>1400140</v>
      </c>
      <c r="J13" s="180">
        <f>'8.sz. melléklet'!E32</f>
        <v>2500334</v>
      </c>
      <c r="K13" s="180">
        <f>'8.sz. melléklet'!F32</f>
        <v>2500334</v>
      </c>
      <c r="L13" s="30">
        <f>'8.sz. melléklet'!G32</f>
        <v>581372</v>
      </c>
    </row>
    <row r="14" spans="1:12" s="38" customFormat="1" ht="24" x14ac:dyDescent="0.25">
      <c r="A14" s="17" t="s">
        <v>45</v>
      </c>
      <c r="B14" s="47" t="s">
        <v>615</v>
      </c>
      <c r="C14" s="180">
        <f>'8.sz. melléklet'!D62</f>
        <v>6685746</v>
      </c>
      <c r="D14" s="180">
        <f>'8.sz. melléklet'!E62</f>
        <v>7456456</v>
      </c>
      <c r="E14" s="180">
        <f>'8.sz. melléklet'!F62</f>
        <v>9377121</v>
      </c>
      <c r="F14" s="30">
        <f>'8.sz. melléklet'!G62</f>
        <v>17099910</v>
      </c>
      <c r="G14" s="178" t="s">
        <v>45</v>
      </c>
      <c r="H14" s="47" t="s">
        <v>610</v>
      </c>
      <c r="I14" s="180">
        <f>'8.sz. melléklet'!D33</f>
        <v>20406500</v>
      </c>
      <c r="J14" s="180">
        <f>'8.sz. melléklet'!E33</f>
        <v>20406500</v>
      </c>
      <c r="K14" s="180">
        <f>'8.sz. melléklet'!F33</f>
        <v>20211007</v>
      </c>
      <c r="L14" s="30">
        <f>'8.sz. melléklet'!G33</f>
        <v>20253850</v>
      </c>
    </row>
    <row r="15" spans="1:12" s="38" customFormat="1" ht="24" x14ac:dyDescent="0.25">
      <c r="A15" s="17" t="s">
        <v>46</v>
      </c>
      <c r="B15" s="47" t="s">
        <v>441</v>
      </c>
      <c r="C15" s="427">
        <f>'8.sz. melléklet'!D85</f>
        <v>0</v>
      </c>
      <c r="D15" s="427">
        <f>'8.sz. melléklet'!E85</f>
        <v>744600</v>
      </c>
      <c r="E15" s="427">
        <f>'8.sz. melléklet'!F85</f>
        <v>769600</v>
      </c>
      <c r="F15" s="358">
        <f>'8.sz. melléklet'!G85</f>
        <v>0</v>
      </c>
      <c r="G15" s="178" t="s">
        <v>46</v>
      </c>
      <c r="H15" s="47" t="s">
        <v>611</v>
      </c>
      <c r="I15" s="180">
        <f>'8.sz. melléklet'!D34</f>
        <v>7636000</v>
      </c>
      <c r="J15" s="180">
        <f>'8.sz. melléklet'!E34</f>
        <v>16861100</v>
      </c>
      <c r="K15" s="180">
        <f>'8.sz. melléklet'!F34</f>
        <v>16755910</v>
      </c>
      <c r="L15" s="30">
        <f>'8.sz. melléklet'!G34</f>
        <v>7640000</v>
      </c>
    </row>
    <row r="16" spans="1:12" s="38" customFormat="1" ht="15" customHeight="1" x14ac:dyDescent="0.25">
      <c r="A16" s="73"/>
      <c r="B16" s="622"/>
      <c r="C16" s="433"/>
      <c r="D16" s="433"/>
      <c r="E16" s="445"/>
      <c r="F16" s="373"/>
      <c r="G16" s="178" t="s">
        <v>64</v>
      </c>
      <c r="H16" s="18" t="s">
        <v>36</v>
      </c>
      <c r="I16" s="180">
        <f>'8.sz. melléklet'!D35</f>
        <v>60040523</v>
      </c>
      <c r="J16" s="180">
        <f>'8.sz. melléklet'!E35</f>
        <v>76725290</v>
      </c>
      <c r="K16" s="180">
        <f>'8.sz. melléklet'!F35</f>
        <v>0</v>
      </c>
      <c r="L16" s="30">
        <f>'8.sz. melléklet'!G35</f>
        <v>48782569</v>
      </c>
    </row>
    <row r="17" spans="1:12" s="38" customFormat="1" ht="15" customHeight="1" x14ac:dyDescent="0.25">
      <c r="A17" s="772" t="s">
        <v>47</v>
      </c>
      <c r="B17" s="772"/>
      <c r="C17" s="180">
        <f>SUM(C9:C16)</f>
        <v>243731742</v>
      </c>
      <c r="D17" s="463">
        <f>SUM(D9:D16)</f>
        <v>257927542</v>
      </c>
      <c r="E17" s="463">
        <f>SUM(E9:E16)</f>
        <v>270574551</v>
      </c>
      <c r="F17" s="46">
        <f>SUM(F9:F16)</f>
        <v>267926932</v>
      </c>
      <c r="G17" s="773"/>
      <c r="H17" s="773"/>
      <c r="I17" s="327"/>
      <c r="J17" s="327"/>
      <c r="K17" s="327"/>
      <c r="L17" s="462"/>
    </row>
    <row r="18" spans="1:12" s="38" customFormat="1" ht="15" customHeight="1" thickBot="1" x14ac:dyDescent="0.3">
      <c r="A18" s="767" t="s">
        <v>28</v>
      </c>
      <c r="B18" s="767"/>
      <c r="C18" s="428">
        <f>I19-C17</f>
        <v>60031463</v>
      </c>
      <c r="D18" s="428">
        <v>60031463</v>
      </c>
      <c r="E18" s="428">
        <v>60031463</v>
      </c>
      <c r="F18" s="462">
        <f>L19-F17</f>
        <v>9362655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3">
      <c r="A19" s="763" t="s">
        <v>49</v>
      </c>
      <c r="B19" s="763"/>
      <c r="C19" s="429">
        <f>SUM(C17:C18)</f>
        <v>303763205</v>
      </c>
      <c r="D19" s="429">
        <f t="shared" ref="D19:E19" si="0">SUM(D17:D18)</f>
        <v>317959005</v>
      </c>
      <c r="E19" s="429">
        <f t="shared" si="0"/>
        <v>330606014</v>
      </c>
      <c r="F19" s="425">
        <f>SUM(F17:F18)</f>
        <v>277289587</v>
      </c>
      <c r="G19" s="765" t="s">
        <v>48</v>
      </c>
      <c r="H19" s="768"/>
      <c r="I19" s="429">
        <f>SUM(I9:I18)</f>
        <v>303763205</v>
      </c>
      <c r="J19" s="429">
        <f>SUM(J9:J18)</f>
        <v>361291285</v>
      </c>
      <c r="K19" s="429">
        <f>SUM(K9:K18)</f>
        <v>276384247</v>
      </c>
      <c r="L19" s="177">
        <f>SUM(L9:L18)</f>
        <v>277289587</v>
      </c>
    </row>
    <row r="20" spans="1:12" s="38" customFormat="1" ht="24.6" thickTop="1" x14ac:dyDescent="0.25">
      <c r="A20" s="42" t="s">
        <v>13</v>
      </c>
      <c r="B20" s="47" t="s">
        <v>589</v>
      </c>
      <c r="C20" s="180">
        <f>'8.sz. melléklet'!D64</f>
        <v>0</v>
      </c>
      <c r="D20" s="180">
        <f>'8.sz. melléklet'!E64</f>
        <v>0</v>
      </c>
      <c r="E20" s="180">
        <f>'8.sz. melléklet'!F64</f>
        <v>0</v>
      </c>
      <c r="F20" s="468">
        <f>'8.sz. melléklet'!G64</f>
        <v>0</v>
      </c>
      <c r="G20" s="435" t="s">
        <v>13</v>
      </c>
      <c r="H20" s="359" t="s">
        <v>201</v>
      </c>
      <c r="I20" s="185">
        <f>'8.sz. melléklet'!D36+'9.sz. melléklet'!D27</f>
        <v>184855892</v>
      </c>
      <c r="J20" s="185">
        <f>'8.sz. melléklet'!E36+'9.sz. melléklet'!E27</f>
        <v>169935350</v>
      </c>
      <c r="K20" s="185">
        <f>'8.sz. melléklet'!F36+'9.sz. melléklet'!F27</f>
        <v>146852377</v>
      </c>
      <c r="L20" s="472">
        <f>'8.sz. melléklet'!G36+'9.sz. melléklet'!G27</f>
        <v>39749640</v>
      </c>
    </row>
    <row r="21" spans="1:12" s="38" customFormat="1" ht="24" x14ac:dyDescent="0.25">
      <c r="A21" s="42" t="s">
        <v>14</v>
      </c>
      <c r="B21" s="47" t="s">
        <v>612</v>
      </c>
      <c r="C21" s="180">
        <f>'8.sz. melléklet'!D65</f>
        <v>36925688</v>
      </c>
      <c r="D21" s="463">
        <f>'8.sz. melléklet'!E65</f>
        <v>58289252</v>
      </c>
      <c r="E21" s="463">
        <f>'8.sz. melléklet'!F65</f>
        <v>58289252</v>
      </c>
      <c r="F21" s="468">
        <f>'8.sz. melléklet'!G65</f>
        <v>136908866</v>
      </c>
      <c r="G21" s="436" t="s">
        <v>14</v>
      </c>
      <c r="H21" s="360" t="s">
        <v>387</v>
      </c>
      <c r="I21" s="171">
        <f>'8.sz. melléklet'!D42</f>
        <v>12815000</v>
      </c>
      <c r="J21" s="171">
        <f>'8.sz. melléklet'!E42</f>
        <v>9965000</v>
      </c>
      <c r="K21" s="171">
        <f>'8.sz. melléklet'!F42</f>
        <v>5052201</v>
      </c>
      <c r="L21" s="473">
        <f>'8.sz. melléklet'!G42</f>
        <v>215124594</v>
      </c>
    </row>
    <row r="22" spans="1:12" s="38" customFormat="1" ht="15" customHeight="1" x14ac:dyDescent="0.25">
      <c r="A22" s="42" t="s">
        <v>42</v>
      </c>
      <c r="B22" s="43" t="s">
        <v>504</v>
      </c>
      <c r="C22" s="328">
        <f>'8.sz. melléklet'!D83</f>
        <v>0</v>
      </c>
      <c r="D22" s="432">
        <f>'8.sz. melléklet'!E83</f>
        <v>6000000</v>
      </c>
      <c r="E22" s="432">
        <f>'8.sz. melléklet'!F83</f>
        <v>6205544</v>
      </c>
      <c r="F22" s="467">
        <f>'8.sz. melléklet'!G83</f>
        <v>0</v>
      </c>
      <c r="G22" s="437" t="s">
        <v>42</v>
      </c>
      <c r="H22" s="74" t="s">
        <v>633</v>
      </c>
      <c r="I22" s="184">
        <f>'8.sz. melléklet'!D46</f>
        <v>2500000</v>
      </c>
      <c r="J22" s="184">
        <f>'8.sz. melléklet'!E46</f>
        <v>8674000</v>
      </c>
      <c r="K22" s="184">
        <f>'8.sz. melléklet'!F46</f>
        <v>8184222</v>
      </c>
      <c r="L22" s="662">
        <f>'8.sz. melléklet'!G46</f>
        <v>0</v>
      </c>
    </row>
    <row r="23" spans="1:12" s="38" customFormat="1" ht="15" customHeight="1" x14ac:dyDescent="0.25">
      <c r="A23" s="42" t="s">
        <v>43</v>
      </c>
      <c r="B23" s="18" t="s">
        <v>458</v>
      </c>
      <c r="C23" s="180">
        <f>'8.sz. melléklet'!D87</f>
        <v>860000</v>
      </c>
      <c r="D23" s="463">
        <f>'8.sz. melléklet'!E87</f>
        <v>2500000</v>
      </c>
      <c r="E23" s="463">
        <f>'8.sz. melléklet'!F87</f>
        <v>2501571</v>
      </c>
      <c r="F23" s="468">
        <f>'8.sz. melléklet'!G87</f>
        <v>3813490</v>
      </c>
      <c r="G23" s="70"/>
      <c r="H23" s="465"/>
      <c r="I23" s="327"/>
      <c r="J23" s="327"/>
      <c r="K23" s="327"/>
      <c r="L23" s="462"/>
    </row>
    <row r="24" spans="1:12" s="38" customFormat="1" ht="15" customHeight="1" x14ac:dyDescent="0.25">
      <c r="A24" s="59" t="s">
        <v>50</v>
      </c>
      <c r="B24" s="48"/>
      <c r="C24" s="180">
        <f>SUM(C20:C23)</f>
        <v>37785688</v>
      </c>
      <c r="D24" s="180">
        <f t="shared" ref="D24:E24" si="1">SUM(D20:D23)</f>
        <v>66789252</v>
      </c>
      <c r="E24" s="180">
        <f t="shared" si="1"/>
        <v>66996367</v>
      </c>
      <c r="F24" s="468">
        <f>SUM(F20:F23)</f>
        <v>140722356</v>
      </c>
      <c r="G24" s="622"/>
      <c r="H24" s="622"/>
      <c r="I24" s="622"/>
      <c r="J24" s="622"/>
      <c r="K24" s="622"/>
      <c r="L24" s="58"/>
    </row>
    <row r="25" spans="1:12" s="38" customFormat="1" ht="15" customHeight="1" thickBot="1" x14ac:dyDescent="0.3">
      <c r="A25" s="60" t="s">
        <v>28</v>
      </c>
      <c r="B25" s="53"/>
      <c r="C25" s="430">
        <v>162385204</v>
      </c>
      <c r="D25" s="430">
        <v>162385199</v>
      </c>
      <c r="E25" s="430">
        <v>162385199</v>
      </c>
      <c r="F25" s="469">
        <f>L26-F24</f>
        <v>114151878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3">
      <c r="A26" s="763" t="s">
        <v>51</v>
      </c>
      <c r="B26" s="763"/>
      <c r="C26" s="429">
        <f>SUM(C24:C25)</f>
        <v>200170892</v>
      </c>
      <c r="D26" s="464">
        <f>SUM(D24:D25)</f>
        <v>229174451</v>
      </c>
      <c r="E26" s="464">
        <f>SUM(E24:E25)</f>
        <v>229381566</v>
      </c>
      <c r="F26" s="470">
        <f>SUM(F24:F25)</f>
        <v>254874234</v>
      </c>
      <c r="G26" s="765" t="s">
        <v>52</v>
      </c>
      <c r="H26" s="768"/>
      <c r="I26" s="429">
        <f>SUM(I20:I24)</f>
        <v>200170892</v>
      </c>
      <c r="J26" s="429">
        <f>SUM(J20:J24)</f>
        <v>188574350</v>
      </c>
      <c r="K26" s="429">
        <f>SUM(K20:K24)</f>
        <v>160088800</v>
      </c>
      <c r="L26" s="425">
        <f>SUM(L20:L24)</f>
        <v>254874234</v>
      </c>
    </row>
    <row r="27" spans="1:12" s="38" customFormat="1" ht="15" customHeight="1" thickTop="1" x14ac:dyDescent="0.25">
      <c r="A27" s="620" t="s">
        <v>13</v>
      </c>
      <c r="B27" s="503" t="s">
        <v>569</v>
      </c>
      <c r="C27" s="528">
        <f>'8.sz. melléklet'!D92</f>
        <v>0</v>
      </c>
      <c r="D27" s="528">
        <f>'8.sz. melléklet'!E92</f>
        <v>2732179</v>
      </c>
      <c r="E27" s="528">
        <f>'8.sz. melléklet'!F92</f>
        <v>2732179</v>
      </c>
      <c r="F27" s="528">
        <f>'8.sz. melléklet'!G92</f>
        <v>0</v>
      </c>
      <c r="G27" s="504" t="s">
        <v>13</v>
      </c>
      <c r="H27" s="503" t="s">
        <v>39</v>
      </c>
      <c r="I27" s="511">
        <f>'8.sz. melléklet'!D51</f>
        <v>2303903</v>
      </c>
      <c r="J27" s="529">
        <f>'8.sz. melléklet'!E51</f>
        <v>2303903</v>
      </c>
      <c r="K27" s="529">
        <f>'8.sz. melléklet'!F51</f>
        <v>2303903</v>
      </c>
      <c r="L27" s="530">
        <f>'8.sz. melléklet'!G51</f>
        <v>2732179</v>
      </c>
    </row>
    <row r="28" spans="1:12" s="38" customFormat="1" ht="15" customHeight="1" thickBot="1" x14ac:dyDescent="0.3">
      <c r="A28" s="49" t="s">
        <v>13</v>
      </c>
      <c r="B28" s="500" t="s">
        <v>28</v>
      </c>
      <c r="C28" s="510">
        <v>2303903</v>
      </c>
      <c r="D28" s="510">
        <v>2303903</v>
      </c>
      <c r="E28" s="510">
        <v>2303903</v>
      </c>
      <c r="F28" s="524">
        <f>L29-F27</f>
        <v>2732179</v>
      </c>
      <c r="G28" s="621"/>
      <c r="H28" s="346"/>
      <c r="I28" s="622"/>
      <c r="J28" s="531"/>
      <c r="K28" s="354"/>
      <c r="L28" s="56"/>
    </row>
    <row r="29" spans="1:12" ht="14.4" thickTop="1" thickBot="1" x14ac:dyDescent="0.3">
      <c r="A29" s="763" t="s">
        <v>570</v>
      </c>
      <c r="B29" s="763"/>
      <c r="C29" s="505">
        <f>SUM(C27:C28)</f>
        <v>2303903</v>
      </c>
      <c r="D29" s="464">
        <f t="shared" ref="D29:F29" si="2">SUM(D27:D28)</f>
        <v>5036082</v>
      </c>
      <c r="E29" s="464">
        <f t="shared" si="2"/>
        <v>5036082</v>
      </c>
      <c r="F29" s="505">
        <f t="shared" si="2"/>
        <v>2732179</v>
      </c>
      <c r="G29" s="764" t="s">
        <v>571</v>
      </c>
      <c r="H29" s="765"/>
      <c r="I29" s="505">
        <f>SUM(I27:I28)</f>
        <v>2303903</v>
      </c>
      <c r="J29" s="429">
        <f>SUM(J27:J28)</f>
        <v>2303903</v>
      </c>
      <c r="K29" s="505">
        <f>SUM(K27:K28)</f>
        <v>2303903</v>
      </c>
      <c r="L29" s="177">
        <f>SUM(L27:L28)</f>
        <v>2732179</v>
      </c>
    </row>
    <row r="30" spans="1:12" ht="14.4" thickTop="1" thickBot="1" x14ac:dyDescent="0.3">
      <c r="A30" s="766" t="s">
        <v>112</v>
      </c>
      <c r="B30" s="766"/>
      <c r="C30" s="509">
        <f>C19+C26+C29</f>
        <v>506238000</v>
      </c>
      <c r="D30" s="525">
        <f>D19+D26+D29</f>
        <v>552169538</v>
      </c>
      <c r="E30" s="509">
        <f>E19+E26+E29</f>
        <v>565023662</v>
      </c>
      <c r="F30" s="506">
        <f>F19+F26+F29</f>
        <v>534896000</v>
      </c>
      <c r="G30" s="507" t="s">
        <v>112</v>
      </c>
      <c r="H30" s="508"/>
      <c r="I30" s="526">
        <f>I19+I26+I29</f>
        <v>506238000</v>
      </c>
      <c r="J30" s="526">
        <f>J19+J26+J29</f>
        <v>552169538</v>
      </c>
      <c r="K30" s="526">
        <f>K19+K26+K29</f>
        <v>438776950</v>
      </c>
      <c r="L30" s="527">
        <f>L19+L26+L29</f>
        <v>534896000</v>
      </c>
    </row>
    <row r="31" spans="1:12" ht="13.8" thickTop="1" x14ac:dyDescent="0.25">
      <c r="G31"/>
      <c r="H31"/>
      <c r="I31"/>
      <c r="J31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9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525</v>
      </c>
    </row>
    <row r="2" spans="1:9" s="38" customFormat="1" ht="15" customHeight="1" x14ac:dyDescent="0.25">
      <c r="B2" s="3"/>
      <c r="C2" s="2"/>
      <c r="D2" s="2"/>
      <c r="E2" s="2"/>
      <c r="F2" s="2"/>
      <c r="G2" s="2" t="str">
        <f>'2.sz. melléklet'!G2</f>
        <v>az 1/2020. (II…...)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776" t="s">
        <v>692</v>
      </c>
      <c r="B4" s="776"/>
      <c r="C4" s="776"/>
      <c r="D4" s="776"/>
      <c r="E4" s="776"/>
      <c r="F4" s="776"/>
      <c r="G4" s="776"/>
      <c r="H4" s="37"/>
    </row>
    <row r="5" spans="1:9" s="38" customFormat="1" ht="15" customHeight="1" x14ac:dyDescent="0.25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44"/>
      <c r="D6" s="444"/>
      <c r="E6" s="466"/>
      <c r="F6" s="466"/>
      <c r="G6" s="424" t="s">
        <v>300</v>
      </c>
      <c r="H6" s="37"/>
    </row>
    <row r="7" spans="1:9" s="38" customFormat="1" ht="31.2" thickTop="1" x14ac:dyDescent="0.25">
      <c r="A7" s="7" t="s">
        <v>1</v>
      </c>
      <c r="B7" s="8" t="s">
        <v>2</v>
      </c>
      <c r="C7" s="9" t="s">
        <v>637</v>
      </c>
      <c r="D7" s="9" t="s">
        <v>675</v>
      </c>
      <c r="E7" s="9" t="s">
        <v>676</v>
      </c>
      <c r="F7" s="9" t="s">
        <v>672</v>
      </c>
      <c r="G7" s="481" t="s">
        <v>678</v>
      </c>
      <c r="H7" s="37"/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5">
      <c r="A9" s="777" t="s">
        <v>10</v>
      </c>
      <c r="B9" s="777"/>
      <c r="C9" s="777"/>
      <c r="D9" s="777"/>
      <c r="E9" s="777"/>
      <c r="F9" s="777"/>
      <c r="G9" s="777"/>
      <c r="H9" s="37"/>
    </row>
    <row r="10" spans="1:9" s="38" customFormat="1" ht="15" customHeight="1" x14ac:dyDescent="0.25">
      <c r="A10" s="76" t="s">
        <v>54</v>
      </c>
      <c r="B10" s="77" t="s">
        <v>613</v>
      </c>
      <c r="C10" s="78">
        <f>C11+C26</f>
        <v>69237657</v>
      </c>
      <c r="D10" s="78">
        <f>D11+D26</f>
        <v>81113094</v>
      </c>
      <c r="E10" s="78">
        <f>E11+E26</f>
        <v>83033759</v>
      </c>
      <c r="F10" s="78">
        <f>F11+F26</f>
        <v>85404388</v>
      </c>
      <c r="G10" s="69">
        <f>F10/C10</f>
        <v>1.2334962172391246</v>
      </c>
      <c r="H10" s="37"/>
    </row>
    <row r="11" spans="1:9" s="38" customFormat="1" ht="15" customHeight="1" x14ac:dyDescent="0.25">
      <c r="A11" s="70"/>
      <c r="B11" s="71" t="s">
        <v>618</v>
      </c>
      <c r="C11" s="52">
        <f>SUM(C12:C25)</f>
        <v>62551911</v>
      </c>
      <c r="D11" s="52">
        <f>SUM(D12:D25)</f>
        <v>73656638</v>
      </c>
      <c r="E11" s="52">
        <f>SUM(E12:E25)</f>
        <v>73656638</v>
      </c>
      <c r="F11" s="52">
        <f>SUM(F12:F25)</f>
        <v>68304478</v>
      </c>
      <c r="G11" s="72">
        <f>F11/C11</f>
        <v>1.0919646883370198</v>
      </c>
      <c r="H11" s="37"/>
    </row>
    <row r="12" spans="1:9" s="38" customFormat="1" ht="15" customHeight="1" x14ac:dyDescent="0.25">
      <c r="A12" s="73"/>
      <c r="B12" s="80" t="s">
        <v>620</v>
      </c>
      <c r="C12" s="311"/>
      <c r="D12" s="311"/>
      <c r="E12" s="311"/>
      <c r="F12" s="311"/>
      <c r="G12" s="308"/>
      <c r="H12" s="37"/>
    </row>
    <row r="13" spans="1:9" s="38" customFormat="1" ht="15" customHeight="1" x14ac:dyDescent="0.25">
      <c r="A13" s="73"/>
      <c r="B13" s="80" t="s">
        <v>621</v>
      </c>
      <c r="C13" s="312">
        <v>16207515</v>
      </c>
      <c r="D13" s="312">
        <v>16207515</v>
      </c>
      <c r="E13" s="312">
        <v>16207515</v>
      </c>
      <c r="F13" s="312">
        <v>17735215</v>
      </c>
      <c r="G13" s="308"/>
      <c r="H13" s="37"/>
    </row>
    <row r="14" spans="1:9" s="38" customFormat="1" ht="15" customHeight="1" x14ac:dyDescent="0.25">
      <c r="A14" s="73"/>
      <c r="B14" s="80" t="s">
        <v>622</v>
      </c>
      <c r="C14" s="312">
        <v>3271906</v>
      </c>
      <c r="D14" s="312">
        <v>3271906</v>
      </c>
      <c r="E14" s="312">
        <v>3271906</v>
      </c>
      <c r="F14" s="312">
        <v>3213463</v>
      </c>
      <c r="G14" s="308"/>
      <c r="H14" s="37"/>
    </row>
    <row r="15" spans="1:9" s="38" customFormat="1" ht="15" customHeight="1" x14ac:dyDescent="0.25">
      <c r="A15" s="73"/>
      <c r="B15" s="80" t="s">
        <v>623</v>
      </c>
      <c r="C15" s="312">
        <v>20677840</v>
      </c>
      <c r="D15" s="312">
        <v>20677840</v>
      </c>
      <c r="E15" s="312">
        <v>20677840</v>
      </c>
      <c r="F15" s="312">
        <v>23114800</v>
      </c>
      <c r="G15" s="308"/>
      <c r="H15" s="474"/>
    </row>
    <row r="16" spans="1:9" s="38" customFormat="1" ht="15" customHeight="1" x14ac:dyDescent="0.25">
      <c r="A16" s="73"/>
      <c r="B16" s="314" t="s">
        <v>624</v>
      </c>
      <c r="C16" s="312">
        <v>155550</v>
      </c>
      <c r="D16" s="312">
        <v>155550</v>
      </c>
      <c r="E16" s="312">
        <v>155550</v>
      </c>
      <c r="F16" s="312">
        <v>158100</v>
      </c>
      <c r="G16" s="308"/>
      <c r="H16" s="474"/>
      <c r="I16" s="164"/>
    </row>
    <row r="17" spans="1:9" s="38" customFormat="1" ht="15" customHeight="1" x14ac:dyDescent="0.25">
      <c r="A17" s="73"/>
      <c r="B17" s="314" t="s">
        <v>625</v>
      </c>
      <c r="C17" s="312">
        <v>1120500</v>
      </c>
      <c r="D17" s="312">
        <v>1120500</v>
      </c>
      <c r="E17" s="312">
        <v>1120500</v>
      </c>
      <c r="F17" s="312">
        <v>1024800</v>
      </c>
      <c r="G17" s="308"/>
      <c r="H17" s="474"/>
      <c r="I17" s="164"/>
    </row>
    <row r="18" spans="1:9" s="38" customFormat="1" ht="15" customHeight="1" x14ac:dyDescent="0.25">
      <c r="A18" s="73"/>
      <c r="B18" s="314" t="s">
        <v>705</v>
      </c>
      <c r="C18" s="312">
        <v>0</v>
      </c>
      <c r="D18" s="312">
        <v>225699</v>
      </c>
      <c r="E18" s="312">
        <v>225699</v>
      </c>
      <c r="F18" s="312">
        <v>0</v>
      </c>
      <c r="G18" s="308"/>
      <c r="H18" s="474"/>
      <c r="I18" s="164"/>
    </row>
    <row r="19" spans="1:9" s="38" customFormat="1" ht="24" x14ac:dyDescent="0.25">
      <c r="A19" s="73"/>
      <c r="B19" s="313" t="s">
        <v>706</v>
      </c>
      <c r="C19" s="312">
        <v>12219000</v>
      </c>
      <c r="D19" s="312">
        <v>12705433</v>
      </c>
      <c r="E19" s="312">
        <v>12705433</v>
      </c>
      <c r="F19" s="312">
        <v>13288300</v>
      </c>
      <c r="G19" s="308"/>
      <c r="H19" s="37"/>
    </row>
    <row r="20" spans="1:9" s="38" customFormat="1" ht="24" x14ac:dyDescent="0.25">
      <c r="A20" s="73"/>
      <c r="B20" s="313" t="s">
        <v>707</v>
      </c>
      <c r="C20" s="312">
        <v>1850600</v>
      </c>
      <c r="D20" s="312">
        <v>1948000</v>
      </c>
      <c r="E20" s="312">
        <v>1948000</v>
      </c>
      <c r="F20" s="312">
        <v>2142800</v>
      </c>
      <c r="G20" s="308"/>
      <c r="H20" s="37"/>
      <c r="I20" s="164"/>
    </row>
    <row r="21" spans="1:9" s="38" customFormat="1" ht="15" customHeight="1" x14ac:dyDescent="0.25">
      <c r="A21" s="73"/>
      <c r="B21" s="80" t="s">
        <v>648</v>
      </c>
      <c r="C21" s="312">
        <v>1064000</v>
      </c>
      <c r="D21" s="312">
        <v>1462502</v>
      </c>
      <c r="E21" s="312">
        <v>1462502</v>
      </c>
      <c r="F21" s="312">
        <v>1408000</v>
      </c>
      <c r="G21" s="308"/>
      <c r="H21" s="37"/>
    </row>
    <row r="22" spans="1:9" s="38" customFormat="1" ht="15" customHeight="1" x14ac:dyDescent="0.25">
      <c r="A22" s="73"/>
      <c r="B22" s="80" t="s">
        <v>649</v>
      </c>
      <c r="C22" s="312">
        <v>4185000</v>
      </c>
      <c r="D22" s="312">
        <v>4185000</v>
      </c>
      <c r="E22" s="312">
        <v>4185000</v>
      </c>
      <c r="F22" s="312">
        <v>4419000</v>
      </c>
      <c r="G22" s="308"/>
      <c r="H22" s="37"/>
      <c r="I22" s="164"/>
    </row>
    <row r="23" spans="1:9" s="38" customFormat="1" ht="15" customHeight="1" x14ac:dyDescent="0.25">
      <c r="A23" s="73"/>
      <c r="B23" s="80" t="s">
        <v>650</v>
      </c>
      <c r="C23" s="312">
        <v>1800000</v>
      </c>
      <c r="D23" s="312">
        <v>1953433</v>
      </c>
      <c r="E23" s="312">
        <v>1953433</v>
      </c>
      <c r="F23" s="312">
        <v>1800000</v>
      </c>
      <c r="G23" s="308"/>
      <c r="H23" s="37"/>
      <c r="I23" s="164"/>
    </row>
    <row r="24" spans="1:9" s="38" customFormat="1" ht="15" customHeight="1" x14ac:dyDescent="0.25">
      <c r="A24" s="73"/>
      <c r="B24" s="314" t="s">
        <v>651</v>
      </c>
      <c r="C24" s="485">
        <v>0</v>
      </c>
      <c r="D24" s="486">
        <v>518160</v>
      </c>
      <c r="E24" s="486">
        <v>518160</v>
      </c>
      <c r="F24" s="485">
        <v>0</v>
      </c>
      <c r="G24" s="308"/>
      <c r="H24" s="37"/>
    </row>
    <row r="25" spans="1:9" s="38" customFormat="1" ht="15" customHeight="1" x14ac:dyDescent="0.25">
      <c r="A25" s="73"/>
      <c r="B25" s="314" t="s">
        <v>652</v>
      </c>
      <c r="C25" s="486">
        <v>0</v>
      </c>
      <c r="D25" s="486">
        <v>9225100</v>
      </c>
      <c r="E25" s="486">
        <v>9225100</v>
      </c>
      <c r="F25" s="486">
        <v>0</v>
      </c>
      <c r="G25" s="484"/>
      <c r="H25" s="37"/>
      <c r="I25" s="164"/>
    </row>
    <row r="26" spans="1:9" s="38" customFormat="1" ht="24" x14ac:dyDescent="0.25">
      <c r="A26" s="49"/>
      <c r="B26" s="654" t="s">
        <v>619</v>
      </c>
      <c r="C26" s="655">
        <f>'8.sz. melléklet'!D62</f>
        <v>6685746</v>
      </c>
      <c r="D26" s="655">
        <f>'8.sz. melléklet'!E62</f>
        <v>7456456</v>
      </c>
      <c r="E26" s="655">
        <f>'8.sz. melléklet'!F62</f>
        <v>9377121</v>
      </c>
      <c r="F26" s="655">
        <f>'8.sz. melléklet'!G62</f>
        <v>17099910</v>
      </c>
      <c r="G26" s="119">
        <f t="shared" ref="G26:G36" si="0">F26/C26</f>
        <v>2.5576667136322557</v>
      </c>
      <c r="H26" s="37"/>
    </row>
    <row r="27" spans="1:9" s="38" customFormat="1" ht="15" customHeight="1" x14ac:dyDescent="0.25">
      <c r="A27" s="319" t="s">
        <v>19</v>
      </c>
      <c r="B27" s="320" t="s">
        <v>15</v>
      </c>
      <c r="C27" s="321">
        <f>SUM(C28:C30)</f>
        <v>96000000</v>
      </c>
      <c r="D27" s="321">
        <f>SUM(D28:D30)</f>
        <v>96000000</v>
      </c>
      <c r="E27" s="321">
        <f>SUM(E28:E30)</f>
        <v>96812590</v>
      </c>
      <c r="F27" s="321">
        <f>SUM(F28:F30)</f>
        <v>106000000</v>
      </c>
      <c r="G27" s="69">
        <f>F27/C27</f>
        <v>1.1041666666666667</v>
      </c>
      <c r="H27" s="37"/>
    </row>
    <row r="28" spans="1:9" s="38" customFormat="1" ht="15" customHeight="1" x14ac:dyDescent="0.25">
      <c r="A28" s="73"/>
      <c r="B28" s="80" t="s">
        <v>451</v>
      </c>
      <c r="C28" s="309">
        <f>'8.sz. melléklet'!D67</f>
        <v>54500000</v>
      </c>
      <c r="D28" s="309">
        <f>'8.sz. melléklet'!E67</f>
        <v>50000000</v>
      </c>
      <c r="E28" s="309">
        <f>'8.sz. melléklet'!F67</f>
        <v>50139046</v>
      </c>
      <c r="F28" s="309">
        <f>'8.sz. melléklet'!G67</f>
        <v>63000000</v>
      </c>
      <c r="G28" s="308"/>
      <c r="H28" s="37"/>
    </row>
    <row r="29" spans="1:9" s="38" customFormat="1" ht="15" customHeight="1" x14ac:dyDescent="0.25">
      <c r="A29" s="73"/>
      <c r="B29" s="80" t="s">
        <v>450</v>
      </c>
      <c r="C29" s="309">
        <f>'8.sz. melléklet'!D68</f>
        <v>41000000</v>
      </c>
      <c r="D29" s="309">
        <f>'8.sz. melléklet'!E68</f>
        <v>45650000</v>
      </c>
      <c r="E29" s="309">
        <f>'8.sz. melléklet'!F68</f>
        <v>46314150</v>
      </c>
      <c r="F29" s="309">
        <f>'8.sz. melléklet'!G68</f>
        <v>42500000</v>
      </c>
      <c r="G29" s="308"/>
      <c r="H29" s="37"/>
    </row>
    <row r="30" spans="1:9" s="38" customFormat="1" ht="15" customHeight="1" x14ac:dyDescent="0.25">
      <c r="A30" s="49"/>
      <c r="B30" s="85" t="s">
        <v>449</v>
      </c>
      <c r="C30" s="86">
        <f>'8.sz. melléklet'!D72</f>
        <v>500000</v>
      </c>
      <c r="D30" s="86">
        <f>'8.sz. melléklet'!E72</f>
        <v>350000</v>
      </c>
      <c r="E30" s="86">
        <f>'8.sz. melléklet'!F72</f>
        <v>359394</v>
      </c>
      <c r="F30" s="86">
        <f>'8.sz. melléklet'!G72</f>
        <v>500000</v>
      </c>
      <c r="G30" s="308"/>
      <c r="H30" s="37"/>
    </row>
    <row r="31" spans="1:9" s="318" customFormat="1" ht="15" customHeight="1" x14ac:dyDescent="0.25">
      <c r="A31" s="305" t="s">
        <v>55</v>
      </c>
      <c r="B31" s="306" t="s">
        <v>12</v>
      </c>
      <c r="C31" s="307">
        <f>'8.sz. melléklet'!D73+'9.sz. melléklet'!D35</f>
        <v>78494085</v>
      </c>
      <c r="D31" s="307">
        <f>'8.sz. melléklet'!E73+'9.sz. melléklet'!E35</f>
        <v>80069848</v>
      </c>
      <c r="E31" s="307">
        <f>'8.sz. melléklet'!F73+'9.sz. melléklet'!F35</f>
        <v>89958602</v>
      </c>
      <c r="F31" s="307">
        <f>'8.sz. melléklet'!G73+'9.sz. melléklet'!G35</f>
        <v>76522544</v>
      </c>
      <c r="G31" s="69">
        <f>F31/C31</f>
        <v>0.9748829354466646</v>
      </c>
      <c r="H31" s="317"/>
    </row>
    <row r="32" spans="1:9" s="310" customFormat="1" ht="15" customHeight="1" x14ac:dyDescent="0.25">
      <c r="A32" s="81" t="s">
        <v>21</v>
      </c>
      <c r="B32" s="25" t="s">
        <v>441</v>
      </c>
      <c r="C32" s="26">
        <f>'8.sz. melléklet'!D85</f>
        <v>0</v>
      </c>
      <c r="D32" s="26">
        <f>'8.sz. melléklet'!E85</f>
        <v>744600</v>
      </c>
      <c r="E32" s="26">
        <f>'8.sz. melléklet'!F85</f>
        <v>769600</v>
      </c>
      <c r="F32" s="26">
        <f>'8.sz. melléklet'!G85</f>
        <v>0</v>
      </c>
      <c r="G32" s="82"/>
      <c r="H32" s="37"/>
    </row>
    <row r="33" spans="1:8" s="38" customFormat="1" ht="15" customHeight="1" x14ac:dyDescent="0.25">
      <c r="A33" s="750" t="s">
        <v>57</v>
      </c>
      <c r="B33" s="750"/>
      <c r="C33" s="28">
        <f>C31+C27+C10+C32</f>
        <v>243731742</v>
      </c>
      <c r="D33" s="28">
        <f>D31+D27+D10+D32</f>
        <v>257927542</v>
      </c>
      <c r="E33" s="28">
        <f>E31+E27+E10+E32</f>
        <v>270574551</v>
      </c>
      <c r="F33" s="28">
        <f>F31+F27+F10+F32</f>
        <v>267926932</v>
      </c>
      <c r="G33" s="83">
        <f t="shared" si="0"/>
        <v>1.0992697537114391</v>
      </c>
      <c r="H33" s="37"/>
    </row>
    <row r="34" spans="1:8" s="38" customFormat="1" ht="15" customHeight="1" x14ac:dyDescent="0.25">
      <c r="A34" s="70" t="s">
        <v>22</v>
      </c>
      <c r="B34" s="71" t="s">
        <v>58</v>
      </c>
      <c r="C34" s="52">
        <f>SUM(C35)</f>
        <v>60031463</v>
      </c>
      <c r="D34" s="52">
        <f>SUM(D35)</f>
        <v>60031463</v>
      </c>
      <c r="E34" s="52">
        <f>SUM(E35)</f>
        <v>60031463</v>
      </c>
      <c r="F34" s="52">
        <f>SUM(F35)</f>
        <v>9362655</v>
      </c>
      <c r="G34" s="84">
        <f t="shared" si="0"/>
        <v>0.15596246588226578</v>
      </c>
      <c r="H34" s="37"/>
    </row>
    <row r="35" spans="1:8" s="38" customFormat="1" ht="15" customHeight="1" thickBot="1" x14ac:dyDescent="0.3">
      <c r="A35" s="322"/>
      <c r="B35" s="323" t="s">
        <v>59</v>
      </c>
      <c r="C35" s="324">
        <f>'3.sz. melléklet'!C18</f>
        <v>60031463</v>
      </c>
      <c r="D35" s="324">
        <f>'3.sz. melléklet'!D18</f>
        <v>60031463</v>
      </c>
      <c r="E35" s="324">
        <f>'3.sz. melléklet'!E18</f>
        <v>60031463</v>
      </c>
      <c r="F35" s="324">
        <f>'3.sz. melléklet'!F18</f>
        <v>9362655</v>
      </c>
      <c r="G35" s="493">
        <f t="shared" si="0"/>
        <v>0.15596246588226578</v>
      </c>
      <c r="H35" s="37"/>
    </row>
    <row r="36" spans="1:8" s="38" customFormat="1" ht="15" customHeight="1" thickTop="1" thickBot="1" x14ac:dyDescent="0.3">
      <c r="A36" s="775" t="s">
        <v>60</v>
      </c>
      <c r="B36" s="775"/>
      <c r="C36" s="63">
        <f>C34+C33</f>
        <v>303763205</v>
      </c>
      <c r="D36" s="63">
        <f>D34+D33</f>
        <v>317959005</v>
      </c>
      <c r="E36" s="63">
        <f>E34+E33</f>
        <v>330606014</v>
      </c>
      <c r="F36" s="63">
        <f>F34+F33</f>
        <v>277289587</v>
      </c>
      <c r="G36" s="89">
        <f t="shared" si="0"/>
        <v>0.9128478447546009</v>
      </c>
      <c r="H36" s="37"/>
    </row>
    <row r="37" spans="1:8" ht="13.8" thickTop="1" x14ac:dyDescent="0.25"/>
  </sheetData>
  <sheetProtection selectLockedCells="1" selectUnlockedCells="1"/>
  <mergeCells count="4">
    <mergeCell ref="A33:B33"/>
    <mergeCell ref="A36:B36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563" t="s">
        <v>526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1/2020. (II…...)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76" t="s">
        <v>693</v>
      </c>
      <c r="B4" s="776"/>
      <c r="C4" s="776"/>
      <c r="D4" s="776"/>
      <c r="E4" s="776"/>
      <c r="F4" s="776"/>
      <c r="G4" s="776"/>
      <c r="H4" s="776"/>
    </row>
    <row r="5" spans="1:8" s="38" customFormat="1" ht="15" customHeight="1" x14ac:dyDescent="0.25">
      <c r="A5" s="776" t="s">
        <v>61</v>
      </c>
      <c r="B5" s="776"/>
      <c r="C5" s="776"/>
      <c r="D5" s="776"/>
      <c r="E5" s="776"/>
      <c r="F5" s="776"/>
      <c r="G5" s="776"/>
      <c r="H5" s="776"/>
    </row>
    <row r="6" spans="1:8" s="38" customFormat="1" ht="15" customHeight="1" x14ac:dyDescent="0.25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24" t="s">
        <v>300</v>
      </c>
    </row>
    <row r="8" spans="1:8" s="38" customFormat="1" ht="31.2" thickTop="1" x14ac:dyDescent="0.25">
      <c r="A8" s="7" t="s">
        <v>1</v>
      </c>
      <c r="B8" s="8" t="s">
        <v>2</v>
      </c>
      <c r="C8" s="9" t="s">
        <v>328</v>
      </c>
      <c r="D8" s="9" t="s">
        <v>637</v>
      </c>
      <c r="E8" s="9" t="s">
        <v>675</v>
      </c>
      <c r="F8" s="9" t="s">
        <v>676</v>
      </c>
      <c r="G8" s="9" t="s">
        <v>672</v>
      </c>
      <c r="H8" s="481" t="s">
        <v>678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5">
      <c r="A10" s="779" t="s">
        <v>33</v>
      </c>
      <c r="B10" s="779"/>
      <c r="C10" s="779"/>
      <c r="D10" s="779"/>
      <c r="E10" s="779"/>
      <c r="F10" s="779"/>
      <c r="G10" s="779"/>
      <c r="H10" s="779"/>
    </row>
    <row r="11" spans="1:8" s="38" customFormat="1" ht="15" customHeight="1" x14ac:dyDescent="0.25">
      <c r="A11" s="73" t="s">
        <v>13</v>
      </c>
      <c r="B11" s="57" t="s">
        <v>116</v>
      </c>
      <c r="C11" s="57" t="s">
        <v>329</v>
      </c>
      <c r="D11" s="75">
        <f>'8.sz. melléklet'!D7+'9.sz. melléklet'!D8</f>
        <v>65966414</v>
      </c>
      <c r="E11" s="75">
        <f>'8.sz. melléklet'!E7+'9.sz. melléklet'!E8</f>
        <v>69759724</v>
      </c>
      <c r="F11" s="75">
        <f>'8.sz. melléklet'!F7+'9.sz. melléklet'!F8</f>
        <v>69759724</v>
      </c>
      <c r="G11" s="75">
        <f>'8.sz. melléklet'!G7+'9.sz. melléklet'!G8</f>
        <v>65865427</v>
      </c>
      <c r="H11" s="72">
        <f>G11/D11</f>
        <v>0.99846911490444212</v>
      </c>
    </row>
    <row r="12" spans="1:8" s="38" customFormat="1" ht="15" customHeight="1" x14ac:dyDescent="0.25">
      <c r="A12" s="73" t="s">
        <v>14</v>
      </c>
      <c r="B12" s="57" t="s">
        <v>626</v>
      </c>
      <c r="C12" s="57" t="s">
        <v>339</v>
      </c>
      <c r="D12" s="75">
        <f>'8.sz. melléklet'!D19+'9.sz. melléklet'!D18</f>
        <v>13823581</v>
      </c>
      <c r="E12" s="75">
        <f>'8.sz. melléklet'!E19+'9.sz. melléklet'!E18</f>
        <v>13740935</v>
      </c>
      <c r="F12" s="75">
        <f>'8.sz. melléklet'!F19+'9.sz. melléklet'!F18</f>
        <v>13740935</v>
      </c>
      <c r="G12" s="75">
        <f>'8.sz. melléklet'!G19+'9.sz. melléklet'!G18</f>
        <v>12300124</v>
      </c>
      <c r="H12" s="72">
        <f>G12/D12</f>
        <v>0.88979288362400455</v>
      </c>
    </row>
    <row r="13" spans="1:8" s="38" customFormat="1" ht="15" customHeight="1" x14ac:dyDescent="0.25">
      <c r="A13" s="73" t="s">
        <v>42</v>
      </c>
      <c r="B13" s="57" t="s">
        <v>122</v>
      </c>
      <c r="C13" s="57" t="s">
        <v>340</v>
      </c>
      <c r="D13" s="75">
        <f>'8.sz. melléklet'!D20+'9.sz. melléklet'!D19</f>
        <v>129856047</v>
      </c>
      <c r="E13" s="75">
        <f>'8.sz. melléklet'!E20+'9.sz. melléklet'!E19</f>
        <v>156663402</v>
      </c>
      <c r="F13" s="75">
        <f>'8.sz. melléklet'!F20+'9.sz. melléklet'!F19</f>
        <v>149254285</v>
      </c>
      <c r="G13" s="75">
        <f>'8.sz. melléklet'!G20+'9.sz. melléklet'!G19</f>
        <v>118866245</v>
      </c>
      <c r="H13" s="72">
        <f t="shared" ref="H13:H16" si="0">G13/D13</f>
        <v>0.91536934741283171</v>
      </c>
    </row>
    <row r="14" spans="1:8" s="38" customFormat="1" ht="15" customHeight="1" x14ac:dyDescent="0.25">
      <c r="A14" s="73" t="s">
        <v>43</v>
      </c>
      <c r="B14" s="57" t="s">
        <v>627</v>
      </c>
      <c r="C14" s="57" t="s">
        <v>363</v>
      </c>
      <c r="D14" s="75">
        <f>'8.sz. melléklet'!D30</f>
        <v>4634000</v>
      </c>
      <c r="E14" s="75">
        <f>'8.sz. melléklet'!E30</f>
        <v>4634000</v>
      </c>
      <c r="F14" s="75">
        <f>'8.sz. melléklet'!F30</f>
        <v>4162052</v>
      </c>
      <c r="G14" s="75">
        <f>'8.sz. melléklet'!G30</f>
        <v>3000000</v>
      </c>
      <c r="H14" s="72">
        <f t="shared" si="0"/>
        <v>0.64738886491152348</v>
      </c>
    </row>
    <row r="15" spans="1:8" s="38" customFormat="1" ht="15" customHeight="1" x14ac:dyDescent="0.25">
      <c r="A15" s="73" t="s">
        <v>44</v>
      </c>
      <c r="B15" s="74" t="s">
        <v>510</v>
      </c>
      <c r="C15" s="357" t="s">
        <v>501</v>
      </c>
      <c r="D15" s="75">
        <f>'8.sz. melléklet'!D32</f>
        <v>1400140</v>
      </c>
      <c r="E15" s="75">
        <f>'8.sz. melléklet'!E32</f>
        <v>2500334</v>
      </c>
      <c r="F15" s="75">
        <f>'8.sz. melléklet'!F32</f>
        <v>2500334</v>
      </c>
      <c r="G15" s="75">
        <f>'8.sz. melléklet'!G32</f>
        <v>581372</v>
      </c>
      <c r="H15" s="72">
        <f t="shared" si="0"/>
        <v>0.41522419186652765</v>
      </c>
    </row>
    <row r="16" spans="1:8" s="38" customFormat="1" ht="24" x14ac:dyDescent="0.25">
      <c r="A16" s="73" t="s">
        <v>45</v>
      </c>
      <c r="B16" s="656" t="s">
        <v>610</v>
      </c>
      <c r="C16" s="57" t="s">
        <v>368</v>
      </c>
      <c r="D16" s="75">
        <f>'8.sz. melléklet'!D33</f>
        <v>20406500</v>
      </c>
      <c r="E16" s="75">
        <f>'8.sz. melléklet'!E33</f>
        <v>20406500</v>
      </c>
      <c r="F16" s="75">
        <f>'8.sz. melléklet'!F33</f>
        <v>20211007</v>
      </c>
      <c r="G16" s="75">
        <f>'8.sz. melléklet'!G33</f>
        <v>20253850</v>
      </c>
      <c r="H16" s="72">
        <f t="shared" si="0"/>
        <v>0.99251954034253786</v>
      </c>
    </row>
    <row r="17" spans="1:8" s="38" customFormat="1" ht="24" x14ac:dyDescent="0.25">
      <c r="A17" s="73" t="s">
        <v>46</v>
      </c>
      <c r="B17" s="656" t="s">
        <v>611</v>
      </c>
      <c r="C17" s="57" t="s">
        <v>369</v>
      </c>
      <c r="D17" s="75">
        <f>'8.sz. melléklet'!D34</f>
        <v>7636000</v>
      </c>
      <c r="E17" s="75">
        <f>'8.sz. melléklet'!E34</f>
        <v>16861100</v>
      </c>
      <c r="F17" s="75">
        <f>'8.sz. melléklet'!F34</f>
        <v>16755910</v>
      </c>
      <c r="G17" s="75">
        <f>'8.sz. melléklet'!G34</f>
        <v>7640000</v>
      </c>
      <c r="H17" s="72">
        <f>G17/D17</f>
        <v>1.0005238344683081</v>
      </c>
    </row>
    <row r="18" spans="1:8" s="38" customFormat="1" ht="15" customHeight="1" x14ac:dyDescent="0.25">
      <c r="A18" s="751" t="s">
        <v>63</v>
      </c>
      <c r="B18" s="751"/>
      <c r="C18" s="334"/>
      <c r="D18" s="176">
        <f>SUM(D11:D17)</f>
        <v>243722682</v>
      </c>
      <c r="E18" s="176">
        <f>SUM(E11:E17)</f>
        <v>284565995</v>
      </c>
      <c r="F18" s="176">
        <f>SUM(F11:F17)</f>
        <v>276384247</v>
      </c>
      <c r="G18" s="176">
        <f>SUM(G11:G17)</f>
        <v>228507018</v>
      </c>
      <c r="H18" s="280">
        <f>G18/D18</f>
        <v>0.93756976628051381</v>
      </c>
    </row>
    <row r="19" spans="1:8" s="38" customFormat="1" ht="15" customHeight="1" x14ac:dyDescent="0.25">
      <c r="A19" s="73" t="s">
        <v>64</v>
      </c>
      <c r="B19" s="57" t="s">
        <v>36</v>
      </c>
      <c r="C19" s="57" t="s">
        <v>521</v>
      </c>
      <c r="D19" s="75">
        <f>'8.sz. melléklet'!D35</f>
        <v>60040523</v>
      </c>
      <c r="E19" s="75">
        <f>'8.sz. melléklet'!E35</f>
        <v>76725290</v>
      </c>
      <c r="F19" s="75">
        <f>'8.sz. melléklet'!F35</f>
        <v>0</v>
      </c>
      <c r="G19" s="75">
        <f>'8.sz. melléklet'!G35</f>
        <v>48782569</v>
      </c>
      <c r="H19" s="72">
        <f>G19/D19</f>
        <v>0.81249407171220012</v>
      </c>
    </row>
    <row r="20" spans="1:8" s="38" customFormat="1" ht="15" customHeight="1" thickBot="1" x14ac:dyDescent="0.3">
      <c r="A20" s="90" t="s">
        <v>81</v>
      </c>
      <c r="B20" s="657" t="s">
        <v>628</v>
      </c>
      <c r="C20" s="658"/>
      <c r="D20" s="728">
        <v>25</v>
      </c>
      <c r="E20" s="728">
        <v>25</v>
      </c>
      <c r="F20" s="729">
        <v>20</v>
      </c>
      <c r="G20" s="729">
        <v>25</v>
      </c>
      <c r="H20" s="62"/>
    </row>
    <row r="21" spans="1:8" ht="15" customHeight="1" thickTop="1" thickBot="1" x14ac:dyDescent="0.3">
      <c r="A21" s="778" t="s">
        <v>65</v>
      </c>
      <c r="B21" s="778"/>
      <c r="C21" s="303"/>
      <c r="D21" s="331">
        <f>SUM(D18:D19)</f>
        <v>303763205</v>
      </c>
      <c r="E21" s="331">
        <f>SUM(E18:E19)</f>
        <v>361291285</v>
      </c>
      <c r="F21" s="331">
        <f>SUM(F18:F19)</f>
        <v>276384247</v>
      </c>
      <c r="G21" s="331">
        <f>SUM(G18:G19)</f>
        <v>277289587</v>
      </c>
      <c r="H21" s="332">
        <f>G21/D21</f>
        <v>0.9128478447546009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8" customFormat="1" ht="15" customHeight="1" x14ac:dyDescent="0.25">
      <c r="B1" s="3"/>
      <c r="C1" s="3"/>
      <c r="D1" s="3"/>
      <c r="E1" s="3"/>
      <c r="F1" s="3"/>
      <c r="H1" s="563" t="s">
        <v>527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1/2020. (II…...) önkormányzati rendelethez</v>
      </c>
    </row>
    <row r="3" spans="1:10" s="38" customFormat="1" ht="15" customHeight="1" x14ac:dyDescent="0.25">
      <c r="A3" s="40"/>
      <c r="B3" s="41"/>
      <c r="C3" s="41"/>
      <c r="D3" s="41"/>
      <c r="E3" s="41"/>
      <c r="F3" s="41"/>
    </row>
    <row r="4" spans="1:10" s="38" customFormat="1" ht="15" customHeight="1" x14ac:dyDescent="0.25">
      <c r="A4" s="774" t="s">
        <v>694</v>
      </c>
      <c r="B4" s="774"/>
      <c r="C4" s="774"/>
      <c r="D4" s="774"/>
      <c r="E4" s="774"/>
      <c r="F4" s="774"/>
      <c r="G4" s="774"/>
      <c r="H4" s="774"/>
    </row>
    <row r="5" spans="1:10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300</v>
      </c>
    </row>
    <row r="7" spans="1:10" s="38" customFormat="1" ht="41.4" thickTop="1" x14ac:dyDescent="0.25">
      <c r="A7" s="7" t="s">
        <v>1</v>
      </c>
      <c r="B7" s="8" t="s">
        <v>2</v>
      </c>
      <c r="C7" s="9" t="s">
        <v>328</v>
      </c>
      <c r="D7" s="9" t="s">
        <v>637</v>
      </c>
      <c r="E7" s="9" t="s">
        <v>675</v>
      </c>
      <c r="F7" s="9" t="s">
        <v>676</v>
      </c>
      <c r="G7" s="9" t="s">
        <v>672</v>
      </c>
      <c r="H7" s="481" t="s">
        <v>678</v>
      </c>
    </row>
    <row r="8" spans="1:10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5">
      <c r="A9" s="49" t="s">
        <v>13</v>
      </c>
      <c r="B9" s="43" t="s">
        <v>387</v>
      </c>
      <c r="C9" s="43" t="s">
        <v>388</v>
      </c>
      <c r="D9" s="44">
        <f>'8.sz. melléklet'!D42</f>
        <v>12815000</v>
      </c>
      <c r="E9" s="44">
        <f>'8.sz. melléklet'!E42</f>
        <v>9965000</v>
      </c>
      <c r="F9" s="44">
        <f>'8.sz. melléklet'!F42</f>
        <v>5052201</v>
      </c>
      <c r="G9" s="44">
        <f>'8.sz. melléklet'!G42</f>
        <v>215124594</v>
      </c>
      <c r="H9" s="20">
        <f>G9/D9</f>
        <v>16.786936714787359</v>
      </c>
    </row>
    <row r="10" spans="1:10" s="38" customFormat="1" ht="15" customHeight="1" x14ac:dyDescent="0.25">
      <c r="A10" s="286" t="s">
        <v>14</v>
      </c>
      <c r="B10" s="335" t="s">
        <v>201</v>
      </c>
      <c r="C10" s="335" t="s">
        <v>371</v>
      </c>
      <c r="D10" s="336">
        <f>'8.sz. melléklet'!D36+'9.sz. melléklet'!D27</f>
        <v>184855892</v>
      </c>
      <c r="E10" s="336">
        <f>'8.sz. melléklet'!E36+'9.sz. melléklet'!E27</f>
        <v>169935350</v>
      </c>
      <c r="F10" s="336">
        <f>'8.sz. melléklet'!F36+'9.sz. melléklet'!F27</f>
        <v>146852377</v>
      </c>
      <c r="G10" s="336">
        <f>'8.sz. melléklet'!G36+'9.sz. melléklet'!G27</f>
        <v>39749640</v>
      </c>
      <c r="H10" s="20">
        <f>G10/D10</f>
        <v>0.21503041947940724</v>
      </c>
      <c r="J10" s="164"/>
    </row>
    <row r="11" spans="1:10" s="38" customFormat="1" ht="15" customHeight="1" thickBot="1" x14ac:dyDescent="0.3">
      <c r="A11" s="73" t="s">
        <v>42</v>
      </c>
      <c r="B11" s="337" t="s">
        <v>131</v>
      </c>
      <c r="C11" s="337" t="s">
        <v>395</v>
      </c>
      <c r="D11" s="659">
        <f>'8.sz. melléklet'!D46</f>
        <v>2500000</v>
      </c>
      <c r="E11" s="659">
        <f>'8.sz. melléklet'!E46</f>
        <v>8674000</v>
      </c>
      <c r="F11" s="659">
        <f>'8.sz. melléklet'!F46</f>
        <v>8184222</v>
      </c>
      <c r="G11" s="659">
        <f>'8.sz. melléklet'!G46</f>
        <v>0</v>
      </c>
      <c r="H11" s="660">
        <f>G11/D11</f>
        <v>0</v>
      </c>
      <c r="I11" s="164"/>
    </row>
    <row r="12" spans="1:10" s="38" customFormat="1" ht="15" customHeight="1" thickTop="1" thickBot="1" x14ac:dyDescent="0.3">
      <c r="A12" s="778" t="s">
        <v>68</v>
      </c>
      <c r="B12" s="778"/>
      <c r="C12" s="287"/>
      <c r="D12" s="63">
        <f>SUM(D9:D11)</f>
        <v>200170892</v>
      </c>
      <c r="E12" s="63">
        <f>SUM(E9:E11)</f>
        <v>188574350</v>
      </c>
      <c r="F12" s="63">
        <f>SUM(F9:F11)</f>
        <v>160088800</v>
      </c>
      <c r="G12" s="63">
        <f>SUM(G9:G11)</f>
        <v>254874234</v>
      </c>
      <c r="H12" s="89">
        <f>G12/D12</f>
        <v>1.2732832004365551</v>
      </c>
    </row>
    <row r="13" spans="1:10" ht="13.8" thickTop="1" x14ac:dyDescent="0.25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10" customWidth="1"/>
    <col min="5" max="5" width="10" style="296" customWidth="1"/>
    <col min="6" max="6" width="9.5546875" customWidth="1"/>
    <col min="7" max="8" width="10" customWidth="1"/>
    <col min="9" max="9" width="10" style="296" customWidth="1"/>
    <col min="10" max="10" width="9.5546875" customWidth="1"/>
    <col min="11" max="12" width="8.33203125" customWidth="1"/>
    <col min="13" max="13" width="7.6640625" customWidth="1"/>
    <col min="14" max="14" width="8.6640625" bestFit="1" customWidth="1"/>
  </cols>
  <sheetData>
    <row r="1" spans="1:14" s="41" customFormat="1" ht="12" x14ac:dyDescent="0.25">
      <c r="B1" s="55"/>
      <c r="C1" s="55"/>
      <c r="D1" s="55"/>
      <c r="E1" s="622"/>
      <c r="F1" s="55"/>
      <c r="G1" s="55"/>
      <c r="H1" s="55"/>
      <c r="L1" s="39" t="s">
        <v>528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1/2020. (II…...)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774" t="s">
        <v>695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</row>
    <row r="5" spans="1:14" s="41" customFormat="1" ht="12.6" thickBot="1" x14ac:dyDescent="0.25">
      <c r="L5" s="6" t="s">
        <v>300</v>
      </c>
      <c r="N5" s="6"/>
    </row>
    <row r="6" spans="1:14" s="41" customFormat="1" ht="41.4" thickTop="1" x14ac:dyDescent="0.25">
      <c r="A6" s="383" t="s">
        <v>69</v>
      </c>
      <c r="B6" s="384" t="s">
        <v>70</v>
      </c>
      <c r="C6" s="483" t="s">
        <v>696</v>
      </c>
      <c r="D6" s="385" t="s">
        <v>697</v>
      </c>
      <c r="E6" s="661" t="s">
        <v>698</v>
      </c>
      <c r="F6" s="481" t="s">
        <v>678</v>
      </c>
      <c r="G6" s="387" t="s">
        <v>699</v>
      </c>
      <c r="H6" s="387" t="s">
        <v>700</v>
      </c>
      <c r="I6" s="387" t="s">
        <v>701</v>
      </c>
      <c r="J6" s="481" t="s">
        <v>678</v>
      </c>
      <c r="K6" s="388" t="s">
        <v>212</v>
      </c>
      <c r="L6" s="386" t="s">
        <v>213</v>
      </c>
    </row>
    <row r="7" spans="1:14" s="41" customFormat="1" ht="12.6" thickBot="1" x14ac:dyDescent="0.3">
      <c r="A7" s="389" t="s">
        <v>3</v>
      </c>
      <c r="B7" s="390" t="s">
        <v>4</v>
      </c>
      <c r="C7" s="391" t="s">
        <v>5</v>
      </c>
      <c r="D7" s="391" t="s">
        <v>6</v>
      </c>
      <c r="E7" s="391" t="s">
        <v>7</v>
      </c>
      <c r="F7" s="392" t="s">
        <v>8</v>
      </c>
      <c r="G7" s="393" t="s">
        <v>9</v>
      </c>
      <c r="H7" s="393" t="s">
        <v>53</v>
      </c>
      <c r="I7" s="393" t="s">
        <v>11</v>
      </c>
      <c r="J7" s="394" t="s">
        <v>177</v>
      </c>
      <c r="K7" s="395" t="s">
        <v>178</v>
      </c>
      <c r="L7" s="396" t="s">
        <v>179</v>
      </c>
    </row>
    <row r="8" spans="1:14" s="41" customFormat="1" ht="21" thickTop="1" x14ac:dyDescent="0.25">
      <c r="A8" s="97" t="s">
        <v>13</v>
      </c>
      <c r="B8" s="98" t="s">
        <v>471</v>
      </c>
      <c r="C8" s="106">
        <v>3466814</v>
      </c>
      <c r="D8" s="106">
        <v>3793032</v>
      </c>
      <c r="E8" s="106">
        <v>3405503</v>
      </c>
      <c r="F8" s="398">
        <f>E8/C8</f>
        <v>0.98231488623271968</v>
      </c>
      <c r="G8" s="99">
        <v>45125451</v>
      </c>
      <c r="H8" s="99">
        <v>32571369</v>
      </c>
      <c r="I8" s="99">
        <v>35365901</v>
      </c>
      <c r="J8" s="397">
        <f>I8/G8</f>
        <v>0.78372404521785277</v>
      </c>
      <c r="K8" s="217" t="s">
        <v>214</v>
      </c>
      <c r="L8" s="218"/>
    </row>
    <row r="9" spans="1:14" s="41" customFormat="1" ht="12" x14ac:dyDescent="0.25">
      <c r="A9" s="100" t="s">
        <v>14</v>
      </c>
      <c r="B9" s="107" t="s">
        <v>493</v>
      </c>
      <c r="C9" s="102">
        <v>127000</v>
      </c>
      <c r="D9" s="102">
        <v>127000</v>
      </c>
      <c r="E9" s="102">
        <v>127000</v>
      </c>
      <c r="F9" s="398">
        <f>E9/C9</f>
        <v>1</v>
      </c>
      <c r="G9" s="102">
        <v>6187636</v>
      </c>
      <c r="H9" s="102">
        <v>6287401</v>
      </c>
      <c r="I9" s="102">
        <v>1571768</v>
      </c>
      <c r="J9" s="399">
        <f t="shared" ref="J9:J16" si="0">I9/G9</f>
        <v>0.25401752785716547</v>
      </c>
      <c r="K9" s="219" t="s">
        <v>214</v>
      </c>
      <c r="L9" s="220"/>
    </row>
    <row r="10" spans="1:14" s="41" customFormat="1" ht="20.399999999999999" x14ac:dyDescent="0.25">
      <c r="A10" s="100" t="s">
        <v>42</v>
      </c>
      <c r="B10" s="343" t="s">
        <v>469</v>
      </c>
      <c r="C10" s="102">
        <v>4026000</v>
      </c>
      <c r="D10" s="102">
        <v>10521000</v>
      </c>
      <c r="E10" s="102">
        <v>1963000</v>
      </c>
      <c r="F10" s="398">
        <f>E10/C10</f>
        <v>0.48758072528564333</v>
      </c>
      <c r="G10" s="102">
        <v>39650000</v>
      </c>
      <c r="H10" s="102">
        <v>36549406</v>
      </c>
      <c r="I10" s="102">
        <v>7348000</v>
      </c>
      <c r="J10" s="399">
        <f t="shared" si="0"/>
        <v>0.18532156368221941</v>
      </c>
      <c r="K10" s="219" t="s">
        <v>214</v>
      </c>
      <c r="L10" s="220"/>
    </row>
    <row r="11" spans="1:14" s="41" customFormat="1" ht="12" x14ac:dyDescent="0.25">
      <c r="A11" s="100" t="s">
        <v>43</v>
      </c>
      <c r="B11" s="343" t="s">
        <v>472</v>
      </c>
      <c r="C11" s="102">
        <v>6350000</v>
      </c>
      <c r="D11" s="102">
        <v>7120710</v>
      </c>
      <c r="E11" s="102">
        <v>3810000</v>
      </c>
      <c r="F11" s="398">
        <f>E11/C11</f>
        <v>0.6</v>
      </c>
      <c r="G11" s="102">
        <v>16478109</v>
      </c>
      <c r="H11" s="102">
        <v>16699988</v>
      </c>
      <c r="I11" s="102">
        <v>14437838</v>
      </c>
      <c r="J11" s="399">
        <f t="shared" si="0"/>
        <v>0.87618294065174596</v>
      </c>
      <c r="K11" s="219" t="s">
        <v>214</v>
      </c>
      <c r="L11" s="220"/>
    </row>
    <row r="12" spans="1:14" s="41" customFormat="1" ht="20.399999999999999" x14ac:dyDescent="0.25">
      <c r="A12" s="100" t="s">
        <v>44</v>
      </c>
      <c r="B12" s="101" t="s">
        <v>474</v>
      </c>
      <c r="C12" s="102">
        <v>62551911</v>
      </c>
      <c r="D12" s="102">
        <v>76388817</v>
      </c>
      <c r="E12" s="102">
        <v>68304478</v>
      </c>
      <c r="F12" s="398">
        <f>E12/C12</f>
        <v>1.0919646883370198</v>
      </c>
      <c r="G12" s="102">
        <v>3744043</v>
      </c>
      <c r="H12" s="102">
        <v>4844237</v>
      </c>
      <c r="I12" s="102">
        <v>3353551</v>
      </c>
      <c r="J12" s="399">
        <f t="shared" si="0"/>
        <v>0.89570312093103632</v>
      </c>
      <c r="K12" s="219" t="s">
        <v>214</v>
      </c>
      <c r="L12" s="220"/>
    </row>
    <row r="13" spans="1:14" s="41" customFormat="1" ht="12" x14ac:dyDescent="0.25">
      <c r="A13" s="100" t="s">
        <v>45</v>
      </c>
      <c r="B13" s="101" t="s">
        <v>475</v>
      </c>
      <c r="C13" s="533"/>
      <c r="D13" s="533"/>
      <c r="E13" s="533"/>
      <c r="F13" s="534"/>
      <c r="G13" s="102">
        <v>16821500</v>
      </c>
      <c r="H13" s="102">
        <v>16821500</v>
      </c>
      <c r="I13" s="102">
        <v>20253850</v>
      </c>
      <c r="J13" s="399">
        <f t="shared" si="0"/>
        <v>1.2040454180661653</v>
      </c>
      <c r="K13" s="219" t="s">
        <v>214</v>
      </c>
      <c r="L13" s="220"/>
    </row>
    <row r="14" spans="1:14" s="41" customFormat="1" ht="12.75" customHeight="1" x14ac:dyDescent="0.25">
      <c r="A14" s="100" t="s">
        <v>46</v>
      </c>
      <c r="B14" s="101" t="s">
        <v>477</v>
      </c>
      <c r="C14" s="533"/>
      <c r="D14" s="533"/>
      <c r="E14" s="533"/>
      <c r="F14" s="535"/>
      <c r="G14" s="102">
        <v>288000</v>
      </c>
      <c r="H14" s="102">
        <v>226113</v>
      </c>
      <c r="I14" s="102">
        <v>185000</v>
      </c>
      <c r="J14" s="399">
        <f t="shared" si="0"/>
        <v>0.64236111111111116</v>
      </c>
      <c r="K14" s="219" t="s">
        <v>214</v>
      </c>
      <c r="L14" s="220"/>
    </row>
    <row r="15" spans="1:14" s="41" customFormat="1" ht="12.75" customHeight="1" x14ac:dyDescent="0.25">
      <c r="A15" s="100" t="s">
        <v>64</v>
      </c>
      <c r="B15" s="101" t="s">
        <v>478</v>
      </c>
      <c r="C15" s="533"/>
      <c r="D15" s="533"/>
      <c r="E15" s="533"/>
      <c r="F15" s="535"/>
      <c r="G15" s="102">
        <v>1100000</v>
      </c>
      <c r="H15" s="102">
        <v>1100000</v>
      </c>
      <c r="I15" s="102">
        <v>355000</v>
      </c>
      <c r="J15" s="399">
        <f t="shared" si="0"/>
        <v>0.32272727272727275</v>
      </c>
      <c r="K15" s="219" t="s">
        <v>214</v>
      </c>
      <c r="L15" s="220"/>
    </row>
    <row r="16" spans="1:14" s="41" customFormat="1" ht="12.75" customHeight="1" x14ac:dyDescent="0.25">
      <c r="A16" s="100" t="s">
        <v>81</v>
      </c>
      <c r="B16" s="101" t="s">
        <v>597</v>
      </c>
      <c r="C16" s="102">
        <v>17877316</v>
      </c>
      <c r="D16" s="102">
        <v>13863215</v>
      </c>
      <c r="E16" s="102">
        <v>68946874</v>
      </c>
      <c r="F16" s="398">
        <f>E16/C16</f>
        <v>3.8566680814950076</v>
      </c>
      <c r="G16" s="102">
        <v>41502042</v>
      </c>
      <c r="H16" s="102">
        <v>53749000</v>
      </c>
      <c r="I16" s="102">
        <v>74039360</v>
      </c>
      <c r="J16" s="399">
        <f t="shared" si="0"/>
        <v>1.7839931827932707</v>
      </c>
      <c r="K16" s="219"/>
      <c r="L16" s="220" t="s">
        <v>214</v>
      </c>
    </row>
    <row r="17" spans="1:12" s="41" customFormat="1" ht="12" x14ac:dyDescent="0.25">
      <c r="A17" s="100" t="s">
        <v>82</v>
      </c>
      <c r="B17" s="107" t="s">
        <v>520</v>
      </c>
      <c r="C17" s="102">
        <v>0</v>
      </c>
      <c r="D17" s="102">
        <v>0</v>
      </c>
      <c r="E17" s="102">
        <v>0</v>
      </c>
      <c r="F17" s="535"/>
      <c r="G17" s="102">
        <v>0</v>
      </c>
      <c r="H17" s="102">
        <v>0</v>
      </c>
      <c r="I17" s="102">
        <v>0</v>
      </c>
      <c r="J17" s="535"/>
      <c r="K17" s="219" t="s">
        <v>214</v>
      </c>
      <c r="L17" s="220"/>
    </row>
    <row r="18" spans="1:12" s="41" customFormat="1" ht="12" x14ac:dyDescent="0.25">
      <c r="A18" s="100" t="s">
        <v>83</v>
      </c>
      <c r="B18" s="107" t="s">
        <v>709</v>
      </c>
      <c r="C18" s="102">
        <v>0</v>
      </c>
      <c r="D18" s="102">
        <v>0</v>
      </c>
      <c r="E18" s="102">
        <v>9790673</v>
      </c>
      <c r="F18" s="535"/>
      <c r="G18" s="102">
        <v>0</v>
      </c>
      <c r="H18" s="102">
        <v>0</v>
      </c>
      <c r="I18" s="102">
        <v>12713129</v>
      </c>
      <c r="J18" s="535"/>
      <c r="K18" s="219"/>
      <c r="L18" s="220" t="s">
        <v>214</v>
      </c>
    </row>
    <row r="19" spans="1:12" s="41" customFormat="1" ht="20.399999999999999" x14ac:dyDescent="0.25">
      <c r="A19" s="100" t="s">
        <v>84</v>
      </c>
      <c r="B19" s="343" t="s">
        <v>465</v>
      </c>
      <c r="C19" s="102">
        <v>19048372</v>
      </c>
      <c r="D19" s="102">
        <v>20960179</v>
      </c>
      <c r="E19" s="102">
        <v>0</v>
      </c>
      <c r="F19" s="398">
        <f>E19/C19</f>
        <v>0</v>
      </c>
      <c r="G19" s="102">
        <v>89797850</v>
      </c>
      <c r="H19" s="102">
        <v>87436850</v>
      </c>
      <c r="I19" s="102">
        <v>29687486</v>
      </c>
      <c r="J19" s="399">
        <f>I19/G19</f>
        <v>0.33060352781274832</v>
      </c>
      <c r="K19" s="219" t="s">
        <v>214</v>
      </c>
      <c r="L19" s="220"/>
    </row>
    <row r="20" spans="1:12" s="41" customFormat="1" ht="20.399999999999999" x14ac:dyDescent="0.25">
      <c r="A20" s="100" t="s">
        <v>85</v>
      </c>
      <c r="B20" s="343" t="s">
        <v>598</v>
      </c>
      <c r="C20" s="102">
        <v>0</v>
      </c>
      <c r="D20" s="102">
        <v>0</v>
      </c>
      <c r="E20" s="102">
        <v>67961992</v>
      </c>
      <c r="F20" s="535"/>
      <c r="G20" s="102">
        <v>0</v>
      </c>
      <c r="H20" s="102">
        <v>0</v>
      </c>
      <c r="I20" s="102">
        <v>86892230</v>
      </c>
      <c r="J20" s="535"/>
      <c r="K20" s="219"/>
      <c r="L20" s="220" t="s">
        <v>214</v>
      </c>
    </row>
    <row r="21" spans="1:12" s="41" customFormat="1" ht="20.399999999999999" x14ac:dyDescent="0.25">
      <c r="A21" s="100" t="s">
        <v>86</v>
      </c>
      <c r="B21" s="343" t="s">
        <v>464</v>
      </c>
      <c r="C21" s="533"/>
      <c r="D21" s="533"/>
      <c r="E21" s="533"/>
      <c r="F21" s="536"/>
      <c r="G21" s="102">
        <v>3300000</v>
      </c>
      <c r="H21" s="102">
        <v>3300000</v>
      </c>
      <c r="I21" s="102">
        <v>1270000</v>
      </c>
      <c r="J21" s="399">
        <f t="shared" ref="J21:J28" si="1">I21/G21</f>
        <v>0.38484848484848483</v>
      </c>
      <c r="K21" s="219" t="s">
        <v>214</v>
      </c>
      <c r="L21" s="220"/>
    </row>
    <row r="22" spans="1:12" s="41" customFormat="1" ht="12.75" customHeight="1" x14ac:dyDescent="0.25">
      <c r="A22" s="100" t="s">
        <v>87</v>
      </c>
      <c r="B22" s="343" t="s">
        <v>463</v>
      </c>
      <c r="C22" s="400">
        <v>8890000</v>
      </c>
      <c r="D22" s="400">
        <v>10836600</v>
      </c>
      <c r="E22" s="400">
        <v>10160000</v>
      </c>
      <c r="F22" s="398">
        <f>E22/C22</f>
        <v>1.1428571428571428</v>
      </c>
      <c r="G22" s="102">
        <v>0</v>
      </c>
      <c r="H22" s="102">
        <v>9225100</v>
      </c>
      <c r="I22" s="102">
        <v>9525000</v>
      </c>
      <c r="J22" s="399"/>
      <c r="K22" s="219" t="s">
        <v>214</v>
      </c>
      <c r="L22" s="220"/>
    </row>
    <row r="23" spans="1:12" s="41" customFormat="1" ht="12" x14ac:dyDescent="0.25">
      <c r="A23" s="100" t="s">
        <v>88</v>
      </c>
      <c r="B23" s="343" t="s">
        <v>708</v>
      </c>
      <c r="C23" s="400">
        <v>0</v>
      </c>
      <c r="D23" s="400">
        <v>24676858</v>
      </c>
      <c r="E23" s="400">
        <v>0</v>
      </c>
      <c r="F23" s="535"/>
      <c r="G23" s="102">
        <v>0</v>
      </c>
      <c r="H23" s="102">
        <v>0</v>
      </c>
      <c r="I23" s="102">
        <v>24676859</v>
      </c>
      <c r="J23" s="399">
        <v>0</v>
      </c>
      <c r="K23" s="219"/>
      <c r="L23" s="220" t="s">
        <v>214</v>
      </c>
    </row>
    <row r="24" spans="1:12" s="41" customFormat="1" ht="12.75" customHeight="1" x14ac:dyDescent="0.25">
      <c r="A24" s="100" t="s">
        <v>89</v>
      </c>
      <c r="B24" s="101" t="s">
        <v>473</v>
      </c>
      <c r="C24" s="533"/>
      <c r="D24" s="533"/>
      <c r="E24" s="533"/>
      <c r="F24" s="535"/>
      <c r="G24" s="102">
        <v>16800000</v>
      </c>
      <c r="H24" s="102">
        <v>19812132</v>
      </c>
      <c r="I24" s="102">
        <v>5462000</v>
      </c>
      <c r="J24" s="399">
        <f t="shared" si="1"/>
        <v>0.32511904761904764</v>
      </c>
      <c r="K24" s="219" t="s">
        <v>214</v>
      </c>
      <c r="L24" s="220"/>
    </row>
    <row r="25" spans="1:12" s="41" customFormat="1" ht="12.75" customHeight="1" x14ac:dyDescent="0.25">
      <c r="A25" s="100" t="s">
        <v>90</v>
      </c>
      <c r="B25" s="343" t="s">
        <v>470</v>
      </c>
      <c r="C25" s="102">
        <v>0</v>
      </c>
      <c r="D25" s="102">
        <v>0</v>
      </c>
      <c r="E25" s="102">
        <v>305000</v>
      </c>
      <c r="F25" s="535"/>
      <c r="G25" s="102">
        <v>30465939</v>
      </c>
      <c r="H25" s="102">
        <v>31348484</v>
      </c>
      <c r="I25" s="102">
        <v>33833740</v>
      </c>
      <c r="J25" s="399">
        <f t="shared" si="1"/>
        <v>1.110543154438798</v>
      </c>
      <c r="K25" s="219" t="s">
        <v>214</v>
      </c>
      <c r="L25" s="220"/>
    </row>
    <row r="26" spans="1:12" s="41" customFormat="1" ht="12.75" customHeight="1" x14ac:dyDescent="0.25">
      <c r="A26" s="100" t="s">
        <v>91</v>
      </c>
      <c r="B26" s="343" t="s">
        <v>577</v>
      </c>
      <c r="C26" s="533"/>
      <c r="D26" s="533"/>
      <c r="E26" s="533"/>
      <c r="F26" s="535"/>
      <c r="G26" s="102">
        <v>14479655</v>
      </c>
      <c r="H26" s="102">
        <v>14999655</v>
      </c>
      <c r="I26" s="102">
        <v>14417519</v>
      </c>
      <c r="J26" s="399">
        <f t="shared" si="1"/>
        <v>0.99570873753552824</v>
      </c>
      <c r="K26" s="219" t="s">
        <v>214</v>
      </c>
      <c r="L26" s="220"/>
    </row>
    <row r="27" spans="1:12" s="41" customFormat="1" ht="12.75" customHeight="1" x14ac:dyDescent="0.25">
      <c r="A27" s="100" t="s">
        <v>92</v>
      </c>
      <c r="B27" s="101" t="s">
        <v>481</v>
      </c>
      <c r="C27" s="533"/>
      <c r="D27" s="533"/>
      <c r="E27" s="533"/>
      <c r="F27" s="535"/>
      <c r="G27" s="102">
        <v>710000</v>
      </c>
      <c r="H27" s="102">
        <v>671742</v>
      </c>
      <c r="I27" s="102">
        <v>1046000</v>
      </c>
      <c r="J27" s="399">
        <f t="shared" si="1"/>
        <v>1.4732394366197183</v>
      </c>
      <c r="K27" s="219" t="s">
        <v>214</v>
      </c>
      <c r="L27" s="220"/>
    </row>
    <row r="28" spans="1:12" s="41" customFormat="1" ht="12.75" customHeight="1" thickBot="1" x14ac:dyDescent="0.3">
      <c r="A28" s="401" t="s">
        <v>93</v>
      </c>
      <c r="B28" s="402" t="s">
        <v>482</v>
      </c>
      <c r="C28" s="537"/>
      <c r="D28" s="537"/>
      <c r="E28" s="537"/>
      <c r="F28" s="538"/>
      <c r="G28" s="109">
        <v>900000</v>
      </c>
      <c r="H28" s="109">
        <v>900000</v>
      </c>
      <c r="I28" s="109">
        <v>0</v>
      </c>
      <c r="J28" s="403">
        <f t="shared" si="1"/>
        <v>0</v>
      </c>
      <c r="K28" s="380" t="s">
        <v>214</v>
      </c>
      <c r="L28" s="404"/>
    </row>
    <row r="29" spans="1:12" s="41" customFormat="1" ht="6.75" customHeight="1" thickTop="1" x14ac:dyDescent="0.25">
      <c r="A29" s="94"/>
      <c r="B29" s="405"/>
      <c r="C29" s="406"/>
      <c r="D29" s="406"/>
      <c r="E29" s="406"/>
      <c r="F29" s="407"/>
      <c r="G29" s="406"/>
      <c r="H29" s="406"/>
      <c r="I29" s="406"/>
      <c r="J29" s="408"/>
      <c r="K29" s="409"/>
      <c r="L29" s="409"/>
    </row>
    <row r="30" spans="1:12" s="41" customFormat="1" ht="6.75" customHeight="1" thickBot="1" x14ac:dyDescent="0.3">
      <c r="A30" s="364"/>
      <c r="B30" s="410"/>
      <c r="C30" s="411"/>
      <c r="D30" s="411"/>
      <c r="E30" s="411"/>
      <c r="F30" s="103"/>
      <c r="G30" s="411"/>
      <c r="H30" s="411"/>
      <c r="I30" s="411"/>
      <c r="J30" s="412"/>
      <c r="K30" s="413"/>
      <c r="L30" s="413"/>
    </row>
    <row r="31" spans="1:12" s="41" customFormat="1" ht="12.6" thickTop="1" x14ac:dyDescent="0.25">
      <c r="A31" s="104" t="s">
        <v>94</v>
      </c>
      <c r="B31" s="105" t="s">
        <v>484</v>
      </c>
      <c r="C31" s="539"/>
      <c r="D31" s="539"/>
      <c r="E31" s="539"/>
      <c r="F31" s="540"/>
      <c r="G31" s="106">
        <v>906000</v>
      </c>
      <c r="H31" s="106">
        <v>898673</v>
      </c>
      <c r="I31" s="106">
        <v>815000</v>
      </c>
      <c r="J31" s="415">
        <f>I31/G31</f>
        <v>0.89955849889624728</v>
      </c>
      <c r="K31" s="223" t="s">
        <v>214</v>
      </c>
      <c r="L31" s="224"/>
    </row>
    <row r="32" spans="1:12" s="41" customFormat="1" ht="12.75" customHeight="1" x14ac:dyDescent="0.25">
      <c r="A32" s="100" t="s">
        <v>95</v>
      </c>
      <c r="B32" s="101" t="s">
        <v>485</v>
      </c>
      <c r="C32" s="102">
        <v>0</v>
      </c>
      <c r="D32" s="102">
        <v>0</v>
      </c>
      <c r="E32" s="102">
        <v>3600000</v>
      </c>
      <c r="F32" s="535"/>
      <c r="G32" s="102">
        <v>2831400</v>
      </c>
      <c r="H32" s="102">
        <v>2831400</v>
      </c>
      <c r="I32" s="102">
        <v>3007380</v>
      </c>
      <c r="J32" s="399">
        <f>I32/G32</f>
        <v>1.0621529985166349</v>
      </c>
      <c r="K32" s="219" t="s">
        <v>214</v>
      </c>
      <c r="L32" s="220"/>
    </row>
    <row r="33" spans="1:15" s="41" customFormat="1" ht="12.75" customHeight="1" x14ac:dyDescent="0.25">
      <c r="A33" s="100" t="s">
        <v>96</v>
      </c>
      <c r="B33" s="101" t="s">
        <v>483</v>
      </c>
      <c r="C33" s="533"/>
      <c r="D33" s="533"/>
      <c r="E33" s="533"/>
      <c r="F33" s="535"/>
      <c r="G33" s="102">
        <v>150000</v>
      </c>
      <c r="H33" s="102">
        <v>150000</v>
      </c>
      <c r="I33" s="102">
        <v>150000</v>
      </c>
      <c r="J33" s="399">
        <f>I33/G33</f>
        <v>1</v>
      </c>
      <c r="K33" s="219" t="s">
        <v>214</v>
      </c>
      <c r="L33" s="220"/>
    </row>
    <row r="34" spans="1:15" s="41" customFormat="1" ht="12.75" customHeight="1" x14ac:dyDescent="0.25">
      <c r="A34" s="100" t="s">
        <v>97</v>
      </c>
      <c r="B34" s="107" t="s">
        <v>491</v>
      </c>
      <c r="C34" s="533"/>
      <c r="D34" s="533"/>
      <c r="E34" s="533"/>
      <c r="F34" s="535"/>
      <c r="G34" s="102">
        <v>1054115</v>
      </c>
      <c r="H34" s="102">
        <v>1459267</v>
      </c>
      <c r="I34" s="102">
        <v>1223592</v>
      </c>
      <c r="J34" s="399">
        <f t="shared" ref="J34:J47" si="2">I34/G34</f>
        <v>1.1607765756108204</v>
      </c>
      <c r="K34" s="219" t="s">
        <v>214</v>
      </c>
      <c r="L34" s="220"/>
    </row>
    <row r="35" spans="1:15" s="41" customFormat="1" ht="12.75" customHeight="1" x14ac:dyDescent="0.25">
      <c r="A35" s="100" t="s">
        <v>98</v>
      </c>
      <c r="B35" s="416" t="s">
        <v>492</v>
      </c>
      <c r="C35" s="345">
        <v>53899000</v>
      </c>
      <c r="D35" s="345">
        <v>53899000</v>
      </c>
      <c r="E35" s="345">
        <v>55868000</v>
      </c>
      <c r="F35" s="414">
        <f>E35/C35</f>
        <v>1.0365312900053805</v>
      </c>
      <c r="G35" s="345">
        <v>49714105</v>
      </c>
      <c r="H35" s="345">
        <v>62427091</v>
      </c>
      <c r="I35" s="345">
        <v>48348299</v>
      </c>
      <c r="J35" s="399">
        <f t="shared" si="2"/>
        <v>0.97252679093790384</v>
      </c>
      <c r="K35" s="219"/>
      <c r="L35" s="220" t="s">
        <v>214</v>
      </c>
    </row>
    <row r="36" spans="1:15" s="41" customFormat="1" ht="12.75" customHeight="1" x14ac:dyDescent="0.25">
      <c r="A36" s="100" t="s">
        <v>99</v>
      </c>
      <c r="B36" s="344" t="s">
        <v>466</v>
      </c>
      <c r="C36" s="106">
        <v>1016000</v>
      </c>
      <c r="D36" s="106">
        <v>1016000</v>
      </c>
      <c r="E36" s="106">
        <v>840000</v>
      </c>
      <c r="F36" s="414">
        <f>E36/C36</f>
        <v>0.82677165354330706</v>
      </c>
      <c r="G36" s="106">
        <v>450000</v>
      </c>
      <c r="H36" s="106">
        <v>450000</v>
      </c>
      <c r="I36" s="106">
        <v>540000</v>
      </c>
      <c r="J36" s="399">
        <f t="shared" si="2"/>
        <v>1.2</v>
      </c>
      <c r="K36" s="223"/>
      <c r="L36" s="224" t="s">
        <v>214</v>
      </c>
    </row>
    <row r="37" spans="1:15" s="41" customFormat="1" ht="12.75" customHeight="1" x14ac:dyDescent="0.25">
      <c r="A37" s="100" t="s">
        <v>100</v>
      </c>
      <c r="B37" s="98" t="s">
        <v>630</v>
      </c>
      <c r="C37" s="99">
        <v>4685746</v>
      </c>
      <c r="D37" s="99">
        <v>4685746</v>
      </c>
      <c r="E37" s="99">
        <v>1246303</v>
      </c>
      <c r="F37" s="542"/>
      <c r="G37" s="99">
        <v>9398683</v>
      </c>
      <c r="H37" s="99">
        <v>10194128</v>
      </c>
      <c r="I37" s="99">
        <v>458250</v>
      </c>
      <c r="J37" s="399">
        <f t="shared" si="2"/>
        <v>4.8756831143256983E-2</v>
      </c>
      <c r="K37" s="623"/>
      <c r="L37" s="224" t="s">
        <v>214</v>
      </c>
    </row>
    <row r="38" spans="1:15" s="41" customFormat="1" ht="12.75" customHeight="1" x14ac:dyDescent="0.25">
      <c r="A38" s="100" t="s">
        <v>101</v>
      </c>
      <c r="B38" s="416" t="s">
        <v>490</v>
      </c>
      <c r="C38" s="541"/>
      <c r="D38" s="541"/>
      <c r="E38" s="541"/>
      <c r="F38" s="542"/>
      <c r="G38" s="345">
        <v>891331</v>
      </c>
      <c r="H38" s="345">
        <v>891331</v>
      </c>
      <c r="I38" s="345">
        <v>919167</v>
      </c>
      <c r="J38" s="399">
        <f t="shared" si="2"/>
        <v>1.0312297003021325</v>
      </c>
      <c r="K38" s="219" t="s">
        <v>214</v>
      </c>
      <c r="L38" s="220"/>
    </row>
    <row r="39" spans="1:15" s="41" customFormat="1" ht="20.399999999999999" x14ac:dyDescent="0.25">
      <c r="A39" s="100" t="s">
        <v>102</v>
      </c>
      <c r="B39" s="730" t="s">
        <v>710</v>
      </c>
      <c r="C39" s="731">
        <v>0</v>
      </c>
      <c r="D39" s="731">
        <v>0</v>
      </c>
      <c r="E39" s="731">
        <v>462934</v>
      </c>
      <c r="F39" s="542"/>
      <c r="G39" s="731">
        <v>0</v>
      </c>
      <c r="H39" s="731">
        <v>0</v>
      </c>
      <c r="I39" s="731">
        <v>210000</v>
      </c>
      <c r="J39" s="542"/>
      <c r="K39" s="219" t="s">
        <v>214</v>
      </c>
      <c r="L39" s="224"/>
    </row>
    <row r="40" spans="1:15" s="41" customFormat="1" ht="20.399999999999999" x14ac:dyDescent="0.25">
      <c r="A40" s="100" t="s">
        <v>103</v>
      </c>
      <c r="B40" s="108" t="s">
        <v>636</v>
      </c>
      <c r="C40" s="106">
        <v>889000</v>
      </c>
      <c r="D40" s="106">
        <v>889000</v>
      </c>
      <c r="E40" s="106">
        <v>127000</v>
      </c>
      <c r="F40" s="417">
        <f>E40/C40</f>
        <v>0.14285714285714285</v>
      </c>
      <c r="G40" s="106">
        <v>11913618</v>
      </c>
      <c r="H40" s="106">
        <v>13103405</v>
      </c>
      <c r="I40" s="106">
        <v>18209348</v>
      </c>
      <c r="J40" s="399">
        <f t="shared" si="2"/>
        <v>1.5284482010418665</v>
      </c>
      <c r="K40" s="219" t="s">
        <v>214</v>
      </c>
      <c r="L40" s="224"/>
    </row>
    <row r="41" spans="1:15" s="41" customFormat="1" ht="12.75" customHeight="1" x14ac:dyDescent="0.25">
      <c r="A41" s="100" t="s">
        <v>104</v>
      </c>
      <c r="B41" s="105" t="s">
        <v>468</v>
      </c>
      <c r="C41" s="106">
        <v>762000</v>
      </c>
      <c r="D41" s="106">
        <v>762000</v>
      </c>
      <c r="E41" s="106">
        <v>762000</v>
      </c>
      <c r="F41" s="417">
        <f>E41/C41</f>
        <v>1</v>
      </c>
      <c r="G41" s="106">
        <v>1524000</v>
      </c>
      <c r="H41" s="106">
        <v>1524000</v>
      </c>
      <c r="I41" s="106">
        <v>1524000</v>
      </c>
      <c r="J41" s="399">
        <f t="shared" si="2"/>
        <v>1</v>
      </c>
      <c r="K41" s="219"/>
      <c r="L41" s="224" t="s">
        <v>214</v>
      </c>
    </row>
    <row r="42" spans="1:15" s="41" customFormat="1" ht="12.75" customHeight="1" x14ac:dyDescent="0.25">
      <c r="A42" s="100" t="s">
        <v>105</v>
      </c>
      <c r="B42" s="107" t="s">
        <v>489</v>
      </c>
      <c r="C42" s="102">
        <v>728000</v>
      </c>
      <c r="D42" s="519">
        <v>728000</v>
      </c>
      <c r="E42" s="102">
        <v>3748490</v>
      </c>
      <c r="F42" s="417">
        <f>E42/C42</f>
        <v>5.1490247252747254</v>
      </c>
      <c r="G42" s="102">
        <v>10036000</v>
      </c>
      <c r="H42" s="102">
        <v>15036000</v>
      </c>
      <c r="I42" s="102">
        <v>7540000</v>
      </c>
      <c r="J42" s="399">
        <f t="shared" si="2"/>
        <v>0.75129533678756477</v>
      </c>
      <c r="K42" s="219"/>
      <c r="L42" s="224" t="s">
        <v>214</v>
      </c>
    </row>
    <row r="43" spans="1:15" s="41" customFormat="1" ht="12.75" customHeight="1" x14ac:dyDescent="0.25">
      <c r="A43" s="100" t="s">
        <v>106</v>
      </c>
      <c r="B43" s="101" t="s">
        <v>658</v>
      </c>
      <c r="C43" s="102">
        <v>0</v>
      </c>
      <c r="D43" s="102">
        <v>0</v>
      </c>
      <c r="E43" s="102">
        <v>0</v>
      </c>
      <c r="F43" s="535"/>
      <c r="G43" s="102">
        <v>0</v>
      </c>
      <c r="H43" s="102">
        <v>0</v>
      </c>
      <c r="I43" s="102">
        <v>0</v>
      </c>
      <c r="J43" s="542"/>
      <c r="K43" s="219"/>
      <c r="L43" s="220" t="s">
        <v>214</v>
      </c>
    </row>
    <row r="44" spans="1:15" s="41" customFormat="1" ht="12.75" customHeight="1" x14ac:dyDescent="0.25">
      <c r="A44" s="100" t="s">
        <v>107</v>
      </c>
      <c r="B44" s="101" t="s">
        <v>476</v>
      </c>
      <c r="C44" s="533"/>
      <c r="D44" s="533"/>
      <c r="E44" s="533"/>
      <c r="F44" s="535"/>
      <c r="G44" s="102">
        <v>1000000</v>
      </c>
      <c r="H44" s="102">
        <v>980976</v>
      </c>
      <c r="I44" s="102">
        <v>935114</v>
      </c>
      <c r="J44" s="399">
        <f t="shared" si="2"/>
        <v>0.935114</v>
      </c>
      <c r="K44" s="219"/>
      <c r="L44" s="220" t="s">
        <v>214</v>
      </c>
    </row>
    <row r="45" spans="1:15" s="41" customFormat="1" ht="12.75" customHeight="1" x14ac:dyDescent="0.25">
      <c r="A45" s="100" t="s">
        <v>108</v>
      </c>
      <c r="B45" s="101" t="s">
        <v>479</v>
      </c>
      <c r="C45" s="533"/>
      <c r="D45" s="533"/>
      <c r="E45" s="533"/>
      <c r="F45" s="535"/>
      <c r="G45" s="102">
        <v>16331553</v>
      </c>
      <c r="H45" s="102">
        <v>16763099</v>
      </c>
      <c r="I45" s="102">
        <v>15793635</v>
      </c>
      <c r="J45" s="399">
        <f t="shared" si="2"/>
        <v>0.96706265472732444</v>
      </c>
      <c r="K45" s="219" t="s">
        <v>214</v>
      </c>
      <c r="L45" s="220"/>
    </row>
    <row r="46" spans="1:15" s="41" customFormat="1" ht="12" x14ac:dyDescent="0.25">
      <c r="A46" s="100" t="s">
        <v>109</v>
      </c>
      <c r="B46" s="343" t="s">
        <v>480</v>
      </c>
      <c r="C46" s="102">
        <v>1200271</v>
      </c>
      <c r="D46" s="102">
        <v>1165016</v>
      </c>
      <c r="E46" s="102">
        <v>1200041</v>
      </c>
      <c r="F46" s="398">
        <f>E46/C46</f>
        <v>0.99980837660828259</v>
      </c>
      <c r="G46" s="102">
        <v>4810447</v>
      </c>
      <c r="H46" s="102">
        <v>4236951</v>
      </c>
      <c r="I46" s="102">
        <v>4160365</v>
      </c>
      <c r="J46" s="399">
        <f t="shared" si="2"/>
        <v>0.86486037576133779</v>
      </c>
      <c r="K46" s="219" t="s">
        <v>214</v>
      </c>
      <c r="L46" s="220"/>
      <c r="N46" s="625"/>
    </row>
    <row r="47" spans="1:15" s="41" customFormat="1" ht="12.75" customHeight="1" x14ac:dyDescent="0.25">
      <c r="A47" s="100" t="s">
        <v>110</v>
      </c>
      <c r="B47" s="101" t="s">
        <v>467</v>
      </c>
      <c r="C47" s="543"/>
      <c r="D47" s="519">
        <v>16800</v>
      </c>
      <c r="E47" s="519">
        <v>20000</v>
      </c>
      <c r="F47" s="535"/>
      <c r="G47" s="102">
        <v>1326000</v>
      </c>
      <c r="H47" s="102">
        <v>1444950</v>
      </c>
      <c r="I47" s="102">
        <v>1496000</v>
      </c>
      <c r="J47" s="399">
        <f t="shared" si="2"/>
        <v>1.1282051282051282</v>
      </c>
      <c r="K47" s="219" t="s">
        <v>214</v>
      </c>
      <c r="L47" s="220"/>
      <c r="O47" s="625"/>
    </row>
    <row r="48" spans="1:15" s="41" customFormat="1" ht="12.75" customHeight="1" x14ac:dyDescent="0.25">
      <c r="A48" s="100" t="s">
        <v>111</v>
      </c>
      <c r="B48" s="101" t="s">
        <v>486</v>
      </c>
      <c r="C48" s="543"/>
      <c r="D48" s="543"/>
      <c r="E48" s="543"/>
      <c r="F48" s="535"/>
      <c r="G48" s="102">
        <v>450000</v>
      </c>
      <c r="H48" s="102">
        <v>450000</v>
      </c>
      <c r="I48" s="102">
        <v>0</v>
      </c>
      <c r="J48" s="399">
        <f t="shared" ref="J48:J55" si="3">I48/G48</f>
        <v>0</v>
      </c>
      <c r="K48" s="219" t="s">
        <v>214</v>
      </c>
      <c r="L48" s="220"/>
    </row>
    <row r="49" spans="1:12" s="41" customFormat="1" ht="12.75" customHeight="1" x14ac:dyDescent="0.25">
      <c r="A49" s="100" t="s">
        <v>599</v>
      </c>
      <c r="B49" s="105" t="s">
        <v>487</v>
      </c>
      <c r="C49" s="543"/>
      <c r="D49" s="543"/>
      <c r="E49" s="543"/>
      <c r="F49" s="535"/>
      <c r="G49" s="106">
        <v>150000</v>
      </c>
      <c r="H49" s="106">
        <v>150000</v>
      </c>
      <c r="I49" s="106">
        <v>0</v>
      </c>
      <c r="J49" s="399">
        <f t="shared" si="3"/>
        <v>0</v>
      </c>
      <c r="K49" s="219" t="s">
        <v>214</v>
      </c>
      <c r="L49" s="220"/>
    </row>
    <row r="50" spans="1:12" s="41" customFormat="1" ht="12.75" customHeight="1" x14ac:dyDescent="0.25">
      <c r="A50" s="100" t="s">
        <v>629</v>
      </c>
      <c r="B50" s="544" t="s">
        <v>578</v>
      </c>
      <c r="C50" s="543"/>
      <c r="D50" s="543"/>
      <c r="E50" s="543"/>
      <c r="F50" s="535"/>
      <c r="G50" s="99">
        <v>360000</v>
      </c>
      <c r="H50" s="99">
        <v>360000</v>
      </c>
      <c r="I50" s="99">
        <v>0</v>
      </c>
      <c r="J50" s="399">
        <f t="shared" si="3"/>
        <v>0</v>
      </c>
      <c r="K50" s="219" t="s">
        <v>214</v>
      </c>
      <c r="L50" s="404"/>
    </row>
    <row r="51" spans="1:12" s="41" customFormat="1" ht="20.399999999999999" x14ac:dyDescent="0.25">
      <c r="A51" s="100" t="s">
        <v>669</v>
      </c>
      <c r="B51" s="545" t="s">
        <v>488</v>
      </c>
      <c r="C51" s="543"/>
      <c r="D51" s="543"/>
      <c r="E51" s="543"/>
      <c r="F51" s="535"/>
      <c r="G51" s="345">
        <v>5550000</v>
      </c>
      <c r="H51" s="345">
        <v>5550000</v>
      </c>
      <c r="I51" s="345">
        <v>3809050</v>
      </c>
      <c r="J51" s="399">
        <f t="shared" si="3"/>
        <v>0.68631531531531531</v>
      </c>
      <c r="K51" s="219" t="s">
        <v>214</v>
      </c>
      <c r="L51" s="220"/>
    </row>
    <row r="52" spans="1:12" s="41" customFormat="1" ht="21" thickBot="1" x14ac:dyDescent="0.3">
      <c r="A52" s="100" t="s">
        <v>670</v>
      </c>
      <c r="B52" s="544" t="s">
        <v>579</v>
      </c>
      <c r="C52" s="519">
        <v>96000000</v>
      </c>
      <c r="D52" s="519">
        <v>96000000</v>
      </c>
      <c r="E52" s="519">
        <v>106000000</v>
      </c>
      <c r="F52" s="398">
        <f>E52/C52</f>
        <v>1.1041666666666667</v>
      </c>
      <c r="G52" s="546"/>
      <c r="H52" s="546"/>
      <c r="I52" s="546"/>
      <c r="J52" s="547"/>
      <c r="K52" s="221" t="s">
        <v>214</v>
      </c>
      <c r="L52" s="222"/>
    </row>
    <row r="53" spans="1:12" s="41" customFormat="1" ht="12.75" customHeight="1" thickTop="1" x14ac:dyDescent="0.25">
      <c r="A53" s="780" t="s">
        <v>112</v>
      </c>
      <c r="B53" s="780"/>
      <c r="C53" s="110">
        <f>SUM(C8:C52)</f>
        <v>281517430</v>
      </c>
      <c r="D53" s="110">
        <f>SUM(D8:D52)</f>
        <v>327448973</v>
      </c>
      <c r="E53" s="110">
        <f>SUM(E8:E52)</f>
        <v>408649288</v>
      </c>
      <c r="F53" s="418">
        <f>E53/C53</f>
        <v>1.4515949793943488</v>
      </c>
      <c r="G53" s="110">
        <f>SUM(G8:G52)</f>
        <v>446197477</v>
      </c>
      <c r="H53" s="110">
        <f>SUM(H8:H52)</f>
        <v>475444248</v>
      </c>
      <c r="I53" s="110">
        <f>SUM(I8:I52)</f>
        <v>485573431</v>
      </c>
      <c r="J53" s="111">
        <f t="shared" si="3"/>
        <v>1.0882478185774234</v>
      </c>
      <c r="K53" s="223"/>
      <c r="L53" s="224"/>
    </row>
    <row r="54" spans="1:12" s="41" customFormat="1" ht="12.75" customHeight="1" thickBot="1" x14ac:dyDescent="0.3">
      <c r="A54" s="781" t="s">
        <v>113</v>
      </c>
      <c r="B54" s="781"/>
      <c r="C54" s="112">
        <f>'8.sz. melléklet'!D91+'9.sz. melléklet'!D39</f>
        <v>224720570</v>
      </c>
      <c r="D54" s="112">
        <f>'8.sz. melléklet'!F91+'9.sz. melléklet'!F39</f>
        <v>224720565</v>
      </c>
      <c r="E54" s="112">
        <f>'8.sz. melléklet'!G91+'9.sz. melléklet'!G39</f>
        <v>126246712</v>
      </c>
      <c r="F54" s="419">
        <f>E54/C54</f>
        <v>0.56179419623223636</v>
      </c>
      <c r="G54" s="420">
        <f>'8.sz. melléklet'!D35</f>
        <v>60040523</v>
      </c>
      <c r="H54" s="420">
        <f>'8.sz. melléklet'!E35</f>
        <v>76725290</v>
      </c>
      <c r="I54" s="420">
        <f>'8.sz. melléklet'!G35</f>
        <v>48782569</v>
      </c>
      <c r="J54" s="434">
        <f t="shared" si="3"/>
        <v>0.81249407171220012</v>
      </c>
      <c r="K54" s="221"/>
      <c r="L54" s="222"/>
    </row>
    <row r="55" spans="1:12" s="41" customFormat="1" ht="12.75" customHeight="1" thickTop="1" thickBot="1" x14ac:dyDescent="0.3">
      <c r="A55" s="782" t="s">
        <v>114</v>
      </c>
      <c r="B55" s="782"/>
      <c r="C55" s="113">
        <f>SUM(C53:C54)</f>
        <v>506238000</v>
      </c>
      <c r="D55" s="113">
        <f>SUM(D53:D54)</f>
        <v>552169538</v>
      </c>
      <c r="E55" s="113">
        <f>SUM(E53:E54)</f>
        <v>534896000</v>
      </c>
      <c r="F55" s="421">
        <f>E55/C55</f>
        <v>1.0566097369221592</v>
      </c>
      <c r="G55" s="113">
        <f>SUM(G53:G54)</f>
        <v>506238000</v>
      </c>
      <c r="H55" s="113">
        <f>SUM(H53:H54)</f>
        <v>552169538</v>
      </c>
      <c r="I55" s="113">
        <f>SUM(I53:I54)</f>
        <v>534356000</v>
      </c>
      <c r="J55" s="114">
        <f t="shared" si="3"/>
        <v>1.0555430449709424</v>
      </c>
      <c r="K55" s="215"/>
      <c r="L55" s="216"/>
    </row>
    <row r="56" spans="1:12" s="38" customFormat="1" ht="13.8" thickTop="1" x14ac:dyDescent="0.25">
      <c r="E56" s="645"/>
      <c r="I56" s="645"/>
    </row>
    <row r="57" spans="1:12" s="38" customFormat="1" x14ac:dyDescent="0.25">
      <c r="E57" s="645"/>
      <c r="I57" s="645"/>
    </row>
    <row r="58" spans="1:12" s="38" customFormat="1" x14ac:dyDescent="0.25">
      <c r="E58" s="645"/>
      <c r="I58" s="645"/>
    </row>
    <row r="59" spans="1:12" s="38" customFormat="1" x14ac:dyDescent="0.25">
      <c r="E59" s="645"/>
      <c r="I59" s="645"/>
    </row>
    <row r="60" spans="1:12" s="38" customFormat="1" x14ac:dyDescent="0.25">
      <c r="E60" s="645"/>
      <c r="I60" s="645"/>
    </row>
    <row r="61" spans="1:12" s="38" customFormat="1" x14ac:dyDescent="0.25">
      <c r="E61" s="645"/>
      <c r="I61" s="645"/>
    </row>
    <row r="62" spans="1:12" s="38" customFormat="1" x14ac:dyDescent="0.25">
      <c r="E62" s="645"/>
      <c r="I62" s="645"/>
    </row>
    <row r="63" spans="1:12" s="38" customFormat="1" x14ac:dyDescent="0.25">
      <c r="E63" s="645"/>
      <c r="I63" s="645"/>
    </row>
    <row r="64" spans="1:12" s="38" customFormat="1" x14ac:dyDescent="0.25">
      <c r="E64" s="645"/>
      <c r="I64" s="645"/>
    </row>
    <row r="65" spans="5:9" s="38" customFormat="1" x14ac:dyDescent="0.25">
      <c r="E65" s="645"/>
      <c r="I65" s="645"/>
    </row>
    <row r="66" spans="5:9" s="38" customFormat="1" x14ac:dyDescent="0.25">
      <c r="E66" s="645"/>
      <c r="I66" s="645"/>
    </row>
    <row r="67" spans="5:9" s="38" customFormat="1" x14ac:dyDescent="0.25">
      <c r="E67" s="645"/>
      <c r="I67" s="645"/>
    </row>
    <row r="68" spans="5:9" s="38" customFormat="1" x14ac:dyDescent="0.25">
      <c r="E68" s="645"/>
      <c r="I68" s="645"/>
    </row>
    <row r="69" spans="5:9" s="38" customFormat="1" x14ac:dyDescent="0.25">
      <c r="E69" s="645"/>
      <c r="I69" s="645"/>
    </row>
    <row r="70" spans="5:9" s="38" customFormat="1" x14ac:dyDescent="0.25">
      <c r="E70" s="645"/>
      <c r="I70" s="645"/>
    </row>
    <row r="71" spans="5:9" s="38" customFormat="1" x14ac:dyDescent="0.25">
      <c r="E71" s="645"/>
      <c r="I71" s="645"/>
    </row>
    <row r="72" spans="5:9" s="38" customFormat="1" x14ac:dyDescent="0.25">
      <c r="E72" s="645"/>
      <c r="I72" s="645"/>
    </row>
    <row r="73" spans="5:9" s="38" customFormat="1" x14ac:dyDescent="0.25">
      <c r="E73" s="645"/>
      <c r="I73" s="645"/>
    </row>
    <row r="74" spans="5:9" s="38" customFormat="1" x14ac:dyDescent="0.25">
      <c r="E74" s="645"/>
      <c r="I74" s="645"/>
    </row>
    <row r="75" spans="5:9" s="38" customFormat="1" x14ac:dyDescent="0.25">
      <c r="E75" s="645"/>
      <c r="I75" s="645"/>
    </row>
    <row r="76" spans="5:9" s="38" customFormat="1" x14ac:dyDescent="0.25">
      <c r="E76" s="645"/>
      <c r="I76" s="645"/>
    </row>
    <row r="77" spans="5:9" s="38" customFormat="1" x14ac:dyDescent="0.25">
      <c r="E77" s="645"/>
      <c r="I77" s="645"/>
    </row>
    <row r="78" spans="5:9" s="38" customFormat="1" x14ac:dyDescent="0.25">
      <c r="E78" s="645"/>
      <c r="I78" s="645"/>
    </row>
    <row r="79" spans="5:9" s="38" customFormat="1" x14ac:dyDescent="0.25">
      <c r="E79" s="645"/>
      <c r="I79" s="645"/>
    </row>
    <row r="80" spans="5:9" s="38" customFormat="1" x14ac:dyDescent="0.25">
      <c r="E80" s="645"/>
      <c r="I80" s="645"/>
    </row>
    <row r="81" spans="5:9" s="38" customFormat="1" x14ac:dyDescent="0.25">
      <c r="E81" s="645"/>
      <c r="I81" s="645"/>
    </row>
    <row r="82" spans="5:9" s="38" customFormat="1" x14ac:dyDescent="0.25">
      <c r="E82" s="645"/>
      <c r="I82" s="645"/>
    </row>
    <row r="83" spans="5:9" s="38" customFormat="1" x14ac:dyDescent="0.25">
      <c r="E83" s="645"/>
      <c r="I83" s="645"/>
    </row>
    <row r="84" spans="5:9" s="38" customFormat="1" x14ac:dyDescent="0.25">
      <c r="E84" s="645"/>
      <c r="I84" s="645"/>
    </row>
    <row r="85" spans="5:9" s="38" customFormat="1" x14ac:dyDescent="0.25">
      <c r="E85" s="645"/>
      <c r="I85" s="645"/>
    </row>
    <row r="86" spans="5:9" s="38" customFormat="1" x14ac:dyDescent="0.25">
      <c r="E86" s="645"/>
      <c r="I86" s="645"/>
    </row>
    <row r="87" spans="5:9" s="38" customFormat="1" x14ac:dyDescent="0.25">
      <c r="E87" s="645"/>
      <c r="I87" s="645"/>
    </row>
    <row r="88" spans="5:9" s="38" customFormat="1" x14ac:dyDescent="0.25">
      <c r="E88" s="645"/>
      <c r="I88" s="645"/>
    </row>
    <row r="89" spans="5:9" s="38" customFormat="1" x14ac:dyDescent="0.25">
      <c r="E89" s="645"/>
      <c r="I89" s="645"/>
    </row>
    <row r="90" spans="5:9" s="38" customFormat="1" x14ac:dyDescent="0.25">
      <c r="E90" s="645"/>
      <c r="I90" s="645"/>
    </row>
    <row r="91" spans="5:9" s="38" customFormat="1" x14ac:dyDescent="0.25">
      <c r="E91" s="645"/>
      <c r="I91" s="645"/>
    </row>
    <row r="92" spans="5:9" s="38" customFormat="1" x14ac:dyDescent="0.25">
      <c r="E92" s="645"/>
      <c r="I92" s="645"/>
    </row>
    <row r="93" spans="5:9" s="38" customFormat="1" x14ac:dyDescent="0.25">
      <c r="E93" s="645"/>
      <c r="I93" s="645"/>
    </row>
    <row r="94" spans="5:9" s="38" customFormat="1" x14ac:dyDescent="0.25">
      <c r="E94" s="645"/>
      <c r="I94" s="645"/>
    </row>
    <row r="95" spans="5:9" s="38" customFormat="1" x14ac:dyDescent="0.25">
      <c r="E95" s="645"/>
      <c r="I95" s="645"/>
    </row>
    <row r="96" spans="5:9" s="38" customFormat="1" x14ac:dyDescent="0.25">
      <c r="E96" s="645"/>
      <c r="I96" s="645"/>
    </row>
    <row r="97" spans="5:9" s="38" customFormat="1" x14ac:dyDescent="0.25">
      <c r="E97" s="645"/>
      <c r="I97" s="645"/>
    </row>
    <row r="98" spans="5:9" s="38" customFormat="1" x14ac:dyDescent="0.25">
      <c r="E98" s="645"/>
      <c r="I98" s="645"/>
    </row>
    <row r="99" spans="5:9" s="38" customFormat="1" x14ac:dyDescent="0.25">
      <c r="E99" s="645"/>
      <c r="I99" s="645"/>
    </row>
    <row r="100" spans="5:9" s="38" customFormat="1" x14ac:dyDescent="0.25">
      <c r="E100" s="645"/>
      <c r="I100" s="645"/>
    </row>
    <row r="101" spans="5:9" s="38" customFormat="1" x14ac:dyDescent="0.25">
      <c r="E101" s="645"/>
      <c r="I101" s="645"/>
    </row>
    <row r="102" spans="5:9" s="38" customFormat="1" x14ac:dyDescent="0.25">
      <c r="E102" s="645"/>
      <c r="I102" s="645"/>
    </row>
    <row r="103" spans="5:9" s="38" customFormat="1" x14ac:dyDescent="0.25">
      <c r="E103" s="645"/>
      <c r="I103" s="645"/>
    </row>
    <row r="104" spans="5:9" s="38" customFormat="1" x14ac:dyDescent="0.25">
      <c r="E104" s="645"/>
      <c r="I104" s="645"/>
    </row>
    <row r="105" spans="5:9" s="38" customFormat="1" x14ac:dyDescent="0.25">
      <c r="E105" s="645"/>
      <c r="I105" s="645"/>
    </row>
  </sheetData>
  <sheetProtection selectLockedCells="1" selectUnlockedCells="1"/>
  <mergeCells count="4">
    <mergeCell ref="A4:L4"/>
    <mergeCell ref="A53:B53"/>
    <mergeCell ref="A54:B54"/>
    <mergeCell ref="A55:B5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572" customWidth="1"/>
    <col min="9" max="9" width="9.109375" customWidth="1"/>
    <col min="10" max="10" width="9.5546875" style="691" bestFit="1" customWidth="1"/>
    <col min="11" max="11" width="11.109375" bestFit="1" customWidth="1"/>
  </cols>
  <sheetData>
    <row r="1" spans="1:8" ht="15" customHeight="1" x14ac:dyDescent="0.25">
      <c r="B1" s="3"/>
      <c r="C1" s="3"/>
      <c r="D1" s="3"/>
      <c r="E1" s="3"/>
      <c r="F1" s="3"/>
      <c r="G1" s="571"/>
      <c r="H1" s="2" t="s">
        <v>529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1/2020. (II…...) önkormányzati rendelethez</v>
      </c>
    </row>
    <row r="3" spans="1:8" ht="15" customHeight="1" x14ac:dyDescent="0.25">
      <c r="A3" s="774" t="s">
        <v>677</v>
      </c>
      <c r="B3" s="774"/>
      <c r="C3" s="774"/>
      <c r="D3" s="774"/>
      <c r="E3" s="774"/>
      <c r="F3" s="774"/>
      <c r="G3" s="774"/>
      <c r="H3" s="774"/>
    </row>
    <row r="4" spans="1:8" ht="12.75" customHeight="1" thickBot="1" x14ac:dyDescent="0.3">
      <c r="A4" s="40"/>
      <c r="B4" s="91"/>
      <c r="C4" s="91"/>
      <c r="D4" s="39"/>
      <c r="E4" s="39"/>
      <c r="F4" s="39"/>
      <c r="G4" s="573"/>
      <c r="H4" s="6" t="s">
        <v>300</v>
      </c>
    </row>
    <row r="5" spans="1:8" ht="41.4" thickTop="1" x14ac:dyDescent="0.25">
      <c r="A5" s="7" t="s">
        <v>1</v>
      </c>
      <c r="B5" s="8" t="s">
        <v>2</v>
      </c>
      <c r="C5" s="9" t="s">
        <v>328</v>
      </c>
      <c r="D5" s="9" t="s">
        <v>637</v>
      </c>
      <c r="E5" s="9" t="s">
        <v>675</v>
      </c>
      <c r="F5" s="9" t="s">
        <v>676</v>
      </c>
      <c r="G5" s="9" t="s">
        <v>672</v>
      </c>
      <c r="H5" s="481" t="s">
        <v>678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5">
      <c r="A7" s="115" t="s">
        <v>13</v>
      </c>
      <c r="B7" s="116" t="s">
        <v>116</v>
      </c>
      <c r="C7" s="116" t="s">
        <v>329</v>
      </c>
      <c r="D7" s="117">
        <f>D8+D15</f>
        <v>52301777</v>
      </c>
      <c r="E7" s="117">
        <f>E8+E15</f>
        <v>55654804</v>
      </c>
      <c r="F7" s="117">
        <f>F8+F15</f>
        <v>55654804</v>
      </c>
      <c r="G7" s="117">
        <f>G8+G15</f>
        <v>52425558</v>
      </c>
      <c r="H7" s="118">
        <f>G7/D7</f>
        <v>1.002366669109541</v>
      </c>
    </row>
    <row r="8" spans="1:8" ht="15" customHeight="1" x14ac:dyDescent="0.25">
      <c r="A8" s="21" t="s">
        <v>117</v>
      </c>
      <c r="B8" s="18" t="s">
        <v>330</v>
      </c>
      <c r="C8" s="18" t="s">
        <v>331</v>
      </c>
      <c r="D8" s="52">
        <f>SUM(D9:D14)</f>
        <v>40817054</v>
      </c>
      <c r="E8" s="19">
        <f>SUM(E9:E14)</f>
        <v>44253617</v>
      </c>
      <c r="F8" s="19">
        <f>SUM(F9:F14)</f>
        <v>44253617</v>
      </c>
      <c r="G8" s="52">
        <f>SUM(G9:G14)</f>
        <v>41046500</v>
      </c>
      <c r="H8" s="119">
        <f t="shared" ref="H8:H28" si="0">G8/D8</f>
        <v>1.0056213268110923</v>
      </c>
    </row>
    <row r="9" spans="1:8" ht="15" customHeight="1" x14ac:dyDescent="0.25">
      <c r="A9" s="120"/>
      <c r="B9" s="22" t="s">
        <v>332</v>
      </c>
      <c r="C9" s="22" t="s">
        <v>333</v>
      </c>
      <c r="D9" s="646">
        <v>37447450</v>
      </c>
      <c r="E9" s="564">
        <v>38047087</v>
      </c>
      <c r="F9" s="564">
        <v>38047087</v>
      </c>
      <c r="G9" s="646">
        <v>37242285</v>
      </c>
      <c r="H9" s="87">
        <f t="shared" si="0"/>
        <v>0.99452125578644202</v>
      </c>
    </row>
    <row r="10" spans="1:8" ht="15" customHeight="1" x14ac:dyDescent="0.25">
      <c r="A10" s="120"/>
      <c r="B10" s="22" t="s">
        <v>587</v>
      </c>
      <c r="C10" s="22" t="s">
        <v>588</v>
      </c>
      <c r="D10" s="86">
        <v>0</v>
      </c>
      <c r="E10" s="564">
        <v>2746050</v>
      </c>
      <c r="F10" s="564">
        <v>2746050</v>
      </c>
      <c r="G10" s="86">
        <v>0</v>
      </c>
      <c r="H10" s="87"/>
    </row>
    <row r="11" spans="1:8" ht="15" customHeight="1" x14ac:dyDescent="0.25">
      <c r="A11" s="120"/>
      <c r="B11" s="22" t="s">
        <v>638</v>
      </c>
      <c r="C11" s="22" t="s">
        <v>498</v>
      </c>
      <c r="D11" s="624">
        <v>65000</v>
      </c>
      <c r="E11" s="564">
        <v>49600</v>
      </c>
      <c r="F11" s="564">
        <v>49600</v>
      </c>
      <c r="G11" s="624">
        <v>65000</v>
      </c>
      <c r="H11" s="87">
        <f t="shared" si="0"/>
        <v>1</v>
      </c>
    </row>
    <row r="12" spans="1:8" ht="15" customHeight="1" x14ac:dyDescent="0.25">
      <c r="A12" s="120"/>
      <c r="B12" s="22" t="s">
        <v>566</v>
      </c>
      <c r="C12" s="22" t="s">
        <v>334</v>
      </c>
      <c r="D12" s="646">
        <v>2540708</v>
      </c>
      <c r="E12" s="564">
        <v>2533422</v>
      </c>
      <c r="F12" s="564">
        <v>2533422</v>
      </c>
      <c r="G12" s="646">
        <v>2113202</v>
      </c>
      <c r="H12" s="87">
        <f t="shared" si="0"/>
        <v>0.83173745271003197</v>
      </c>
    </row>
    <row r="13" spans="1:8" ht="15" customHeight="1" x14ac:dyDescent="0.25">
      <c r="A13" s="120"/>
      <c r="B13" s="22" t="s">
        <v>574</v>
      </c>
      <c r="C13" s="22" t="s">
        <v>494</v>
      </c>
      <c r="D13" s="646">
        <v>123240</v>
      </c>
      <c r="E13" s="564">
        <v>138330</v>
      </c>
      <c r="F13" s="564">
        <v>138330</v>
      </c>
      <c r="G13" s="646">
        <v>160000</v>
      </c>
      <c r="H13" s="87">
        <f t="shared" si="0"/>
        <v>1.2982797792924374</v>
      </c>
    </row>
    <row r="14" spans="1:8" ht="15" customHeight="1" x14ac:dyDescent="0.25">
      <c r="A14" s="120"/>
      <c r="B14" s="22" t="s">
        <v>683</v>
      </c>
      <c r="C14" s="22" t="s">
        <v>499</v>
      </c>
      <c r="D14" s="646">
        <v>640656</v>
      </c>
      <c r="E14" s="564">
        <v>739128</v>
      </c>
      <c r="F14" s="564">
        <v>739128</v>
      </c>
      <c r="G14" s="646">
        <v>1466013</v>
      </c>
      <c r="H14" s="87">
        <f t="shared" si="0"/>
        <v>2.2882998051996704</v>
      </c>
    </row>
    <row r="15" spans="1:8" ht="15" customHeight="1" x14ac:dyDescent="0.25">
      <c r="A15" s="21" t="s">
        <v>118</v>
      </c>
      <c r="B15" s="18" t="s">
        <v>120</v>
      </c>
      <c r="C15" s="18" t="s">
        <v>335</v>
      </c>
      <c r="D15" s="19">
        <f>SUM(D16:D18)</f>
        <v>11484723</v>
      </c>
      <c r="E15" s="19">
        <f>SUM(E16:E18)</f>
        <v>11401187</v>
      </c>
      <c r="F15" s="19">
        <f>SUM(F16:F18)</f>
        <v>11401187</v>
      </c>
      <c r="G15" s="19">
        <f>SUM(G16:G18)</f>
        <v>11379058</v>
      </c>
      <c r="H15" s="119">
        <f t="shared" si="0"/>
        <v>0.99079951688865286</v>
      </c>
    </row>
    <row r="16" spans="1:8" ht="15" customHeight="1" x14ac:dyDescent="0.25">
      <c r="A16" s="120"/>
      <c r="B16" s="22" t="s">
        <v>356</v>
      </c>
      <c r="C16" s="22" t="s">
        <v>336</v>
      </c>
      <c r="D16" s="646">
        <v>8221419</v>
      </c>
      <c r="E16" s="564">
        <v>8768031</v>
      </c>
      <c r="F16" s="564">
        <v>8768031</v>
      </c>
      <c r="G16" s="646">
        <v>8459743</v>
      </c>
      <c r="H16" s="87">
        <f t="shared" si="0"/>
        <v>1.0289881831834626</v>
      </c>
    </row>
    <row r="17" spans="1:10" ht="15" customHeight="1" x14ac:dyDescent="0.25">
      <c r="A17" s="120"/>
      <c r="B17" s="22" t="s">
        <v>357</v>
      </c>
      <c r="C17" s="22" t="s">
        <v>337</v>
      </c>
      <c r="D17" s="646">
        <v>1897284</v>
      </c>
      <c r="E17" s="564">
        <v>1535575</v>
      </c>
      <c r="F17" s="564">
        <v>1535575</v>
      </c>
      <c r="G17" s="646">
        <v>1598040</v>
      </c>
      <c r="H17" s="79">
        <f t="shared" si="0"/>
        <v>0.8422776980146357</v>
      </c>
    </row>
    <row r="18" spans="1:10" ht="15" customHeight="1" x14ac:dyDescent="0.25">
      <c r="A18" s="120"/>
      <c r="B18" s="22" t="s">
        <v>358</v>
      </c>
      <c r="C18" s="22" t="s">
        <v>338</v>
      </c>
      <c r="D18" s="646">
        <v>1366020</v>
      </c>
      <c r="E18" s="564">
        <v>1097581</v>
      </c>
      <c r="F18" s="564">
        <v>1097581</v>
      </c>
      <c r="G18" s="646">
        <v>1321275</v>
      </c>
      <c r="H18" s="79">
        <f t="shared" si="0"/>
        <v>0.96724425703869632</v>
      </c>
    </row>
    <row r="19" spans="1:10" ht="15" customHeight="1" x14ac:dyDescent="0.25">
      <c r="A19" s="27" t="s">
        <v>14</v>
      </c>
      <c r="B19" s="121" t="s">
        <v>200</v>
      </c>
      <c r="C19" s="121" t="s">
        <v>339</v>
      </c>
      <c r="D19" s="647">
        <v>11170165</v>
      </c>
      <c r="E19" s="566">
        <v>11096256</v>
      </c>
      <c r="F19" s="566">
        <v>11096256</v>
      </c>
      <c r="G19" s="647">
        <v>9959858</v>
      </c>
      <c r="H19" s="118">
        <f t="shared" si="0"/>
        <v>0.89164824333391668</v>
      </c>
    </row>
    <row r="20" spans="1:10" ht="15" customHeight="1" x14ac:dyDescent="0.25">
      <c r="A20" s="27" t="s">
        <v>42</v>
      </c>
      <c r="B20" s="121" t="s">
        <v>122</v>
      </c>
      <c r="C20" s="121" t="s">
        <v>340</v>
      </c>
      <c r="D20" s="28">
        <f>SUM(D21:D25)</f>
        <v>123706100</v>
      </c>
      <c r="E20" s="28">
        <f>SUM(E21:E25)</f>
        <v>150968001</v>
      </c>
      <c r="F20" s="28">
        <f>SUM(F21:F25)</f>
        <v>144549009</v>
      </c>
      <c r="G20" s="28">
        <f>SUM(G21:G25)</f>
        <v>113196380</v>
      </c>
      <c r="H20" s="118">
        <f t="shared" si="0"/>
        <v>0.91504283135593156</v>
      </c>
    </row>
    <row r="21" spans="1:10" ht="15" customHeight="1" x14ac:dyDescent="0.25">
      <c r="A21" s="21" t="s">
        <v>121</v>
      </c>
      <c r="B21" s="18" t="s">
        <v>341</v>
      </c>
      <c r="C21" s="18" t="s">
        <v>347</v>
      </c>
      <c r="D21" s="550">
        <v>13540000</v>
      </c>
      <c r="E21" s="569">
        <v>13719500</v>
      </c>
      <c r="F21" s="569">
        <v>13486687</v>
      </c>
      <c r="G21" s="550">
        <v>13980000</v>
      </c>
      <c r="H21" s="119">
        <f t="shared" si="0"/>
        <v>1.0324963072378139</v>
      </c>
    </row>
    <row r="22" spans="1:10" ht="15" customHeight="1" x14ac:dyDescent="0.25">
      <c r="A22" s="21" t="s">
        <v>123</v>
      </c>
      <c r="B22" s="18" t="s">
        <v>342</v>
      </c>
      <c r="C22" s="18" t="s">
        <v>348</v>
      </c>
      <c r="D22" s="550">
        <v>3631700</v>
      </c>
      <c r="E22" s="569">
        <v>3631700</v>
      </c>
      <c r="F22" s="569">
        <v>3247804</v>
      </c>
      <c r="G22" s="550">
        <v>2850000</v>
      </c>
      <c r="H22" s="119">
        <f t="shared" si="0"/>
        <v>0.78475645014731388</v>
      </c>
    </row>
    <row r="23" spans="1:10" ht="15" customHeight="1" x14ac:dyDescent="0.25">
      <c r="A23" s="21" t="s">
        <v>343</v>
      </c>
      <c r="B23" s="18" t="s">
        <v>344</v>
      </c>
      <c r="C23" s="18" t="s">
        <v>349</v>
      </c>
      <c r="D23" s="550">
        <v>70485400</v>
      </c>
      <c r="E23" s="569">
        <v>71018801</v>
      </c>
      <c r="F23" s="569">
        <v>68017108</v>
      </c>
      <c r="G23" s="550">
        <v>73822380</v>
      </c>
      <c r="H23" s="119">
        <f t="shared" si="0"/>
        <v>1.047342853981108</v>
      </c>
    </row>
    <row r="24" spans="1:10" ht="15" customHeight="1" x14ac:dyDescent="0.25">
      <c r="A24" s="21" t="s">
        <v>345</v>
      </c>
      <c r="B24" s="18" t="s">
        <v>346</v>
      </c>
      <c r="C24" s="18" t="s">
        <v>350</v>
      </c>
      <c r="D24" s="550">
        <v>350000</v>
      </c>
      <c r="E24" s="569">
        <v>350000</v>
      </c>
      <c r="F24" s="569">
        <v>262527</v>
      </c>
      <c r="G24" s="550">
        <v>365000</v>
      </c>
      <c r="H24" s="119">
        <f t="shared" si="0"/>
        <v>1.0428571428571429</v>
      </c>
    </row>
    <row r="25" spans="1:10" ht="15" customHeight="1" x14ac:dyDescent="0.25">
      <c r="A25" s="21" t="s">
        <v>351</v>
      </c>
      <c r="B25" s="18" t="s">
        <v>352</v>
      </c>
      <c r="C25" s="18" t="s">
        <v>353</v>
      </c>
      <c r="D25" s="19">
        <f>SUM(D26:D29)</f>
        <v>35699000</v>
      </c>
      <c r="E25" s="19">
        <f>SUM(E26:E29)</f>
        <v>62248000</v>
      </c>
      <c r="F25" s="19">
        <f>SUM(F26:F29)</f>
        <v>59534883</v>
      </c>
      <c r="G25" s="19">
        <f>SUM(G26:G29)</f>
        <v>22179000</v>
      </c>
      <c r="H25" s="119">
        <f t="shared" si="0"/>
        <v>0.62127790694417206</v>
      </c>
    </row>
    <row r="26" spans="1:10" ht="15" customHeight="1" x14ac:dyDescent="0.25">
      <c r="A26" s="120"/>
      <c r="B26" s="22" t="s">
        <v>354</v>
      </c>
      <c r="C26" s="22" t="s">
        <v>355</v>
      </c>
      <c r="D26" s="646">
        <v>17272000</v>
      </c>
      <c r="E26" s="564">
        <v>17072000</v>
      </c>
      <c r="F26" s="564">
        <v>14690749</v>
      </c>
      <c r="G26" s="646">
        <v>16339000</v>
      </c>
      <c r="H26" s="87">
        <f t="shared" si="0"/>
        <v>0.94598193608151926</v>
      </c>
    </row>
    <row r="27" spans="1:10" ht="15" customHeight="1" x14ac:dyDescent="0.25">
      <c r="A27" s="120"/>
      <c r="B27" s="295" t="s">
        <v>359</v>
      </c>
      <c r="C27" s="22" t="s">
        <v>360</v>
      </c>
      <c r="D27" s="646">
        <v>17587000</v>
      </c>
      <c r="E27" s="564">
        <v>44336000</v>
      </c>
      <c r="F27" s="564">
        <v>44336000</v>
      </c>
      <c r="G27" s="646">
        <v>5000000</v>
      </c>
      <c r="H27" s="87">
        <f t="shared" si="0"/>
        <v>0.28430090407687497</v>
      </c>
    </row>
    <row r="28" spans="1:10" ht="15" customHeight="1" x14ac:dyDescent="0.25">
      <c r="A28" s="120"/>
      <c r="B28" s="295" t="s">
        <v>560</v>
      </c>
      <c r="C28" s="22" t="s">
        <v>561</v>
      </c>
      <c r="D28" s="646">
        <v>40000</v>
      </c>
      <c r="E28" s="564">
        <v>40000</v>
      </c>
      <c r="F28" s="564">
        <v>6093</v>
      </c>
      <c r="G28" s="646">
        <v>40000</v>
      </c>
      <c r="H28" s="87">
        <f t="shared" si="0"/>
        <v>1</v>
      </c>
    </row>
    <row r="29" spans="1:10" ht="15" customHeight="1" x14ac:dyDescent="0.25">
      <c r="A29" s="120"/>
      <c r="B29" s="295" t="s">
        <v>684</v>
      </c>
      <c r="C29" s="22" t="s">
        <v>361</v>
      </c>
      <c r="D29" s="646">
        <v>800000</v>
      </c>
      <c r="E29" s="564">
        <v>800000</v>
      </c>
      <c r="F29" s="564">
        <v>502041</v>
      </c>
      <c r="G29" s="646">
        <v>800000</v>
      </c>
      <c r="H29" s="87">
        <f t="shared" ref="H29:H36" si="1">G29/D29</f>
        <v>1</v>
      </c>
    </row>
    <row r="30" spans="1:10" s="296" customFormat="1" ht="15" customHeight="1" x14ac:dyDescent="0.25">
      <c r="A30" s="27" t="s">
        <v>43</v>
      </c>
      <c r="B30" s="121" t="s">
        <v>362</v>
      </c>
      <c r="C30" s="121" t="s">
        <v>363</v>
      </c>
      <c r="D30" s="28">
        <v>4634000</v>
      </c>
      <c r="E30" s="566">
        <v>4634000</v>
      </c>
      <c r="F30" s="566">
        <v>4162052</v>
      </c>
      <c r="G30" s="28">
        <v>3000000</v>
      </c>
      <c r="H30" s="118">
        <f t="shared" si="1"/>
        <v>0.64738886491152348</v>
      </c>
      <c r="J30" s="691"/>
    </row>
    <row r="31" spans="1:10" s="296" customFormat="1" ht="15" customHeight="1" x14ac:dyDescent="0.25">
      <c r="A31" s="27" t="s">
        <v>44</v>
      </c>
      <c r="B31" s="121" t="s">
        <v>364</v>
      </c>
      <c r="C31" s="121" t="s">
        <v>365</v>
      </c>
      <c r="D31" s="28">
        <f>SUM(D32:D35)</f>
        <v>89483163</v>
      </c>
      <c r="E31" s="28">
        <f>SUM(E32:E35)</f>
        <v>116493224</v>
      </c>
      <c r="F31" s="28">
        <f>SUM(F32:F35)</f>
        <v>39467251</v>
      </c>
      <c r="G31" s="28">
        <f>SUM(G32:G35)</f>
        <v>77257791</v>
      </c>
      <c r="H31" s="118">
        <f t="shared" si="1"/>
        <v>0.86337796306999115</v>
      </c>
      <c r="J31" s="691"/>
    </row>
    <row r="32" spans="1:10" s="296" customFormat="1" ht="15" customHeight="1" x14ac:dyDescent="0.25">
      <c r="A32" s="21" t="s">
        <v>321</v>
      </c>
      <c r="B32" s="18" t="s">
        <v>500</v>
      </c>
      <c r="C32" s="18" t="s">
        <v>501</v>
      </c>
      <c r="D32" s="550">
        <v>1400140</v>
      </c>
      <c r="E32" s="569">
        <v>2500334</v>
      </c>
      <c r="F32" s="569">
        <v>2500334</v>
      </c>
      <c r="G32" s="550">
        <v>581372</v>
      </c>
      <c r="H32" s="118">
        <f t="shared" si="1"/>
        <v>0.41522419186652765</v>
      </c>
      <c r="J32" s="691"/>
    </row>
    <row r="33" spans="1:11" s="296" customFormat="1" ht="15" customHeight="1" x14ac:dyDescent="0.25">
      <c r="A33" s="21" t="s">
        <v>323</v>
      </c>
      <c r="B33" s="18" t="s">
        <v>366</v>
      </c>
      <c r="C33" s="18" t="s">
        <v>368</v>
      </c>
      <c r="D33" s="550">
        <v>20406500</v>
      </c>
      <c r="E33" s="569">
        <v>20406500</v>
      </c>
      <c r="F33" s="569">
        <v>20211007</v>
      </c>
      <c r="G33" s="550">
        <v>20253850</v>
      </c>
      <c r="H33" s="119">
        <f t="shared" si="1"/>
        <v>0.99251954034253786</v>
      </c>
      <c r="J33" s="691"/>
    </row>
    <row r="34" spans="1:11" s="296" customFormat="1" ht="15" customHeight="1" x14ac:dyDescent="0.25">
      <c r="A34" s="21" t="s">
        <v>370</v>
      </c>
      <c r="B34" s="18" t="s">
        <v>367</v>
      </c>
      <c r="C34" s="18" t="s">
        <v>369</v>
      </c>
      <c r="D34" s="550">
        <v>7636000</v>
      </c>
      <c r="E34" s="569">
        <v>16861100</v>
      </c>
      <c r="F34" s="569">
        <v>16755910</v>
      </c>
      <c r="G34" s="550">
        <v>7640000</v>
      </c>
      <c r="H34" s="119">
        <f t="shared" si="1"/>
        <v>1.0005238344683081</v>
      </c>
      <c r="J34" s="691"/>
    </row>
    <row r="35" spans="1:11" s="296" customFormat="1" ht="15" customHeight="1" x14ac:dyDescent="0.25">
      <c r="A35" s="21" t="s">
        <v>502</v>
      </c>
      <c r="B35" s="18" t="s">
        <v>36</v>
      </c>
      <c r="C35" s="18" t="s">
        <v>521</v>
      </c>
      <c r="D35" s="550">
        <v>60040523</v>
      </c>
      <c r="E35" s="569">
        <v>76725290</v>
      </c>
      <c r="F35" s="569">
        <v>0</v>
      </c>
      <c r="G35" s="550">
        <v>48782569</v>
      </c>
      <c r="H35" s="119">
        <f t="shared" si="1"/>
        <v>0.81249407171220012</v>
      </c>
      <c r="J35" s="691"/>
    </row>
    <row r="36" spans="1:11" s="296" customFormat="1" ht="15" customHeight="1" x14ac:dyDescent="0.25">
      <c r="A36" s="27" t="s">
        <v>45</v>
      </c>
      <c r="B36" s="121" t="s">
        <v>201</v>
      </c>
      <c r="C36" s="121" t="s">
        <v>371</v>
      </c>
      <c r="D36" s="28">
        <f>SUM(D37:D41)</f>
        <v>184855892</v>
      </c>
      <c r="E36" s="28">
        <f>SUM(E37:E41)</f>
        <v>169935350</v>
      </c>
      <c r="F36" s="28">
        <f>SUM(F37:F41)</f>
        <v>146852377</v>
      </c>
      <c r="G36" s="28">
        <f>SUM(G37:G41)</f>
        <v>39749640</v>
      </c>
      <c r="H36" s="118">
        <f t="shared" si="1"/>
        <v>0.21503041947940724</v>
      </c>
      <c r="J36" s="691"/>
    </row>
    <row r="37" spans="1:11" s="302" customFormat="1" ht="15" customHeight="1" x14ac:dyDescent="0.25">
      <c r="A37" s="300" t="s">
        <v>372</v>
      </c>
      <c r="B37" s="71" t="s">
        <v>374</v>
      </c>
      <c r="C37" s="71" t="s">
        <v>375</v>
      </c>
      <c r="D37" s="550">
        <v>113676042</v>
      </c>
      <c r="E37" s="569">
        <v>114889000</v>
      </c>
      <c r="F37" s="569">
        <v>95744900</v>
      </c>
      <c r="G37" s="550">
        <v>13189000</v>
      </c>
      <c r="H37" s="119">
        <f t="shared" ref="H37:H46" si="2">G37/D37</f>
        <v>0.11602268840429894</v>
      </c>
      <c r="J37" s="692"/>
    </row>
    <row r="38" spans="1:11" s="296" customFormat="1" ht="15" customHeight="1" x14ac:dyDescent="0.25">
      <c r="A38" s="300" t="s">
        <v>373</v>
      </c>
      <c r="B38" s="71" t="s">
        <v>377</v>
      </c>
      <c r="C38" s="71" t="s">
        <v>378</v>
      </c>
      <c r="D38" s="550">
        <v>386220</v>
      </c>
      <c r="E38" s="569">
        <v>722220</v>
      </c>
      <c r="F38" s="569">
        <v>721307</v>
      </c>
      <c r="G38" s="550">
        <v>0</v>
      </c>
      <c r="H38" s="119">
        <f t="shared" si="2"/>
        <v>0</v>
      </c>
      <c r="J38" s="691"/>
    </row>
    <row r="39" spans="1:11" s="296" customFormat="1" ht="15" customHeight="1" x14ac:dyDescent="0.25">
      <c r="A39" s="300" t="s">
        <v>376</v>
      </c>
      <c r="B39" s="71" t="s">
        <v>380</v>
      </c>
      <c r="C39" s="71" t="s">
        <v>381</v>
      </c>
      <c r="D39" s="550">
        <v>29529000</v>
      </c>
      <c r="E39" s="569">
        <v>33083000</v>
      </c>
      <c r="F39" s="569">
        <v>32722654</v>
      </c>
      <c r="G39" s="550">
        <v>18318524</v>
      </c>
      <c r="H39" s="119">
        <f t="shared" si="2"/>
        <v>0.62035707270818519</v>
      </c>
      <c r="J39" s="691"/>
    </row>
    <row r="40" spans="1:11" s="302" customFormat="1" ht="15" customHeight="1" x14ac:dyDescent="0.25">
      <c r="A40" s="300" t="s">
        <v>379</v>
      </c>
      <c r="B40" s="71" t="s">
        <v>383</v>
      </c>
      <c r="C40" s="71" t="s">
        <v>384</v>
      </c>
      <c r="D40" s="550">
        <v>14220000</v>
      </c>
      <c r="E40" s="569">
        <v>0</v>
      </c>
      <c r="F40" s="569">
        <v>0</v>
      </c>
      <c r="G40" s="550">
        <v>0</v>
      </c>
      <c r="H40" s="119">
        <f t="shared" si="2"/>
        <v>0</v>
      </c>
      <c r="J40" s="692"/>
    </row>
    <row r="41" spans="1:11" s="296" customFormat="1" ht="15" customHeight="1" x14ac:dyDescent="0.25">
      <c r="A41" s="300" t="s">
        <v>382</v>
      </c>
      <c r="B41" s="71" t="s">
        <v>385</v>
      </c>
      <c r="C41" s="71" t="s">
        <v>386</v>
      </c>
      <c r="D41" s="550">
        <v>27044630</v>
      </c>
      <c r="E41" s="569">
        <v>21241130</v>
      </c>
      <c r="F41" s="569">
        <v>17663516</v>
      </c>
      <c r="G41" s="550">
        <v>8242116</v>
      </c>
      <c r="H41" s="119">
        <f t="shared" si="2"/>
        <v>0.30475979889538146</v>
      </c>
      <c r="J41" s="691"/>
    </row>
    <row r="42" spans="1:11" s="296" customFormat="1" ht="15" customHeight="1" x14ac:dyDescent="0.25">
      <c r="A42" s="301" t="s">
        <v>46</v>
      </c>
      <c r="B42" s="298" t="s">
        <v>387</v>
      </c>
      <c r="C42" s="298" t="s">
        <v>388</v>
      </c>
      <c r="D42" s="299">
        <f>SUM(D43:D45)</f>
        <v>12815000</v>
      </c>
      <c r="E42" s="299">
        <f>SUM(E43:E45)</f>
        <v>9965000</v>
      </c>
      <c r="F42" s="299">
        <f>SUM(F43:F45)</f>
        <v>5052201</v>
      </c>
      <c r="G42" s="299">
        <f>SUM(G43:G45)</f>
        <v>215124594</v>
      </c>
      <c r="H42" s="118">
        <f t="shared" si="2"/>
        <v>16.786936714787359</v>
      </c>
      <c r="J42" s="691"/>
    </row>
    <row r="43" spans="1:11" s="296" customFormat="1" ht="15" customHeight="1" x14ac:dyDescent="0.25">
      <c r="A43" s="300" t="s">
        <v>389</v>
      </c>
      <c r="B43" s="71" t="s">
        <v>390</v>
      </c>
      <c r="C43" s="71" t="s">
        <v>391</v>
      </c>
      <c r="D43" s="550">
        <v>10280000</v>
      </c>
      <c r="E43" s="569">
        <v>7603000</v>
      </c>
      <c r="F43" s="569">
        <v>3545040</v>
      </c>
      <c r="G43" s="550">
        <v>169389444</v>
      </c>
      <c r="H43" s="119">
        <f t="shared" si="2"/>
        <v>16.477572373540855</v>
      </c>
      <c r="J43" s="691"/>
    </row>
    <row r="44" spans="1:11" s="296" customFormat="1" ht="15" customHeight="1" x14ac:dyDescent="0.25">
      <c r="A44" s="300" t="s">
        <v>392</v>
      </c>
      <c r="B44" s="71" t="s">
        <v>686</v>
      </c>
      <c r="C44" s="71" t="s">
        <v>687</v>
      </c>
      <c r="D44" s="550">
        <v>0</v>
      </c>
      <c r="E44" s="569">
        <v>550000</v>
      </c>
      <c r="F44" s="569">
        <v>550000</v>
      </c>
      <c r="G44" s="550">
        <v>0</v>
      </c>
      <c r="H44" s="119"/>
      <c r="J44" s="691"/>
    </row>
    <row r="45" spans="1:11" s="296" customFormat="1" ht="15" customHeight="1" x14ac:dyDescent="0.25">
      <c r="A45" s="300" t="s">
        <v>685</v>
      </c>
      <c r="B45" s="71" t="s">
        <v>393</v>
      </c>
      <c r="C45" s="71" t="s">
        <v>394</v>
      </c>
      <c r="D45" s="550">
        <v>2535000</v>
      </c>
      <c r="E45" s="569">
        <v>1812000</v>
      </c>
      <c r="F45" s="569">
        <v>957161</v>
      </c>
      <c r="G45" s="550">
        <v>45735150</v>
      </c>
      <c r="H45" s="119">
        <f t="shared" si="2"/>
        <v>18.041479289940828</v>
      </c>
      <c r="J45" s="691"/>
    </row>
    <row r="46" spans="1:11" s="296" customFormat="1" ht="15" customHeight="1" x14ac:dyDescent="0.25">
      <c r="A46" s="297" t="s">
        <v>64</v>
      </c>
      <c r="B46" s="298" t="s">
        <v>131</v>
      </c>
      <c r="C46" s="298" t="s">
        <v>395</v>
      </c>
      <c r="D46" s="299">
        <f t="shared" ref="D46" si="3">SUM(D47:D49)</f>
        <v>2500000</v>
      </c>
      <c r="E46" s="299">
        <f t="shared" ref="E46:G46" si="4">SUM(E47:E49)</f>
        <v>8674000</v>
      </c>
      <c r="F46" s="299">
        <f t="shared" si="4"/>
        <v>8184222</v>
      </c>
      <c r="G46" s="299">
        <f t="shared" si="4"/>
        <v>0</v>
      </c>
      <c r="H46" s="118">
        <f t="shared" si="2"/>
        <v>0</v>
      </c>
      <c r="J46" s="691"/>
    </row>
    <row r="47" spans="1:11" s="296" customFormat="1" ht="15" customHeight="1" x14ac:dyDescent="0.25">
      <c r="A47" s="351" t="s">
        <v>396</v>
      </c>
      <c r="B47" s="71" t="s">
        <v>639</v>
      </c>
      <c r="C47" s="71" t="s">
        <v>641</v>
      </c>
      <c r="D47" s="52">
        <v>0</v>
      </c>
      <c r="E47" s="52">
        <v>1174000</v>
      </c>
      <c r="F47" s="52">
        <v>1173822</v>
      </c>
      <c r="G47" s="52">
        <v>0</v>
      </c>
      <c r="H47" s="119"/>
      <c r="J47" s="691"/>
    </row>
    <row r="48" spans="1:11" s="296" customFormat="1" ht="24" x14ac:dyDescent="0.25">
      <c r="A48" s="351" t="s">
        <v>503</v>
      </c>
      <c r="B48" s="672" t="s">
        <v>640</v>
      </c>
      <c r="C48" s="71" t="s">
        <v>642</v>
      </c>
      <c r="D48" s="52">
        <v>0</v>
      </c>
      <c r="E48" s="52">
        <v>3748490</v>
      </c>
      <c r="F48" s="52">
        <v>3748490</v>
      </c>
      <c r="G48" s="52">
        <v>0</v>
      </c>
      <c r="H48" s="119"/>
      <c r="J48" s="693"/>
      <c r="K48" s="694"/>
    </row>
    <row r="49" spans="1:11" s="296" customFormat="1" ht="15" customHeight="1" x14ac:dyDescent="0.25">
      <c r="A49" s="351" t="s">
        <v>575</v>
      </c>
      <c r="B49" s="335" t="s">
        <v>397</v>
      </c>
      <c r="C49" s="335" t="s">
        <v>643</v>
      </c>
      <c r="D49" s="336">
        <v>2500000</v>
      </c>
      <c r="E49" s="336">
        <v>3751510</v>
      </c>
      <c r="F49" s="336">
        <v>3261910</v>
      </c>
      <c r="G49" s="336">
        <v>0</v>
      </c>
      <c r="H49" s="119">
        <f>G49/D49</f>
        <v>0</v>
      </c>
      <c r="J49" s="693"/>
    </row>
    <row r="50" spans="1:11" s="296" customFormat="1" ht="15" customHeight="1" x14ac:dyDescent="0.25">
      <c r="A50" s="514" t="s">
        <v>81</v>
      </c>
      <c r="B50" s="515" t="s">
        <v>39</v>
      </c>
      <c r="C50" s="515" t="s">
        <v>549</v>
      </c>
      <c r="D50" s="516">
        <f>SUM(D51:D52)</f>
        <v>22683903</v>
      </c>
      <c r="E50" s="516">
        <f>SUM(E51:E52)</f>
        <v>22679365</v>
      </c>
      <c r="F50" s="516">
        <f>SUM(F51:F52)</f>
        <v>22679365</v>
      </c>
      <c r="G50" s="516">
        <f>SUM(G51:G52)</f>
        <v>21971179</v>
      </c>
      <c r="H50" s="118">
        <f>G50/D50</f>
        <v>0.96858018657547607</v>
      </c>
      <c r="J50" s="691"/>
    </row>
    <row r="51" spans="1:11" ht="15" customHeight="1" x14ac:dyDescent="0.25">
      <c r="A51" s="441" t="s">
        <v>545</v>
      </c>
      <c r="B51" s="442" t="s">
        <v>546</v>
      </c>
      <c r="C51" s="575" t="s">
        <v>548</v>
      </c>
      <c r="D51" s="171">
        <v>2303903</v>
      </c>
      <c r="E51" s="171">
        <v>2303903</v>
      </c>
      <c r="F51" s="171">
        <v>2303903</v>
      </c>
      <c r="G51" s="648">
        <v>2732179</v>
      </c>
      <c r="H51" s="119">
        <f>G51/D51</f>
        <v>1.1858915067170797</v>
      </c>
      <c r="J51" s="693"/>
    </row>
    <row r="52" spans="1:11" ht="15" customHeight="1" thickBot="1" x14ac:dyDescent="0.3">
      <c r="A52" s="279" t="s">
        <v>547</v>
      </c>
      <c r="B52" s="440" t="s">
        <v>495</v>
      </c>
      <c r="C52" s="61" t="s">
        <v>496</v>
      </c>
      <c r="D52" s="721">
        <v>20380000</v>
      </c>
      <c r="E52" s="576">
        <v>20375462</v>
      </c>
      <c r="F52" s="576">
        <v>20375462</v>
      </c>
      <c r="G52" s="153">
        <v>19239000</v>
      </c>
      <c r="H52" s="119">
        <f>G52/D52</f>
        <v>0.94401373895976448</v>
      </c>
    </row>
    <row r="53" spans="1:11" ht="15" customHeight="1" thickTop="1" thickBot="1" x14ac:dyDescent="0.3">
      <c r="A53" s="783" t="s">
        <v>124</v>
      </c>
      <c r="B53" s="784"/>
      <c r="C53" s="287"/>
      <c r="D53" s="649">
        <f>D7+D19+D20+D30+D31+D36+D42+D46+D50</f>
        <v>504150000</v>
      </c>
      <c r="E53" s="63">
        <f>E7+E19+E20+E30+E31+E36+E42+E46+E50</f>
        <v>550100000</v>
      </c>
      <c r="F53" s="63">
        <f>F7+F19+F20+F30+F31+F36+F42+F46+F50</f>
        <v>437697537</v>
      </c>
      <c r="G53" s="649">
        <f>G7+G19+G20+G30+G31+G36+G42+G46+G50</f>
        <v>532685000</v>
      </c>
      <c r="H53" s="123">
        <f>G53/D53</f>
        <v>1.056600218189031</v>
      </c>
    </row>
    <row r="54" spans="1:11" ht="15" customHeight="1" thickTop="1" x14ac:dyDescent="0.25">
      <c r="A54" s="41"/>
      <c r="B54" s="41"/>
      <c r="C54" s="41"/>
      <c r="D54" s="41"/>
      <c r="E54" s="41"/>
      <c r="F54" s="41"/>
      <c r="G54" s="574"/>
      <c r="H54" s="2" t="s">
        <v>544</v>
      </c>
    </row>
    <row r="55" spans="1:11" ht="13.2" x14ac:dyDescent="0.25">
      <c r="B55" s="39"/>
      <c r="C55" s="39"/>
      <c r="D55" s="39"/>
      <c r="E55" s="39"/>
      <c r="F55" s="39"/>
      <c r="H55" s="2" t="str">
        <f>'2.sz. melléklet'!G2</f>
        <v>az 1/2020. (II…...) önkormányzati rendelethez</v>
      </c>
    </row>
    <row r="56" spans="1:11" ht="13.2" x14ac:dyDescent="0.25">
      <c r="A56" s="774" t="s">
        <v>679</v>
      </c>
      <c r="B56" s="774"/>
      <c r="C56" s="774"/>
      <c r="D56" s="774"/>
      <c r="E56" s="774"/>
      <c r="F56" s="774"/>
      <c r="G56" s="774"/>
      <c r="H56" s="774"/>
    </row>
    <row r="57" spans="1:11" ht="15" customHeight="1" thickBot="1" x14ac:dyDescent="0.3">
      <c r="A57" s="41"/>
      <c r="B57" s="124"/>
      <c r="C57" s="124"/>
      <c r="D57" s="39"/>
      <c r="E57" s="39"/>
      <c r="F57" s="39"/>
      <c r="G57" s="573"/>
      <c r="H57" s="6" t="s">
        <v>300</v>
      </c>
    </row>
    <row r="58" spans="1:11" ht="41.4" thickTop="1" x14ac:dyDescent="0.25">
      <c r="A58" s="7" t="s">
        <v>1</v>
      </c>
      <c r="B58" s="8" t="s">
        <v>2</v>
      </c>
      <c r="C58" s="9" t="s">
        <v>328</v>
      </c>
      <c r="D58" s="9" t="s">
        <v>637</v>
      </c>
      <c r="E58" s="9" t="s">
        <v>675</v>
      </c>
      <c r="F58" s="9" t="s">
        <v>676</v>
      </c>
      <c r="G58" s="9" t="s">
        <v>672</v>
      </c>
      <c r="H58" s="481" t="s">
        <v>678</v>
      </c>
    </row>
    <row r="59" spans="1:11" ht="15" customHeight="1" thickBot="1" x14ac:dyDescent="0.3">
      <c r="A59" s="11" t="s">
        <v>3</v>
      </c>
      <c r="B59" s="12" t="s">
        <v>4</v>
      </c>
      <c r="C59" s="13" t="s">
        <v>5</v>
      </c>
      <c r="D59" s="13" t="s">
        <v>6</v>
      </c>
      <c r="E59" s="13" t="s">
        <v>7</v>
      </c>
      <c r="F59" s="13" t="s">
        <v>8</v>
      </c>
      <c r="G59" s="13" t="s">
        <v>9</v>
      </c>
      <c r="H59" s="96" t="s">
        <v>53</v>
      </c>
    </row>
    <row r="60" spans="1:11" ht="15" customHeight="1" thickTop="1" x14ac:dyDescent="0.25">
      <c r="A60" s="115" t="s">
        <v>398</v>
      </c>
      <c r="B60" s="116" t="s">
        <v>399</v>
      </c>
      <c r="C60" s="288" t="s">
        <v>400</v>
      </c>
      <c r="D60" s="179">
        <f>SUM(D61:D62)</f>
        <v>69237657</v>
      </c>
      <c r="E60" s="179">
        <f>SUM(E61:E62)</f>
        <v>81113094</v>
      </c>
      <c r="F60" s="179">
        <f>SUM(F61:F62)</f>
        <v>83033759</v>
      </c>
      <c r="G60" s="179">
        <f>SUM(G61:G62)</f>
        <v>85404388</v>
      </c>
      <c r="H60" s="29">
        <f t="shared" ref="H60:H93" si="5">G60/D60</f>
        <v>1.2334962172391246</v>
      </c>
      <c r="K60" s="183"/>
    </row>
    <row r="61" spans="1:11" ht="15" customHeight="1" x14ac:dyDescent="0.25">
      <c r="A61" s="21" t="s">
        <v>117</v>
      </c>
      <c r="B61" s="18" t="s">
        <v>401</v>
      </c>
      <c r="C61" s="289" t="s">
        <v>402</v>
      </c>
      <c r="D61" s="52">
        <v>62551911</v>
      </c>
      <c r="E61" s="569">
        <v>73656638</v>
      </c>
      <c r="F61" s="569">
        <v>73656638</v>
      </c>
      <c r="G61" s="52">
        <v>68304478</v>
      </c>
      <c r="H61" s="20">
        <f t="shared" si="5"/>
        <v>1.0919646883370198</v>
      </c>
      <c r="K61" s="183"/>
    </row>
    <row r="62" spans="1:11" s="325" customFormat="1" ht="15" customHeight="1" x14ac:dyDescent="0.25">
      <c r="A62" s="21" t="s">
        <v>118</v>
      </c>
      <c r="B62" s="18" t="s">
        <v>404</v>
      </c>
      <c r="C62" s="326" t="s">
        <v>403</v>
      </c>
      <c r="D62" s="171">
        <v>6685746</v>
      </c>
      <c r="E62" s="569">
        <v>7456456</v>
      </c>
      <c r="F62" s="569">
        <v>9377121</v>
      </c>
      <c r="G62" s="171">
        <v>17099910</v>
      </c>
      <c r="H62" s="20">
        <f t="shared" si="5"/>
        <v>2.5576667136322557</v>
      </c>
      <c r="J62" s="691"/>
    </row>
    <row r="63" spans="1:11" ht="15" customHeight="1" x14ac:dyDescent="0.25">
      <c r="A63" s="27" t="s">
        <v>14</v>
      </c>
      <c r="B63" s="290" t="s">
        <v>405</v>
      </c>
      <c r="C63" s="329" t="s">
        <v>406</v>
      </c>
      <c r="D63" s="174">
        <f>SUM(D64:D65)</f>
        <v>36925688</v>
      </c>
      <c r="E63" s="174">
        <f t="shared" ref="E63:G63" si="6">SUM(E64:E65)</f>
        <v>58289252</v>
      </c>
      <c r="F63" s="174">
        <f t="shared" si="6"/>
        <v>58289252</v>
      </c>
      <c r="G63" s="174">
        <f t="shared" si="6"/>
        <v>136908866</v>
      </c>
      <c r="H63" s="29">
        <f t="shared" si="5"/>
        <v>3.7076862589533879</v>
      </c>
    </row>
    <row r="64" spans="1:11" ht="15" customHeight="1" x14ac:dyDescent="0.25">
      <c r="A64" s="21" t="s">
        <v>16</v>
      </c>
      <c r="B64" s="18" t="s">
        <v>589</v>
      </c>
      <c r="C64" s="289" t="s">
        <v>408</v>
      </c>
      <c r="D64" s="19">
        <v>0</v>
      </c>
      <c r="E64" s="569">
        <v>0</v>
      </c>
      <c r="F64" s="569">
        <v>0</v>
      </c>
      <c r="G64" s="19">
        <v>0</v>
      </c>
      <c r="H64" s="20"/>
    </row>
    <row r="65" spans="1:10" ht="15" customHeight="1" x14ac:dyDescent="0.25">
      <c r="A65" s="21" t="s">
        <v>17</v>
      </c>
      <c r="B65" s="18" t="s">
        <v>407</v>
      </c>
      <c r="C65" s="289" t="s">
        <v>408</v>
      </c>
      <c r="D65" s="19">
        <v>36925688</v>
      </c>
      <c r="E65" s="569">
        <v>58289252</v>
      </c>
      <c r="F65" s="569">
        <v>58289252</v>
      </c>
      <c r="G65" s="19">
        <v>136908866</v>
      </c>
      <c r="H65" s="20">
        <f t="shared" si="5"/>
        <v>3.7076862589533879</v>
      </c>
    </row>
    <row r="66" spans="1:10" ht="15" customHeight="1" x14ac:dyDescent="0.25">
      <c r="A66" s="27" t="s">
        <v>42</v>
      </c>
      <c r="B66" s="121" t="s">
        <v>15</v>
      </c>
      <c r="C66" s="290" t="s">
        <v>411</v>
      </c>
      <c r="D66" s="181">
        <f>D67+D68+D72</f>
        <v>96000000</v>
      </c>
      <c r="E66" s="181">
        <f>E67+E68+E72</f>
        <v>96000000</v>
      </c>
      <c r="F66" s="181">
        <f>F67+F68+F72</f>
        <v>96812590</v>
      </c>
      <c r="G66" s="181">
        <f>G67+G68+G72</f>
        <v>106000000</v>
      </c>
      <c r="H66" s="29">
        <f t="shared" si="5"/>
        <v>1.1041666666666667</v>
      </c>
    </row>
    <row r="67" spans="1:10" ht="15" customHeight="1" x14ac:dyDescent="0.25">
      <c r="A67" s="21" t="s">
        <v>121</v>
      </c>
      <c r="B67" s="18" t="s">
        <v>409</v>
      </c>
      <c r="C67" s="289" t="s">
        <v>412</v>
      </c>
      <c r="D67" s="19">
        <v>54500000</v>
      </c>
      <c r="E67" s="569">
        <v>50000000</v>
      </c>
      <c r="F67" s="569">
        <v>50139046</v>
      </c>
      <c r="G67" s="19">
        <v>63000000</v>
      </c>
      <c r="H67" s="20">
        <f t="shared" si="5"/>
        <v>1.1559633027522935</v>
      </c>
    </row>
    <row r="68" spans="1:10" ht="15" customHeight="1" x14ac:dyDescent="0.25">
      <c r="A68" s="21" t="s">
        <v>123</v>
      </c>
      <c r="B68" s="18" t="s">
        <v>410</v>
      </c>
      <c r="C68" s="289" t="s">
        <v>413</v>
      </c>
      <c r="D68" s="180">
        <f t="shared" ref="D68" si="7">SUM(D69:D71)</f>
        <v>41000000</v>
      </c>
      <c r="E68" s="180">
        <f t="shared" ref="E68:G68" si="8">SUM(E69:E71)</f>
        <v>45650000</v>
      </c>
      <c r="F68" s="180">
        <f t="shared" si="8"/>
        <v>46314150</v>
      </c>
      <c r="G68" s="180">
        <f t="shared" si="8"/>
        <v>42500000</v>
      </c>
      <c r="H68" s="20">
        <f t="shared" si="5"/>
        <v>1.0365853658536586</v>
      </c>
    </row>
    <row r="69" spans="1:10" s="296" customFormat="1" ht="15" customHeight="1" x14ac:dyDescent="0.25">
      <c r="A69" s="36"/>
      <c r="B69" s="22" t="s">
        <v>414</v>
      </c>
      <c r="C69" s="291" t="s">
        <v>415</v>
      </c>
      <c r="D69" s="624">
        <v>17500000</v>
      </c>
      <c r="E69" s="624">
        <v>21000000</v>
      </c>
      <c r="F69" s="564">
        <v>21483400</v>
      </c>
      <c r="G69" s="624">
        <v>19000000</v>
      </c>
      <c r="H69" s="23">
        <f t="shared" si="5"/>
        <v>1.0857142857142856</v>
      </c>
      <c r="J69" s="691"/>
    </row>
    <row r="70" spans="1:10" ht="15" customHeight="1" x14ac:dyDescent="0.25">
      <c r="A70" s="36"/>
      <c r="B70" s="22" t="s">
        <v>416</v>
      </c>
      <c r="C70" s="291" t="s">
        <v>417</v>
      </c>
      <c r="D70" s="624">
        <v>2000000</v>
      </c>
      <c r="E70" s="624">
        <v>2150000</v>
      </c>
      <c r="F70" s="564">
        <v>2213390</v>
      </c>
      <c r="G70" s="624">
        <v>2000000</v>
      </c>
      <c r="H70" s="23">
        <f t="shared" si="5"/>
        <v>1</v>
      </c>
    </row>
    <row r="71" spans="1:10" s="296" customFormat="1" ht="15" customHeight="1" x14ac:dyDescent="0.25">
      <c r="A71" s="36"/>
      <c r="B71" s="22" t="s">
        <v>418</v>
      </c>
      <c r="C71" s="291" t="s">
        <v>419</v>
      </c>
      <c r="D71" s="624">
        <v>21500000</v>
      </c>
      <c r="E71" s="624">
        <v>22500000</v>
      </c>
      <c r="F71" s="564">
        <v>22617360</v>
      </c>
      <c r="G71" s="624">
        <v>21500000</v>
      </c>
      <c r="H71" s="23">
        <f t="shared" si="5"/>
        <v>1</v>
      </c>
      <c r="J71" s="691"/>
    </row>
    <row r="72" spans="1:10" s="296" customFormat="1" ht="15" customHeight="1" x14ac:dyDescent="0.25">
      <c r="A72" s="21" t="s">
        <v>343</v>
      </c>
      <c r="B72" s="18" t="s">
        <v>420</v>
      </c>
      <c r="C72" s="289" t="s">
        <v>421</v>
      </c>
      <c r="D72" s="19">
        <v>500000</v>
      </c>
      <c r="E72" s="19">
        <v>350000</v>
      </c>
      <c r="F72" s="569">
        <v>359394</v>
      </c>
      <c r="G72" s="19">
        <v>500000</v>
      </c>
      <c r="H72" s="20">
        <f t="shared" si="5"/>
        <v>1</v>
      </c>
      <c r="J72" s="691"/>
    </row>
    <row r="73" spans="1:10" s="296" customFormat="1" ht="15" customHeight="1" x14ac:dyDescent="0.25">
      <c r="A73" s="27" t="s">
        <v>43</v>
      </c>
      <c r="B73" s="121" t="s">
        <v>12</v>
      </c>
      <c r="C73" s="290" t="s">
        <v>423</v>
      </c>
      <c r="D73" s="181">
        <f>SUM(D74:D82)</f>
        <v>77293814</v>
      </c>
      <c r="E73" s="181">
        <f>SUM(E74:E82)</f>
        <v>78888032</v>
      </c>
      <c r="F73" s="181">
        <f>SUM(F74:F82)</f>
        <v>88775952</v>
      </c>
      <c r="G73" s="181">
        <f>SUM(G74:G82)</f>
        <v>75302503</v>
      </c>
      <c r="H73" s="29">
        <f t="shared" si="5"/>
        <v>0.97423712329682688</v>
      </c>
      <c r="J73" s="691"/>
    </row>
    <row r="74" spans="1:10" s="296" customFormat="1" ht="15" customHeight="1" x14ac:dyDescent="0.25">
      <c r="A74" s="21" t="s">
        <v>317</v>
      </c>
      <c r="B74" s="18" t="s">
        <v>422</v>
      </c>
      <c r="C74" s="289" t="s">
        <v>424</v>
      </c>
      <c r="D74" s="550">
        <v>500000</v>
      </c>
      <c r="E74" s="569">
        <v>500000</v>
      </c>
      <c r="F74" s="569">
        <v>541898</v>
      </c>
      <c r="G74" s="550">
        <v>49000</v>
      </c>
      <c r="H74" s="20">
        <f t="shared" si="5"/>
        <v>9.8000000000000004E-2</v>
      </c>
      <c r="J74" s="691"/>
    </row>
    <row r="75" spans="1:10" s="296" customFormat="1" ht="15" customHeight="1" x14ac:dyDescent="0.25">
      <c r="A75" s="21" t="s">
        <v>318</v>
      </c>
      <c r="B75" s="18" t="s">
        <v>425</v>
      </c>
      <c r="C75" s="289" t="s">
        <v>426</v>
      </c>
      <c r="D75" s="550">
        <v>48118000</v>
      </c>
      <c r="E75" s="569">
        <v>48118000</v>
      </c>
      <c r="F75" s="569">
        <v>53292331</v>
      </c>
      <c r="G75" s="550">
        <v>44482000</v>
      </c>
      <c r="H75" s="20">
        <f t="shared" si="5"/>
        <v>0.92443576208487466</v>
      </c>
      <c r="J75" s="691"/>
    </row>
    <row r="76" spans="1:10" s="296" customFormat="1" ht="15" customHeight="1" x14ac:dyDescent="0.25">
      <c r="A76" s="21" t="s">
        <v>319</v>
      </c>
      <c r="B76" s="18" t="s">
        <v>428</v>
      </c>
      <c r="C76" s="289" t="s">
        <v>427</v>
      </c>
      <c r="D76" s="550">
        <v>5250000</v>
      </c>
      <c r="E76" s="569">
        <v>5250000</v>
      </c>
      <c r="F76" s="569">
        <v>5265754</v>
      </c>
      <c r="G76" s="550">
        <v>5425000</v>
      </c>
      <c r="H76" s="20">
        <f t="shared" si="5"/>
        <v>1.0333333333333334</v>
      </c>
      <c r="J76" s="691"/>
    </row>
    <row r="77" spans="1:10" s="296" customFormat="1" ht="15" customHeight="1" x14ac:dyDescent="0.25">
      <c r="A77" s="21" t="s">
        <v>430</v>
      </c>
      <c r="B77" s="18" t="s">
        <v>429</v>
      </c>
      <c r="C77" s="289" t="s">
        <v>440</v>
      </c>
      <c r="D77" s="550">
        <v>7000000</v>
      </c>
      <c r="E77" s="569">
        <v>7947000</v>
      </c>
      <c r="F77" s="569">
        <v>8857445</v>
      </c>
      <c r="G77" s="550">
        <v>8005000</v>
      </c>
      <c r="H77" s="20">
        <f t="shared" si="5"/>
        <v>1.1435714285714285</v>
      </c>
      <c r="J77" s="691"/>
    </row>
    <row r="78" spans="1:10" s="296" customFormat="1" ht="15" customHeight="1" x14ac:dyDescent="0.25">
      <c r="A78" s="21" t="s">
        <v>431</v>
      </c>
      <c r="B78" s="18" t="s">
        <v>433</v>
      </c>
      <c r="C78" s="289" t="s">
        <v>439</v>
      </c>
      <c r="D78" s="550">
        <v>16425000</v>
      </c>
      <c r="E78" s="569">
        <v>16680000</v>
      </c>
      <c r="F78" s="569">
        <v>19929176</v>
      </c>
      <c r="G78" s="550">
        <v>15472000</v>
      </c>
      <c r="H78" s="20">
        <f t="shared" si="5"/>
        <v>0.94197869101978693</v>
      </c>
      <c r="J78" s="691"/>
    </row>
    <row r="79" spans="1:10" ht="15" customHeight="1" x14ac:dyDescent="0.25">
      <c r="A79" s="21" t="s">
        <v>432</v>
      </c>
      <c r="B79" s="570" t="s">
        <v>590</v>
      </c>
      <c r="C79" s="289" t="s">
        <v>591</v>
      </c>
      <c r="D79" s="19">
        <v>0</v>
      </c>
      <c r="E79" s="569">
        <v>0</v>
      </c>
      <c r="F79" s="569">
        <v>0</v>
      </c>
      <c r="G79" s="19">
        <v>1868000</v>
      </c>
      <c r="H79" s="20"/>
    </row>
    <row r="80" spans="1:10" ht="15" customHeight="1" x14ac:dyDescent="0.25">
      <c r="A80" s="21" t="s">
        <v>434</v>
      </c>
      <c r="B80" s="18" t="s">
        <v>435</v>
      </c>
      <c r="C80" s="289" t="s">
        <v>438</v>
      </c>
      <c r="D80" s="19">
        <v>0</v>
      </c>
      <c r="E80" s="569">
        <v>0</v>
      </c>
      <c r="F80" s="569">
        <v>1743</v>
      </c>
      <c r="G80" s="19">
        <v>0</v>
      </c>
      <c r="H80" s="20"/>
    </row>
    <row r="81" spans="1:11" ht="15" customHeight="1" x14ac:dyDescent="0.25">
      <c r="A81" s="21" t="s">
        <v>436</v>
      </c>
      <c r="B81" s="18" t="s">
        <v>681</v>
      </c>
      <c r="C81" s="289" t="s">
        <v>682</v>
      </c>
      <c r="D81" s="19">
        <v>0</v>
      </c>
      <c r="E81" s="569">
        <v>353000</v>
      </c>
      <c r="F81" s="569">
        <v>619653</v>
      </c>
      <c r="G81" s="19">
        <v>0</v>
      </c>
      <c r="H81" s="20"/>
    </row>
    <row r="82" spans="1:11" s="302" customFormat="1" ht="15" customHeight="1" x14ac:dyDescent="0.25">
      <c r="A82" s="21" t="s">
        <v>680</v>
      </c>
      <c r="B82" s="18" t="s">
        <v>437</v>
      </c>
      <c r="C82" s="289" t="s">
        <v>573</v>
      </c>
      <c r="D82" s="19">
        <v>814</v>
      </c>
      <c r="E82" s="569">
        <v>40032</v>
      </c>
      <c r="F82" s="569">
        <v>267952</v>
      </c>
      <c r="G82" s="19">
        <v>1503</v>
      </c>
      <c r="H82" s="20">
        <f t="shared" si="5"/>
        <v>1.8464373464373465</v>
      </c>
      <c r="J82" s="692"/>
    </row>
    <row r="83" spans="1:11" ht="15" customHeight="1" x14ac:dyDescent="0.25">
      <c r="A83" s="27" t="s">
        <v>44</v>
      </c>
      <c r="B83" s="121" t="s">
        <v>504</v>
      </c>
      <c r="C83" s="290" t="s">
        <v>505</v>
      </c>
      <c r="D83" s="355">
        <f>SUM(D84:D84)</f>
        <v>0</v>
      </c>
      <c r="E83" s="355">
        <f>SUM(E84:E84)</f>
        <v>6000000</v>
      </c>
      <c r="F83" s="355">
        <f>SUM(F84:F84)</f>
        <v>6205544</v>
      </c>
      <c r="G83" s="355">
        <f>SUM(G84:G84)</f>
        <v>0</v>
      </c>
      <c r="H83" s="20"/>
    </row>
    <row r="84" spans="1:11" ht="13.2" x14ac:dyDescent="0.25">
      <c r="A84" s="21" t="s">
        <v>321</v>
      </c>
      <c r="B84" s="41" t="s">
        <v>506</v>
      </c>
      <c r="C84" s="289" t="s">
        <v>507</v>
      </c>
      <c r="D84" s="650">
        <v>0</v>
      </c>
      <c r="E84" s="569">
        <v>6000000</v>
      </c>
      <c r="F84" s="569">
        <v>6205544</v>
      </c>
      <c r="G84" s="650">
        <v>0</v>
      </c>
      <c r="H84" s="20"/>
      <c r="K84" s="183"/>
    </row>
    <row r="85" spans="1:11" ht="15" customHeight="1" x14ac:dyDescent="0.25">
      <c r="A85" s="27" t="s">
        <v>45</v>
      </c>
      <c r="B85" s="126" t="s">
        <v>441</v>
      </c>
      <c r="C85" s="292" t="s">
        <v>442</v>
      </c>
      <c r="D85" s="181">
        <f>SUM(D86:D86)</f>
        <v>0</v>
      </c>
      <c r="E85" s="181">
        <f>SUM(E86:E86)</f>
        <v>744600</v>
      </c>
      <c r="F85" s="181">
        <f>SUM(F86:F86)</f>
        <v>769600</v>
      </c>
      <c r="G85" s="181">
        <f>SUM(G86:G86)</f>
        <v>0</v>
      </c>
      <c r="H85" s="20"/>
      <c r="K85" s="183"/>
    </row>
    <row r="86" spans="1:11" ht="15" customHeight="1" x14ac:dyDescent="0.25">
      <c r="A86" s="21" t="s">
        <v>372</v>
      </c>
      <c r="B86" s="47" t="s">
        <v>443</v>
      </c>
      <c r="C86" s="293" t="s">
        <v>444</v>
      </c>
      <c r="D86" s="19">
        <v>0</v>
      </c>
      <c r="E86" s="569">
        <v>744600</v>
      </c>
      <c r="F86" s="569">
        <v>769600</v>
      </c>
      <c r="G86" s="19">
        <v>0</v>
      </c>
      <c r="H86" s="20"/>
    </row>
    <row r="87" spans="1:11" ht="13.2" x14ac:dyDescent="0.25">
      <c r="A87" s="27" t="s">
        <v>46</v>
      </c>
      <c r="B87" s="126" t="s">
        <v>445</v>
      </c>
      <c r="C87" s="292" t="s">
        <v>447</v>
      </c>
      <c r="D87" s="181">
        <f t="shared" ref="D87" si="9">SUM(D88:D89)</f>
        <v>860000</v>
      </c>
      <c r="E87" s="181">
        <f t="shared" ref="E87:G87" si="10">SUM(E88:E89)</f>
        <v>2500000</v>
      </c>
      <c r="F87" s="181">
        <f t="shared" si="10"/>
        <v>2501571</v>
      </c>
      <c r="G87" s="181">
        <f t="shared" si="10"/>
        <v>3813490</v>
      </c>
      <c r="H87" s="29">
        <f t="shared" si="5"/>
        <v>4.4342906976744185</v>
      </c>
    </row>
    <row r="88" spans="1:11" ht="24" x14ac:dyDescent="0.25">
      <c r="A88" s="21" t="s">
        <v>389</v>
      </c>
      <c r="B88" s="47" t="s">
        <v>644</v>
      </c>
      <c r="C88" s="293" t="s">
        <v>645</v>
      </c>
      <c r="D88" s="19">
        <v>728000</v>
      </c>
      <c r="E88" s="569">
        <v>728000</v>
      </c>
      <c r="F88" s="569">
        <v>728000</v>
      </c>
      <c r="G88" s="19">
        <v>3748490</v>
      </c>
      <c r="H88" s="20">
        <f t="shared" si="5"/>
        <v>5.1490247252747254</v>
      </c>
    </row>
    <row r="89" spans="1:11" ht="15" customHeight="1" x14ac:dyDescent="0.25">
      <c r="A89" s="21" t="s">
        <v>392</v>
      </c>
      <c r="B89" s="47" t="s">
        <v>446</v>
      </c>
      <c r="C89" s="293" t="s">
        <v>448</v>
      </c>
      <c r="D89" s="19">
        <v>132000</v>
      </c>
      <c r="E89" s="569">
        <v>1772000</v>
      </c>
      <c r="F89" s="569">
        <v>1773571</v>
      </c>
      <c r="G89" s="19">
        <v>65000</v>
      </c>
      <c r="H89" s="20">
        <f t="shared" si="5"/>
        <v>0.49242424242424243</v>
      </c>
      <c r="J89" s="693"/>
      <c r="K89" s="693"/>
    </row>
    <row r="90" spans="1:11" ht="15" customHeight="1" x14ac:dyDescent="0.25">
      <c r="A90" s="365" t="s">
        <v>64</v>
      </c>
      <c r="B90" s="366" t="s">
        <v>514</v>
      </c>
      <c r="C90" s="367" t="s">
        <v>515</v>
      </c>
      <c r="D90" s="368">
        <f>SUM(D91:D92)</f>
        <v>223832841</v>
      </c>
      <c r="E90" s="368">
        <f>SUM(E91:E92)</f>
        <v>226565022</v>
      </c>
      <c r="F90" s="368">
        <f>SUM(F91:F92)</f>
        <v>226565022</v>
      </c>
      <c r="G90" s="368">
        <f>SUM(G91:G92)</f>
        <v>125255753</v>
      </c>
      <c r="H90" s="369">
        <f t="shared" si="5"/>
        <v>0.55959506406836879</v>
      </c>
    </row>
    <row r="91" spans="1:11" ht="15" customHeight="1" x14ac:dyDescent="0.25">
      <c r="A91" s="21" t="s">
        <v>396</v>
      </c>
      <c r="B91" s="372" t="s">
        <v>516</v>
      </c>
      <c r="C91" s="673" t="s">
        <v>456</v>
      </c>
      <c r="D91" s="651">
        <v>223832841</v>
      </c>
      <c r="E91" s="569">
        <v>223832843</v>
      </c>
      <c r="F91" s="569">
        <v>223832843</v>
      </c>
      <c r="G91" s="651">
        <v>125255753</v>
      </c>
      <c r="H91" s="376">
        <f t="shared" si="5"/>
        <v>0.55959506406836879</v>
      </c>
    </row>
    <row r="92" spans="1:11" ht="15" customHeight="1" thickBot="1" x14ac:dyDescent="0.3">
      <c r="A92" s="21" t="s">
        <v>503</v>
      </c>
      <c r="B92" s="371" t="s">
        <v>517</v>
      </c>
      <c r="C92" s="674" t="s">
        <v>518</v>
      </c>
      <c r="D92" s="652">
        <v>0</v>
      </c>
      <c r="E92" s="576">
        <v>2732179</v>
      </c>
      <c r="F92" s="576">
        <v>2732179</v>
      </c>
      <c r="G92" s="652">
        <v>0</v>
      </c>
      <c r="H92" s="370"/>
    </row>
    <row r="93" spans="1:11" ht="15" customHeight="1" thickTop="1" thickBot="1" x14ac:dyDescent="0.3">
      <c r="A93" s="783" t="s">
        <v>127</v>
      </c>
      <c r="B93" s="784"/>
      <c r="C93" s="294"/>
      <c r="D93" s="182">
        <f>D60+D63+D66+D73+D85+D87+D90+D83</f>
        <v>504150000</v>
      </c>
      <c r="E93" s="182">
        <f>E60+E63+E66+E73+E85+E87+E90+E83</f>
        <v>550100000</v>
      </c>
      <c r="F93" s="182">
        <f>F60+F63+F66+F73+F85+F87+F90+F83</f>
        <v>562953290</v>
      </c>
      <c r="G93" s="182">
        <f>G60+G63+G66+G73+G85+G87+G90+G83</f>
        <v>532685000</v>
      </c>
      <c r="H93" s="123">
        <f t="shared" si="5"/>
        <v>1.056600218189031</v>
      </c>
    </row>
    <row r="94" spans="1:11" ht="15" customHeight="1" thickTop="1" x14ac:dyDescent="0.25"/>
  </sheetData>
  <sheetProtection selectLockedCells="1" selectUnlockedCells="1"/>
  <mergeCells count="4">
    <mergeCell ref="A93:B93"/>
    <mergeCell ref="A53:B53"/>
    <mergeCell ref="A3:H3"/>
    <mergeCell ref="A56:H56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296" customWidth="1"/>
  </cols>
  <sheetData>
    <row r="1" spans="1:8" s="127" customFormat="1" ht="15" customHeight="1" x14ac:dyDescent="0.25">
      <c r="A1" s="3"/>
      <c r="B1" s="3"/>
      <c r="C1" s="3"/>
      <c r="D1" s="3"/>
      <c r="E1" s="3"/>
      <c r="F1" s="3"/>
      <c r="G1" s="159"/>
      <c r="H1" s="2" t="s">
        <v>530</v>
      </c>
    </row>
    <row r="2" spans="1:8" s="127" customFormat="1" ht="15" customHeight="1" x14ac:dyDescent="0.25">
      <c r="A2" s="3"/>
      <c r="B2" s="3"/>
      <c r="C2" s="3"/>
      <c r="D2" s="3"/>
      <c r="E2" s="3"/>
      <c r="F2" s="3"/>
      <c r="G2" s="159"/>
      <c r="H2" s="2" t="str">
        <f>'2.sz. melléklet'!G2</f>
        <v>az 1/2020. (II…...)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74" t="s">
        <v>688</v>
      </c>
      <c r="B4" s="774"/>
      <c r="C4" s="774"/>
      <c r="D4" s="774"/>
      <c r="E4" s="774"/>
      <c r="F4" s="774"/>
      <c r="G4" s="774"/>
      <c r="H4" s="774"/>
    </row>
    <row r="5" spans="1:8" ht="15" customHeight="1" thickBot="1" x14ac:dyDescent="0.3">
      <c r="A5" s="128"/>
      <c r="B5" s="129"/>
      <c r="C5" s="129"/>
      <c r="H5" s="6" t="s">
        <v>300</v>
      </c>
    </row>
    <row r="6" spans="1:8" ht="41.4" thickTop="1" x14ac:dyDescent="0.25">
      <c r="A6" s="7" t="s">
        <v>1</v>
      </c>
      <c r="B6" s="8" t="s">
        <v>2</v>
      </c>
      <c r="C6" s="9" t="s">
        <v>328</v>
      </c>
      <c r="D6" s="9" t="s">
        <v>637</v>
      </c>
      <c r="E6" s="9" t="s">
        <v>675</v>
      </c>
      <c r="F6" s="9" t="s">
        <v>676</v>
      </c>
      <c r="G6" s="9" t="s">
        <v>672</v>
      </c>
      <c r="H6" s="481" t="s">
        <v>678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5">
      <c r="A8" s="115" t="s">
        <v>13</v>
      </c>
      <c r="B8" s="116" t="s">
        <v>116</v>
      </c>
      <c r="C8" s="288" t="s">
        <v>329</v>
      </c>
      <c r="D8" s="28">
        <f>D9+D15</f>
        <v>13664637</v>
      </c>
      <c r="E8" s="28">
        <f>E9+E15</f>
        <v>14104920</v>
      </c>
      <c r="F8" s="28">
        <f>F9+F15</f>
        <v>14104920</v>
      </c>
      <c r="G8" s="28">
        <f>G9+G15</f>
        <v>13439869</v>
      </c>
      <c r="H8" s="118">
        <f>G8/D8</f>
        <v>0.98355111811605389</v>
      </c>
    </row>
    <row r="9" spans="1:8" s="38" customFormat="1" ht="15" customHeight="1" x14ac:dyDescent="0.25">
      <c r="A9" s="21" t="s">
        <v>117</v>
      </c>
      <c r="B9" s="18" t="s">
        <v>330</v>
      </c>
      <c r="C9" s="289" t="s">
        <v>331</v>
      </c>
      <c r="D9" s="19">
        <f>SUM(D10:D14)</f>
        <v>13197237</v>
      </c>
      <c r="E9" s="52">
        <f>SUM(E10:E14)</f>
        <v>13661804</v>
      </c>
      <c r="F9" s="52">
        <f>SUM(F10:F14)</f>
        <v>13661804</v>
      </c>
      <c r="G9" s="19">
        <f>SUM(G10:G14)</f>
        <v>12939269</v>
      </c>
      <c r="H9" s="119">
        <f t="shared" ref="H9:H28" si="0">G9/D9</f>
        <v>0.98045287812895987</v>
      </c>
    </row>
    <row r="10" spans="1:8" s="38" customFormat="1" ht="15" customHeight="1" x14ac:dyDescent="0.25">
      <c r="A10" s="120"/>
      <c r="B10" s="22" t="s">
        <v>332</v>
      </c>
      <c r="C10" s="291" t="s">
        <v>333</v>
      </c>
      <c r="D10" s="715">
        <v>11459370</v>
      </c>
      <c r="E10" s="564">
        <v>11459370</v>
      </c>
      <c r="F10" s="564">
        <v>11459370</v>
      </c>
      <c r="G10" s="643">
        <v>11675840</v>
      </c>
      <c r="H10" s="87">
        <f t="shared" si="0"/>
        <v>1.0188902182231658</v>
      </c>
    </row>
    <row r="11" spans="1:8" s="38" customFormat="1" ht="15" customHeight="1" x14ac:dyDescent="0.25">
      <c r="A11" s="120"/>
      <c r="B11" s="22" t="s">
        <v>587</v>
      </c>
      <c r="C11" s="291" t="s">
        <v>588</v>
      </c>
      <c r="D11" s="715">
        <v>0</v>
      </c>
      <c r="E11" s="564">
        <v>480000</v>
      </c>
      <c r="F11" s="564">
        <v>480000</v>
      </c>
      <c r="G11" s="643">
        <v>0</v>
      </c>
      <c r="H11" s="87"/>
    </row>
    <row r="12" spans="1:8" s="38" customFormat="1" ht="15" customHeight="1" x14ac:dyDescent="0.25">
      <c r="A12" s="120"/>
      <c r="B12" s="22" t="s">
        <v>646</v>
      </c>
      <c r="C12" s="291" t="s">
        <v>647</v>
      </c>
      <c r="D12" s="715">
        <v>931770</v>
      </c>
      <c r="E12" s="564">
        <v>931770</v>
      </c>
      <c r="F12" s="564">
        <v>931770</v>
      </c>
      <c r="G12" s="643">
        <v>450600</v>
      </c>
      <c r="H12" s="87">
        <f t="shared" si="0"/>
        <v>0.48359573714543291</v>
      </c>
    </row>
    <row r="13" spans="1:8" s="38" customFormat="1" ht="15" customHeight="1" x14ac:dyDescent="0.25">
      <c r="A13" s="120"/>
      <c r="B13" s="22" t="s">
        <v>566</v>
      </c>
      <c r="C13" s="291" t="s">
        <v>334</v>
      </c>
      <c r="D13" s="715">
        <v>446097</v>
      </c>
      <c r="E13" s="564">
        <v>474330</v>
      </c>
      <c r="F13" s="564">
        <v>474330</v>
      </c>
      <c r="G13" s="643">
        <v>452829</v>
      </c>
      <c r="H13" s="87">
        <f t="shared" si="0"/>
        <v>1.0150908883045615</v>
      </c>
    </row>
    <row r="14" spans="1:8" s="38" customFormat="1" ht="15" customHeight="1" x14ac:dyDescent="0.25">
      <c r="A14" s="120"/>
      <c r="B14" s="22" t="s">
        <v>574</v>
      </c>
      <c r="C14" s="291" t="s">
        <v>494</v>
      </c>
      <c r="D14" s="715">
        <v>360000</v>
      </c>
      <c r="E14" s="564">
        <v>316334</v>
      </c>
      <c r="F14" s="564">
        <v>316334</v>
      </c>
      <c r="G14" s="643">
        <v>360000</v>
      </c>
      <c r="H14" s="87">
        <f t="shared" si="0"/>
        <v>1</v>
      </c>
    </row>
    <row r="15" spans="1:8" s="38" customFormat="1" ht="15" customHeight="1" x14ac:dyDescent="0.25">
      <c r="A15" s="21" t="s">
        <v>118</v>
      </c>
      <c r="B15" s="18" t="s">
        <v>120</v>
      </c>
      <c r="C15" s="289" t="s">
        <v>335</v>
      </c>
      <c r="D15" s="19">
        <f>SUM(D16:D17)</f>
        <v>467400</v>
      </c>
      <c r="E15" s="44">
        <f>SUM(E16:E17)</f>
        <v>443116</v>
      </c>
      <c r="F15" s="44">
        <f>SUM(F16:F17)</f>
        <v>443116</v>
      </c>
      <c r="G15" s="19">
        <f>SUM(G16:G17)</f>
        <v>500600</v>
      </c>
      <c r="H15" s="87">
        <f t="shared" si="0"/>
        <v>1.0710312366281558</v>
      </c>
    </row>
    <row r="16" spans="1:8" s="38" customFormat="1" ht="36" x14ac:dyDescent="0.25">
      <c r="A16" s="120"/>
      <c r="B16" s="356" t="s">
        <v>508</v>
      </c>
      <c r="C16" s="291" t="s">
        <v>337</v>
      </c>
      <c r="D16" s="624">
        <v>417400</v>
      </c>
      <c r="E16" s="564">
        <v>417400</v>
      </c>
      <c r="F16" s="564">
        <v>417400</v>
      </c>
      <c r="G16" s="624">
        <v>450600</v>
      </c>
      <c r="H16" s="87">
        <f t="shared" si="0"/>
        <v>1.0795400095831338</v>
      </c>
    </row>
    <row r="17" spans="1:9" s="38" customFormat="1" ht="15" customHeight="1" x14ac:dyDescent="0.25">
      <c r="A17" s="120"/>
      <c r="B17" s="22" t="s">
        <v>509</v>
      </c>
      <c r="C17" s="291" t="s">
        <v>338</v>
      </c>
      <c r="D17" s="624">
        <v>50000</v>
      </c>
      <c r="E17" s="564">
        <v>25716</v>
      </c>
      <c r="F17" s="564">
        <v>25716</v>
      </c>
      <c r="G17" s="624">
        <v>50000</v>
      </c>
      <c r="H17" s="87">
        <f t="shared" si="0"/>
        <v>1</v>
      </c>
    </row>
    <row r="18" spans="1:9" s="38" customFormat="1" ht="15" customHeight="1" x14ac:dyDescent="0.25">
      <c r="A18" s="27" t="s">
        <v>14</v>
      </c>
      <c r="B18" s="121" t="s">
        <v>200</v>
      </c>
      <c r="C18" s="290" t="s">
        <v>339</v>
      </c>
      <c r="D18" s="677">
        <v>2653416</v>
      </c>
      <c r="E18" s="566">
        <v>2644679</v>
      </c>
      <c r="F18" s="566">
        <v>2644679</v>
      </c>
      <c r="G18" s="565">
        <v>2340266</v>
      </c>
      <c r="H18" s="118">
        <f t="shared" si="0"/>
        <v>0.8819823201488195</v>
      </c>
    </row>
    <row r="19" spans="1:9" s="38" customFormat="1" ht="15" customHeight="1" x14ac:dyDescent="0.25">
      <c r="A19" s="27" t="s">
        <v>42</v>
      </c>
      <c r="B19" s="121" t="s">
        <v>122</v>
      </c>
      <c r="C19" s="290" t="s">
        <v>340</v>
      </c>
      <c r="D19" s="677">
        <f>SUM(D20:D24)</f>
        <v>6149947</v>
      </c>
      <c r="E19" s="568">
        <f>SUM(E20:E24)</f>
        <v>5695401</v>
      </c>
      <c r="F19" s="568">
        <f>SUM(F20:F24)</f>
        <v>4705276</v>
      </c>
      <c r="G19" s="28">
        <f>SUM(G20:G24)</f>
        <v>5669865</v>
      </c>
      <c r="H19" s="118">
        <f t="shared" si="0"/>
        <v>0.92193721344265245</v>
      </c>
    </row>
    <row r="20" spans="1:9" s="38" customFormat="1" ht="15" customHeight="1" x14ac:dyDescent="0.25">
      <c r="A20" s="21" t="s">
        <v>121</v>
      </c>
      <c r="B20" s="18" t="s">
        <v>341</v>
      </c>
      <c r="C20" s="289" t="s">
        <v>347</v>
      </c>
      <c r="D20" s="678">
        <v>510000</v>
      </c>
      <c r="E20" s="569">
        <v>510000</v>
      </c>
      <c r="F20" s="569">
        <v>375231</v>
      </c>
      <c r="G20" s="567">
        <v>500000</v>
      </c>
      <c r="H20" s="119">
        <f t="shared" si="0"/>
        <v>0.98039215686274506</v>
      </c>
    </row>
    <row r="21" spans="1:9" s="38" customFormat="1" ht="15" customHeight="1" x14ac:dyDescent="0.25">
      <c r="A21" s="21" t="s">
        <v>123</v>
      </c>
      <c r="B21" s="18" t="s">
        <v>342</v>
      </c>
      <c r="C21" s="289" t="s">
        <v>348</v>
      </c>
      <c r="D21" s="678">
        <v>150000</v>
      </c>
      <c r="E21" s="569">
        <v>150000</v>
      </c>
      <c r="F21" s="569">
        <v>74249</v>
      </c>
      <c r="G21" s="567">
        <v>100000</v>
      </c>
      <c r="H21" s="119">
        <f t="shared" si="0"/>
        <v>0.66666666666666663</v>
      </c>
    </row>
    <row r="22" spans="1:9" s="38" customFormat="1" ht="15" customHeight="1" x14ac:dyDescent="0.25">
      <c r="A22" s="21" t="s">
        <v>343</v>
      </c>
      <c r="B22" s="18" t="s">
        <v>344</v>
      </c>
      <c r="C22" s="289" t="s">
        <v>349</v>
      </c>
      <c r="D22" s="678">
        <v>4526000</v>
      </c>
      <c r="E22" s="569">
        <v>4224679</v>
      </c>
      <c r="F22" s="569">
        <v>3659869</v>
      </c>
      <c r="G22" s="567">
        <v>4246000</v>
      </c>
      <c r="H22" s="119">
        <f t="shared" si="0"/>
        <v>0.93813521873619088</v>
      </c>
    </row>
    <row r="23" spans="1:9" s="41" customFormat="1" ht="15" customHeight="1" x14ac:dyDescent="0.25">
      <c r="A23" s="21" t="s">
        <v>345</v>
      </c>
      <c r="B23" s="18" t="s">
        <v>346</v>
      </c>
      <c r="C23" s="289" t="s">
        <v>350</v>
      </c>
      <c r="D23" s="678">
        <v>50000</v>
      </c>
      <c r="E23" s="569">
        <v>50000</v>
      </c>
      <c r="F23" s="569">
        <v>48154</v>
      </c>
      <c r="G23" s="567">
        <v>60000</v>
      </c>
      <c r="H23" s="119">
        <f t="shared" si="0"/>
        <v>1.2</v>
      </c>
    </row>
    <row r="24" spans="1:9" s="38" customFormat="1" ht="15" customHeight="1" x14ac:dyDescent="0.25">
      <c r="A24" s="21" t="s">
        <v>351</v>
      </c>
      <c r="B24" s="18" t="s">
        <v>352</v>
      </c>
      <c r="C24" s="289" t="s">
        <v>353</v>
      </c>
      <c r="D24" s="678">
        <f t="shared" ref="D24" si="1">SUM(D25:D26)</f>
        <v>913947</v>
      </c>
      <c r="E24" s="44">
        <f t="shared" ref="E24:G24" si="2">SUM(E25:E26)</f>
        <v>760722</v>
      </c>
      <c r="F24" s="44">
        <f t="shared" si="2"/>
        <v>547773</v>
      </c>
      <c r="G24" s="19">
        <f t="shared" si="2"/>
        <v>763865</v>
      </c>
      <c r="H24" s="119">
        <f t="shared" si="0"/>
        <v>0.8357869767065268</v>
      </c>
    </row>
    <row r="25" spans="1:9" s="38" customFormat="1" ht="15" customHeight="1" x14ac:dyDescent="0.25">
      <c r="A25" s="120"/>
      <c r="B25" s="22" t="s">
        <v>354</v>
      </c>
      <c r="C25" s="291" t="s">
        <v>355</v>
      </c>
      <c r="D25" s="624">
        <v>913500</v>
      </c>
      <c r="E25" s="564">
        <v>760275</v>
      </c>
      <c r="F25" s="564">
        <v>547772</v>
      </c>
      <c r="G25" s="624">
        <v>763500</v>
      </c>
      <c r="H25" s="87">
        <f t="shared" si="0"/>
        <v>0.83579638752052543</v>
      </c>
    </row>
    <row r="26" spans="1:9" ht="15" customHeight="1" x14ac:dyDescent="0.25">
      <c r="A26" s="512"/>
      <c r="B26" s="513" t="s">
        <v>572</v>
      </c>
      <c r="C26" s="675" t="s">
        <v>361</v>
      </c>
      <c r="D26" s="644">
        <v>447</v>
      </c>
      <c r="E26" s="564">
        <v>447</v>
      </c>
      <c r="F26" s="564">
        <v>1</v>
      </c>
      <c r="G26" s="644">
        <v>365</v>
      </c>
      <c r="H26" s="308"/>
      <c r="I26" s="132"/>
    </row>
    <row r="27" spans="1:9" ht="15" customHeight="1" thickBot="1" x14ac:dyDescent="0.3">
      <c r="A27" s="122" t="s">
        <v>43</v>
      </c>
      <c r="B27" s="304" t="s">
        <v>201</v>
      </c>
      <c r="C27" s="676" t="s">
        <v>371</v>
      </c>
      <c r="D27" s="175">
        <v>0</v>
      </c>
      <c r="E27" s="175">
        <v>0</v>
      </c>
      <c r="F27" s="175">
        <v>0</v>
      </c>
      <c r="G27" s="175">
        <v>0</v>
      </c>
      <c r="H27" s="130"/>
      <c r="I27" s="132"/>
    </row>
    <row r="28" spans="1:9" s="38" customFormat="1" ht="15" customHeight="1" thickTop="1" thickBot="1" x14ac:dyDescent="0.3">
      <c r="A28" s="775" t="s">
        <v>124</v>
      </c>
      <c r="B28" s="775"/>
      <c r="C28" s="294"/>
      <c r="D28" s="679">
        <f>D8+D18+D19+D27</f>
        <v>22468000</v>
      </c>
      <c r="E28" s="63">
        <f>E8+E18+E19+E27</f>
        <v>22445000</v>
      </c>
      <c r="F28" s="63">
        <f>F8+F18+F19+F27</f>
        <v>21454875</v>
      </c>
      <c r="G28" s="63">
        <f>G8+G18+G19+G27</f>
        <v>21450000</v>
      </c>
      <c r="H28" s="131">
        <f t="shared" si="0"/>
        <v>0.9546911162542282</v>
      </c>
    </row>
    <row r="29" spans="1:9" s="38" customFormat="1" ht="15" customHeight="1" thickTop="1" x14ac:dyDescent="0.25">
      <c r="A29" s="1"/>
      <c r="B29" s="1"/>
      <c r="C29" s="1"/>
      <c r="D29" s="132"/>
      <c r="E29" s="132"/>
      <c r="F29" s="132"/>
      <c r="G29" s="132"/>
    </row>
    <row r="30" spans="1:9" s="38" customFormat="1" ht="15" customHeight="1" x14ac:dyDescent="0.25">
      <c r="A30" s="1"/>
      <c r="B30" s="1"/>
      <c r="C30" s="1"/>
      <c r="D30" s="132"/>
      <c r="E30" s="132"/>
      <c r="F30" s="132"/>
      <c r="G30" s="132"/>
      <c r="H30" s="133"/>
    </row>
    <row r="31" spans="1:9" s="38" customFormat="1" ht="15" customHeight="1" x14ac:dyDescent="0.25">
      <c r="A31" s="774" t="s">
        <v>764</v>
      </c>
      <c r="B31" s="774"/>
      <c r="C31" s="774"/>
      <c r="D31" s="774"/>
      <c r="E31" s="774"/>
      <c r="F31" s="774"/>
      <c r="G31" s="774"/>
      <c r="H31" s="774"/>
      <c r="I31" s="133"/>
    </row>
    <row r="32" spans="1:9" s="38" customFormat="1" ht="13.8" thickBot="1" x14ac:dyDescent="0.25">
      <c r="A32" s="40"/>
      <c r="B32" s="92"/>
      <c r="C32" s="91"/>
      <c r="G32" s="645"/>
      <c r="H32" s="6" t="s">
        <v>300</v>
      </c>
      <c r="I32" s="133"/>
    </row>
    <row r="33" spans="1:9" s="310" customFormat="1" ht="41.4" thickTop="1" x14ac:dyDescent="0.25">
      <c r="A33" s="7" t="s">
        <v>1</v>
      </c>
      <c r="B33" s="8" t="s">
        <v>2</v>
      </c>
      <c r="C33" s="9" t="s">
        <v>328</v>
      </c>
      <c r="D33" s="9" t="s">
        <v>637</v>
      </c>
      <c r="E33" s="9" t="s">
        <v>675</v>
      </c>
      <c r="F33" s="9" t="s">
        <v>676</v>
      </c>
      <c r="G33" s="9" t="s">
        <v>672</v>
      </c>
      <c r="H33" s="481" t="s">
        <v>678</v>
      </c>
      <c r="I33" s="133"/>
    </row>
    <row r="34" spans="1:9" s="310" customFormat="1" ht="15" customHeight="1" thickBot="1" x14ac:dyDescent="0.3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3"/>
    </row>
    <row r="35" spans="1:9" s="310" customFormat="1" ht="15" customHeight="1" thickTop="1" x14ac:dyDescent="0.25">
      <c r="A35" s="115" t="s">
        <v>13</v>
      </c>
      <c r="B35" s="121" t="s">
        <v>12</v>
      </c>
      <c r="C35" s="290" t="s">
        <v>423</v>
      </c>
      <c r="D35" s="117">
        <f>SUM(D36:D38)</f>
        <v>1200271</v>
      </c>
      <c r="E35" s="568">
        <f>SUM(E36:E38)</f>
        <v>1181816</v>
      </c>
      <c r="F35" s="568">
        <f>SUM(F36:F38)</f>
        <v>1182650</v>
      </c>
      <c r="G35" s="117">
        <f>SUM(G36:G38)</f>
        <v>1220041</v>
      </c>
      <c r="H35" s="118">
        <f t="shared" ref="H35:H41" si="3">G35/D35</f>
        <v>1.01647128023588</v>
      </c>
      <c r="I35" s="133"/>
    </row>
    <row r="36" spans="1:9" s="310" customFormat="1" ht="15" customHeight="1" x14ac:dyDescent="0.25">
      <c r="A36" s="338" t="s">
        <v>117</v>
      </c>
      <c r="B36" s="18" t="s">
        <v>428</v>
      </c>
      <c r="C36" s="289" t="s">
        <v>427</v>
      </c>
      <c r="D36" s="463">
        <v>1200000</v>
      </c>
      <c r="E36" s="569">
        <v>1165016</v>
      </c>
      <c r="F36" s="569">
        <v>1165850</v>
      </c>
      <c r="G36" s="45">
        <v>1200000</v>
      </c>
      <c r="H36" s="119">
        <f t="shared" si="3"/>
        <v>1</v>
      </c>
      <c r="I36" s="133"/>
    </row>
    <row r="37" spans="1:9" s="310" customFormat="1" ht="15" customHeight="1" x14ac:dyDescent="0.25">
      <c r="A37" s="338" t="s">
        <v>118</v>
      </c>
      <c r="B37" s="18" t="s">
        <v>673</v>
      </c>
      <c r="C37" s="289" t="s">
        <v>674</v>
      </c>
      <c r="D37" s="432"/>
      <c r="E37" s="569">
        <v>16800</v>
      </c>
      <c r="F37" s="569">
        <v>16800</v>
      </c>
      <c r="G37" s="45">
        <v>20000</v>
      </c>
      <c r="H37" s="119"/>
      <c r="I37" s="133"/>
    </row>
    <row r="38" spans="1:9" s="38" customFormat="1" ht="15" customHeight="1" x14ac:dyDescent="0.25">
      <c r="A38" s="338" t="s">
        <v>119</v>
      </c>
      <c r="B38" s="18" t="s">
        <v>437</v>
      </c>
      <c r="C38" s="289" t="s">
        <v>573</v>
      </c>
      <c r="D38" s="432">
        <v>271</v>
      </c>
      <c r="E38" s="569">
        <v>0</v>
      </c>
      <c r="F38" s="569">
        <v>0</v>
      </c>
      <c r="G38" s="45">
        <v>41</v>
      </c>
      <c r="H38" s="119"/>
      <c r="I38" s="133"/>
    </row>
    <row r="39" spans="1:9" ht="15" customHeight="1" x14ac:dyDescent="0.25">
      <c r="A39" s="365" t="s">
        <v>42</v>
      </c>
      <c r="B39" s="366" t="s">
        <v>126</v>
      </c>
      <c r="C39" s="366" t="s">
        <v>456</v>
      </c>
      <c r="D39" s="368">
        <v>887729</v>
      </c>
      <c r="E39" s="680">
        <v>887722</v>
      </c>
      <c r="F39" s="680">
        <v>887722</v>
      </c>
      <c r="G39" s="368">
        <v>990959</v>
      </c>
      <c r="H39" s="369">
        <f>G39/D39</f>
        <v>1.1162854880261881</v>
      </c>
    </row>
    <row r="40" spans="1:9" ht="15" customHeight="1" thickBot="1" x14ac:dyDescent="0.3">
      <c r="A40" s="681" t="s">
        <v>14</v>
      </c>
      <c r="B40" s="682" t="s">
        <v>454</v>
      </c>
      <c r="C40" s="683" t="s">
        <v>455</v>
      </c>
      <c r="D40" s="722">
        <v>20380000</v>
      </c>
      <c r="E40" s="684">
        <v>20375462</v>
      </c>
      <c r="F40" s="684">
        <v>20375462</v>
      </c>
      <c r="G40" s="685">
        <v>19239000</v>
      </c>
      <c r="H40" s="118">
        <f t="shared" si="3"/>
        <v>0.94401373895976448</v>
      </c>
    </row>
    <row r="41" spans="1:9" ht="15" customHeight="1" thickTop="1" thickBot="1" x14ac:dyDescent="0.3">
      <c r="A41" s="775" t="s">
        <v>202</v>
      </c>
      <c r="B41" s="775"/>
      <c r="C41" s="303"/>
      <c r="D41" s="63">
        <f>D35+D40+D39</f>
        <v>22468000</v>
      </c>
      <c r="E41" s="63">
        <f>E35+E40+E39</f>
        <v>22445000</v>
      </c>
      <c r="F41" s="63">
        <f>F35+F40+F39</f>
        <v>22445834</v>
      </c>
      <c r="G41" s="63">
        <f>G35+G40+G39</f>
        <v>21450000</v>
      </c>
      <c r="H41" s="123">
        <f t="shared" si="3"/>
        <v>0.9546911162542282</v>
      </c>
    </row>
    <row r="42" spans="1:9" ht="13.8" thickTop="1" x14ac:dyDescent="0.25">
      <c r="G42" s="134"/>
    </row>
    <row r="43" spans="1:9" x14ac:dyDescent="0.25">
      <c r="G43" s="135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</vt:i4>
      </vt:variant>
    </vt:vector>
  </HeadingPairs>
  <TitlesOfParts>
    <vt:vector size="27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'13.sz. melléklet'!Nyomtatási_terület</vt:lpstr>
      <vt:lpstr>'2.sz. melléklet'!Nyomtatási_terület</vt:lpstr>
      <vt:lpstr>'22.sz.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2020-02-10T14:22:07Z</cp:lastPrinted>
  <dcterms:created xsi:type="dcterms:W3CDTF">2014-02-03T15:00:44Z</dcterms:created>
  <dcterms:modified xsi:type="dcterms:W3CDTF">2020-02-12T10:29:13Z</dcterms:modified>
</cp:coreProperties>
</file>