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1840" windowHeight="13140" tabRatio="596"/>
  </bookViews>
  <sheets>
    <sheet name="1. melléklet" sheetId="1" r:id="rId1"/>
    <sheet name="2. melléklet" sheetId="2" r:id="rId2"/>
    <sheet name="3. melléklet" sheetId="7" r:id="rId3"/>
    <sheet name="4. melléklet" sheetId="8" r:id="rId4"/>
    <sheet name="5. melléklet" sheetId="9" r:id="rId5"/>
    <sheet name="6. melléklet" sheetId="18" r:id="rId6"/>
    <sheet name="7. melléklet" sheetId="31" r:id="rId7"/>
    <sheet name="8. melléklet " sheetId="30" r:id="rId8"/>
    <sheet name="9. melléklet" sheetId="13" r:id="rId9"/>
    <sheet name="10. melléklet" sheetId="10" r:id="rId10"/>
    <sheet name="11. melléklet" sheetId="11" r:id="rId11"/>
    <sheet name="12. melléklet" sheetId="14" r:id="rId12"/>
    <sheet name="13. melléklet" sheetId="25" r:id="rId13"/>
  </sheets>
  <definedNames>
    <definedName name="_xlnm.Print_Area" localSheetId="0">'1. melléklet'!$A$1:$G$83</definedName>
    <definedName name="_xlnm.Print_Area" localSheetId="9">'10. melléklet'!$A$1:$G$34</definedName>
    <definedName name="_xlnm.Print_Area" localSheetId="10">'11. melléklet'!$A$1:$F$40</definedName>
    <definedName name="_xlnm.Print_Area" localSheetId="11">'12. melléklet'!$A$1:$O$24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4" i="10" l="1"/>
  <c r="F21" i="10"/>
  <c r="G24" i="10"/>
  <c r="G21" i="10"/>
  <c r="F36" i="11"/>
  <c r="F35" i="11"/>
  <c r="F34" i="11"/>
  <c r="F33" i="11"/>
  <c r="F32" i="11"/>
  <c r="F31" i="11"/>
  <c r="F30" i="11"/>
  <c r="F29" i="11"/>
  <c r="F28" i="11"/>
  <c r="F27" i="11"/>
  <c r="F26" i="11"/>
  <c r="F25" i="11"/>
  <c r="F24" i="11"/>
  <c r="F21" i="11"/>
  <c r="F20" i="11"/>
  <c r="F19" i="11"/>
  <c r="F18" i="11"/>
  <c r="F17" i="11"/>
  <c r="F16" i="11"/>
  <c r="F15" i="11"/>
  <c r="F14" i="11"/>
  <c r="F13" i="11"/>
  <c r="F12" i="11"/>
  <c r="F11" i="11"/>
  <c r="F10" i="11"/>
  <c r="F9" i="11"/>
  <c r="D31" i="10"/>
  <c r="E31" i="10"/>
  <c r="F31" i="10"/>
  <c r="G31" i="10"/>
  <c r="C31" i="10"/>
  <c r="G32" i="10" l="1"/>
  <c r="E12" i="13"/>
  <c r="E18" i="13"/>
  <c r="E49" i="30" l="1"/>
  <c r="J46" i="30"/>
  <c r="J45" i="30"/>
  <c r="J44" i="30"/>
  <c r="J43" i="30"/>
  <c r="J41" i="30"/>
  <c r="J40" i="30"/>
  <c r="J39" i="30"/>
  <c r="J38" i="30"/>
  <c r="J36" i="30"/>
  <c r="J35" i="30"/>
  <c r="J33" i="30"/>
  <c r="J32" i="30"/>
  <c r="J31" i="30"/>
  <c r="J30" i="30"/>
  <c r="J29" i="30"/>
  <c r="J28" i="30"/>
  <c r="J27" i="30"/>
  <c r="J26" i="30"/>
  <c r="J25" i="30"/>
  <c r="J24" i="30"/>
  <c r="J23" i="30"/>
  <c r="J22" i="30"/>
  <c r="J21" i="30"/>
  <c r="J20" i="30"/>
  <c r="J17" i="30"/>
  <c r="J16" i="30"/>
  <c r="J15" i="30"/>
  <c r="J14" i="30"/>
  <c r="J12" i="30"/>
  <c r="J11" i="30"/>
  <c r="J10" i="30"/>
  <c r="J9" i="30"/>
  <c r="J8" i="30"/>
  <c r="F47" i="30"/>
  <c r="F45" i="30"/>
  <c r="F44" i="30"/>
  <c r="F39" i="30"/>
  <c r="F38" i="30"/>
  <c r="F33" i="30"/>
  <c r="F30" i="30"/>
  <c r="F23" i="30"/>
  <c r="F21" i="30"/>
  <c r="F17" i="30"/>
  <c r="F12" i="30"/>
  <c r="F11" i="30"/>
  <c r="F10" i="30"/>
  <c r="F9" i="30"/>
  <c r="F8" i="30"/>
  <c r="C17" i="9"/>
  <c r="D17" i="9"/>
  <c r="E17" i="9"/>
  <c r="E9" i="18" l="1"/>
  <c r="D8" i="9"/>
  <c r="E8" i="9"/>
  <c r="C8" i="9"/>
  <c r="F56" i="1" l="1"/>
  <c r="G82" i="1"/>
  <c r="G81" i="1"/>
  <c r="G78" i="1"/>
  <c r="G77" i="1"/>
  <c r="G75" i="1"/>
  <c r="G74" i="1"/>
  <c r="G72" i="1"/>
  <c r="G71" i="1"/>
  <c r="G70" i="1"/>
  <c r="G69" i="1"/>
  <c r="G68" i="1"/>
  <c r="G58" i="1"/>
  <c r="G40" i="1"/>
  <c r="G39" i="1"/>
  <c r="G38" i="1"/>
  <c r="G34" i="1"/>
  <c r="G32" i="1"/>
  <c r="G30" i="1"/>
  <c r="G29" i="1"/>
  <c r="G26" i="1"/>
  <c r="G25" i="1"/>
  <c r="G18" i="1"/>
  <c r="G17" i="1"/>
  <c r="G16" i="1"/>
  <c r="G15" i="1"/>
  <c r="G14" i="1"/>
  <c r="G12" i="1"/>
  <c r="G11" i="1"/>
  <c r="G10" i="1"/>
  <c r="G9" i="1"/>
  <c r="F50" i="1"/>
  <c r="F51" i="1"/>
  <c r="F52" i="1"/>
  <c r="F53" i="1"/>
  <c r="F54" i="1"/>
  <c r="F55" i="1"/>
  <c r="F58" i="1"/>
  <c r="F59" i="1"/>
  <c r="F57" i="1" s="1"/>
  <c r="F60" i="1"/>
  <c r="F61" i="1"/>
  <c r="F63" i="1"/>
  <c r="F64" i="1"/>
  <c r="F65" i="1"/>
  <c r="F66" i="1"/>
  <c r="F67" i="1"/>
  <c r="F68" i="1"/>
  <c r="F70" i="1"/>
  <c r="F71" i="1"/>
  <c r="F69" i="1" s="1"/>
  <c r="F72" i="1"/>
  <c r="F74" i="1"/>
  <c r="F75" i="1"/>
  <c r="F76" i="1"/>
  <c r="F77" i="1"/>
  <c r="F78" i="1"/>
  <c r="F81" i="1"/>
  <c r="F82" i="1"/>
  <c r="F10" i="1"/>
  <c r="F9" i="1" s="1"/>
  <c r="F11" i="1"/>
  <c r="F12" i="1"/>
  <c r="F13" i="1"/>
  <c r="F14" i="1"/>
  <c r="F16" i="1"/>
  <c r="F15" i="1" s="1"/>
  <c r="F17" i="1"/>
  <c r="F18" i="1"/>
  <c r="F20" i="1"/>
  <c r="F21" i="1"/>
  <c r="F22" i="1"/>
  <c r="F23" i="1"/>
  <c r="F24" i="1"/>
  <c r="F25" i="1"/>
  <c r="F26" i="1"/>
  <c r="F27" i="1"/>
  <c r="F28" i="1"/>
  <c r="F29" i="1"/>
  <c r="F30" i="1"/>
  <c r="F32" i="1"/>
  <c r="F40" i="1" s="1"/>
  <c r="F33" i="1"/>
  <c r="F34" i="1"/>
  <c r="F35" i="1"/>
  <c r="F36" i="1"/>
  <c r="F37" i="1"/>
  <c r="F38" i="1"/>
  <c r="F39" i="1"/>
  <c r="F43" i="1"/>
  <c r="F45" i="1" s="1"/>
  <c r="F44" i="1"/>
  <c r="I9" i="2"/>
  <c r="I11" i="2"/>
  <c r="I12" i="2"/>
  <c r="I13" i="2"/>
  <c r="I14" i="2"/>
  <c r="I15" i="2"/>
  <c r="I19" i="2"/>
  <c r="I20" i="2"/>
  <c r="I21" i="2"/>
  <c r="I26" i="2"/>
  <c r="I28" i="2"/>
  <c r="E8" i="2"/>
  <c r="E9" i="2"/>
  <c r="E10" i="2"/>
  <c r="E11" i="2"/>
  <c r="E12" i="2"/>
  <c r="E14" i="2"/>
  <c r="E19" i="2"/>
  <c r="E20" i="2"/>
  <c r="E21" i="2"/>
  <c r="E22" i="2"/>
  <c r="E23" i="2"/>
  <c r="E25" i="2" s="1"/>
  <c r="E26" i="2"/>
  <c r="E28" i="2"/>
  <c r="H48" i="7"/>
  <c r="H46" i="7"/>
  <c r="H45" i="7"/>
  <c r="H43" i="7"/>
  <c r="H42" i="7"/>
  <c r="H38" i="7"/>
  <c r="H34" i="7"/>
  <c r="H33" i="7"/>
  <c r="H32" i="7"/>
  <c r="H30" i="7"/>
  <c r="H29" i="7"/>
  <c r="H28" i="7"/>
  <c r="H27" i="7"/>
  <c r="H26" i="7"/>
  <c r="H25" i="7"/>
  <c r="H23" i="7"/>
  <c r="H22" i="7"/>
  <c r="H21" i="7"/>
  <c r="H19" i="7"/>
  <c r="H17" i="7"/>
  <c r="H15" i="7"/>
  <c r="H14" i="7"/>
  <c r="H13" i="7"/>
  <c r="H12" i="7"/>
  <c r="H11" i="7"/>
  <c r="H95" i="7"/>
  <c r="H94" i="7"/>
  <c r="H89" i="7"/>
  <c r="H88" i="7"/>
  <c r="H86" i="7"/>
  <c r="H85" i="7"/>
  <c r="H84" i="7"/>
  <c r="H83" i="7"/>
  <c r="H79" i="7"/>
  <c r="H78" i="7"/>
  <c r="H77" i="7"/>
  <c r="H76" i="7"/>
  <c r="H74" i="7"/>
  <c r="H73" i="7"/>
  <c r="H72" i="7"/>
  <c r="H71" i="7"/>
  <c r="H70" i="7"/>
  <c r="H68" i="7"/>
  <c r="H67" i="7"/>
  <c r="H66" i="7"/>
  <c r="H65" i="7"/>
  <c r="H63" i="7"/>
  <c r="H62" i="7"/>
  <c r="H61" i="7"/>
  <c r="H60" i="7"/>
  <c r="H59" i="7"/>
  <c r="H58" i="7"/>
  <c r="H57" i="7"/>
  <c r="H56" i="7"/>
  <c r="H53" i="7"/>
  <c r="H52" i="7"/>
  <c r="H51" i="7"/>
  <c r="F21" i="8"/>
  <c r="G24" i="8"/>
  <c r="G29" i="8"/>
  <c r="G36" i="8"/>
  <c r="F37" i="8"/>
  <c r="F28" i="8"/>
  <c r="F17" i="8"/>
  <c r="G39" i="8"/>
  <c r="G38" i="8"/>
  <c r="G35" i="8"/>
  <c r="G34" i="8"/>
  <c r="G33" i="8"/>
  <c r="G31" i="8"/>
  <c r="G30" i="8"/>
  <c r="G26" i="8"/>
  <c r="G25" i="8"/>
  <c r="G22" i="8"/>
  <c r="G16" i="8"/>
  <c r="G15" i="8"/>
  <c r="G11" i="8"/>
  <c r="G10" i="8"/>
  <c r="E40" i="11"/>
  <c r="E37" i="11"/>
  <c r="E22" i="11"/>
  <c r="E17" i="13"/>
  <c r="E16" i="13"/>
  <c r="E14" i="13"/>
  <c r="E13" i="13"/>
  <c r="E10" i="13"/>
  <c r="I49" i="30"/>
  <c r="I48" i="30"/>
  <c r="E48" i="30"/>
  <c r="E19" i="31"/>
  <c r="E16" i="31"/>
  <c r="E14" i="31"/>
  <c r="G93" i="7"/>
  <c r="G96" i="7" s="1"/>
  <c r="H96" i="7" s="1"/>
  <c r="G90" i="7"/>
  <c r="G87" i="7"/>
  <c r="H87" i="7" s="1"/>
  <c r="G81" i="7"/>
  <c r="H81" i="7" s="1"/>
  <c r="G75" i="7"/>
  <c r="H75" i="7" s="1"/>
  <c r="G69" i="7"/>
  <c r="H69" i="7" s="1"/>
  <c r="G59" i="7"/>
  <c r="G52" i="7"/>
  <c r="G48" i="7"/>
  <c r="G45" i="7"/>
  <c r="G42" i="7"/>
  <c r="G39" i="7"/>
  <c r="E15" i="13" s="1"/>
  <c r="G36" i="7"/>
  <c r="G33" i="7"/>
  <c r="G24" i="7"/>
  <c r="H24" i="7" s="1"/>
  <c r="G20" i="7"/>
  <c r="G18" i="7" s="1"/>
  <c r="H18" i="7" s="1"/>
  <c r="G10" i="7"/>
  <c r="E9" i="13" s="1"/>
  <c r="D22" i="11"/>
  <c r="C40" i="11"/>
  <c r="C37" i="11"/>
  <c r="C22" i="11"/>
  <c r="F22" i="11" l="1"/>
  <c r="F37" i="11"/>
  <c r="I50" i="30"/>
  <c r="F49" i="1"/>
  <c r="E61" i="9"/>
  <c r="I25" i="2"/>
  <c r="E28" i="13"/>
  <c r="G44" i="7"/>
  <c r="H44" i="7" s="1"/>
  <c r="E15" i="31"/>
  <c r="E21" i="31" s="1"/>
  <c r="E22" i="31" s="1"/>
  <c r="E24" i="31" s="1"/>
  <c r="E11" i="13"/>
  <c r="H20" i="7"/>
  <c r="H36" i="7"/>
  <c r="G9" i="7"/>
  <c r="G35" i="7" s="1"/>
  <c r="H35" i="7" s="1"/>
  <c r="H10" i="7"/>
  <c r="H93" i="7"/>
  <c r="G92" i="7"/>
  <c r="H92" i="7" s="1"/>
  <c r="G64" i="7"/>
  <c r="H64" i="7" s="1"/>
  <c r="G51" i="7"/>
  <c r="H49" i="30"/>
  <c r="G49" i="30"/>
  <c r="J49" i="30" s="1"/>
  <c r="D49" i="30"/>
  <c r="C49" i="30"/>
  <c r="F49" i="30" s="1"/>
  <c r="H48" i="30"/>
  <c r="G48" i="30"/>
  <c r="J48" i="30" s="1"/>
  <c r="D48" i="30"/>
  <c r="C48" i="30"/>
  <c r="F48" i="30" s="1"/>
  <c r="D18" i="13"/>
  <c r="C18" i="13"/>
  <c r="G49" i="7" l="1"/>
  <c r="H49" i="7" s="1"/>
  <c r="H9" i="7"/>
  <c r="G97" i="7"/>
  <c r="H97" i="7" s="1"/>
  <c r="G80" i="7"/>
  <c r="H80" i="7" s="1"/>
  <c r="G50" i="30"/>
  <c r="J50" i="30" s="1"/>
  <c r="C50" i="30"/>
  <c r="D50" i="30"/>
  <c r="H50" i="30"/>
  <c r="D14" i="31" l="1"/>
  <c r="D16" i="31"/>
  <c r="D19" i="31"/>
  <c r="C16" i="31"/>
  <c r="C19" i="31"/>
  <c r="E2" i="9"/>
  <c r="E66" i="1"/>
  <c r="E64" i="1"/>
  <c r="E65" i="1"/>
  <c r="E63" i="1"/>
  <c r="E61" i="1"/>
  <c r="E60" i="1"/>
  <c r="E59" i="1"/>
  <c r="E55" i="1"/>
  <c r="E54" i="1"/>
  <c r="E53" i="1"/>
  <c r="E52" i="1"/>
  <c r="E51" i="1"/>
  <c r="E50" i="1"/>
  <c r="E43" i="1"/>
  <c r="E28" i="1"/>
  <c r="E24" i="1"/>
  <c r="E22" i="1"/>
  <c r="H9" i="2"/>
  <c r="H11" i="2"/>
  <c r="H12" i="2"/>
  <c r="H13" i="2"/>
  <c r="H14" i="2"/>
  <c r="H15" i="2"/>
  <c r="G15" i="2"/>
  <c r="C10" i="18" s="1"/>
  <c r="G13" i="2"/>
  <c r="G14" i="2"/>
  <c r="G12" i="2"/>
  <c r="G11" i="2"/>
  <c r="G9" i="2"/>
  <c r="D14" i="2"/>
  <c r="C14" i="2"/>
  <c r="D9" i="2"/>
  <c r="D10" i="2"/>
  <c r="D12" i="2"/>
  <c r="C12" i="2"/>
  <c r="C10" i="2"/>
  <c r="C9" i="2"/>
  <c r="E24" i="13"/>
  <c r="F20" i="7"/>
  <c r="D15" i="31" s="1"/>
  <c r="D43" i="1"/>
  <c r="G43" i="1" s="1"/>
  <c r="D66" i="1"/>
  <c r="G66" i="1" s="1"/>
  <c r="D65" i="1"/>
  <c r="G65" i="1" s="1"/>
  <c r="D64" i="1"/>
  <c r="G64" i="1" s="1"/>
  <c r="D63" i="1"/>
  <c r="G63" i="1" s="1"/>
  <c r="D61" i="1"/>
  <c r="G61" i="1" s="1"/>
  <c r="D60" i="1"/>
  <c r="G60" i="1" s="1"/>
  <c r="D59" i="1"/>
  <c r="G59" i="1" s="1"/>
  <c r="D55" i="1"/>
  <c r="G55" i="1" s="1"/>
  <c r="D54" i="1"/>
  <c r="G54" i="1" s="1"/>
  <c r="D53" i="1"/>
  <c r="G53" i="1" s="1"/>
  <c r="D51" i="1"/>
  <c r="D50" i="1"/>
  <c r="G50" i="1" s="1"/>
  <c r="D28" i="1"/>
  <c r="G28" i="1" s="1"/>
  <c r="D24" i="1"/>
  <c r="G24" i="1" s="1"/>
  <c r="D22" i="1"/>
  <c r="G22" i="1" s="1"/>
  <c r="D61" i="9" l="1"/>
  <c r="E29" i="13"/>
  <c r="E25" i="13"/>
  <c r="E30" i="13"/>
  <c r="D21" i="31"/>
  <c r="D22" i="31" s="1"/>
  <c r="D24" i="31" s="1"/>
  <c r="D11" i="2"/>
  <c r="E93" i="7"/>
  <c r="E96" i="7" s="1"/>
  <c r="E90" i="7"/>
  <c r="E87" i="7"/>
  <c r="E81" i="7"/>
  <c r="E75" i="7"/>
  <c r="E69" i="7"/>
  <c r="E59" i="7"/>
  <c r="E52" i="7"/>
  <c r="E51" i="7" s="1"/>
  <c r="E48" i="7"/>
  <c r="E45" i="7"/>
  <c r="E42" i="7"/>
  <c r="E39" i="7"/>
  <c r="E36" i="7"/>
  <c r="E44" i="7" s="1"/>
  <c r="E33" i="7"/>
  <c r="E24" i="7"/>
  <c r="E20" i="7"/>
  <c r="E10" i="7"/>
  <c r="E9" i="7" l="1"/>
  <c r="C8" i="2"/>
  <c r="E18" i="7"/>
  <c r="C15" i="31"/>
  <c r="C11" i="2"/>
  <c r="E92" i="7"/>
  <c r="E35" i="7"/>
  <c r="E64" i="7"/>
  <c r="E49" i="7" l="1"/>
  <c r="E80" i="7"/>
  <c r="D26" i="10" l="1"/>
  <c r="E22" i="13"/>
  <c r="E50" i="30" l="1"/>
  <c r="F50" i="30" s="1"/>
  <c r="E27" i="10"/>
  <c r="E25" i="10"/>
  <c r="D24" i="10"/>
  <c r="E23" i="10"/>
  <c r="E22" i="10"/>
  <c r="E18" i="10"/>
  <c r="E19" i="10"/>
  <c r="E20" i="10"/>
  <c r="E17" i="10"/>
  <c r="D21" i="10"/>
  <c r="C21" i="10"/>
  <c r="E15" i="10"/>
  <c r="E11" i="10"/>
  <c r="E12" i="10"/>
  <c r="E13" i="10"/>
  <c r="E14" i="10"/>
  <c r="E10" i="10"/>
  <c r="D9" i="10"/>
  <c r="D16" i="10" s="1"/>
  <c r="C26" i="10"/>
  <c r="C24" i="10"/>
  <c r="C9" i="10"/>
  <c r="C16" i="10" s="1"/>
  <c r="D32" i="10" l="1"/>
  <c r="E21" i="10"/>
  <c r="C32" i="10"/>
  <c r="D40" i="11"/>
  <c r="D37" i="11"/>
  <c r="F32" i="10" l="1"/>
  <c r="F21" i="31" l="1"/>
  <c r="C8" i="18" l="1"/>
  <c r="C14" i="18" s="1"/>
  <c r="F31" i="13" l="1"/>
  <c r="G31" i="13"/>
  <c r="H31" i="13"/>
  <c r="D10" i="13"/>
  <c r="C10" i="13"/>
  <c r="H2" i="31" l="1"/>
  <c r="D21" i="1" l="1"/>
  <c r="G21" i="1" s="1"/>
  <c r="D11" i="1"/>
  <c r="F81" i="7"/>
  <c r="E26" i="13" s="1"/>
  <c r="D52" i="1"/>
  <c r="F10" i="7"/>
  <c r="D10" i="1"/>
  <c r="F14" i="31"/>
  <c r="G14" i="31"/>
  <c r="H14" i="31"/>
  <c r="C14" i="31"/>
  <c r="E26" i="10"/>
  <c r="E24" i="10"/>
  <c r="E9" i="10"/>
  <c r="E16" i="10" s="1"/>
  <c r="E32" i="10" l="1"/>
  <c r="D8" i="2"/>
  <c r="F9" i="7"/>
  <c r="D9" i="13"/>
  <c r="C9" i="13"/>
  <c r="H21" i="31"/>
  <c r="H22" i="31" s="1"/>
  <c r="H24" i="31" s="1"/>
  <c r="G21" i="31"/>
  <c r="G22" i="31" s="1"/>
  <c r="G24" i="31" s="1"/>
  <c r="F22" i="31"/>
  <c r="F24" i="31" s="1"/>
  <c r="E78" i="1" l="1"/>
  <c r="D78" i="1"/>
  <c r="E28" i="8" l="1"/>
  <c r="G28" i="8" s="1"/>
  <c r="E17" i="8"/>
  <c r="G17" i="8" s="1"/>
  <c r="E11" i="1"/>
  <c r="E12" i="1"/>
  <c r="E13" i="1"/>
  <c r="D13" i="1"/>
  <c r="D12" i="1"/>
  <c r="F48" i="7"/>
  <c r="E9" i="8"/>
  <c r="C12" i="13" s="1"/>
  <c r="F9" i="8"/>
  <c r="F19" i="1" s="1"/>
  <c r="E81" i="1"/>
  <c r="D81" i="1"/>
  <c r="D82" i="1" s="1"/>
  <c r="E70" i="1"/>
  <c r="E71" i="1"/>
  <c r="E72" i="1"/>
  <c r="D71" i="1"/>
  <c r="D72" i="1"/>
  <c r="D70" i="1"/>
  <c r="E56" i="1"/>
  <c r="E58" i="1"/>
  <c r="D58" i="1"/>
  <c r="D56" i="1"/>
  <c r="G56" i="1" s="1"/>
  <c r="E39" i="1"/>
  <c r="D39" i="1"/>
  <c r="E36" i="1"/>
  <c r="E37" i="1"/>
  <c r="D37" i="1"/>
  <c r="D36" i="1"/>
  <c r="E30" i="1"/>
  <c r="D30" i="1"/>
  <c r="E20" i="1"/>
  <c r="E21" i="1"/>
  <c r="E23" i="1"/>
  <c r="E25" i="1"/>
  <c r="E26" i="1"/>
  <c r="E27" i="1"/>
  <c r="D26" i="1"/>
  <c r="D27" i="1"/>
  <c r="D25" i="1"/>
  <c r="D23" i="1"/>
  <c r="G23" i="1" s="1"/>
  <c r="D20" i="1"/>
  <c r="G20" i="1" s="1"/>
  <c r="F31" i="1" l="1"/>
  <c r="F41" i="1"/>
  <c r="F13" i="8"/>
  <c r="G9" i="8"/>
  <c r="E19" i="13" s="1"/>
  <c r="D69" i="1"/>
  <c r="E82" i="1"/>
  <c r="E69" i="1"/>
  <c r="E13" i="8"/>
  <c r="D57" i="1"/>
  <c r="G57" i="1" s="1"/>
  <c r="E49" i="1"/>
  <c r="E57" i="1"/>
  <c r="D49" i="1"/>
  <c r="G49" i="1" s="1"/>
  <c r="G13" i="8" l="1"/>
  <c r="E13" i="2"/>
  <c r="E16" i="2" s="1"/>
  <c r="E18" i="2" s="1"/>
  <c r="E29" i="2" s="1"/>
  <c r="F46" i="1"/>
  <c r="F18" i="8"/>
  <c r="G18" i="8" s="1"/>
  <c r="E18" i="8"/>
  <c r="C13" i="2"/>
  <c r="D19" i="1"/>
  <c r="G19" i="1" s="1"/>
  <c r="E68" i="1"/>
  <c r="D68" i="1"/>
  <c r="F39" i="7" l="1"/>
  <c r="C17" i="13" l="1"/>
  <c r="D26" i="2" l="1"/>
  <c r="C26" i="2"/>
  <c r="D19" i="2"/>
  <c r="C19" i="2"/>
  <c r="E33" i="1"/>
  <c r="D33" i="1"/>
  <c r="F36" i="7"/>
  <c r="C14" i="13"/>
  <c r="D14" i="13" l="1"/>
  <c r="C13" i="13"/>
  <c r="C15" i="13"/>
  <c r="D76" i="1"/>
  <c r="D75" i="1"/>
  <c r="C16" i="13" l="1"/>
  <c r="D77" i="1"/>
  <c r="G19" i="2"/>
  <c r="C26" i="13" s="1"/>
  <c r="D74" i="1"/>
  <c r="E97" i="7" l="1"/>
  <c r="C11" i="13"/>
  <c r="C19" i="13" s="1"/>
  <c r="H26" i="2" l="1"/>
  <c r="D29" i="13" s="1"/>
  <c r="G26" i="2"/>
  <c r="C29" i="13" s="1"/>
  <c r="F42" i="7" l="1"/>
  <c r="F90" i="7"/>
  <c r="E76" i="1" s="1"/>
  <c r="F44" i="7" l="1"/>
  <c r="D16" i="13"/>
  <c r="H19" i="13"/>
  <c r="G19" i="13"/>
  <c r="D45" i="1" l="1"/>
  <c r="G45" i="1" s="1"/>
  <c r="H19" i="2" l="1"/>
  <c r="D26" i="13" s="1"/>
  <c r="E74" i="1"/>
  <c r="F19" i="13"/>
  <c r="O13" i="14" l="1"/>
  <c r="H28" i="2" l="1"/>
  <c r="G28" i="2"/>
  <c r="D28" i="2" l="1"/>
  <c r="C28" i="2" l="1"/>
  <c r="F45" i="7" l="1"/>
  <c r="C61" i="9" l="1"/>
  <c r="C21" i="31" l="1"/>
  <c r="C22" i="31" s="1"/>
  <c r="C24" i="31" s="1"/>
  <c r="F93" i="7"/>
  <c r="E37" i="8"/>
  <c r="G37" i="8" s="1"/>
  <c r="D67" i="1" l="1"/>
  <c r="G67" i="1" s="1"/>
  <c r="F96" i="7"/>
  <c r="D17" i="13"/>
  <c r="D22" i="13" l="1"/>
  <c r="D24" i="13"/>
  <c r="D30" i="13"/>
  <c r="E44" i="1"/>
  <c r="D25" i="13" l="1"/>
  <c r="E45" i="1"/>
  <c r="E21" i="8"/>
  <c r="G21" i="8" s="1"/>
  <c r="E32" i="8"/>
  <c r="D38" i="1"/>
  <c r="G20" i="2"/>
  <c r="C27" i="13" s="1"/>
  <c r="F52" i="7"/>
  <c r="F59" i="7"/>
  <c r="F69" i="7"/>
  <c r="F87" i="7"/>
  <c r="H21" i="2"/>
  <c r="D28" i="13" s="1"/>
  <c r="F20" i="8"/>
  <c r="F32" i="8"/>
  <c r="F24" i="7"/>
  <c r="D12" i="13" s="1"/>
  <c r="F33" i="7"/>
  <c r="C22" i="13"/>
  <c r="C24" i="13"/>
  <c r="C30" i="13"/>
  <c r="E38" i="1"/>
  <c r="D16" i="1"/>
  <c r="D18" i="1"/>
  <c r="D14" i="1"/>
  <c r="D9" i="1" s="1"/>
  <c r="D34" i="1"/>
  <c r="O21" i="14"/>
  <c r="F75" i="7"/>
  <c r="D20" i="2"/>
  <c r="E16" i="1"/>
  <c r="E18" i="1"/>
  <c r="E10" i="1"/>
  <c r="E14" i="1"/>
  <c r="E34" i="1"/>
  <c r="M2" i="30"/>
  <c r="C20" i="2"/>
  <c r="O12" i="14"/>
  <c r="O9" i="14"/>
  <c r="K2" i="2"/>
  <c r="I2" i="7"/>
  <c r="H2" i="8"/>
  <c r="G2" i="18"/>
  <c r="G2" i="10"/>
  <c r="F2" i="11"/>
  <c r="O18" i="14"/>
  <c r="O19" i="14"/>
  <c r="O20" i="14"/>
  <c r="O22" i="14"/>
  <c r="O17" i="14"/>
  <c r="O10" i="14"/>
  <c r="O11" i="14"/>
  <c r="O2" i="25"/>
  <c r="N22" i="25"/>
  <c r="M22" i="25"/>
  <c r="L22" i="25"/>
  <c r="K22" i="25"/>
  <c r="J22" i="25"/>
  <c r="I22" i="25"/>
  <c r="H22" i="25"/>
  <c r="G22" i="25"/>
  <c r="F22" i="25"/>
  <c r="E22" i="25"/>
  <c r="D22" i="25"/>
  <c r="C22" i="25"/>
  <c r="O17" i="25"/>
  <c r="N15" i="25"/>
  <c r="M15" i="25"/>
  <c r="L15" i="25"/>
  <c r="K15" i="25"/>
  <c r="J15" i="25"/>
  <c r="I15" i="25"/>
  <c r="H15" i="25"/>
  <c r="G15" i="25"/>
  <c r="F15" i="25"/>
  <c r="E15" i="25"/>
  <c r="D15" i="25"/>
  <c r="C15" i="25"/>
  <c r="O14" i="25"/>
  <c r="O11" i="25"/>
  <c r="O10" i="25"/>
  <c r="O2" i="14"/>
  <c r="H2" i="13"/>
  <c r="D15" i="14"/>
  <c r="E15" i="14"/>
  <c r="F15" i="14"/>
  <c r="F23" i="14"/>
  <c r="G15" i="14"/>
  <c r="H15" i="14"/>
  <c r="I15" i="14"/>
  <c r="J15" i="14"/>
  <c r="K15" i="14"/>
  <c r="L15" i="14"/>
  <c r="M15" i="14"/>
  <c r="N15" i="14"/>
  <c r="N23" i="14"/>
  <c r="C23" i="14"/>
  <c r="D23" i="14"/>
  <c r="E23" i="14"/>
  <c r="M23" i="14"/>
  <c r="L23" i="14"/>
  <c r="K23" i="14"/>
  <c r="G23" i="14"/>
  <c r="H23" i="14"/>
  <c r="I23" i="14"/>
  <c r="J23" i="14"/>
  <c r="F48" i="1" l="1"/>
  <c r="I8" i="2"/>
  <c r="I18" i="2" s="1"/>
  <c r="I29" i="2" s="1"/>
  <c r="I10" i="2"/>
  <c r="F62" i="1"/>
  <c r="G62" i="1" s="1"/>
  <c r="G32" i="8"/>
  <c r="E27" i="13"/>
  <c r="E19" i="1"/>
  <c r="D13" i="2"/>
  <c r="E20" i="8"/>
  <c r="E43" i="8" s="1"/>
  <c r="E67" i="1"/>
  <c r="D62" i="1"/>
  <c r="G10" i="2"/>
  <c r="C23" i="13" s="1"/>
  <c r="C25" i="13"/>
  <c r="D13" i="13"/>
  <c r="E77" i="1"/>
  <c r="E9" i="1"/>
  <c r="F40" i="8"/>
  <c r="F92" i="7"/>
  <c r="F64" i="7"/>
  <c r="H20" i="2"/>
  <c r="D27" i="13" s="1"/>
  <c r="E75" i="1"/>
  <c r="E32" i="1"/>
  <c r="D32" i="1"/>
  <c r="M23" i="25"/>
  <c r="J23" i="25"/>
  <c r="I23" i="25"/>
  <c r="F23" i="25"/>
  <c r="E23" i="25"/>
  <c r="D29" i="1"/>
  <c r="N24" i="14"/>
  <c r="J24" i="14"/>
  <c r="E24" i="14"/>
  <c r="I24" i="14"/>
  <c r="F24" i="14"/>
  <c r="K24" i="14"/>
  <c r="H24" i="14"/>
  <c r="G24" i="14"/>
  <c r="M24" i="14"/>
  <c r="G23" i="25"/>
  <c r="K23" i="25"/>
  <c r="F43" i="8"/>
  <c r="G43" i="8" s="1"/>
  <c r="O23" i="14"/>
  <c r="L24" i="14"/>
  <c r="D24" i="14"/>
  <c r="D23" i="25"/>
  <c r="H23" i="25"/>
  <c r="L23" i="25"/>
  <c r="N23" i="25"/>
  <c r="O22" i="25"/>
  <c r="C23" i="25"/>
  <c r="O15" i="25"/>
  <c r="D35" i="1"/>
  <c r="C21" i="2"/>
  <c r="D21" i="2"/>
  <c r="D15" i="13"/>
  <c r="C22" i="2"/>
  <c r="G21" i="2"/>
  <c r="E29" i="1"/>
  <c r="D22" i="2"/>
  <c r="E35" i="1"/>
  <c r="F51" i="7"/>
  <c r="E17" i="1"/>
  <c r="D17" i="1"/>
  <c r="F18" i="7"/>
  <c r="F73" i="1" l="1"/>
  <c r="G20" i="8"/>
  <c r="E40" i="8"/>
  <c r="G40" i="8" s="1"/>
  <c r="E48" i="1"/>
  <c r="H8" i="2"/>
  <c r="D21" i="13" s="1"/>
  <c r="H10" i="2"/>
  <c r="D23" i="13" s="1"/>
  <c r="E23" i="13"/>
  <c r="E62" i="1"/>
  <c r="G8" i="2"/>
  <c r="D48" i="1"/>
  <c r="D73" i="1" s="1"/>
  <c r="D79" i="1" s="1"/>
  <c r="D83" i="1" s="1"/>
  <c r="E15" i="1"/>
  <c r="D11" i="13"/>
  <c r="D19" i="13" s="1"/>
  <c r="G25" i="2"/>
  <c r="C28" i="13"/>
  <c r="F80" i="7"/>
  <c r="F35" i="7"/>
  <c r="D16" i="2"/>
  <c r="H25" i="2"/>
  <c r="C16" i="2"/>
  <c r="D40" i="1"/>
  <c r="E40" i="1"/>
  <c r="D23" i="2"/>
  <c r="D25" i="2" s="1"/>
  <c r="C23" i="2"/>
  <c r="O23" i="25"/>
  <c r="O14" i="14"/>
  <c r="O15" i="14" s="1"/>
  <c r="C15" i="14"/>
  <c r="C24" i="14" s="1"/>
  <c r="O24" i="14" s="1"/>
  <c r="F97" i="7"/>
  <c r="F49" i="7"/>
  <c r="D15" i="1"/>
  <c r="D41" i="1" s="1"/>
  <c r="D46" i="1" l="1"/>
  <c r="G46" i="1" s="1"/>
  <c r="G41" i="1"/>
  <c r="F79" i="1"/>
  <c r="G73" i="1"/>
  <c r="E73" i="1"/>
  <c r="G48" i="1"/>
  <c r="E31" i="1"/>
  <c r="E41" i="1"/>
  <c r="E79" i="1"/>
  <c r="D31" i="13"/>
  <c r="G18" i="2"/>
  <c r="G29" i="2" s="1"/>
  <c r="C21" i="13"/>
  <c r="C31" i="13" s="1"/>
  <c r="H18" i="2"/>
  <c r="H29" i="2" s="1"/>
  <c r="D31" i="1"/>
  <c r="G31" i="1" s="1"/>
  <c r="C25" i="2"/>
  <c r="G79" i="1" l="1"/>
  <c r="F83" i="1"/>
  <c r="G83" i="1" s="1"/>
  <c r="E21" i="13"/>
  <c r="E31" i="13" s="1"/>
  <c r="C17" i="2"/>
  <c r="C18" i="2" s="1"/>
  <c r="C29" i="2" s="1"/>
  <c r="D18" i="2"/>
  <c r="D29" i="2" s="1"/>
  <c r="E83" i="1"/>
  <c r="E46" i="1" l="1"/>
  <c r="F10" i="18"/>
  <c r="E8" i="18"/>
  <c r="E14" i="18" s="1"/>
  <c r="D9" i="18"/>
  <c r="F9" i="18" s="1"/>
  <c r="D8" i="18" l="1"/>
  <c r="F8" i="18" l="1"/>
  <c r="D14" i="18"/>
  <c r="F14" i="18" s="1"/>
</calcChain>
</file>

<file path=xl/sharedStrings.xml><?xml version="1.0" encoding="utf-8"?>
<sst xmlns="http://schemas.openxmlformats.org/spreadsheetml/2006/main" count="1055" uniqueCount="570">
  <si>
    <t>Sor-   sz</t>
  </si>
  <si>
    <t>Megnevezés</t>
  </si>
  <si>
    <t>BEVÉTELEK</t>
  </si>
  <si>
    <t>Működési bevételek</t>
  </si>
  <si>
    <t>1.</t>
  </si>
  <si>
    <t>2.</t>
  </si>
  <si>
    <t>Közhatalmi bevételek</t>
  </si>
  <si>
    <t>2.1</t>
  </si>
  <si>
    <t>2.2</t>
  </si>
  <si>
    <t>Költségvetési hiány belső finanszírozása</t>
  </si>
  <si>
    <t>KIADÁSOK</t>
  </si>
  <si>
    <t>Működési kiadások</t>
  </si>
  <si>
    <t>Felhalmozási kiadások</t>
  </si>
  <si>
    <t>Tartalékok</t>
  </si>
  <si>
    <t>Általános tartalék</t>
  </si>
  <si>
    <t>Finanszírozási kiadások</t>
  </si>
  <si>
    <t>Munkaadót terhelő járulékok</t>
  </si>
  <si>
    <t>3.</t>
  </si>
  <si>
    <t>4.</t>
  </si>
  <si>
    <t>5.</t>
  </si>
  <si>
    <t>6.</t>
  </si>
  <si>
    <t>7.</t>
  </si>
  <si>
    <t>Összes költségvetési működési bevétel</t>
  </si>
  <si>
    <t>Összes működési kiadás</t>
  </si>
  <si>
    <t>Összes működési bevétel</t>
  </si>
  <si>
    <t>Összes költségvetési felhalmozási bevétel</t>
  </si>
  <si>
    <t>Összes felhalmozási bevétel</t>
  </si>
  <si>
    <t>Összes felhalmozási kiadás</t>
  </si>
  <si>
    <t>8.</t>
  </si>
  <si>
    <t>Felújítás</t>
  </si>
  <si>
    <t>Beruházás</t>
  </si>
  <si>
    <t>Sor-szám</t>
  </si>
  <si>
    <t>Szakfeladat</t>
  </si>
  <si>
    <t>A</t>
  </si>
  <si>
    <t>B</t>
  </si>
  <si>
    <t>C</t>
  </si>
  <si>
    <t>D</t>
  </si>
  <si>
    <t>E</t>
  </si>
  <si>
    <t>F</t>
  </si>
  <si>
    <t>G</t>
  </si>
  <si>
    <t>H</t>
  </si>
  <si>
    <t>J</t>
  </si>
  <si>
    <t>K</t>
  </si>
  <si>
    <t>9.</t>
  </si>
  <si>
    <t>10.</t>
  </si>
  <si>
    <t>Összesen:</t>
  </si>
  <si>
    <t>Tartalék:</t>
  </si>
  <si>
    <t>Mindösszesen:</t>
  </si>
  <si>
    <t xml:space="preserve">Megnevezés                                                                                                       </t>
  </si>
  <si>
    <t>Személyi juttatások</t>
  </si>
  <si>
    <t>1.1</t>
  </si>
  <si>
    <t>1.2</t>
  </si>
  <si>
    <t>1.3</t>
  </si>
  <si>
    <t>Külső személyi juttatások</t>
  </si>
  <si>
    <t>3.1</t>
  </si>
  <si>
    <t>Dologi kiadások</t>
  </si>
  <si>
    <t>3.2</t>
  </si>
  <si>
    <t>Kiadás összesen</t>
  </si>
  <si>
    <t>Előző évi költségvetési pénzmaradvány</t>
  </si>
  <si>
    <t>Bevétel összesen</t>
  </si>
  <si>
    <t>Feladat megnevezése</t>
  </si>
  <si>
    <t>Egyéb felhalmozási célú kiadások</t>
  </si>
  <si>
    <t>Felhalmozási célú pénzeszköz átadás</t>
  </si>
  <si>
    <t>Felhalmozási kiadások összesen</t>
  </si>
  <si>
    <t>Mozdulj Balaton</t>
  </si>
  <si>
    <t>Horgászegyesület Balatonakali</t>
  </si>
  <si>
    <t>Balatonakali Sportegyesület</t>
  </si>
  <si>
    <t>Erdélyi Kör Egyesület</t>
  </si>
  <si>
    <t>Borút Egyesület Akali</t>
  </si>
  <si>
    <t>Iskolai Alapítványok támogatása</t>
  </si>
  <si>
    <t>DRV ZRt (lakossági víz- és csat. szolg. tám.)</t>
  </si>
  <si>
    <t>Saját bevétel 50 %-a</t>
  </si>
  <si>
    <t>Adósságot keletkeztető ügyletből származó fizetési kötelezettség</t>
  </si>
  <si>
    <t>Saját bevétel 50 %-a és az adósságot keletkeztető ügyletből származó fizetési kötelezettségek különbsége</t>
  </si>
  <si>
    <t>Jan.</t>
  </si>
  <si>
    <t>Febr.</t>
  </si>
  <si>
    <t>Márc.</t>
  </si>
  <si>
    <t>Ápr.</t>
  </si>
  <si>
    <t>Máj.</t>
  </si>
  <si>
    <t>Jún.</t>
  </si>
  <si>
    <t>Júl.</t>
  </si>
  <si>
    <t>Aug.</t>
  </si>
  <si>
    <t>Szept.</t>
  </si>
  <si>
    <t>Okt.</t>
  </si>
  <si>
    <t>Nov.</t>
  </si>
  <si>
    <t>Dec.</t>
  </si>
  <si>
    <t>Bevételek</t>
  </si>
  <si>
    <t>Saját bevételek</t>
  </si>
  <si>
    <t>Átvett pénzeszközök</t>
  </si>
  <si>
    <t>Támogatás</t>
  </si>
  <si>
    <t>Felhalmozási bevétel</t>
  </si>
  <si>
    <t>Előző havi záró pénzállomány</t>
  </si>
  <si>
    <t>Kiadások</t>
  </si>
  <si>
    <t>Felh. Hitel törlesztés</t>
  </si>
  <si>
    <t>Felújítási kiadások</t>
  </si>
  <si>
    <t>Fejlesztési kiadások</t>
  </si>
  <si>
    <t>Tartalék felhasználása</t>
  </si>
  <si>
    <t>Átadott pénzeszköz</t>
  </si>
  <si>
    <t>Összesen</t>
  </si>
  <si>
    <t>Munkaadókat terhelő járulékok</t>
  </si>
  <si>
    <t>Beruházások</t>
  </si>
  <si>
    <t xml:space="preserve"> Bevétel összesen</t>
  </si>
  <si>
    <t>Kötelező feladat</t>
  </si>
  <si>
    <t>Önként vállalt feladat</t>
  </si>
  <si>
    <t>X</t>
  </si>
  <si>
    <t>I</t>
  </si>
  <si>
    <t>L</t>
  </si>
  <si>
    <t>Önkormányzati hivatal működésének támogatása</t>
  </si>
  <si>
    <t>közvilágítás fenntartásának támogatása</t>
  </si>
  <si>
    <t>közutak fenntartásának támogatása</t>
  </si>
  <si>
    <t>Egyéb kötelező önkormányzati feldadatok támogatása</t>
  </si>
  <si>
    <t>4.1</t>
  </si>
  <si>
    <t>5.1</t>
  </si>
  <si>
    <t>5.2</t>
  </si>
  <si>
    <t>Lakott külterülettel kapcsolatos feladatok támogatása</t>
  </si>
  <si>
    <t>Rovat száma</t>
  </si>
  <si>
    <t>K1</t>
  </si>
  <si>
    <t>Foglalkoztatottak személyi juttatásai</t>
  </si>
  <si>
    <t>K11</t>
  </si>
  <si>
    <t>K1101</t>
  </si>
  <si>
    <t>K1107</t>
  </si>
  <si>
    <t>K12</t>
  </si>
  <si>
    <t>K121</t>
  </si>
  <si>
    <t>K122</t>
  </si>
  <si>
    <t>K123</t>
  </si>
  <si>
    <t>K2</t>
  </si>
  <si>
    <t>K3</t>
  </si>
  <si>
    <t>Készletbeszerzés</t>
  </si>
  <si>
    <t>3.3</t>
  </si>
  <si>
    <t>Szolgáltatási kiadások</t>
  </si>
  <si>
    <t>3.4</t>
  </si>
  <si>
    <t>Kiküldetés, reklám, propagandakiadások</t>
  </si>
  <si>
    <t>K31</t>
  </si>
  <si>
    <t>K32</t>
  </si>
  <si>
    <t>K33</t>
  </si>
  <si>
    <t>K34</t>
  </si>
  <si>
    <t>3.5</t>
  </si>
  <si>
    <t>Különféle befizetések és egyéb dologi kiadások</t>
  </si>
  <si>
    <t>K35</t>
  </si>
  <si>
    <t>K351</t>
  </si>
  <si>
    <t>1.2.1 Választott tisztségviselők juttatásai</t>
  </si>
  <si>
    <t>1.2.2 Munkavégzésre irányuló egyéb jogviszony</t>
  </si>
  <si>
    <t>1.2.3 Egyéb külső személyi juttatások</t>
  </si>
  <si>
    <t>K352</t>
  </si>
  <si>
    <t>K355</t>
  </si>
  <si>
    <t>Ellátottak pénzbeli juttatásai</t>
  </si>
  <si>
    <t>K4</t>
  </si>
  <si>
    <t>Egyéb működési célú kiadások</t>
  </si>
  <si>
    <t>K5</t>
  </si>
  <si>
    <t>Egyéb működési célú támogatások ÁH-n belülre</t>
  </si>
  <si>
    <t>Egyéb működési célú támogatások ÁH-n kívülre</t>
  </si>
  <si>
    <t>K506</t>
  </si>
  <si>
    <t>K512</t>
  </si>
  <si>
    <t>5.3</t>
  </si>
  <si>
    <t>K6</t>
  </si>
  <si>
    <t>6.1</t>
  </si>
  <si>
    <t>6.2</t>
  </si>
  <si>
    <t>Ingatlanok beszerzése, létesítése</t>
  </si>
  <si>
    <t>K62</t>
  </si>
  <si>
    <t>6.3</t>
  </si>
  <si>
    <t>Informatikai eszközök beszerzése, létesítése</t>
  </si>
  <si>
    <t>K63</t>
  </si>
  <si>
    <t>6.4</t>
  </si>
  <si>
    <t>Egyéb tárgyi eszközök beszerzése, létesítése</t>
  </si>
  <si>
    <t>K64</t>
  </si>
  <si>
    <t>Beruházási célú előzetesen felszámított ÁFA</t>
  </si>
  <si>
    <t>K67</t>
  </si>
  <si>
    <t>Felújítások</t>
  </si>
  <si>
    <t>K7</t>
  </si>
  <si>
    <t>7.1</t>
  </si>
  <si>
    <t>Ingatlanok felújítása</t>
  </si>
  <si>
    <t>K71</t>
  </si>
  <si>
    <t>7.2</t>
  </si>
  <si>
    <t>Felújítási célú előzetesen felszámított ÁFA</t>
  </si>
  <si>
    <t>K74</t>
  </si>
  <si>
    <t>K8</t>
  </si>
  <si>
    <t>8.1</t>
  </si>
  <si>
    <t xml:space="preserve">1. </t>
  </si>
  <si>
    <t>Működési célú támogatások ÁH-n belülről</t>
  </si>
  <si>
    <t>B1</t>
  </si>
  <si>
    <t>Önkormányzatok működési támogatásai</t>
  </si>
  <si>
    <t>B11</t>
  </si>
  <si>
    <t>B16</t>
  </si>
  <si>
    <t>Egyéb működési célú támogatások ÁH-n belülről</t>
  </si>
  <si>
    <t>Felhalmozási célú támogatások ÁH-n belülről</t>
  </si>
  <si>
    <t>B2</t>
  </si>
  <si>
    <t>Egyéb felhalmozási célú támogatások ÁH-n belülről</t>
  </si>
  <si>
    <t>B25</t>
  </si>
  <si>
    <t>Vagyoni típusú adók</t>
  </si>
  <si>
    <t>Termékek és szolgáltatások adói</t>
  </si>
  <si>
    <t>B3</t>
  </si>
  <si>
    <t>B34</t>
  </si>
  <si>
    <t>B35</t>
  </si>
  <si>
    <t>B351</t>
  </si>
  <si>
    <t>B353</t>
  </si>
  <si>
    <t>Egyéb közhatalmi bevételek</t>
  </si>
  <si>
    <t>B36</t>
  </si>
  <si>
    <t>Készletértékesítés ellenértéke</t>
  </si>
  <si>
    <t>B4</t>
  </si>
  <si>
    <t>B401</t>
  </si>
  <si>
    <t>Szolgáltatások ellenértéke</t>
  </si>
  <si>
    <t>B402</t>
  </si>
  <si>
    <t>B403</t>
  </si>
  <si>
    <t>Közvetített szolgáltatások ellenértéke</t>
  </si>
  <si>
    <t>Tulajdonosi bevételek</t>
  </si>
  <si>
    <t>Kiszámlázott általános forgalmi adó</t>
  </si>
  <si>
    <t>Kamatbevételek</t>
  </si>
  <si>
    <t>Egyéb működési bevételek</t>
  </si>
  <si>
    <t>B408</t>
  </si>
  <si>
    <t>B406</t>
  </si>
  <si>
    <t>B404</t>
  </si>
  <si>
    <t>Működési célú átvett pénzeszközök</t>
  </si>
  <si>
    <t>B6</t>
  </si>
  <si>
    <t>Egyéb működési célú átvett pénzeszközök</t>
  </si>
  <si>
    <t>B63</t>
  </si>
  <si>
    <t>Felhalmozási célú átvett pénzeszközök</t>
  </si>
  <si>
    <t>Egyéb felhalmozási célú átvett pénzeszközök</t>
  </si>
  <si>
    <t>B7</t>
  </si>
  <si>
    <t>B73</t>
  </si>
  <si>
    <t>Önkormányzatok működési támogatása</t>
  </si>
  <si>
    <t>Központi irányítószervi támogatás</t>
  </si>
  <si>
    <t>B816</t>
  </si>
  <si>
    <t>B813</t>
  </si>
  <si>
    <t>Beruházási kiadások</t>
  </si>
  <si>
    <t>052020 Szennyvíz gyűjtése, tisztítása, elhelyezése</t>
  </si>
  <si>
    <t>051030 Nem veszélyes hulladék vegyes begyűjtése, szállítása, átrakása</t>
  </si>
  <si>
    <t>045160 Közutak, hidak, alagutak üzemeltetése, fenntartása</t>
  </si>
  <si>
    <t>081071 Üdülői szálláshely szolgáltatás és étkeztetés</t>
  </si>
  <si>
    <t>096010 Óvodai intézményi étkeztetés</t>
  </si>
  <si>
    <t>083030 Egyéb kiadói tevékenység</t>
  </si>
  <si>
    <t>013350 Az önkormányzati vagyonnal való gazdálkodással kapcsolatos feladatok</t>
  </si>
  <si>
    <t>066010 Zöldterület-kezelés</t>
  </si>
  <si>
    <t>011130 Önkormányzatok és önkormányzati hivatalok jogalkotó és általános igazgatási tevékenysége</t>
  </si>
  <si>
    <t>016080 Kiemelt állami és önkormányzati rendezvények</t>
  </si>
  <si>
    <t>064010 Közvilágítás</t>
  </si>
  <si>
    <t>018010 Önkormányzatok elszámolásai a központi költségvetéssel</t>
  </si>
  <si>
    <t>018030 Támogatási célú finanszírozási műveletek</t>
  </si>
  <si>
    <t>086030 Nemzetközi kulturális együttműködés</t>
  </si>
  <si>
    <t>031060 Bűnmegelőzés</t>
  </si>
  <si>
    <t>032020 Tűz- és katasztrófavédelmi tevékenységek</t>
  </si>
  <si>
    <t>091110 Óvodai nevelés, ellátás szakmai feladatai</t>
  </si>
  <si>
    <t>091140 Óvodai nevelés, ellátás működtetési feladatai</t>
  </si>
  <si>
    <t>072111 Háziorvosi alapellátás</t>
  </si>
  <si>
    <t>074011 Foglalkozás-egészségügyi alapellátás</t>
  </si>
  <si>
    <t>072311 Fogorvosi alapellátás</t>
  </si>
  <si>
    <t>072450 Fizikoterápiás szolgáltatás</t>
  </si>
  <si>
    <t>107060 Egyéb szociális természetbeni és pénzbeli ellátások</t>
  </si>
  <si>
    <t>084031 Civil szervezetek működési támogatása</t>
  </si>
  <si>
    <t>082044 Könyvtári szolgáltatások</t>
  </si>
  <si>
    <t>081045 Szabadidősport tevékenység és támogatása</t>
  </si>
  <si>
    <t>081061 Szabadidős park, fürdő és strandszolgáltatás</t>
  </si>
  <si>
    <t>013320 Köztemető-fenntartás és működtetés</t>
  </si>
  <si>
    <t>K1109</t>
  </si>
  <si>
    <t xml:space="preserve">Központi, irányító szervi támogatás </t>
  </si>
  <si>
    <t>K915</t>
  </si>
  <si>
    <t>K1113</t>
  </si>
  <si>
    <t>Elvonások és befizetések</t>
  </si>
  <si>
    <t>K502</t>
  </si>
  <si>
    <t>5.4</t>
  </si>
  <si>
    <t>8.2</t>
  </si>
  <si>
    <t>Felhalmozási bevételek</t>
  </si>
  <si>
    <t xml:space="preserve">B5 </t>
  </si>
  <si>
    <t>Ingatlanok értékesítése</t>
  </si>
  <si>
    <t>B52</t>
  </si>
  <si>
    <t>Elvonások és befizetések kiadásai</t>
  </si>
  <si>
    <t>Veszprém Megyei Rendőr-főkapitányság</t>
  </si>
  <si>
    <t>Belföldi finanszírozás bevételei</t>
  </si>
  <si>
    <t>B81</t>
  </si>
  <si>
    <t>Maradvány igénybevétele</t>
  </si>
  <si>
    <t>ÁH-n belüli megelőlegezések</t>
  </si>
  <si>
    <t>B814</t>
  </si>
  <si>
    <t>Államháztartáson belüli megelőlegezések</t>
  </si>
  <si>
    <t>K513</t>
  </si>
  <si>
    <t>2. melléklet</t>
  </si>
  <si>
    <t>4. melléklet</t>
  </si>
  <si>
    <t>5. melléklet</t>
  </si>
  <si>
    <t>7. melléklet</t>
  </si>
  <si>
    <t>10. melléklet</t>
  </si>
  <si>
    <t>11. melléklet</t>
  </si>
  <si>
    <t>12. melléklet</t>
  </si>
  <si>
    <t>13. melléklet</t>
  </si>
  <si>
    <t>9.1</t>
  </si>
  <si>
    <t>ÁH-n belüli megelőlegezések visszafizetése</t>
  </si>
  <si>
    <t>9.2</t>
  </si>
  <si>
    <t>K914</t>
  </si>
  <si>
    <t>K91</t>
  </si>
  <si>
    <t>K353</t>
  </si>
  <si>
    <t>Finanszírozási bevételek</t>
  </si>
  <si>
    <t>Összes finanszírozási bevétel</t>
  </si>
  <si>
    <t>Összes finanszírozási kiadás</t>
  </si>
  <si>
    <t>B411</t>
  </si>
  <si>
    <t>066020 Város és községgazdálkodás</t>
  </si>
  <si>
    <t>900020 Önkormányzatok funkcióra nem sorolható bevételei</t>
  </si>
  <si>
    <t>Civil szervezetek tagdíjai</t>
  </si>
  <si>
    <t>Belföldi értékpapírok</t>
  </si>
  <si>
    <t>Felhalmozási célú önkormányzati támogatások</t>
  </si>
  <si>
    <t>Általános forgalmi adó visszatérítése</t>
  </si>
  <si>
    <t>B407</t>
  </si>
  <si>
    <t>Országos Mentőszolgálat Alapítvány</t>
  </si>
  <si>
    <t>BÜTE</t>
  </si>
  <si>
    <t>Kővágóörsi Önkéntes Tűzoltó Egyesület</t>
  </si>
  <si>
    <t>041140 Területfejlesztés igazgatása</t>
  </si>
  <si>
    <t>047320 Turizmusfejlesztési támogatások és tevékenységek</t>
  </si>
  <si>
    <t>Könyvtári eszközök beszerzése</t>
  </si>
  <si>
    <t>Egyéb működési célú támogatások államháztartáson belülre</t>
  </si>
  <si>
    <t>Egyéb működési célú támogatások államháztartáson kívülre</t>
  </si>
  <si>
    <t>Egyéb felhalmozási célú támogatások bevételei államháztartáson belülről</t>
  </si>
  <si>
    <t>Működési célú támogatások államháztartáson belülről</t>
  </si>
  <si>
    <t>Felhalmozási célú támogatások államháztartáson belülről</t>
  </si>
  <si>
    <t>Egyéb működési célú támogatások államháztartáson belülről</t>
  </si>
  <si>
    <t>Egyéb felhalmozási célú támogatások államháztartáson belülről</t>
  </si>
  <si>
    <t xml:space="preserve">Ellátottak pénzbeli juttatásai </t>
  </si>
  <si>
    <t>082094 Közművelődés - kulturális alapú gazdaságfejlesztés</t>
  </si>
  <si>
    <t>Egyéb felhalmozási célú támogatások ÁH-n belülre</t>
  </si>
  <si>
    <t>K84</t>
  </si>
  <si>
    <t>K1106</t>
  </si>
  <si>
    <t>086010 Határon túli magyarok egyéb támogatásai</t>
  </si>
  <si>
    <t>Balatonakali Polgárőr Egyesület</t>
  </si>
  <si>
    <t>Damilos fűkasza</t>
  </si>
  <si>
    <t>Ellátási díjak</t>
  </si>
  <si>
    <t>B405</t>
  </si>
  <si>
    <t>062020 Településfejlesztési projektek és támogatásuk</t>
  </si>
  <si>
    <t>042120 Mezőgazdasági támogatások</t>
  </si>
  <si>
    <t>082093 Közművelődés - egész életre terjedő tanulás, amatőr művészetek</t>
  </si>
  <si>
    <t>PH kiviteli tervek</t>
  </si>
  <si>
    <t>Általános útalap</t>
  </si>
  <si>
    <t>Szennyvízakna rekonstrukció 10 db</t>
  </si>
  <si>
    <t>Kisállat karám</t>
  </si>
  <si>
    <t>Mandulás terület gondozása</t>
  </si>
  <si>
    <t>MAG-TÁR-HÁZA lépcső fedés</t>
  </si>
  <si>
    <t>2024. évi eredeti előirányzat</t>
  </si>
  <si>
    <t>K1103</t>
  </si>
  <si>
    <t>Egyéb tárgyi eszközök értékesítése</t>
  </si>
  <si>
    <t>Kazáncsere és fűtéskorszerűsítés - Művelődési Ház</t>
  </si>
  <si>
    <t>Petőfi utca járda felújítás</t>
  </si>
  <si>
    <t>71-es út melleti járda, zöldterület rendezés</t>
  </si>
  <si>
    <t>Informatikai eszközök beszerzése</t>
  </si>
  <si>
    <t>Filagória térkövezéssel 1 db</t>
  </si>
  <si>
    <t>Közvilágítás fejlesztés</t>
  </si>
  <si>
    <t>Ivókutak vízelvezetése, térburkolása</t>
  </si>
  <si>
    <t>Rugós játék</t>
  </si>
  <si>
    <t>Veszprém-Balaton 2023</t>
  </si>
  <si>
    <t>Óvoda öntözőkút</t>
  </si>
  <si>
    <t>2022. évi előirányzat</t>
  </si>
  <si>
    <t xml:space="preserve">Finanszírozási bevételek </t>
  </si>
  <si>
    <t>1. melléklet</t>
  </si>
  <si>
    <t>Önkormányzatok általános működésének és ágazati feladatainak támogatása</t>
  </si>
  <si>
    <t>Működési célú költségvetési támogatások és kiegészítő támogatások</t>
  </si>
  <si>
    <t>Felhalmozási célú</t>
  </si>
  <si>
    <t>2.3</t>
  </si>
  <si>
    <t>3.6</t>
  </si>
  <si>
    <t>3.7</t>
  </si>
  <si>
    <t>3.8</t>
  </si>
  <si>
    <t>3.9</t>
  </si>
  <si>
    <t xml:space="preserve">B </t>
  </si>
  <si>
    <t>KÖLTSÉGVETÉSI BEVÉTELEK</t>
  </si>
  <si>
    <t>Hitel, kölcsön felvétele, értékpapírok bevételei</t>
  </si>
  <si>
    <t>1.1.1</t>
  </si>
  <si>
    <t>1.1.2</t>
  </si>
  <si>
    <t>1.1.3</t>
  </si>
  <si>
    <t>1.1.4</t>
  </si>
  <si>
    <t>1.1.5</t>
  </si>
  <si>
    <t>1.1.6</t>
  </si>
  <si>
    <t>1.2.1</t>
  </si>
  <si>
    <t>1.2.2</t>
  </si>
  <si>
    <t>1.2.3</t>
  </si>
  <si>
    <t>Törvény szerinti illetmények, munkabérek</t>
  </si>
  <si>
    <t>Céljuttatás, projektprémium</t>
  </si>
  <si>
    <t>Béren kívüli juttatások</t>
  </si>
  <si>
    <t>Közlekedési költségtérítés</t>
  </si>
  <si>
    <t>Foglalkoztatottak egyéb személyi juttatásai</t>
  </si>
  <si>
    <t>Jubileumi jutalom</t>
  </si>
  <si>
    <t>KÖLTSÉGVETÉSI KIADÁSOK</t>
  </si>
  <si>
    <t>BEVÉTELEK MINDÖSSZESEN</t>
  </si>
  <si>
    <t>KIADÁSOK MINDÖSSZESEN</t>
  </si>
  <si>
    <t>Belföldi értékpapírok kiadásai</t>
  </si>
  <si>
    <t>Elszámolásból származó bevételek</t>
  </si>
  <si>
    <t>3.5.1</t>
  </si>
  <si>
    <t>3.5.2</t>
  </si>
  <si>
    <t>3.5.3</t>
  </si>
  <si>
    <t>3.5.4</t>
  </si>
  <si>
    <t>Működési célú előzetesen felszámított ÁFA</t>
  </si>
  <si>
    <t>Fizetendő általános forgalmi adó</t>
  </si>
  <si>
    <t>Kamatkiadások</t>
  </si>
  <si>
    <t>Egyéb dologi kiadások</t>
  </si>
  <si>
    <t>Értékesítési és forgalmi adók</t>
  </si>
  <si>
    <t>Egyéb áruhasználati és szolgáltatási adók</t>
  </si>
  <si>
    <t>Munkavégzésre irányuló egyéb jogviszonyban nem saját foglalkoztatottnak fizetett juttatások</t>
  </si>
  <si>
    <t>Egyéb külső személyi juttatások</t>
  </si>
  <si>
    <t>2.2.1</t>
  </si>
  <si>
    <t>2.2.2</t>
  </si>
  <si>
    <t>Helyi önkormányzatok működésének általános támogatása</t>
  </si>
  <si>
    <t>Települési önkormányzatok egyes köznevelési feladatainak támogatása</t>
  </si>
  <si>
    <t>Települési önkormányzatok szociális, gyermekjóléti és gyermekétkeztetési feladatainak támogatása</t>
  </si>
  <si>
    <t>Települési önkormányzatok kulturális feladatainak támogatása</t>
  </si>
  <si>
    <t>B111</t>
  </si>
  <si>
    <t>B112</t>
  </si>
  <si>
    <t>B113</t>
  </si>
  <si>
    <t>B114</t>
  </si>
  <si>
    <t>B115</t>
  </si>
  <si>
    <t>B116</t>
  </si>
  <si>
    <t>N</t>
  </si>
  <si>
    <t>M</t>
  </si>
  <si>
    <t>3. melléklet</t>
  </si>
  <si>
    <t>Működési célú</t>
  </si>
  <si>
    <t>Tartalékok összesen</t>
  </si>
  <si>
    <t>Működési kiadások (tartalékok nélkül)</t>
  </si>
  <si>
    <t>Bevétel 2022. évi előirányzat</t>
  </si>
  <si>
    <t xml:space="preserve">C </t>
  </si>
  <si>
    <t xml:space="preserve">A </t>
  </si>
  <si>
    <t>2</t>
  </si>
  <si>
    <t>4</t>
  </si>
  <si>
    <t>6</t>
  </si>
  <si>
    <t>8</t>
  </si>
  <si>
    <t>10</t>
  </si>
  <si>
    <t>12</t>
  </si>
  <si>
    <t>14</t>
  </si>
  <si>
    <t>16</t>
  </si>
  <si>
    <t>17</t>
  </si>
  <si>
    <t>18</t>
  </si>
  <si>
    <t>19</t>
  </si>
  <si>
    <t>20</t>
  </si>
  <si>
    <t>21</t>
  </si>
  <si>
    <t>Településüzemeltetéshez kapcsolódó feladatellátás támogatása (=4+…+7)</t>
  </si>
  <si>
    <t>Óvodaműködtetési támogatás</t>
  </si>
  <si>
    <t>Óvodapedagógusok átlagbér alapú támogatása  (2,1 fő)</t>
  </si>
  <si>
    <t>Óvodapedagógusok minősítéséből adódó többletkiadások támogatása</t>
  </si>
  <si>
    <t>Óvodapedagógusok nevelő munkáját segítők bértámogatása</t>
  </si>
  <si>
    <t xml:space="preserve">Települési önkormányzatok szociális, gyermekjóléti és gyermekétkeztetési feladatok támogatása </t>
  </si>
  <si>
    <t>Települési önkormányzatok szociális és gyermekjóléti feladatainak támogatása</t>
  </si>
  <si>
    <t>Települési önkormányzatok gyermekétkeztetési feladatainak támogatása</t>
  </si>
  <si>
    <t>Települési önkormányzatok könyvtári és közművelődési feladatainak támogatása</t>
  </si>
  <si>
    <t>Helyi önkormányzatok. általános működésének és ágazati feladatainak támogatása összesen:</t>
  </si>
  <si>
    <t>Államháztartáson belülre</t>
  </si>
  <si>
    <t>Államháztartáson kívülre</t>
  </si>
  <si>
    <t>Vállalkozások támogatása</t>
  </si>
  <si>
    <t>2022. évi előriányzat</t>
  </si>
  <si>
    <t>Hitel, kölcsön felvétele, átvállalása</t>
  </si>
  <si>
    <t>Hitelviszonyt megtestesítő értékpapír fogalomba hozatala</t>
  </si>
  <si>
    <t>Váltó kibocsátása</t>
  </si>
  <si>
    <t>Pénzügyi lízing</t>
  </si>
  <si>
    <t>Szerződésben kapott, legalább 365 nap időtartamú halasztott fizetés, részletfizetés</t>
  </si>
  <si>
    <t>Helyi adóból és a települési adóból származó bevétel</t>
  </si>
  <si>
    <t>Az önkormányzati vagyon és az önkormányzatot megillető vagyoni értékű jog értékesítéséből és hasznosításából származó bevétel</t>
  </si>
  <si>
    <t>Osztalék, a koncessziós díj és a hozambevétel</t>
  </si>
  <si>
    <t>Tárgyi eszköz és az immateriális jószág, részvény, részesedés, vállalat értékesítéséből vagy privatizációból származó bevétel</t>
  </si>
  <si>
    <t>Bírság-, pótlék- és díjbevétel</t>
  </si>
  <si>
    <t>Kezesség-, illetve garanciavállalással kapcsolatos megtérülés</t>
  </si>
  <si>
    <t>2023. évi előriányzat</t>
  </si>
  <si>
    <t>2024. évi előriányzat</t>
  </si>
  <si>
    <t>2025. évi előriányzat</t>
  </si>
  <si>
    <t>Adósságot keletkeztető ügylet összesen</t>
  </si>
  <si>
    <t>Saját bevétel összesen</t>
  </si>
  <si>
    <t>Adósságot keletkeztető ügyletekből és egyéb kezességvállalásokból fennálló kötelezettségek (forintban)</t>
  </si>
  <si>
    <t>Balatonakali Önkormányzat összesített konszolidált működési és felhalmozási egyensúlyát bemutató mérleg (forintban)</t>
  </si>
  <si>
    <t>Balatonakali Község Önkormányzata 2022. évi tervezett bevételei és kiadásai (forintban)</t>
  </si>
  <si>
    <t>6. melléklet</t>
  </si>
  <si>
    <t>8. melléklet</t>
  </si>
  <si>
    <t>9. melléklet</t>
  </si>
  <si>
    <t>Balatonakali Napköziotthonos Óvoda 2022. évi tervezett bevételei és kiadásai (forintban)</t>
  </si>
  <si>
    <t>Készenlét, ügyelet, helyettesítési díj</t>
  </si>
  <si>
    <t>K1104</t>
  </si>
  <si>
    <t>1.1.7</t>
  </si>
  <si>
    <t>Készenléti, ügyeleti, helyettesítési díj</t>
  </si>
  <si>
    <t>Immateriális javak beszerzése</t>
  </si>
  <si>
    <t>K61</t>
  </si>
  <si>
    <t>6.5</t>
  </si>
  <si>
    <t>Balatonakali Önkormányzat 2022. évi összesített konszolidált tervezett bevételei és kiadásai (forintban)</t>
  </si>
  <si>
    <t>Balatonakali Önkormányzat gördülő tervezés (forintban)</t>
  </si>
  <si>
    <t>2022. évi eredeti előirányzat</t>
  </si>
  <si>
    <t xml:space="preserve">2023. évi eredeti előirányzat </t>
  </si>
  <si>
    <t>2025. évi eredeti előirányzat</t>
  </si>
  <si>
    <t>Bevételek összesen</t>
  </si>
  <si>
    <t>Munkaadókat terhelő járulékok és szociális hozzájárulási adó</t>
  </si>
  <si>
    <t>Kiadások összesen</t>
  </si>
  <si>
    <t>082092 Közművelődés – hagyományos közösségi kulturális értékek gondozása</t>
  </si>
  <si>
    <t>Balatonakali Önkormányzat 2022. évi összesített konszolidált költségvetése kormányzati funkciónként (forintban)</t>
  </si>
  <si>
    <t>Céltartalék</t>
  </si>
  <si>
    <t>Balatonakali Önkormányzat 2022. évi felhalmozási kiadásai feladatonként/célonként (forintban)</t>
  </si>
  <si>
    <t>Balatonakali Mandulavirág Strand zöldfelület megújítása</t>
  </si>
  <si>
    <t xml:space="preserve">Urnafal </t>
  </si>
  <si>
    <t>Mikrofon, mobil hangfal Veszprém-Balaton 2023</t>
  </si>
  <si>
    <t>Informatikai eszközök beszerzése (notebook, nyomtató, szkenner) TOP-1.2.1-16-VE1-2021-00044</t>
  </si>
  <si>
    <t>Csónakok kötelező felszereléssel TOP-1.2.1-16-VE1-2021-00044</t>
  </si>
  <si>
    <t>Mentőmellények TOP-1.2.1-16-VE1-2021-00044</t>
  </si>
  <si>
    <t>Pad, szemetes, szelektív gyűjtő TOP-1.2.1-16-VE1-2021-00044</t>
  </si>
  <si>
    <t>Biztonsági kamerarendszer TOP-1.2.1-16-VE1-2021-00044</t>
  </si>
  <si>
    <t>Információs tábla (Halösvény) TOP-1.2.1-16-VE1-2021-00044</t>
  </si>
  <si>
    <t>Sólyakocsi TOP-1.2.1-16-VE1-2021-00044</t>
  </si>
  <si>
    <t>Horgászcsónak kikötő stég és környezetének fejlesztése (közösségi épület, zöldterület rendezés, sétány, parkoló, víziturisztikai beszállópont, stégek cseréje) TOP-1.2.1-16-VE1-2021-00044</t>
  </si>
  <si>
    <t>Balatonakali Hajóállomás vízellátása, szennyvíz elvezetése tervezés</t>
  </si>
  <si>
    <t>Balatonakali Hajóállomás szennyvízelvezetés kiépítése</t>
  </si>
  <si>
    <t>Renault Master kisteherautó  MFP-KOEB/2021</t>
  </si>
  <si>
    <t>Sószóró</t>
  </si>
  <si>
    <t>Betonkeverő</t>
  </si>
  <si>
    <t>Vízkivételi mű partfal</t>
  </si>
  <si>
    <t>Napágy</t>
  </si>
  <si>
    <t>SUP tároló</t>
  </si>
  <si>
    <t>Mentőmellény tároló</t>
  </si>
  <si>
    <t>Mobil sátor</t>
  </si>
  <si>
    <t>Működési és felhalmozási célú támogatások (forintban)</t>
  </si>
  <si>
    <t>Balatonfüredi Önkormányzati Tűzoltóság</t>
  </si>
  <si>
    <t>Balatonfüredi Többcélú Társulás - belső ellenőrzés</t>
  </si>
  <si>
    <t>Balatonfüredi Többcélú Társulás - jelzőrendszeres házi segítségnyújtás</t>
  </si>
  <si>
    <t>Balatonfüredi Többcélú Társulás - házi segítségnyújtás</t>
  </si>
  <si>
    <t>Balatonfüredi Többcélú Társulás -gyermekjóléti szolgálat</t>
  </si>
  <si>
    <t>Balatonfüredi Városi Szakorvosi Rendelőintézet - orvosi ügyelet</t>
  </si>
  <si>
    <t>Tihanyi Közös Önkormányzati Hivatal</t>
  </si>
  <si>
    <t>Balatonakali Napköziotthonos Óvoda</t>
  </si>
  <si>
    <t>Balatonfüredi Többcélú Társulás - tagdíj</t>
  </si>
  <si>
    <t>Bursa Hungarica ösztöndíj</t>
  </si>
  <si>
    <t>Balatonakaliért Támogatási Közalapítvány</t>
  </si>
  <si>
    <t>Zánka és Térsége Oktatási Intézményi Társulás - bölcsődei ellátás</t>
  </si>
  <si>
    <t>Támogatás visszafizetése</t>
  </si>
  <si>
    <t>Balatonakali Önkormányzat 2022. évi tartaléka (forintban)</t>
  </si>
  <si>
    <t>Állam-igazgatási feladat</t>
  </si>
  <si>
    <t>Balatonakali Önkormányzat általános működésének és ágazati feladatainak 2022. évi támogatása (forintban)</t>
  </si>
  <si>
    <t>Kiegészítő támogatás</t>
  </si>
  <si>
    <t>zöldterület-gazdálkodással kapcsolatos feladatok támogatása</t>
  </si>
  <si>
    <t>Polgármester illetménye és költségtérítése 2022. évi emelésének ellentételezése</t>
  </si>
  <si>
    <t>22</t>
  </si>
  <si>
    <t>23</t>
  </si>
  <si>
    <t>Költségvetési törvény alapján</t>
  </si>
  <si>
    <t>Egyenleg (havi záró pénzállomány)</t>
  </si>
  <si>
    <t>Balatonakali Önkormányzat 2022. évi előirányzat felhasználási (likviditási) ütemterve (ezer Ft-ban)</t>
  </si>
  <si>
    <t>Balatonakali Óvoda 2022. évi előirányzat-felhasználási ütemterve (ezer Ft-ban)</t>
  </si>
  <si>
    <t>„Bitt Fém értékmegőrző szekrény Cuccmegőrző” 2 db - Strandfejlesztés 2021</t>
  </si>
  <si>
    <t>Domború, tapintható, árnyékolással ellátott strandmodell készítése 2 db - Strandfejlesztés 2021</t>
  </si>
  <si>
    <t>Indukciós hallássegítő rendszer kiépítése - Strandfejlesztés 2021</t>
  </si>
  <si>
    <t>Akadálymentes rugós játék - Strandfejlesztés 2021</t>
  </si>
  <si>
    <t>Modena típusú vízibicikli - Strandfejlesztés 2021</t>
  </si>
  <si>
    <t>Mobil úszóstég - Strandfejlesztés 2021</t>
  </si>
  <si>
    <t>Mentőmellény - Strandfejlesztés 2021</t>
  </si>
  <si>
    <t>Napágy - Strandfejlesztés 2021</t>
  </si>
  <si>
    <t>Taktilis vezetősáv - Strandfejlesztés 2021</t>
  </si>
  <si>
    <t>Kommunikációs szolgáltatások</t>
  </si>
  <si>
    <t>köztemető fenntartásával kapcsolatos feladatok támogatása</t>
  </si>
  <si>
    <t>mód./eredet előirányzat (%)</t>
  </si>
  <si>
    <t>Wifi4 EU kiépítése</t>
  </si>
  <si>
    <t>2022. évi mód. előir.  (2022.IX.)</t>
  </si>
  <si>
    <t>Kiadás    2022. évi előirányzat</t>
  </si>
  <si>
    <t>041233 Hosszabb időtartamú közfoglalkoztatás</t>
  </si>
  <si>
    <t>Lakossági víz- és csatornaszolgáltatás támogatása</t>
  </si>
  <si>
    <t>24</t>
  </si>
  <si>
    <t>az  …./2022. (XI.) önkormányzati rendelethez</t>
  </si>
  <si>
    <t>2022. évi mód.előir. (2022.XI.)</t>
  </si>
  <si>
    <t>Petőfi utca út és járdaburkolat felújítása</t>
  </si>
  <si>
    <t>Visszavásárlási kötelezettség kiköté-sével megkötött adásvételi szerződés eladói félként való megkötése</t>
  </si>
  <si>
    <t>2022. évi mód.előir. (2022.VIII.31.)</t>
  </si>
  <si>
    <t>2022. évi mód. előir.  (2022.VIII.31.)</t>
  </si>
  <si>
    <r>
      <t xml:space="preserve">2022. évi mód.előir. </t>
    </r>
    <r>
      <rPr>
        <sz val="8"/>
        <rFont val="Times New Roman"/>
        <family val="1"/>
        <charset val="238"/>
      </rPr>
      <t>(2022.VIII.31.)</t>
    </r>
  </si>
  <si>
    <r>
      <t xml:space="preserve">2022. évi mód.előir. </t>
    </r>
    <r>
      <rPr>
        <sz val="7"/>
        <rFont val="Times New Roman"/>
        <family val="1"/>
        <charset val="238"/>
      </rPr>
      <t>(2022.VIII.31.)</t>
    </r>
  </si>
  <si>
    <r>
      <t xml:space="preserve">Kiadás    2022. évi mód. előir. </t>
    </r>
    <r>
      <rPr>
        <sz val="7"/>
        <rFont val="Times New Roman"/>
        <family val="1"/>
        <charset val="238"/>
      </rPr>
      <t>(2022.VIII.31.)</t>
    </r>
  </si>
  <si>
    <r>
      <t>Bevétel 2022. évi mód. előir.</t>
    </r>
    <r>
      <rPr>
        <sz val="7"/>
        <rFont val="Times New Roman"/>
        <family val="1"/>
        <charset val="238"/>
      </rPr>
      <t xml:space="preserve"> (2022.VIII.31.)</t>
    </r>
  </si>
  <si>
    <r>
      <t>2022. évi mód. előir.</t>
    </r>
    <r>
      <rPr>
        <sz val="7"/>
        <rFont val="Times New Roman"/>
        <family val="1"/>
        <charset val="238"/>
      </rPr>
      <t xml:space="preserve"> (2022.VIII.31.)</t>
    </r>
  </si>
  <si>
    <r>
      <t xml:space="preserve">2022. évi mód. előir. </t>
    </r>
    <r>
      <rPr>
        <sz val="7"/>
        <rFont val="Times New Roman"/>
        <family val="1"/>
        <charset val="238"/>
      </rPr>
      <t>(2022.VIII.31.)</t>
    </r>
  </si>
  <si>
    <r>
      <t xml:space="preserve">2022. évi mód.előir. </t>
    </r>
    <r>
      <rPr>
        <sz val="8"/>
        <rFont val="Times New Roman"/>
        <family val="1"/>
        <charset val="238"/>
      </rPr>
      <t>(2022.XI.)</t>
    </r>
  </si>
  <si>
    <r>
      <t xml:space="preserve">2022. évi mód.előir. </t>
    </r>
    <r>
      <rPr>
        <sz val="7"/>
        <rFont val="Times New Roman"/>
        <family val="1"/>
        <charset val="238"/>
      </rPr>
      <t>(2022.XI.)</t>
    </r>
  </si>
  <si>
    <r>
      <t>2022. évi mód.előir.</t>
    </r>
    <r>
      <rPr>
        <sz val="7"/>
        <rFont val="Times New Roman"/>
        <family val="1"/>
        <charset val="238"/>
      </rPr>
      <t xml:space="preserve"> (2022.XI.)</t>
    </r>
  </si>
  <si>
    <r>
      <t xml:space="preserve">Bevétel 2022. évi mód. előir. </t>
    </r>
    <r>
      <rPr>
        <sz val="7"/>
        <rFont val="Times New Roman"/>
        <family val="1"/>
        <charset val="238"/>
      </rPr>
      <t>(2022.XI.)</t>
    </r>
  </si>
  <si>
    <r>
      <t xml:space="preserve">Kiadás    2022. évi mód. előir. </t>
    </r>
    <r>
      <rPr>
        <sz val="7"/>
        <rFont val="Times New Roman"/>
        <family val="1"/>
        <charset val="238"/>
      </rPr>
      <t>(2022.XI.)</t>
    </r>
  </si>
  <si>
    <r>
      <t xml:space="preserve">2022. évi mód.előir. </t>
    </r>
    <r>
      <rPr>
        <sz val="7"/>
        <rFont val="Times New Roman"/>
        <family val="1"/>
        <charset val="238"/>
      </rPr>
      <t>(2022.IX.)</t>
    </r>
  </si>
  <si>
    <t>Elektromos kisteherautó - CENNTRO Logistar 200</t>
  </si>
  <si>
    <t>018020 Központi költségvetési befizetések</t>
  </si>
  <si>
    <r>
      <t xml:space="preserve">2022. évi mód. előir. </t>
    </r>
    <r>
      <rPr>
        <sz val="7"/>
        <rFont val="Times New Roman"/>
        <family val="1"/>
        <charset val="238"/>
      </rPr>
      <t xml:space="preserve">(2022.XI.) </t>
    </r>
  </si>
  <si>
    <r>
      <t>2022. évi mód. előir.</t>
    </r>
    <r>
      <rPr>
        <sz val="7"/>
        <rFont val="Times New Roman"/>
        <family val="1"/>
        <charset val="238"/>
      </rPr>
      <t xml:space="preserve"> (2022.IX.)</t>
    </r>
  </si>
  <si>
    <t>Iparűzési adó kiegészítő támogatása</t>
  </si>
  <si>
    <t>Szociális célú tüzelőanyag</t>
  </si>
  <si>
    <t>25</t>
  </si>
  <si>
    <t>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</si>
</sst>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9"/>
      <name val="Times New Roman"/>
      <family val="1"/>
      <charset val="238"/>
    </font>
    <font>
      <sz val="8"/>
      <name val="Times New Roman"/>
      <family val="1"/>
      <charset val="238"/>
    </font>
    <font>
      <sz val="10"/>
      <name val="Times New Roman"/>
      <family val="1"/>
      <charset val="238"/>
    </font>
    <font>
      <b/>
      <i/>
      <sz val="9"/>
      <name val="Times New Roman"/>
      <family val="1"/>
      <charset val="238"/>
    </font>
    <font>
      <i/>
      <sz val="9"/>
      <name val="Times New Roman"/>
      <family val="1"/>
      <charset val="238"/>
    </font>
    <font>
      <b/>
      <sz val="9"/>
      <name val="Times New Roman"/>
      <family val="1"/>
      <charset val="238"/>
    </font>
    <font>
      <sz val="9"/>
      <color indexed="8"/>
      <name val="Times New Roman"/>
      <family val="1"/>
      <charset val="238"/>
    </font>
    <font>
      <b/>
      <sz val="9"/>
      <color indexed="8"/>
      <name val="Times New Roman"/>
      <family val="1"/>
      <charset val="238"/>
    </font>
    <font>
      <sz val="11"/>
      <name val="Times New Roman"/>
      <family val="1"/>
      <charset val="238"/>
    </font>
    <font>
      <sz val="9"/>
      <name val="Arial"/>
      <family val="2"/>
      <charset val="238"/>
    </font>
    <font>
      <b/>
      <i/>
      <sz val="9"/>
      <color indexed="8"/>
      <name val="Times New Roman"/>
      <family val="1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Times New Roman"/>
      <family val="1"/>
      <charset val="238"/>
    </font>
    <font>
      <sz val="7"/>
      <name val="Times New Roman"/>
      <family val="1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23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1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8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2" fillId="0" borderId="0"/>
    <xf numFmtId="0" fontId="14" fillId="0" borderId="0"/>
    <xf numFmtId="0" fontId="2" fillId="0" borderId="0"/>
    <xf numFmtId="0" fontId="1" fillId="0" borderId="0"/>
  </cellStyleXfs>
  <cellXfs count="212">
    <xf numFmtId="0" fontId="0" fillId="0" borderId="0" xfId="0"/>
    <xf numFmtId="0" fontId="3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5" fillId="0" borderId="0" xfId="0" applyFont="1" applyAlignment="1">
      <alignment wrapText="1"/>
    </xf>
    <xf numFmtId="0" fontId="3" fillId="0" borderId="1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5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 wrapText="1"/>
    </xf>
    <xf numFmtId="0" fontId="7" fillId="0" borderId="0" xfId="0" applyFont="1" applyAlignment="1">
      <alignment vertical="center"/>
    </xf>
    <xf numFmtId="0" fontId="11" fillId="0" borderId="0" xfId="0" applyFont="1"/>
    <xf numFmtId="0" fontId="12" fillId="0" borderId="0" xfId="0" applyFont="1"/>
    <xf numFmtId="0" fontId="12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/>
    </xf>
    <xf numFmtId="3" fontId="0" fillId="0" borderId="0" xfId="0" applyNumberFormat="1" applyAlignment="1">
      <alignment vertical="center"/>
    </xf>
    <xf numFmtId="3" fontId="3" fillId="0" borderId="0" xfId="0" applyNumberFormat="1" applyFont="1"/>
    <xf numFmtId="3" fontId="6" fillId="0" borderId="2" xfId="0" applyNumberFormat="1" applyFont="1" applyBorder="1" applyAlignment="1">
      <alignment vertical="center"/>
    </xf>
    <xf numFmtId="3" fontId="3" fillId="0" borderId="2" xfId="0" applyNumberFormat="1" applyFont="1" applyBorder="1" applyAlignment="1">
      <alignment horizontal="right" vertical="center"/>
    </xf>
    <xf numFmtId="3" fontId="7" fillId="0" borderId="2" xfId="0" applyNumberFormat="1" applyFont="1" applyBorder="1" applyAlignment="1">
      <alignment horizontal="right" vertical="center"/>
    </xf>
    <xf numFmtId="3" fontId="8" fillId="0" borderId="2" xfId="0" applyNumberFormat="1" applyFont="1" applyBorder="1" applyAlignment="1">
      <alignment horizontal="right" vertical="center"/>
    </xf>
    <xf numFmtId="3" fontId="0" fillId="0" borderId="0" xfId="0" applyNumberFormat="1"/>
    <xf numFmtId="0" fontId="3" fillId="0" borderId="0" xfId="1" applyFont="1" applyAlignment="1">
      <alignment horizontal="right"/>
    </xf>
    <xf numFmtId="0" fontId="2" fillId="0" borderId="0" xfId="1"/>
    <xf numFmtId="0" fontId="3" fillId="0" borderId="0" xfId="1" applyFont="1"/>
    <xf numFmtId="0" fontId="3" fillId="0" borderId="0" xfId="1" applyFont="1" applyAlignment="1">
      <alignment horizontal="center" vertical="center"/>
    </xf>
    <xf numFmtId="0" fontId="2" fillId="0" borderId="0" xfId="1" applyAlignment="1">
      <alignment vertical="center"/>
    </xf>
    <xf numFmtId="0" fontId="3" fillId="0" borderId="0" xfId="1" applyFont="1" applyAlignment="1">
      <alignment vertical="center"/>
    </xf>
    <xf numFmtId="0" fontId="3" fillId="0" borderId="0" xfId="1" applyFont="1" applyAlignment="1">
      <alignment horizontal="center"/>
    </xf>
    <xf numFmtId="0" fontId="10" fillId="0" borderId="0" xfId="1" applyFont="1" applyAlignment="1">
      <alignment horizontal="center"/>
    </xf>
    <xf numFmtId="0" fontId="5" fillId="0" borderId="0" xfId="1" applyFont="1" applyAlignment="1">
      <alignment wrapText="1"/>
    </xf>
    <xf numFmtId="0" fontId="8" fillId="0" borderId="0" xfId="1" applyFont="1" applyAlignment="1">
      <alignment horizontal="center" vertical="center"/>
    </xf>
    <xf numFmtId="0" fontId="3" fillId="0" borderId="2" xfId="1" applyFont="1" applyBorder="1" applyAlignment="1">
      <alignment vertical="center"/>
    </xf>
    <xf numFmtId="3" fontId="3" fillId="0" borderId="2" xfId="1" applyNumberFormat="1" applyFont="1" applyBorder="1" applyAlignment="1">
      <alignment horizontal="right" vertical="center"/>
    </xf>
    <xf numFmtId="0" fontId="8" fillId="3" borderId="2" xfId="1" applyFont="1" applyFill="1" applyBorder="1" applyAlignment="1">
      <alignment vertical="center"/>
    </xf>
    <xf numFmtId="3" fontId="3" fillId="3" borderId="2" xfId="1" applyNumberFormat="1" applyFont="1" applyFill="1" applyBorder="1" applyAlignment="1">
      <alignment horizontal="right" vertical="center"/>
    </xf>
    <xf numFmtId="3" fontId="3" fillId="0" borderId="2" xfId="1" applyNumberFormat="1" applyFont="1" applyBorder="1" applyAlignment="1">
      <alignment horizontal="center" vertical="center"/>
    </xf>
    <xf numFmtId="0" fontId="16" fillId="0" borderId="0" xfId="0" applyFont="1"/>
    <xf numFmtId="0" fontId="14" fillId="0" borderId="0" xfId="0" applyFont="1" applyAlignment="1">
      <alignment vertical="center"/>
    </xf>
    <xf numFmtId="0" fontId="7" fillId="0" borderId="2" xfId="0" applyFont="1" applyBorder="1" applyAlignment="1">
      <alignment vertical="center"/>
    </xf>
    <xf numFmtId="0" fontId="14" fillId="0" borderId="0" xfId="0" applyFont="1"/>
    <xf numFmtId="0" fontId="8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4" fillId="0" borderId="0" xfId="0" applyFont="1"/>
    <xf numFmtId="0" fontId="9" fillId="0" borderId="0" xfId="0" applyFont="1" applyAlignment="1">
      <alignment horizontal="center"/>
    </xf>
    <xf numFmtId="0" fontId="9" fillId="0" borderId="0" xfId="0" applyFont="1"/>
    <xf numFmtId="3" fontId="3" fillId="0" borderId="2" xfId="0" applyNumberFormat="1" applyFont="1" applyBorder="1" applyAlignment="1">
      <alignment vertical="center"/>
    </xf>
    <xf numFmtId="3" fontId="7" fillId="0" borderId="2" xfId="0" applyNumberFormat="1" applyFont="1" applyBorder="1" applyAlignment="1">
      <alignment horizontal="right" vertical="center" wrapText="1"/>
    </xf>
    <xf numFmtId="3" fontId="3" fillId="0" borderId="2" xfId="0" applyNumberFormat="1" applyFont="1" applyBorder="1" applyAlignment="1">
      <alignment horizontal="right" vertical="center" wrapText="1"/>
    </xf>
    <xf numFmtId="0" fontId="3" fillId="0" borderId="2" xfId="0" applyFont="1" applyBorder="1" applyAlignment="1">
      <alignment horizontal="left" vertical="center" wrapText="1"/>
    </xf>
    <xf numFmtId="3" fontId="3" fillId="0" borderId="0" xfId="0" applyNumberFormat="1" applyFont="1" applyAlignment="1">
      <alignment vertical="center"/>
    </xf>
    <xf numFmtId="0" fontId="3" fillId="0" borderId="6" xfId="0" applyFont="1" applyBorder="1" applyAlignment="1">
      <alignment vertical="center" wrapText="1"/>
    </xf>
    <xf numFmtId="3" fontId="7" fillId="0" borderId="2" xfId="0" applyNumberFormat="1" applyFont="1" applyBorder="1" applyAlignment="1">
      <alignment vertical="center"/>
    </xf>
    <xf numFmtId="3" fontId="8" fillId="0" borderId="2" xfId="0" applyNumberFormat="1" applyFont="1" applyBorder="1" applyAlignment="1">
      <alignment vertical="center"/>
    </xf>
    <xf numFmtId="0" fontId="5" fillId="0" borderId="0" xfId="0" applyFont="1"/>
    <xf numFmtId="0" fontId="17" fillId="0" borderId="0" xfId="0" applyFont="1"/>
    <xf numFmtId="3" fontId="5" fillId="0" borderId="0" xfId="0" applyNumberFormat="1" applyFont="1"/>
    <xf numFmtId="3" fontId="4" fillId="0" borderId="0" xfId="0" applyNumberFormat="1" applyFont="1" applyAlignment="1">
      <alignment vertical="center"/>
    </xf>
    <xf numFmtId="0" fontId="3" fillId="0" borderId="2" xfId="0" applyFont="1" applyBorder="1" applyAlignment="1">
      <alignment wrapText="1"/>
    </xf>
    <xf numFmtId="0" fontId="3" fillId="0" borderId="2" xfId="2" applyFont="1" applyBorder="1" applyAlignment="1">
      <alignment vertical="center"/>
    </xf>
    <xf numFmtId="0" fontId="3" fillId="0" borderId="2" xfId="0" applyFont="1" applyBorder="1" applyAlignment="1">
      <alignment vertical="center" wrapText="1"/>
    </xf>
    <xf numFmtId="3" fontId="6" fillId="0" borderId="2" xfId="0" applyNumberFormat="1" applyFont="1" applyBorder="1" applyAlignment="1">
      <alignment horizontal="right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vertical="center"/>
    </xf>
    <xf numFmtId="9" fontId="6" fillId="0" borderId="2" xfId="0" applyNumberFormat="1" applyFont="1" applyBorder="1" applyAlignment="1">
      <alignment horizontal="right" vertical="center"/>
    </xf>
    <xf numFmtId="9" fontId="3" fillId="0" borderId="2" xfId="0" applyNumberFormat="1" applyFont="1" applyBorder="1" applyAlignment="1">
      <alignment horizontal="right" vertical="center"/>
    </xf>
    <xf numFmtId="0" fontId="6" fillId="0" borderId="2" xfId="0" applyFont="1" applyBorder="1" applyAlignment="1">
      <alignment vertical="center" wrapText="1"/>
    </xf>
    <xf numFmtId="9" fontId="7" fillId="0" borderId="2" xfId="0" applyNumberFormat="1" applyFont="1" applyBorder="1" applyAlignment="1">
      <alignment horizontal="right" vertical="center"/>
    </xf>
    <xf numFmtId="9" fontId="8" fillId="0" borderId="2" xfId="0" applyNumberFormat="1" applyFont="1" applyBorder="1" applyAlignment="1">
      <alignment horizontal="right" vertical="center"/>
    </xf>
    <xf numFmtId="3" fontId="8" fillId="2" borderId="2" xfId="0" applyNumberFormat="1" applyFont="1" applyFill="1" applyBorder="1" applyAlignment="1">
      <alignment horizontal="right" vertical="center"/>
    </xf>
    <xf numFmtId="9" fontId="8" fillId="2" borderId="2" xfId="0" applyNumberFormat="1" applyFont="1" applyFill="1" applyBorder="1" applyAlignment="1">
      <alignment horizontal="right" vertical="center"/>
    </xf>
    <xf numFmtId="3" fontId="8" fillId="2" borderId="2" xfId="0" applyNumberFormat="1" applyFont="1" applyFill="1" applyBorder="1" applyAlignment="1">
      <alignment vertical="center"/>
    </xf>
    <xf numFmtId="0" fontId="8" fillId="2" borderId="2" xfId="0" applyFont="1" applyFill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49" fontId="3" fillId="0" borderId="2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0" borderId="7" xfId="0" applyFont="1" applyBorder="1" applyAlignment="1">
      <alignment vertical="center"/>
    </xf>
    <xf numFmtId="0" fontId="3" fillId="0" borderId="2" xfId="0" applyFont="1" applyBorder="1" applyAlignment="1">
      <alignment horizontal="left" vertical="center"/>
    </xf>
    <xf numFmtId="14" fontId="7" fillId="0" borderId="2" xfId="0" applyNumberFormat="1" applyFont="1" applyBorder="1" applyAlignment="1">
      <alignment vertical="center"/>
    </xf>
    <xf numFmtId="49" fontId="7" fillId="0" borderId="2" xfId="0" applyNumberFormat="1" applyFont="1" applyBorder="1" applyAlignment="1">
      <alignment vertical="center" wrapText="1"/>
    </xf>
    <xf numFmtId="3" fontId="6" fillId="0" borderId="2" xfId="0" applyNumberFormat="1" applyFont="1" applyBorder="1" applyAlignment="1">
      <alignment horizontal="right" vertical="center" wrapText="1"/>
    </xf>
    <xf numFmtId="3" fontId="3" fillId="0" borderId="2" xfId="0" applyNumberFormat="1" applyFont="1" applyBorder="1" applyAlignment="1">
      <alignment horizontal="left" vertical="center"/>
    </xf>
    <xf numFmtId="3" fontId="7" fillId="0" borderId="2" xfId="0" applyNumberFormat="1" applyFont="1" applyBorder="1" applyAlignment="1">
      <alignment horizontal="left" vertical="center"/>
    </xf>
    <xf numFmtId="0" fontId="8" fillId="2" borderId="5" xfId="0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9" fontId="3" fillId="0" borderId="2" xfId="0" applyNumberFormat="1" applyFont="1" applyBorder="1" applyAlignment="1">
      <alignment horizontal="right" vertical="center" wrapText="1"/>
    </xf>
    <xf numFmtId="0" fontId="4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justify" vertical="center" wrapText="1"/>
    </xf>
    <xf numFmtId="3" fontId="3" fillId="0" borderId="8" xfId="0" applyNumberFormat="1" applyFont="1" applyBorder="1" applyAlignment="1">
      <alignment horizontal="right" vertical="center" wrapText="1"/>
    </xf>
    <xf numFmtId="9" fontId="3" fillId="0" borderId="8" xfId="0" applyNumberFormat="1" applyFont="1" applyBorder="1" applyAlignment="1">
      <alignment horizontal="right" vertical="center" wrapText="1"/>
    </xf>
    <xf numFmtId="3" fontId="3" fillId="0" borderId="2" xfId="0" applyNumberFormat="1" applyFont="1" applyBorder="1" applyAlignment="1">
      <alignment vertical="center" wrapText="1"/>
    </xf>
    <xf numFmtId="0" fontId="3" fillId="0" borderId="8" xfId="0" applyFont="1" applyBorder="1" applyAlignment="1">
      <alignment vertical="center"/>
    </xf>
    <xf numFmtId="9" fontId="6" fillId="0" borderId="2" xfId="0" applyNumberFormat="1" applyFont="1" applyBorder="1" applyAlignment="1">
      <alignment horizontal="right" vertical="center" wrapText="1"/>
    </xf>
    <xf numFmtId="3" fontId="8" fillId="2" borderId="2" xfId="0" applyNumberFormat="1" applyFont="1" applyFill="1" applyBorder="1" applyAlignment="1">
      <alignment horizontal="right" vertical="center" wrapText="1"/>
    </xf>
    <xf numFmtId="9" fontId="8" fillId="3" borderId="2" xfId="0" applyNumberFormat="1" applyFont="1" applyFill="1" applyBorder="1" applyAlignment="1">
      <alignment horizontal="right" vertical="center" wrapText="1"/>
    </xf>
    <xf numFmtId="0" fontId="3" fillId="0" borderId="2" xfId="0" applyFont="1" applyBorder="1" applyAlignment="1">
      <alignment horizontal="justify" vertical="center" wrapText="1"/>
    </xf>
    <xf numFmtId="0" fontId="8" fillId="2" borderId="2" xfId="0" applyFont="1" applyFill="1" applyBorder="1" applyAlignment="1">
      <alignment vertical="center" wrapText="1"/>
    </xf>
    <xf numFmtId="0" fontId="3" fillId="0" borderId="2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 wrapText="1"/>
    </xf>
    <xf numFmtId="0" fontId="9" fillId="0" borderId="2" xfId="1" applyFont="1" applyBorder="1" applyAlignment="1">
      <alignment vertical="center"/>
    </xf>
    <xf numFmtId="3" fontId="9" fillId="0" borderId="2" xfId="1" applyNumberFormat="1" applyFont="1" applyBorder="1" applyAlignment="1">
      <alignment horizontal="center" vertical="center"/>
    </xf>
    <xf numFmtId="9" fontId="9" fillId="0" borderId="2" xfId="1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vertical="center"/>
    </xf>
    <xf numFmtId="3" fontId="13" fillId="2" borderId="2" xfId="0" applyNumberFormat="1" applyFont="1" applyFill="1" applyBorder="1" applyAlignment="1">
      <alignment horizontal="right" vertical="center"/>
    </xf>
    <xf numFmtId="0" fontId="10" fillId="4" borderId="2" xfId="0" applyFont="1" applyFill="1" applyBorder="1" applyAlignment="1">
      <alignment horizontal="left" vertical="center"/>
    </xf>
    <xf numFmtId="3" fontId="10" fillId="4" borderId="2" xfId="0" applyNumberFormat="1" applyFont="1" applyFill="1" applyBorder="1" applyAlignment="1">
      <alignment horizontal="right" vertical="center"/>
    </xf>
    <xf numFmtId="0" fontId="9" fillId="0" borderId="6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8" fillId="6" borderId="2" xfId="0" applyFont="1" applyFill="1" applyBorder="1" applyAlignment="1">
      <alignment vertical="center" wrapText="1"/>
    </xf>
    <xf numFmtId="3" fontId="8" fillId="6" borderId="2" xfId="0" applyNumberFormat="1" applyFont="1" applyFill="1" applyBorder="1" applyAlignment="1">
      <alignment horizontal="right" vertical="center"/>
    </xf>
    <xf numFmtId="0" fontId="3" fillId="0" borderId="2" xfId="0" applyFont="1" applyBorder="1" applyAlignment="1">
      <alignment horizontal="justify" vertical="center"/>
    </xf>
    <xf numFmtId="0" fontId="3" fillId="6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vertical="center"/>
    </xf>
    <xf numFmtId="3" fontId="3" fillId="2" borderId="2" xfId="0" applyNumberFormat="1" applyFont="1" applyFill="1" applyBorder="1" applyAlignment="1">
      <alignment horizontal="right" vertical="center"/>
    </xf>
    <xf numFmtId="0" fontId="6" fillId="6" borderId="2" xfId="0" applyFont="1" applyFill="1" applyBorder="1" applyAlignment="1">
      <alignment horizontal="justify" vertical="center" wrapText="1"/>
    </xf>
    <xf numFmtId="3" fontId="3" fillId="0" borderId="2" xfId="0" applyNumberFormat="1" applyFont="1" applyBorder="1" applyAlignment="1">
      <alignment horizontal="center" vertical="center" wrapText="1"/>
    </xf>
    <xf numFmtId="3" fontId="6" fillId="6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13" fillId="5" borderId="2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left" vertical="center" wrapText="1"/>
    </xf>
    <xf numFmtId="0" fontId="6" fillId="5" borderId="2" xfId="0" applyFont="1" applyFill="1" applyBorder="1" applyAlignment="1">
      <alignment horizontal="center" vertical="center" wrapText="1"/>
    </xf>
    <xf numFmtId="9" fontId="8" fillId="0" borderId="9" xfId="0" applyNumberFormat="1" applyFont="1" applyBorder="1" applyAlignment="1">
      <alignment horizontal="right" vertical="center"/>
    </xf>
    <xf numFmtId="9" fontId="7" fillId="0" borderId="9" xfId="0" applyNumberFormat="1" applyFont="1" applyBorder="1" applyAlignment="1">
      <alignment horizontal="right" vertical="center"/>
    </xf>
    <xf numFmtId="0" fontId="3" fillId="6" borderId="2" xfId="0" applyFont="1" applyFill="1" applyBorder="1" applyAlignment="1">
      <alignment horizontal="center" vertical="center" wrapText="1"/>
    </xf>
    <xf numFmtId="0" fontId="8" fillId="0" borderId="2" xfId="1" applyFont="1" applyBorder="1" applyAlignment="1">
      <alignment horizontal="center" vertical="center" wrapText="1"/>
    </xf>
    <xf numFmtId="0" fontId="10" fillId="0" borderId="2" xfId="1" applyFont="1" applyBorder="1" applyAlignment="1">
      <alignment vertical="center"/>
    </xf>
    <xf numFmtId="3" fontId="10" fillId="0" borderId="2" xfId="1" applyNumberFormat="1" applyFont="1" applyBorder="1" applyAlignment="1">
      <alignment horizontal="center" vertical="center"/>
    </xf>
    <xf numFmtId="9" fontId="10" fillId="0" borderId="2" xfId="1" applyNumberFormat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 wrapText="1"/>
    </xf>
    <xf numFmtId="0" fontId="13" fillId="0" borderId="2" xfId="1" applyFont="1" applyBorder="1" applyAlignment="1">
      <alignment vertical="center"/>
    </xf>
    <xf numFmtId="3" fontId="13" fillId="0" borderId="2" xfId="1" applyNumberFormat="1" applyFont="1" applyBorder="1" applyAlignment="1">
      <alignment horizontal="center" vertical="center"/>
    </xf>
    <xf numFmtId="9" fontId="13" fillId="0" borderId="2" xfId="1" applyNumberFormat="1" applyFont="1" applyBorder="1" applyAlignment="1">
      <alignment horizontal="center" vertical="center"/>
    </xf>
    <xf numFmtId="0" fontId="6" fillId="6" borderId="2" xfId="0" applyFont="1" applyFill="1" applyBorder="1" applyAlignment="1">
      <alignment horizontal="center" vertical="center"/>
    </xf>
    <xf numFmtId="0" fontId="8" fillId="7" borderId="2" xfId="0" applyFont="1" applyFill="1" applyBorder="1" applyAlignment="1">
      <alignment horizontal="center" vertical="center"/>
    </xf>
    <xf numFmtId="9" fontId="3" fillId="2" borderId="2" xfId="0" applyNumberFormat="1" applyFont="1" applyFill="1" applyBorder="1" applyAlignment="1">
      <alignment horizontal="right" vertical="center"/>
    </xf>
    <xf numFmtId="9" fontId="3" fillId="0" borderId="9" xfId="0" applyNumberFormat="1" applyFont="1" applyBorder="1" applyAlignment="1">
      <alignment horizontal="right" vertical="center"/>
    </xf>
    <xf numFmtId="0" fontId="4" fillId="0" borderId="0" xfId="0" applyFont="1" applyAlignment="1">
      <alignment vertical="center"/>
    </xf>
    <xf numFmtId="9" fontId="13" fillId="0" borderId="9" xfId="1" applyNumberFormat="1" applyFont="1" applyBorder="1" applyAlignment="1">
      <alignment horizontal="center" vertical="center"/>
    </xf>
    <xf numFmtId="9" fontId="9" fillId="0" borderId="9" xfId="1" applyNumberFormat="1" applyFont="1" applyBorder="1" applyAlignment="1">
      <alignment horizontal="center" vertical="center"/>
    </xf>
    <xf numFmtId="9" fontId="3" fillId="0" borderId="10" xfId="0" applyNumberFormat="1" applyFont="1" applyBorder="1" applyAlignment="1">
      <alignment horizontal="right" vertical="center" wrapText="1"/>
    </xf>
    <xf numFmtId="9" fontId="8" fillId="6" borderId="2" xfId="0" applyNumberFormat="1" applyFont="1" applyFill="1" applyBorder="1" applyAlignment="1">
      <alignment horizontal="right" vertical="center" wrapText="1"/>
    </xf>
    <xf numFmtId="3" fontId="3" fillId="0" borderId="6" xfId="0" applyNumberFormat="1" applyFont="1" applyBorder="1" applyAlignment="1">
      <alignment vertical="center" wrapText="1"/>
    </xf>
    <xf numFmtId="3" fontId="6" fillId="0" borderId="2" xfId="0" applyNumberFormat="1" applyFont="1" applyBorder="1" applyAlignment="1">
      <alignment vertical="center" wrapText="1"/>
    </xf>
    <xf numFmtId="3" fontId="7" fillId="0" borderId="2" xfId="0" applyNumberFormat="1" applyFont="1" applyBorder="1" applyAlignment="1">
      <alignment vertical="center" wrapText="1"/>
    </xf>
    <xf numFmtId="49" fontId="8" fillId="6" borderId="2" xfId="0" applyNumberFormat="1" applyFont="1" applyFill="1" applyBorder="1" applyAlignment="1">
      <alignment horizontal="center" vertical="center"/>
    </xf>
    <xf numFmtId="0" fontId="2" fillId="0" borderId="2" xfId="1" applyBorder="1" applyAlignment="1">
      <alignment vertical="center"/>
    </xf>
    <xf numFmtId="3" fontId="8" fillId="3" borderId="2" xfId="0" applyNumberFormat="1" applyFont="1" applyFill="1" applyBorder="1" applyAlignment="1">
      <alignment horizontal="right" vertical="center"/>
    </xf>
    <xf numFmtId="0" fontId="3" fillId="0" borderId="11" xfId="0" applyFont="1" applyBorder="1" applyAlignment="1">
      <alignment horizontal="center" vertical="center" wrapText="1"/>
    </xf>
    <xf numFmtId="9" fontId="8" fillId="6" borderId="2" xfId="0" applyNumberFormat="1" applyFont="1" applyFill="1" applyBorder="1" applyAlignment="1">
      <alignment horizontal="right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9" fontId="3" fillId="2" borderId="9" xfId="0" applyNumberFormat="1" applyFont="1" applyFill="1" applyBorder="1" applyAlignment="1">
      <alignment horizontal="right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7" fillId="0" borderId="0" xfId="0" applyFont="1" applyBorder="1" applyAlignment="1">
      <alignment vertical="center"/>
    </xf>
    <xf numFmtId="0" fontId="3" fillId="0" borderId="0" xfId="0" applyFont="1" applyAlignment="1"/>
    <xf numFmtId="0" fontId="8" fillId="0" borderId="6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8" fillId="2" borderId="6" xfId="0" applyFont="1" applyFill="1" applyBorder="1" applyAlignment="1">
      <alignment horizontal="left" vertical="center"/>
    </xf>
    <xf numFmtId="0" fontId="8" fillId="2" borderId="5" xfId="0" applyFont="1" applyFill="1" applyBorder="1" applyAlignment="1">
      <alignment horizontal="left" vertical="center"/>
    </xf>
    <xf numFmtId="0" fontId="3" fillId="0" borderId="6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8" fillId="0" borderId="6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8" fillId="2" borderId="6" xfId="0" applyFont="1" applyFill="1" applyBorder="1" applyAlignment="1">
      <alignment horizontal="left" vertical="center" wrapText="1"/>
    </xf>
    <xf numFmtId="0" fontId="8" fillId="2" borderId="5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8" fillId="0" borderId="2" xfId="0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8" fillId="0" borderId="2" xfId="1" applyFont="1" applyBorder="1" applyAlignment="1">
      <alignment horizontal="center" vertical="center"/>
    </xf>
  </cellXfs>
  <cellStyles count="5">
    <cellStyle name="Normál" xfId="0" builtinId="0"/>
    <cellStyle name="Normál 2" xfId="1"/>
    <cellStyle name="Normál 2 2" xfId="2"/>
    <cellStyle name="Normál 2_Mellékletek az egységes költségvetési rendelethez" xfId="3"/>
    <cellStyle name="Normál 3" xf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3333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3"/>
  <sheetViews>
    <sheetView tabSelected="1" zoomScale="105" zoomScaleNormal="105" workbookViewId="0"/>
  </sheetViews>
  <sheetFormatPr defaultRowHeight="13.2" x14ac:dyDescent="0.25"/>
  <cols>
    <col min="1" max="2" width="5.6640625" style="1" customWidth="1"/>
    <col min="3" max="3" width="38.6640625" style="1" customWidth="1"/>
    <col min="4" max="6" width="10.5546875" style="1" customWidth="1"/>
    <col min="7" max="7" width="8.88671875" style="1" customWidth="1"/>
    <col min="9" max="9" width="11.109375" bestFit="1" customWidth="1"/>
  </cols>
  <sheetData>
    <row r="1" spans="1:8" s="1" customFormat="1" ht="15" customHeight="1" x14ac:dyDescent="0.25">
      <c r="C1" s="2"/>
      <c r="D1" s="2"/>
      <c r="E1" s="2"/>
      <c r="F1" s="2"/>
      <c r="G1" s="2" t="s">
        <v>345</v>
      </c>
    </row>
    <row r="2" spans="1:8" s="1" customFormat="1" ht="15" customHeight="1" x14ac:dyDescent="0.25">
      <c r="G2" s="2" t="s">
        <v>544</v>
      </c>
    </row>
    <row r="3" spans="1:8" s="1" customFormat="1" ht="15" customHeight="1" x14ac:dyDescent="0.25">
      <c r="A3" s="3"/>
      <c r="B3" s="3"/>
    </row>
    <row r="4" spans="1:8" s="1" customFormat="1" ht="15" customHeight="1" x14ac:dyDescent="0.25">
      <c r="A4" s="189" t="s">
        <v>467</v>
      </c>
      <c r="B4" s="189"/>
      <c r="C4" s="189"/>
      <c r="D4" s="189"/>
      <c r="E4" s="189"/>
      <c r="F4" s="189"/>
      <c r="G4" s="189"/>
    </row>
    <row r="5" spans="1:8" s="1" customFormat="1" ht="7.5" customHeight="1" x14ac:dyDescent="0.25">
      <c r="A5" s="3"/>
      <c r="B5" s="3"/>
      <c r="C5" s="3"/>
      <c r="D5" s="3"/>
      <c r="E5" s="3"/>
      <c r="F5" s="179"/>
      <c r="G5" s="49"/>
    </row>
    <row r="6" spans="1:8" ht="15" customHeight="1" x14ac:dyDescent="0.25">
      <c r="A6" s="68"/>
      <c r="B6" s="69" t="s">
        <v>33</v>
      </c>
      <c r="C6" s="68" t="s">
        <v>34</v>
      </c>
      <c r="D6" s="68" t="s">
        <v>35</v>
      </c>
      <c r="E6" s="68" t="s">
        <v>36</v>
      </c>
      <c r="F6" s="173" t="s">
        <v>37</v>
      </c>
      <c r="G6" s="173" t="s">
        <v>38</v>
      </c>
    </row>
    <row r="7" spans="1:8" ht="34.200000000000003" x14ac:dyDescent="0.25">
      <c r="A7" s="69">
        <v>1</v>
      </c>
      <c r="B7" s="68" t="s">
        <v>31</v>
      </c>
      <c r="C7" s="69" t="s">
        <v>1</v>
      </c>
      <c r="D7" s="68" t="s">
        <v>343</v>
      </c>
      <c r="E7" s="68" t="s">
        <v>550</v>
      </c>
      <c r="F7" s="68" t="s">
        <v>556</v>
      </c>
      <c r="G7" s="70" t="s">
        <v>537</v>
      </c>
      <c r="H7" s="5"/>
    </row>
    <row r="8" spans="1:8" ht="15" customHeight="1" x14ac:dyDescent="0.25">
      <c r="A8" s="69">
        <v>2</v>
      </c>
      <c r="B8" s="186" t="s">
        <v>2</v>
      </c>
      <c r="C8" s="187"/>
      <c r="D8" s="187"/>
      <c r="E8" s="187"/>
      <c r="F8" s="187"/>
      <c r="G8" s="188"/>
      <c r="H8" s="5"/>
    </row>
    <row r="9" spans="1:8" ht="24" x14ac:dyDescent="0.25">
      <c r="A9" s="69">
        <v>3</v>
      </c>
      <c r="B9" s="90" t="s">
        <v>4</v>
      </c>
      <c r="C9" s="74" t="s">
        <v>307</v>
      </c>
      <c r="D9" s="67">
        <f>D10+D14</f>
        <v>79101933</v>
      </c>
      <c r="E9" s="67">
        <f t="shared" ref="E9:F9" si="0">E10+E14</f>
        <v>87604753</v>
      </c>
      <c r="F9" s="67">
        <f t="shared" si="0"/>
        <v>87497816</v>
      </c>
      <c r="G9" s="72">
        <f>F9/D9</f>
        <v>1.1061400484359845</v>
      </c>
      <c r="H9" s="5"/>
    </row>
    <row r="10" spans="1:8" ht="15" customHeight="1" x14ac:dyDescent="0.25">
      <c r="A10" s="69">
        <v>4</v>
      </c>
      <c r="B10" s="84" t="s">
        <v>50</v>
      </c>
      <c r="C10" s="66" t="s">
        <v>180</v>
      </c>
      <c r="D10" s="23">
        <f>'3. melléklet'!E10</f>
        <v>54945543</v>
      </c>
      <c r="E10" s="23">
        <f>'3. melléklet'!F10</f>
        <v>64822343</v>
      </c>
      <c r="F10" s="23">
        <f>'3. melléklet'!G10</f>
        <v>66976946</v>
      </c>
      <c r="G10" s="73">
        <f t="shared" ref="G10:G12" si="1">F10/D10</f>
        <v>1.2189695895807235</v>
      </c>
      <c r="H10" s="5"/>
    </row>
    <row r="11" spans="1:8" ht="24" x14ac:dyDescent="0.25">
      <c r="A11" s="69">
        <v>5</v>
      </c>
      <c r="B11" s="93" t="s">
        <v>357</v>
      </c>
      <c r="C11" s="82" t="s">
        <v>346</v>
      </c>
      <c r="D11" s="24">
        <f>'3. melléklet'!E11+'3. melléklet'!E12+'3. melléklet'!E13+'3. melléklet'!E14</f>
        <v>51029890</v>
      </c>
      <c r="E11" s="24">
        <f>'3. melléklet'!F11+'3. melléklet'!F12+'3. melléklet'!F13+'3. melléklet'!F14</f>
        <v>51029890</v>
      </c>
      <c r="F11" s="24">
        <f>'3. melléklet'!G11+'3. melléklet'!G12+'3. melléklet'!G13+'3. melléklet'!G14</f>
        <v>49033760</v>
      </c>
      <c r="G11" s="75">
        <f t="shared" si="1"/>
        <v>0.96088312163714251</v>
      </c>
      <c r="H11" s="5"/>
    </row>
    <row r="12" spans="1:8" ht="24" x14ac:dyDescent="0.25">
      <c r="A12" s="69">
        <v>6</v>
      </c>
      <c r="B12" s="93" t="s">
        <v>358</v>
      </c>
      <c r="C12" s="82" t="s">
        <v>347</v>
      </c>
      <c r="D12" s="24">
        <f>'3. melléklet'!E15</f>
        <v>3915653</v>
      </c>
      <c r="E12" s="24">
        <f>'3. melléklet'!F15</f>
        <v>13792453</v>
      </c>
      <c r="F12" s="24">
        <f>'3. melléklet'!G15</f>
        <v>17943186</v>
      </c>
      <c r="G12" s="75">
        <f t="shared" si="1"/>
        <v>4.5824249492996438</v>
      </c>
      <c r="H12" s="5"/>
    </row>
    <row r="13" spans="1:8" ht="15" customHeight="1" x14ac:dyDescent="0.25">
      <c r="A13" s="69">
        <v>7</v>
      </c>
      <c r="B13" s="93" t="s">
        <v>359</v>
      </c>
      <c r="C13" s="82" t="s">
        <v>376</v>
      </c>
      <c r="D13" s="24">
        <f>'3. melléklet'!E16</f>
        <v>0</v>
      </c>
      <c r="E13" s="24">
        <f>'3. melléklet'!F16</f>
        <v>0</v>
      </c>
      <c r="F13" s="24">
        <f>'3. melléklet'!G16</f>
        <v>0</v>
      </c>
      <c r="G13" s="148"/>
      <c r="H13" s="5"/>
    </row>
    <row r="14" spans="1:8" ht="24" x14ac:dyDescent="0.25">
      <c r="A14" s="69">
        <v>8</v>
      </c>
      <c r="B14" s="85" t="s">
        <v>51</v>
      </c>
      <c r="C14" s="66" t="s">
        <v>309</v>
      </c>
      <c r="D14" s="23">
        <f>'3. melléklet'!E17</f>
        <v>24156390</v>
      </c>
      <c r="E14" s="23">
        <f>'3. melléklet'!F17</f>
        <v>22782410</v>
      </c>
      <c r="F14" s="23">
        <f>'3. melléklet'!G17</f>
        <v>20520870</v>
      </c>
      <c r="G14" s="73">
        <f t="shared" ref="G14:G26" si="2">F14/D14</f>
        <v>0.84950069112147963</v>
      </c>
      <c r="H14" s="5"/>
    </row>
    <row r="15" spans="1:8" ht="15" customHeight="1" x14ac:dyDescent="0.25">
      <c r="A15" s="69">
        <v>9</v>
      </c>
      <c r="B15" s="90" t="s">
        <v>5</v>
      </c>
      <c r="C15" s="74" t="s">
        <v>6</v>
      </c>
      <c r="D15" s="67">
        <f>SUM(D16:D18)</f>
        <v>96000000</v>
      </c>
      <c r="E15" s="67">
        <f>SUM(E16:E18)</f>
        <v>96000000</v>
      </c>
      <c r="F15" s="67">
        <f>SUM(F16:F18)</f>
        <v>113000000</v>
      </c>
      <c r="G15" s="72">
        <f t="shared" si="2"/>
        <v>1.1770833333333333</v>
      </c>
      <c r="H15" s="5"/>
    </row>
    <row r="16" spans="1:8" ht="15" customHeight="1" x14ac:dyDescent="0.25">
      <c r="A16" s="69">
        <v>10</v>
      </c>
      <c r="B16" s="84" t="s">
        <v>7</v>
      </c>
      <c r="C16" s="66" t="s">
        <v>188</v>
      </c>
      <c r="D16" s="23">
        <f>'3. melléklet'!E19</f>
        <v>61000000</v>
      </c>
      <c r="E16" s="23">
        <f>'3. melléklet'!F19</f>
        <v>61000000</v>
      </c>
      <c r="F16" s="23">
        <f>'3. melléklet'!G19</f>
        <v>61000000</v>
      </c>
      <c r="G16" s="73">
        <f t="shared" si="2"/>
        <v>1</v>
      </c>
      <c r="H16" s="5"/>
    </row>
    <row r="17" spans="1:9" ht="15" customHeight="1" x14ac:dyDescent="0.25">
      <c r="A17" s="69">
        <v>11</v>
      </c>
      <c r="B17" s="85" t="s">
        <v>8</v>
      </c>
      <c r="C17" s="66" t="s">
        <v>189</v>
      </c>
      <c r="D17" s="23">
        <f>'3. melléklet'!E20</f>
        <v>34500000</v>
      </c>
      <c r="E17" s="23">
        <f>'3. melléklet'!F20</f>
        <v>34500000</v>
      </c>
      <c r="F17" s="23">
        <f>'3. melléklet'!G20</f>
        <v>50500000</v>
      </c>
      <c r="G17" s="73">
        <f t="shared" si="2"/>
        <v>1.463768115942029</v>
      </c>
      <c r="H17" s="5"/>
    </row>
    <row r="18" spans="1:9" ht="15" customHeight="1" x14ac:dyDescent="0.25">
      <c r="A18" s="69">
        <v>12</v>
      </c>
      <c r="B18" s="84" t="s">
        <v>349</v>
      </c>
      <c r="C18" s="66" t="s">
        <v>195</v>
      </c>
      <c r="D18" s="23">
        <f>'3. melléklet'!E23</f>
        <v>500000</v>
      </c>
      <c r="E18" s="23">
        <f>'3. melléklet'!F23</f>
        <v>500000</v>
      </c>
      <c r="F18" s="23">
        <f>'3. melléklet'!G23</f>
        <v>1500000</v>
      </c>
      <c r="G18" s="73">
        <f t="shared" si="2"/>
        <v>3</v>
      </c>
      <c r="H18" s="5"/>
    </row>
    <row r="19" spans="1:9" ht="15" customHeight="1" x14ac:dyDescent="0.25">
      <c r="A19" s="69">
        <v>13</v>
      </c>
      <c r="B19" s="90" t="s">
        <v>17</v>
      </c>
      <c r="C19" s="74" t="s">
        <v>3</v>
      </c>
      <c r="D19" s="67">
        <f>'3. melléklet'!E24+'4. melléklet'!E13</f>
        <v>96236544</v>
      </c>
      <c r="E19" s="67">
        <f>'3. melléklet'!F24+'4. melléklet'!E9</f>
        <v>96236544</v>
      </c>
      <c r="F19" s="67">
        <f>'3. melléklet'!G24+'4. melléklet'!F9</f>
        <v>116625839</v>
      </c>
      <c r="G19" s="72">
        <f t="shared" si="2"/>
        <v>1.2118664506489343</v>
      </c>
      <c r="H19" s="5"/>
    </row>
    <row r="20" spans="1:9" ht="15" customHeight="1" x14ac:dyDescent="0.25">
      <c r="A20" s="69">
        <v>14</v>
      </c>
      <c r="B20" s="85" t="s">
        <v>54</v>
      </c>
      <c r="C20" s="6" t="s">
        <v>197</v>
      </c>
      <c r="D20" s="23">
        <f>'3. melléklet'!E25</f>
        <v>97500</v>
      </c>
      <c r="E20" s="23">
        <f>'3. melléklet'!F25</f>
        <v>97500</v>
      </c>
      <c r="F20" s="23">
        <f>'3. melléklet'!G25</f>
        <v>97500</v>
      </c>
      <c r="G20" s="73">
        <f t="shared" si="2"/>
        <v>1</v>
      </c>
      <c r="H20" s="5"/>
      <c r="I20" s="26"/>
    </row>
    <row r="21" spans="1:9" ht="15" customHeight="1" x14ac:dyDescent="0.25">
      <c r="A21" s="69">
        <v>15</v>
      </c>
      <c r="B21" s="85" t="s">
        <v>56</v>
      </c>
      <c r="C21" s="6" t="s">
        <v>200</v>
      </c>
      <c r="D21" s="23">
        <f>'3. melléklet'!E26</f>
        <v>53650000</v>
      </c>
      <c r="E21" s="23">
        <f>'3. melléklet'!F26</f>
        <v>53650000</v>
      </c>
      <c r="F21" s="23">
        <f>'3. melléklet'!G26</f>
        <v>60928000</v>
      </c>
      <c r="G21" s="73">
        <f t="shared" si="2"/>
        <v>1.1356570363466916</v>
      </c>
      <c r="H21" s="5"/>
      <c r="I21" s="26"/>
    </row>
    <row r="22" spans="1:9" ht="15" customHeight="1" x14ac:dyDescent="0.25">
      <c r="A22" s="69">
        <v>16</v>
      </c>
      <c r="B22" s="85" t="s">
        <v>128</v>
      </c>
      <c r="C22" s="6" t="s">
        <v>203</v>
      </c>
      <c r="D22" s="23">
        <f>'3. melléklet'!E27+'4. melléklet'!E10</f>
        <v>10150000</v>
      </c>
      <c r="E22" s="23">
        <f>'3. melléklet'!F27+'4. melléklet'!E10</f>
        <v>10150000</v>
      </c>
      <c r="F22" s="23">
        <f>'3. melléklet'!G27+'4. melléklet'!F10</f>
        <v>9550000</v>
      </c>
      <c r="G22" s="73">
        <f t="shared" si="2"/>
        <v>0.94088669950738912</v>
      </c>
      <c r="H22" s="5"/>
      <c r="I22" s="26"/>
    </row>
    <row r="23" spans="1:9" ht="15" customHeight="1" x14ac:dyDescent="0.25">
      <c r="A23" s="69">
        <v>17</v>
      </c>
      <c r="B23" s="85" t="s">
        <v>130</v>
      </c>
      <c r="C23" s="6" t="s">
        <v>204</v>
      </c>
      <c r="D23" s="23">
        <f>'3. melléklet'!E28</f>
        <v>8005000</v>
      </c>
      <c r="E23" s="23">
        <f>'3. melléklet'!F28</f>
        <v>8005000</v>
      </c>
      <c r="F23" s="23">
        <f>'3. melléklet'!G28</f>
        <v>8859000</v>
      </c>
      <c r="G23" s="73">
        <f t="shared" si="2"/>
        <v>1.106683322923173</v>
      </c>
      <c r="H23" s="5"/>
      <c r="I23" s="26"/>
    </row>
    <row r="24" spans="1:9" ht="15" customHeight="1" x14ac:dyDescent="0.25">
      <c r="A24" s="69">
        <v>18</v>
      </c>
      <c r="B24" s="85" t="s">
        <v>136</v>
      </c>
      <c r="C24" s="6" t="s">
        <v>319</v>
      </c>
      <c r="D24" s="23">
        <f>'4. melléklet'!E11</f>
        <v>60000</v>
      </c>
      <c r="E24" s="23">
        <f>'4. melléklet'!E11</f>
        <v>60000</v>
      </c>
      <c r="F24" s="23">
        <f>'4. melléklet'!F11</f>
        <v>60000</v>
      </c>
      <c r="G24" s="73">
        <f t="shared" si="2"/>
        <v>1</v>
      </c>
      <c r="H24" s="5"/>
      <c r="I24" s="26"/>
    </row>
    <row r="25" spans="1:9" ht="15" customHeight="1" x14ac:dyDescent="0.25">
      <c r="A25" s="69">
        <v>19</v>
      </c>
      <c r="B25" s="85" t="s">
        <v>350</v>
      </c>
      <c r="C25" s="6" t="s">
        <v>205</v>
      </c>
      <c r="D25" s="23">
        <f>'3. melléklet'!E29</f>
        <v>19081000</v>
      </c>
      <c r="E25" s="23">
        <f>'3. melléklet'!F29</f>
        <v>19081000</v>
      </c>
      <c r="F25" s="23">
        <f>'3. melléklet'!G29</f>
        <v>31937500</v>
      </c>
      <c r="G25" s="73">
        <f t="shared" si="2"/>
        <v>1.6737854410146218</v>
      </c>
      <c r="H25" s="5"/>
      <c r="I25" s="26"/>
    </row>
    <row r="26" spans="1:9" ht="15" customHeight="1" x14ac:dyDescent="0.25">
      <c r="A26" s="69">
        <v>20</v>
      </c>
      <c r="B26" s="85" t="s">
        <v>351</v>
      </c>
      <c r="C26" s="55" t="s">
        <v>296</v>
      </c>
      <c r="D26" s="23">
        <f>'3. melléklet'!E30</f>
        <v>5193000</v>
      </c>
      <c r="E26" s="23">
        <f>'3. melléklet'!F30</f>
        <v>5193000</v>
      </c>
      <c r="F26" s="23">
        <f>'3. melléklet'!G30</f>
        <v>5193000</v>
      </c>
      <c r="G26" s="73">
        <f t="shared" si="2"/>
        <v>1</v>
      </c>
      <c r="H26" s="5"/>
      <c r="I26" s="26"/>
    </row>
    <row r="27" spans="1:9" ht="15" customHeight="1" x14ac:dyDescent="0.25">
      <c r="A27" s="69">
        <v>21</v>
      </c>
      <c r="B27" s="85" t="s">
        <v>352</v>
      </c>
      <c r="C27" s="6" t="s">
        <v>206</v>
      </c>
      <c r="D27" s="23">
        <f>'3. melléklet'!E31</f>
        <v>0</v>
      </c>
      <c r="E27" s="23">
        <f>'3. melléklet'!F31</f>
        <v>0</v>
      </c>
      <c r="F27" s="23">
        <f>'3. melléklet'!G31</f>
        <v>0</v>
      </c>
      <c r="G27" s="148"/>
      <c r="H27" s="5"/>
      <c r="I27" s="26"/>
    </row>
    <row r="28" spans="1:9" ht="15" customHeight="1" x14ac:dyDescent="0.25">
      <c r="A28" s="69">
        <v>22</v>
      </c>
      <c r="B28" s="85" t="s">
        <v>353</v>
      </c>
      <c r="C28" s="6" t="s">
        <v>207</v>
      </c>
      <c r="D28" s="23">
        <f>'3. melléklet'!E32+'4. melléklet'!E12</f>
        <v>44</v>
      </c>
      <c r="E28" s="23">
        <f>'3. melléklet'!F32+'4. melléklet'!E12</f>
        <v>44</v>
      </c>
      <c r="F28" s="23">
        <f>'3. melléklet'!G32+'4. melléklet'!F12</f>
        <v>839</v>
      </c>
      <c r="G28" s="73">
        <f t="shared" ref="G28:G32" si="3">F28/D28</f>
        <v>19.068181818181817</v>
      </c>
      <c r="H28" s="5"/>
      <c r="I28" s="26"/>
    </row>
    <row r="29" spans="1:9" ht="15" customHeight="1" x14ac:dyDescent="0.25">
      <c r="A29" s="69">
        <v>23</v>
      </c>
      <c r="B29" s="90" t="s">
        <v>18</v>
      </c>
      <c r="C29" s="74" t="s">
        <v>211</v>
      </c>
      <c r="D29" s="67">
        <f>'3. melléklet'!E33</f>
        <v>1166025</v>
      </c>
      <c r="E29" s="67">
        <f>'3. melléklet'!F33</f>
        <v>2859505</v>
      </c>
      <c r="F29" s="67">
        <f>'3. melléklet'!G33</f>
        <v>2859505</v>
      </c>
      <c r="G29" s="75">
        <f t="shared" si="3"/>
        <v>2.4523530799082351</v>
      </c>
      <c r="H29" s="5"/>
      <c r="I29" s="26"/>
    </row>
    <row r="30" spans="1:9" ht="15" customHeight="1" x14ac:dyDescent="0.25">
      <c r="A30" s="69">
        <v>24</v>
      </c>
      <c r="B30" s="85" t="s">
        <v>111</v>
      </c>
      <c r="C30" s="66" t="s">
        <v>213</v>
      </c>
      <c r="D30" s="23">
        <f>'3. melléklet'!E34</f>
        <v>1166025</v>
      </c>
      <c r="E30" s="23">
        <f>'3. melléklet'!F34</f>
        <v>2859505</v>
      </c>
      <c r="F30" s="23">
        <f>'3. melléklet'!G34</f>
        <v>2859505</v>
      </c>
      <c r="G30" s="75">
        <f t="shared" si="3"/>
        <v>2.4523530799082351</v>
      </c>
      <c r="H30" s="5"/>
      <c r="I30" s="26"/>
    </row>
    <row r="31" spans="1:9" ht="15.75" customHeight="1" x14ac:dyDescent="0.25">
      <c r="A31" s="69">
        <v>25</v>
      </c>
      <c r="B31" s="87" t="s">
        <v>33</v>
      </c>
      <c r="C31" s="83" t="s">
        <v>3</v>
      </c>
      <c r="D31" s="25">
        <f>D9+D15+D19+D29</f>
        <v>272504502</v>
      </c>
      <c r="E31" s="25">
        <f t="shared" ref="E31:F31" si="4">E9+E15+E19+E29</f>
        <v>282700802</v>
      </c>
      <c r="F31" s="25">
        <f t="shared" si="4"/>
        <v>319983160</v>
      </c>
      <c r="G31" s="72">
        <f t="shared" si="3"/>
        <v>1.1742307288559952</v>
      </c>
      <c r="H31" s="5"/>
      <c r="I31" s="26"/>
    </row>
    <row r="32" spans="1:9" ht="24" x14ac:dyDescent="0.25">
      <c r="A32" s="69">
        <v>26</v>
      </c>
      <c r="B32" s="91" t="s">
        <v>19</v>
      </c>
      <c r="C32" s="74" t="s">
        <v>308</v>
      </c>
      <c r="D32" s="67">
        <f>SUM(D33:D34)</f>
        <v>149833600</v>
      </c>
      <c r="E32" s="67">
        <f t="shared" ref="E32:F32" si="5">SUM(E33:E34)</f>
        <v>170500805</v>
      </c>
      <c r="F32" s="67">
        <f t="shared" si="5"/>
        <v>173002385</v>
      </c>
      <c r="G32" s="72">
        <f t="shared" si="3"/>
        <v>1.1546301029942549</v>
      </c>
      <c r="H32" s="5"/>
      <c r="I32" s="26"/>
    </row>
    <row r="33" spans="1:9" ht="15" customHeight="1" x14ac:dyDescent="0.25">
      <c r="A33" s="69">
        <v>27</v>
      </c>
      <c r="B33" s="85" t="s">
        <v>112</v>
      </c>
      <c r="C33" s="66" t="s">
        <v>295</v>
      </c>
      <c r="D33" s="23">
        <f>'3. melléklet'!E37</f>
        <v>0</v>
      </c>
      <c r="E33" s="23">
        <f>'3. melléklet'!F37</f>
        <v>14667205</v>
      </c>
      <c r="F33" s="23">
        <f>'3. melléklet'!G37</f>
        <v>14667205</v>
      </c>
      <c r="G33" s="148"/>
      <c r="H33" s="5"/>
      <c r="I33" s="26"/>
    </row>
    <row r="34" spans="1:9" ht="24" x14ac:dyDescent="0.25">
      <c r="A34" s="69">
        <v>28</v>
      </c>
      <c r="B34" s="84" t="s">
        <v>113</v>
      </c>
      <c r="C34" s="66" t="s">
        <v>310</v>
      </c>
      <c r="D34" s="23">
        <f>'3. melléklet'!E38</f>
        <v>149833600</v>
      </c>
      <c r="E34" s="23">
        <f>'3. melléklet'!F38</f>
        <v>155833600</v>
      </c>
      <c r="F34" s="23">
        <f>'3. melléklet'!G38</f>
        <v>158335180</v>
      </c>
      <c r="G34" s="73">
        <f>F34/D34</f>
        <v>1.0567401437327808</v>
      </c>
      <c r="H34" s="5"/>
      <c r="I34" s="26"/>
    </row>
    <row r="35" spans="1:9" ht="15" customHeight="1" x14ac:dyDescent="0.25">
      <c r="A35" s="69">
        <v>29</v>
      </c>
      <c r="B35" s="91" t="s">
        <v>20</v>
      </c>
      <c r="C35" s="74" t="s">
        <v>260</v>
      </c>
      <c r="D35" s="67">
        <f>'3. melléklet'!E39</f>
        <v>0</v>
      </c>
      <c r="E35" s="67">
        <f>'3. melléklet'!F39</f>
        <v>82373200</v>
      </c>
      <c r="F35" s="67">
        <f>'3. melléklet'!G39</f>
        <v>169673157</v>
      </c>
      <c r="G35" s="148"/>
      <c r="H35" s="5"/>
      <c r="I35" s="26"/>
    </row>
    <row r="36" spans="1:9" ht="15" customHeight="1" x14ac:dyDescent="0.25">
      <c r="A36" s="69">
        <v>30</v>
      </c>
      <c r="B36" s="85" t="s">
        <v>155</v>
      </c>
      <c r="C36" s="48" t="s">
        <v>262</v>
      </c>
      <c r="D36" s="23">
        <f>'3. melléklet'!E40</f>
        <v>0</v>
      </c>
      <c r="E36" s="23">
        <f>'3. melléklet'!F40</f>
        <v>82373200</v>
      </c>
      <c r="F36" s="23">
        <f>'3. melléklet'!G40</f>
        <v>169673157</v>
      </c>
      <c r="G36" s="148"/>
      <c r="H36" s="5"/>
      <c r="I36" s="26"/>
    </row>
    <row r="37" spans="1:9" ht="13.5" customHeight="1" x14ac:dyDescent="0.25">
      <c r="A37" s="69">
        <v>31</v>
      </c>
      <c r="B37" s="84" t="s">
        <v>156</v>
      </c>
      <c r="C37" s="12" t="s">
        <v>332</v>
      </c>
      <c r="D37" s="23">
        <f>'3. melléklet'!E41</f>
        <v>0</v>
      </c>
      <c r="E37" s="23">
        <f>'3. melléklet'!F41</f>
        <v>0</v>
      </c>
      <c r="F37" s="23">
        <f>'3. melléklet'!G41</f>
        <v>0</v>
      </c>
      <c r="G37" s="148"/>
      <c r="H37" s="5"/>
    </row>
    <row r="38" spans="1:9" ht="15" customHeight="1" x14ac:dyDescent="0.25">
      <c r="A38" s="69">
        <v>32</v>
      </c>
      <c r="B38" s="92" t="s">
        <v>21</v>
      </c>
      <c r="C38" s="74" t="s">
        <v>215</v>
      </c>
      <c r="D38" s="67">
        <f>'3. melléklet'!E42</f>
        <v>131700</v>
      </c>
      <c r="E38" s="67">
        <f>'3. melléklet'!F42</f>
        <v>5840100</v>
      </c>
      <c r="F38" s="67">
        <f>'3. melléklet'!G42</f>
        <v>5840100</v>
      </c>
      <c r="G38" s="72">
        <f t="shared" ref="G38:G41" si="6">F38/D38</f>
        <v>44.343963553530749</v>
      </c>
      <c r="H38" s="5"/>
    </row>
    <row r="39" spans="1:9" ht="15" customHeight="1" x14ac:dyDescent="0.25">
      <c r="A39" s="69">
        <v>33</v>
      </c>
      <c r="B39" s="84" t="s">
        <v>169</v>
      </c>
      <c r="C39" s="13" t="s">
        <v>216</v>
      </c>
      <c r="D39" s="23">
        <f>'3. melléklet'!E43</f>
        <v>131700</v>
      </c>
      <c r="E39" s="23">
        <f>'3. melléklet'!F43</f>
        <v>5840100</v>
      </c>
      <c r="F39" s="23">
        <f>'3. melléklet'!G43</f>
        <v>5840100</v>
      </c>
      <c r="G39" s="73">
        <f t="shared" si="6"/>
        <v>44.343963553530749</v>
      </c>
      <c r="H39" s="5"/>
    </row>
    <row r="40" spans="1:9" ht="15.75" customHeight="1" x14ac:dyDescent="0.25">
      <c r="A40" s="69">
        <v>34</v>
      </c>
      <c r="B40" s="87" t="s">
        <v>354</v>
      </c>
      <c r="C40" s="83" t="s">
        <v>260</v>
      </c>
      <c r="D40" s="25">
        <f>D32+D35+D38</f>
        <v>149965300</v>
      </c>
      <c r="E40" s="25">
        <f t="shared" ref="E40:F40" si="7">E32+E35+E38</f>
        <v>258714105</v>
      </c>
      <c r="F40" s="25">
        <f t="shared" si="7"/>
        <v>348515642</v>
      </c>
      <c r="G40" s="72">
        <f t="shared" si="6"/>
        <v>2.3239752262690101</v>
      </c>
      <c r="H40" s="5"/>
    </row>
    <row r="41" spans="1:9" ht="15" customHeight="1" x14ac:dyDescent="0.25">
      <c r="A41" s="69">
        <v>35</v>
      </c>
      <c r="B41" s="190" t="s">
        <v>355</v>
      </c>
      <c r="C41" s="191"/>
      <c r="D41" s="25">
        <f>D19+D15+D9+D35+D32+D29+D38</f>
        <v>422469802</v>
      </c>
      <c r="E41" s="25">
        <f>E19+E15+E9+E35+E32+E29+E38</f>
        <v>541414907</v>
      </c>
      <c r="F41" s="25">
        <f>F19+F15+F9+F35+F32+F29+F38</f>
        <v>668498802</v>
      </c>
      <c r="G41" s="76">
        <f t="shared" si="6"/>
        <v>1.5823587835989281</v>
      </c>
      <c r="H41" s="5"/>
    </row>
    <row r="42" spans="1:9" ht="15" customHeight="1" x14ac:dyDescent="0.25">
      <c r="A42" s="69">
        <v>36</v>
      </c>
      <c r="B42" s="85" t="s">
        <v>28</v>
      </c>
      <c r="C42" s="66" t="s">
        <v>356</v>
      </c>
      <c r="D42" s="23">
        <v>0</v>
      </c>
      <c r="E42" s="23">
        <v>0</v>
      </c>
      <c r="F42" s="23">
        <v>0</v>
      </c>
      <c r="G42" s="148"/>
      <c r="H42" s="5"/>
    </row>
    <row r="43" spans="1:9" ht="15" customHeight="1" x14ac:dyDescent="0.25">
      <c r="A43" s="69">
        <v>37</v>
      </c>
      <c r="B43" s="84" t="s">
        <v>43</v>
      </c>
      <c r="C43" s="66" t="s">
        <v>268</v>
      </c>
      <c r="D43" s="23">
        <f>'3. melléklet'!E46+'4. melléklet'!E15</f>
        <v>250626135</v>
      </c>
      <c r="E43" s="23">
        <f>'3. melléklet'!F46+'4. melléklet'!E15</f>
        <v>250626135</v>
      </c>
      <c r="F43" s="23">
        <f>'3. melléklet'!G46+'4. melléklet'!F15</f>
        <v>250626135</v>
      </c>
      <c r="G43" s="73">
        <f>F43/D43</f>
        <v>1</v>
      </c>
      <c r="H43" s="5"/>
    </row>
    <row r="44" spans="1:9" ht="15" customHeight="1" x14ac:dyDescent="0.25">
      <c r="A44" s="69">
        <v>38</v>
      </c>
      <c r="B44" s="85" t="s">
        <v>44</v>
      </c>
      <c r="C44" s="66" t="s">
        <v>271</v>
      </c>
      <c r="D44" s="23">
        <v>0</v>
      </c>
      <c r="E44" s="23">
        <f>'3. melléklet'!F47</f>
        <v>0</v>
      </c>
      <c r="F44" s="23">
        <f>'3. melléklet'!G47</f>
        <v>0</v>
      </c>
      <c r="G44" s="148"/>
      <c r="H44" s="5"/>
    </row>
    <row r="45" spans="1:9" ht="15" customHeight="1" x14ac:dyDescent="0.25">
      <c r="A45" s="69">
        <v>39</v>
      </c>
      <c r="B45" s="92" t="s">
        <v>35</v>
      </c>
      <c r="C45" s="83" t="s">
        <v>344</v>
      </c>
      <c r="D45" s="25">
        <f>SUM(D43:D44)</f>
        <v>250626135</v>
      </c>
      <c r="E45" s="25">
        <f>SUM(E43:E44)</f>
        <v>250626135</v>
      </c>
      <c r="F45" s="25">
        <f>SUM(F43:F44)</f>
        <v>250626135</v>
      </c>
      <c r="G45" s="76">
        <f t="shared" ref="G45:G46" si="8">F45/D45</f>
        <v>1</v>
      </c>
      <c r="H45" s="5"/>
    </row>
    <row r="46" spans="1:9" ht="15" customHeight="1" x14ac:dyDescent="0.25">
      <c r="A46" s="135">
        <v>40</v>
      </c>
      <c r="B46" s="192" t="s">
        <v>373</v>
      </c>
      <c r="C46" s="193"/>
      <c r="D46" s="77">
        <f>D45+D41</f>
        <v>673095937</v>
      </c>
      <c r="E46" s="77">
        <f>E45+E41</f>
        <v>792041042</v>
      </c>
      <c r="F46" s="77">
        <f>F45+F41</f>
        <v>919124937</v>
      </c>
      <c r="G46" s="78">
        <f t="shared" si="8"/>
        <v>1.3655184743746269</v>
      </c>
      <c r="H46" s="5"/>
    </row>
    <row r="47" spans="1:9" ht="15" customHeight="1" x14ac:dyDescent="0.25">
      <c r="A47" s="69">
        <v>41</v>
      </c>
      <c r="B47" s="86"/>
      <c r="C47" s="186" t="s">
        <v>10</v>
      </c>
      <c r="D47" s="187"/>
      <c r="E47" s="187"/>
      <c r="F47" s="187"/>
      <c r="G47" s="188"/>
      <c r="H47" s="5"/>
    </row>
    <row r="48" spans="1:9" ht="15" customHeight="1" x14ac:dyDescent="0.25">
      <c r="A48" s="69">
        <v>42</v>
      </c>
      <c r="B48" s="90" t="s">
        <v>4</v>
      </c>
      <c r="C48" s="71" t="s">
        <v>49</v>
      </c>
      <c r="D48" s="22">
        <f>'3. melléklet'!E51+'4. melléklet'!E20</f>
        <v>77060266</v>
      </c>
      <c r="E48" s="22">
        <f>'3. melléklet'!F51+'4. melléklet'!E20</f>
        <v>77360266</v>
      </c>
      <c r="F48" s="22">
        <f>'3. melléklet'!G51+'4. melléklet'!F20</f>
        <v>85626407</v>
      </c>
      <c r="G48" s="72">
        <f t="shared" ref="G48:G50" si="9">F48/D48</f>
        <v>1.1111615809890925</v>
      </c>
      <c r="H48" s="5"/>
      <c r="I48" s="26"/>
    </row>
    <row r="49" spans="1:9" ht="15" customHeight="1" x14ac:dyDescent="0.25">
      <c r="A49" s="69">
        <v>43</v>
      </c>
      <c r="B49" s="85" t="s">
        <v>50</v>
      </c>
      <c r="C49" s="6" t="s">
        <v>117</v>
      </c>
      <c r="D49" s="52">
        <f>SUM(D50:D56)</f>
        <v>62363090</v>
      </c>
      <c r="E49" s="52">
        <f t="shared" ref="E49:F49" si="10">SUM(E50:E56)</f>
        <v>62663090</v>
      </c>
      <c r="F49" s="52">
        <f t="shared" si="10"/>
        <v>70280227</v>
      </c>
      <c r="G49" s="73">
        <f t="shared" si="9"/>
        <v>1.1269522886053274</v>
      </c>
      <c r="H49" s="5"/>
      <c r="I49" s="26"/>
    </row>
    <row r="50" spans="1:9" ht="15" customHeight="1" x14ac:dyDescent="0.25">
      <c r="A50" s="69">
        <v>44</v>
      </c>
      <c r="B50" s="93" t="s">
        <v>357</v>
      </c>
      <c r="C50" s="7" t="s">
        <v>366</v>
      </c>
      <c r="D50" s="58">
        <f>'3. melléklet'!E53+'4. melléklet'!E22</f>
        <v>56332691</v>
      </c>
      <c r="E50" s="58">
        <f>'3. melléklet'!F53+'4. melléklet'!E22</f>
        <v>56359286</v>
      </c>
      <c r="F50" s="58">
        <f>'3. melléklet'!G53+'4. melléklet'!F22</f>
        <v>59032280</v>
      </c>
      <c r="G50" s="75">
        <f t="shared" si="9"/>
        <v>1.0479222446518666</v>
      </c>
      <c r="H50" s="5"/>
      <c r="I50" s="26"/>
    </row>
    <row r="51" spans="1:9" ht="15" customHeight="1" x14ac:dyDescent="0.25">
      <c r="A51" s="69">
        <v>45</v>
      </c>
      <c r="B51" s="93" t="s">
        <v>358</v>
      </c>
      <c r="C51" s="7" t="s">
        <v>367</v>
      </c>
      <c r="D51" s="58">
        <f>'3. melléklet'!E54+'4. melléklet'!E23</f>
        <v>0</v>
      </c>
      <c r="E51" s="58">
        <f>'3. melléklet'!F54+'4. melléklet'!E23</f>
        <v>0</v>
      </c>
      <c r="F51" s="58">
        <f>'3. melléklet'!G54+'4. melléklet'!F23</f>
        <v>4069000</v>
      </c>
      <c r="G51" s="148"/>
      <c r="H51" s="5"/>
      <c r="I51" s="26"/>
    </row>
    <row r="52" spans="1:9" ht="15" customHeight="1" x14ac:dyDescent="0.25">
      <c r="A52" s="69">
        <v>46</v>
      </c>
      <c r="B52" s="93" t="s">
        <v>359</v>
      </c>
      <c r="C52" s="7" t="s">
        <v>463</v>
      </c>
      <c r="D52" s="58">
        <f>'3. melléklet'!E55</f>
        <v>0</v>
      </c>
      <c r="E52" s="58">
        <f>'3. melléklet'!F55</f>
        <v>0</v>
      </c>
      <c r="F52" s="58">
        <f>'3. melléklet'!G55</f>
        <v>0</v>
      </c>
      <c r="G52" s="148"/>
      <c r="H52" s="5"/>
      <c r="I52" s="26"/>
    </row>
    <row r="53" spans="1:9" ht="15" customHeight="1" x14ac:dyDescent="0.25">
      <c r="A53" s="69">
        <v>47</v>
      </c>
      <c r="B53" s="93" t="s">
        <v>360</v>
      </c>
      <c r="C53" s="7" t="s">
        <v>371</v>
      </c>
      <c r="D53" s="58">
        <f>'4. melléklet'!E24</f>
        <v>1872675</v>
      </c>
      <c r="E53" s="58">
        <f>'4. melléklet'!E24</f>
        <v>1872675</v>
      </c>
      <c r="F53" s="58">
        <f>'4. melléklet'!F24</f>
        <v>1872675</v>
      </c>
      <c r="G53" s="75">
        <f t="shared" ref="G53:G75" si="11">F53/D53</f>
        <v>1</v>
      </c>
      <c r="H53" s="5"/>
      <c r="I53" s="26"/>
    </row>
    <row r="54" spans="1:9" ht="15" customHeight="1" x14ac:dyDescent="0.25">
      <c r="A54" s="69">
        <v>48</v>
      </c>
      <c r="B54" s="93" t="s">
        <v>361</v>
      </c>
      <c r="C54" s="7" t="s">
        <v>368</v>
      </c>
      <c r="D54" s="58">
        <f>'3. melléklet'!E56+'4. melléklet'!E25</f>
        <v>2868557</v>
      </c>
      <c r="E54" s="58">
        <f>'3. melléklet'!F56+'4. melléklet'!E25</f>
        <v>2868557</v>
      </c>
      <c r="F54" s="58">
        <f>'3. melléklet'!G56+'4. melléklet'!F25</f>
        <v>3110970</v>
      </c>
      <c r="G54" s="75">
        <f t="shared" si="11"/>
        <v>1.0845069489642354</v>
      </c>
      <c r="H54" s="5"/>
      <c r="I54" s="26"/>
    </row>
    <row r="55" spans="1:9" ht="15" customHeight="1" x14ac:dyDescent="0.25">
      <c r="A55" s="69">
        <v>49</v>
      </c>
      <c r="B55" s="93" t="s">
        <v>362</v>
      </c>
      <c r="C55" s="7" t="s">
        <v>369</v>
      </c>
      <c r="D55" s="58">
        <f>'3. melléklet'!E57+'4. melléklet'!E26</f>
        <v>601540</v>
      </c>
      <c r="E55" s="58">
        <f>'3. melléklet'!F57+'4. melléklet'!E26</f>
        <v>601540</v>
      </c>
      <c r="F55" s="58">
        <f>'3. melléklet'!G57+'4. melléklet'!F26</f>
        <v>601540</v>
      </c>
      <c r="G55" s="75">
        <f t="shared" si="11"/>
        <v>1</v>
      </c>
      <c r="H55" s="5"/>
      <c r="I55" s="26"/>
    </row>
    <row r="56" spans="1:9" ht="15" customHeight="1" x14ac:dyDescent="0.25">
      <c r="A56" s="69">
        <v>50</v>
      </c>
      <c r="B56" s="93" t="s">
        <v>462</v>
      </c>
      <c r="C56" s="7" t="s">
        <v>370</v>
      </c>
      <c r="D56" s="58">
        <f>'3. melléklet'!E58</f>
        <v>687627</v>
      </c>
      <c r="E56" s="58">
        <f>'3. melléklet'!F58</f>
        <v>961032</v>
      </c>
      <c r="F56" s="58">
        <f>'3. melléklet'!G58+'4. melléklet'!F27</f>
        <v>1593762</v>
      </c>
      <c r="G56" s="75">
        <f t="shared" si="11"/>
        <v>2.317771117189988</v>
      </c>
      <c r="H56" s="5"/>
      <c r="I56" s="26"/>
    </row>
    <row r="57" spans="1:9" ht="15" customHeight="1" x14ac:dyDescent="0.25">
      <c r="A57" s="69">
        <v>51</v>
      </c>
      <c r="B57" s="85" t="s">
        <v>51</v>
      </c>
      <c r="C57" s="6" t="s">
        <v>53</v>
      </c>
      <c r="D57" s="52">
        <f>SUM(D58:D60)</f>
        <v>14697176</v>
      </c>
      <c r="E57" s="52">
        <f t="shared" ref="E57:F57" si="12">SUM(E58:E60)</f>
        <v>14697176</v>
      </c>
      <c r="F57" s="52">
        <f t="shared" si="12"/>
        <v>15346180</v>
      </c>
      <c r="G57" s="73">
        <f t="shared" si="11"/>
        <v>1.0441584151948646</v>
      </c>
      <c r="H57" s="5"/>
      <c r="I57" s="26"/>
    </row>
    <row r="58" spans="1:9" ht="15" customHeight="1" x14ac:dyDescent="0.25">
      <c r="A58" s="69">
        <v>52</v>
      </c>
      <c r="B58" s="93" t="s">
        <v>363</v>
      </c>
      <c r="C58" s="7" t="s">
        <v>140</v>
      </c>
      <c r="D58" s="58">
        <f>'3. melléklet'!E60</f>
        <v>11853772</v>
      </c>
      <c r="E58" s="58">
        <f>'3. melléklet'!F60</f>
        <v>11853772</v>
      </c>
      <c r="F58" s="58">
        <f>'3. melléklet'!G60</f>
        <v>12601272</v>
      </c>
      <c r="G58" s="75">
        <f t="shared" si="11"/>
        <v>1.0630600959762007</v>
      </c>
      <c r="H58" s="5"/>
      <c r="I58" s="26"/>
    </row>
    <row r="59" spans="1:9" ht="15" customHeight="1" x14ac:dyDescent="0.25">
      <c r="A59" s="69">
        <v>53</v>
      </c>
      <c r="B59" s="93" t="s">
        <v>364</v>
      </c>
      <c r="C59" s="7" t="s">
        <v>141</v>
      </c>
      <c r="D59" s="58">
        <f>'3. melléklet'!E61+'4. melléklet'!E29</f>
        <v>2042404</v>
      </c>
      <c r="E59" s="58">
        <f>'3. melléklet'!F61+'4. melléklet'!E29</f>
        <v>2042404</v>
      </c>
      <c r="F59" s="58">
        <f>'3. melléklet'!G61+'4. melléklet'!F29</f>
        <v>1943908</v>
      </c>
      <c r="G59" s="75">
        <f t="shared" si="11"/>
        <v>0.95177447752746269</v>
      </c>
      <c r="H59" s="5"/>
      <c r="I59" s="26"/>
    </row>
    <row r="60" spans="1:9" ht="15" customHeight="1" x14ac:dyDescent="0.25">
      <c r="A60" s="69">
        <v>54</v>
      </c>
      <c r="B60" s="93" t="s">
        <v>365</v>
      </c>
      <c r="C60" s="7" t="s">
        <v>142</v>
      </c>
      <c r="D60" s="58">
        <f>'3. melléklet'!E62+'4. melléklet'!E30</f>
        <v>801000</v>
      </c>
      <c r="E60" s="58">
        <f>'3. melléklet'!F62+'4. melléklet'!E30</f>
        <v>801000</v>
      </c>
      <c r="F60" s="58">
        <f>'3. melléklet'!G62+'4. melléklet'!F30</f>
        <v>801000</v>
      </c>
      <c r="G60" s="75">
        <f t="shared" si="11"/>
        <v>1</v>
      </c>
      <c r="H60" s="5"/>
      <c r="I60" s="26"/>
    </row>
    <row r="61" spans="1:9" ht="15" customHeight="1" x14ac:dyDescent="0.25">
      <c r="A61" s="69">
        <v>55</v>
      </c>
      <c r="B61" s="90" t="s">
        <v>5</v>
      </c>
      <c r="C61" s="71" t="s">
        <v>99</v>
      </c>
      <c r="D61" s="22">
        <f>'3. melléklet'!E63+'4. melléklet'!E31</f>
        <v>10321712</v>
      </c>
      <c r="E61" s="22">
        <f>'3. melléklet'!F63+'4. melléklet'!E31</f>
        <v>10341212</v>
      </c>
      <c r="F61" s="22">
        <f>'3. melléklet'!G63+'4. melléklet'!F31</f>
        <v>10840538</v>
      </c>
      <c r="G61" s="72">
        <f t="shared" si="11"/>
        <v>1.0502654985917066</v>
      </c>
      <c r="H61" s="5"/>
      <c r="I61" s="26"/>
    </row>
    <row r="62" spans="1:9" ht="15" customHeight="1" x14ac:dyDescent="0.25">
      <c r="A62" s="69">
        <v>56</v>
      </c>
      <c r="B62" s="90" t="s">
        <v>17</v>
      </c>
      <c r="C62" s="71" t="s">
        <v>55</v>
      </c>
      <c r="D62" s="22">
        <f>'3. melléklet'!E64+'4. melléklet'!E32</f>
        <v>143094615</v>
      </c>
      <c r="E62" s="22">
        <f>'3. melléklet'!F64+'4. melléklet'!E32</f>
        <v>147164615</v>
      </c>
      <c r="F62" s="22">
        <f>'3. melléklet'!G64+'4. melléklet'!F32</f>
        <v>168069690</v>
      </c>
      <c r="G62" s="72">
        <f t="shared" si="11"/>
        <v>1.1745353939419734</v>
      </c>
      <c r="H62" s="5"/>
      <c r="I62" s="26"/>
    </row>
    <row r="63" spans="1:9" ht="15" customHeight="1" x14ac:dyDescent="0.25">
      <c r="A63" s="69">
        <v>57</v>
      </c>
      <c r="B63" s="85" t="s">
        <v>54</v>
      </c>
      <c r="C63" s="6" t="s">
        <v>127</v>
      </c>
      <c r="D63" s="52">
        <f>'3. melléklet'!E65+'4. melléklet'!E33</f>
        <v>13919500</v>
      </c>
      <c r="E63" s="52">
        <f>'3. melléklet'!F65+'4. melléklet'!E33</f>
        <v>13919500</v>
      </c>
      <c r="F63" s="52">
        <f>'3. melléklet'!G65+'4. melléklet'!F33</f>
        <v>13953500</v>
      </c>
      <c r="G63" s="73">
        <f t="shared" si="11"/>
        <v>1.0024426164732929</v>
      </c>
      <c r="H63" s="5"/>
      <c r="I63" s="26"/>
    </row>
    <row r="64" spans="1:9" ht="15" customHeight="1" x14ac:dyDescent="0.25">
      <c r="A64" s="69">
        <v>58</v>
      </c>
      <c r="B64" s="85" t="s">
        <v>56</v>
      </c>
      <c r="C64" s="6" t="s">
        <v>535</v>
      </c>
      <c r="D64" s="52">
        <f>'3. melléklet'!E66+'4. melléklet'!E34</f>
        <v>4639000</v>
      </c>
      <c r="E64" s="52">
        <f>'3. melléklet'!F66+'4. melléklet'!E34</f>
        <v>4639000</v>
      </c>
      <c r="F64" s="52">
        <f>'3. melléklet'!G66+'4. melléklet'!F34</f>
        <v>4639000</v>
      </c>
      <c r="G64" s="73">
        <f t="shared" si="11"/>
        <v>1</v>
      </c>
      <c r="H64" s="5"/>
      <c r="I64" s="26"/>
    </row>
    <row r="65" spans="1:9" ht="15" customHeight="1" x14ac:dyDescent="0.25">
      <c r="A65" s="69">
        <v>59</v>
      </c>
      <c r="B65" s="85" t="s">
        <v>128</v>
      </c>
      <c r="C65" s="6" t="s">
        <v>129</v>
      </c>
      <c r="D65" s="52">
        <f>'3. melléklet'!E67+'4. melléklet'!E35</f>
        <v>98735630</v>
      </c>
      <c r="E65" s="52">
        <f>'3. melléklet'!F67+'4. melléklet'!E35</f>
        <v>98835630</v>
      </c>
      <c r="F65" s="52">
        <f>'3. melléklet'!G67+'4. melléklet'!F35</f>
        <v>110586630</v>
      </c>
      <c r="G65" s="73">
        <f t="shared" si="11"/>
        <v>1.1200275928760468</v>
      </c>
      <c r="H65" s="5"/>
      <c r="I65" s="26"/>
    </row>
    <row r="66" spans="1:9" ht="15" customHeight="1" x14ac:dyDescent="0.25">
      <c r="A66" s="69">
        <v>60</v>
      </c>
      <c r="B66" s="85" t="s">
        <v>130</v>
      </c>
      <c r="C66" s="6" t="s">
        <v>131</v>
      </c>
      <c r="D66" s="52">
        <f>'3. melléklet'!E68+'4. melléklet'!E36</f>
        <v>300000</v>
      </c>
      <c r="E66" s="52">
        <f>'3. melléklet'!F68+'4. melléklet'!E36</f>
        <v>300000</v>
      </c>
      <c r="F66" s="52">
        <f>'3. melléklet'!G68+'4. melléklet'!F36</f>
        <v>410000</v>
      </c>
      <c r="G66" s="73">
        <f t="shared" si="11"/>
        <v>1.3666666666666667</v>
      </c>
      <c r="H66" s="5"/>
      <c r="I66" s="26"/>
    </row>
    <row r="67" spans="1:9" ht="15" customHeight="1" x14ac:dyDescent="0.25">
      <c r="A67" s="69">
        <v>61</v>
      </c>
      <c r="B67" s="85" t="s">
        <v>136</v>
      </c>
      <c r="C67" s="6" t="s">
        <v>137</v>
      </c>
      <c r="D67" s="52">
        <f>'3. melléklet'!E69+'4. melléklet'!E37</f>
        <v>25500485</v>
      </c>
      <c r="E67" s="52">
        <f>'3. melléklet'!F69+'4. melléklet'!E37</f>
        <v>29470485</v>
      </c>
      <c r="F67" s="52">
        <f>'3. melléklet'!G69+'4. melléklet'!F37</f>
        <v>38480560</v>
      </c>
      <c r="G67" s="73">
        <f t="shared" si="11"/>
        <v>1.5090128677944752</v>
      </c>
      <c r="H67" s="5"/>
      <c r="I67" s="26"/>
    </row>
    <row r="68" spans="1:9" ht="15" customHeight="1" x14ac:dyDescent="0.25">
      <c r="A68" s="69">
        <v>62</v>
      </c>
      <c r="B68" s="90" t="s">
        <v>18</v>
      </c>
      <c r="C68" s="71" t="s">
        <v>311</v>
      </c>
      <c r="D68" s="22">
        <f>'3. melléklet'!E74</f>
        <v>3000000</v>
      </c>
      <c r="E68" s="22">
        <f>'3. melléklet'!F74</f>
        <v>3000000</v>
      </c>
      <c r="F68" s="22">
        <f>'3. melléklet'!G74</f>
        <v>3000000</v>
      </c>
      <c r="G68" s="72">
        <f t="shared" si="11"/>
        <v>1</v>
      </c>
      <c r="H68" s="5"/>
      <c r="I68" s="26"/>
    </row>
    <row r="69" spans="1:9" ht="15" customHeight="1" x14ac:dyDescent="0.25">
      <c r="A69" s="69">
        <v>63</v>
      </c>
      <c r="B69" s="90" t="s">
        <v>19</v>
      </c>
      <c r="C69" s="71" t="s">
        <v>147</v>
      </c>
      <c r="D69" s="22">
        <f>SUM(D70:D72)</f>
        <v>34992555</v>
      </c>
      <c r="E69" s="22">
        <f t="shared" ref="E69:F69" si="13">SUM(E70:E72)</f>
        <v>44869355</v>
      </c>
      <c r="F69" s="22">
        <f t="shared" si="13"/>
        <v>46334355</v>
      </c>
      <c r="G69" s="72">
        <f t="shared" si="11"/>
        <v>1.3241203736051854</v>
      </c>
      <c r="H69" s="5"/>
      <c r="I69" s="26"/>
    </row>
    <row r="70" spans="1:9" ht="15" customHeight="1" x14ac:dyDescent="0.25">
      <c r="A70" s="69">
        <v>64</v>
      </c>
      <c r="B70" s="85" t="s">
        <v>112</v>
      </c>
      <c r="C70" s="47" t="s">
        <v>264</v>
      </c>
      <c r="D70" s="52">
        <f>'3. melléklet'!E76</f>
        <v>2787780</v>
      </c>
      <c r="E70" s="52">
        <f>'3. melléklet'!F76</f>
        <v>2787780</v>
      </c>
      <c r="F70" s="52">
        <f>'3. melléklet'!G76</f>
        <v>2252780</v>
      </c>
      <c r="G70" s="73">
        <f t="shared" si="11"/>
        <v>0.80809102583417625</v>
      </c>
      <c r="H70" s="5"/>
      <c r="I70" s="26"/>
    </row>
    <row r="71" spans="1:9" ht="24" x14ac:dyDescent="0.25">
      <c r="A71" s="69">
        <v>65</v>
      </c>
      <c r="B71" s="85" t="s">
        <v>113</v>
      </c>
      <c r="C71" s="66" t="s">
        <v>304</v>
      </c>
      <c r="D71" s="52">
        <f>'3. melléklet'!E77</f>
        <v>26304775</v>
      </c>
      <c r="E71" s="52">
        <f>'3. melléklet'!F77</f>
        <v>26304775</v>
      </c>
      <c r="F71" s="52">
        <f>'3. melléklet'!G77</f>
        <v>28304775</v>
      </c>
      <c r="G71" s="73">
        <f t="shared" si="11"/>
        <v>1.0760318231195667</v>
      </c>
      <c r="H71" s="5"/>
      <c r="I71" s="26"/>
    </row>
    <row r="72" spans="1:9" ht="24" x14ac:dyDescent="0.25">
      <c r="A72" s="69">
        <v>66</v>
      </c>
      <c r="B72" s="85" t="s">
        <v>153</v>
      </c>
      <c r="C72" s="66" t="s">
        <v>305</v>
      </c>
      <c r="D72" s="52">
        <f>'3. melléklet'!E78</f>
        <v>5900000</v>
      </c>
      <c r="E72" s="52">
        <f>'3. melléklet'!F78</f>
        <v>15776800</v>
      </c>
      <c r="F72" s="52">
        <f>'3. melléklet'!G78</f>
        <v>15776800</v>
      </c>
      <c r="G72" s="73">
        <f t="shared" si="11"/>
        <v>2.6740338983050846</v>
      </c>
      <c r="H72" s="5"/>
      <c r="I72" s="26"/>
    </row>
    <row r="73" spans="1:9" ht="15" customHeight="1" x14ac:dyDescent="0.25">
      <c r="A73" s="69">
        <v>67</v>
      </c>
      <c r="B73" s="89" t="s">
        <v>33</v>
      </c>
      <c r="C73" s="46" t="s">
        <v>406</v>
      </c>
      <c r="D73" s="59">
        <f>D48+D61+D62+D68+D69</f>
        <v>268469148</v>
      </c>
      <c r="E73" s="59">
        <f>E48+E61+E62+E68+E69</f>
        <v>282735448</v>
      </c>
      <c r="F73" s="59">
        <f>F48+F61+F62+F68+F69</f>
        <v>313870990</v>
      </c>
      <c r="G73" s="76">
        <f t="shared" si="11"/>
        <v>1.1691138156403729</v>
      </c>
      <c r="H73" s="5"/>
      <c r="I73" s="26"/>
    </row>
    <row r="74" spans="1:9" ht="15" customHeight="1" x14ac:dyDescent="0.25">
      <c r="A74" s="69">
        <v>68</v>
      </c>
      <c r="B74" s="84" t="s">
        <v>20</v>
      </c>
      <c r="C74" s="47" t="s">
        <v>100</v>
      </c>
      <c r="D74" s="23">
        <f>'3. melléklet'!E81</f>
        <v>208549108</v>
      </c>
      <c r="E74" s="23">
        <f>'3. melléklet'!F81</f>
        <v>214257508</v>
      </c>
      <c r="F74" s="23">
        <f>'3. melléklet'!G81</f>
        <v>228922307</v>
      </c>
      <c r="G74" s="73">
        <f t="shared" si="11"/>
        <v>1.0976901756875412</v>
      </c>
      <c r="H74" s="5"/>
      <c r="I74" s="26"/>
    </row>
    <row r="75" spans="1:9" ht="15" customHeight="1" x14ac:dyDescent="0.25">
      <c r="A75" s="69">
        <v>69</v>
      </c>
      <c r="B75" s="84" t="s">
        <v>21</v>
      </c>
      <c r="C75" s="47" t="s">
        <v>167</v>
      </c>
      <c r="D75" s="23">
        <f>'3. melléklet'!E87</f>
        <v>72635300</v>
      </c>
      <c r="E75" s="23">
        <f>'3. melléklet'!F87</f>
        <v>72635300</v>
      </c>
      <c r="F75" s="23">
        <f>'3. melléklet'!G87</f>
        <v>96280900</v>
      </c>
      <c r="G75" s="73">
        <f t="shared" si="11"/>
        <v>1.3255386843587071</v>
      </c>
      <c r="H75" s="5"/>
      <c r="I75" s="26"/>
    </row>
    <row r="76" spans="1:9" ht="15" customHeight="1" x14ac:dyDescent="0.25">
      <c r="A76" s="69">
        <v>70</v>
      </c>
      <c r="B76" s="84" t="s">
        <v>28</v>
      </c>
      <c r="C76" s="47" t="s">
        <v>61</v>
      </c>
      <c r="D76" s="23">
        <f>'3. melléklet'!E90</f>
        <v>0</v>
      </c>
      <c r="E76" s="23">
        <f>'3. melléklet'!F90</f>
        <v>0</v>
      </c>
      <c r="F76" s="23">
        <f>'3. melléklet'!G90</f>
        <v>0</v>
      </c>
      <c r="G76" s="148"/>
      <c r="H76" s="5"/>
    </row>
    <row r="77" spans="1:9" ht="15" customHeight="1" x14ac:dyDescent="0.25">
      <c r="A77" s="69">
        <v>71</v>
      </c>
      <c r="B77" s="92" t="s">
        <v>34</v>
      </c>
      <c r="C77" s="46" t="s">
        <v>12</v>
      </c>
      <c r="D77" s="25">
        <f>'3. melléklet'!E81+'3. melléklet'!E87+'3. melléklet'!E90</f>
        <v>281184408</v>
      </c>
      <c r="E77" s="25">
        <f>'3. melléklet'!F81+'3. melléklet'!F87+'3. melléklet'!F90</f>
        <v>286892808</v>
      </c>
      <c r="F77" s="25">
        <f>'3. melléklet'!G81+'3. melléklet'!G87+'3. melléklet'!G90</f>
        <v>325203207</v>
      </c>
      <c r="G77" s="76">
        <f t="shared" ref="G77:G79" si="14">F77/D77</f>
        <v>1.1565477947838416</v>
      </c>
      <c r="H77" s="5"/>
    </row>
    <row r="78" spans="1:9" ht="15" customHeight="1" x14ac:dyDescent="0.25">
      <c r="A78" s="69">
        <v>72</v>
      </c>
      <c r="B78" s="92" t="s">
        <v>35</v>
      </c>
      <c r="C78" s="46" t="s">
        <v>13</v>
      </c>
      <c r="D78" s="59">
        <f>'3. melléklet'!E79</f>
        <v>121539672</v>
      </c>
      <c r="E78" s="59">
        <f>'3. melléklet'!F79</f>
        <v>220510077</v>
      </c>
      <c r="F78" s="59">
        <f>'3. melléklet'!G79</f>
        <v>278148031</v>
      </c>
      <c r="G78" s="76">
        <f t="shared" si="14"/>
        <v>2.2885369560648479</v>
      </c>
      <c r="H78" s="5"/>
    </row>
    <row r="79" spans="1:9" ht="15" customHeight="1" x14ac:dyDescent="0.25">
      <c r="A79" s="69">
        <v>73</v>
      </c>
      <c r="B79" s="182" t="s">
        <v>372</v>
      </c>
      <c r="C79" s="183"/>
      <c r="D79" s="59">
        <f>D73+D77+D78</f>
        <v>671193228</v>
      </c>
      <c r="E79" s="59">
        <f>E73+E77+E78</f>
        <v>790138333</v>
      </c>
      <c r="F79" s="59">
        <f>F73+F77+F78</f>
        <v>917222228</v>
      </c>
      <c r="G79" s="76">
        <f t="shared" si="14"/>
        <v>1.3665546518297111</v>
      </c>
      <c r="H79" s="5"/>
    </row>
    <row r="80" spans="1:9" ht="15" customHeight="1" x14ac:dyDescent="0.25">
      <c r="A80" s="69">
        <v>74</v>
      </c>
      <c r="B80" s="69" t="s">
        <v>43</v>
      </c>
      <c r="C80" s="97" t="s">
        <v>375</v>
      </c>
      <c r="D80" s="52">
        <v>0</v>
      </c>
      <c r="E80" s="52">
        <v>0</v>
      </c>
      <c r="F80" s="52">
        <v>0</v>
      </c>
      <c r="G80" s="148"/>
      <c r="H80" s="5"/>
    </row>
    <row r="81" spans="1:8" ht="15" customHeight="1" x14ac:dyDescent="0.25">
      <c r="A81" s="69">
        <v>75</v>
      </c>
      <c r="B81" s="69" t="s">
        <v>44</v>
      </c>
      <c r="C81" s="47" t="s">
        <v>282</v>
      </c>
      <c r="D81" s="52">
        <f>'3. melléklet'!E94</f>
        <v>1902709</v>
      </c>
      <c r="E81" s="52">
        <f>'3. melléklet'!F94</f>
        <v>1902709</v>
      </c>
      <c r="F81" s="52">
        <f>'3. melléklet'!G94</f>
        <v>1902709</v>
      </c>
      <c r="G81" s="73">
        <f t="shared" ref="G81:G83" si="15">F81/D81</f>
        <v>1</v>
      </c>
      <c r="H81" s="5"/>
    </row>
    <row r="82" spans="1:8" ht="15" customHeight="1" x14ac:dyDescent="0.25">
      <c r="A82" s="69">
        <v>76</v>
      </c>
      <c r="B82" s="92" t="s">
        <v>36</v>
      </c>
      <c r="C82" s="96" t="s">
        <v>15</v>
      </c>
      <c r="D82" s="59">
        <f>SUM(D80:D81)</f>
        <v>1902709</v>
      </c>
      <c r="E82" s="59">
        <f>SUM(E80:E81)</f>
        <v>1902709</v>
      </c>
      <c r="F82" s="59">
        <f>SUM(F80:F81)</f>
        <v>1902709</v>
      </c>
      <c r="G82" s="76">
        <f t="shared" si="15"/>
        <v>1</v>
      </c>
      <c r="H82" s="5"/>
    </row>
    <row r="83" spans="1:8" s="9" customFormat="1" ht="15" customHeight="1" x14ac:dyDescent="0.25">
      <c r="A83" s="69">
        <v>77</v>
      </c>
      <c r="B83" s="184" t="s">
        <v>374</v>
      </c>
      <c r="C83" s="185"/>
      <c r="D83" s="79">
        <f>D79+D82</f>
        <v>673095937</v>
      </c>
      <c r="E83" s="79">
        <f>E79+E82</f>
        <v>792041042</v>
      </c>
      <c r="F83" s="79">
        <f>F79+F82</f>
        <v>919124937</v>
      </c>
      <c r="G83" s="78">
        <f t="shared" si="15"/>
        <v>1.3655184743746269</v>
      </c>
      <c r="H83" s="8"/>
    </row>
  </sheetData>
  <sheetProtection selectLockedCells="1" selectUnlockedCells="1"/>
  <mergeCells count="7">
    <mergeCell ref="B79:C79"/>
    <mergeCell ref="B83:C83"/>
    <mergeCell ref="C47:G47"/>
    <mergeCell ref="A4:G4"/>
    <mergeCell ref="B8:G8"/>
    <mergeCell ref="B41:C41"/>
    <mergeCell ref="B46:C46"/>
  </mergeCells>
  <phoneticPr fontId="15" type="noConversion"/>
  <pageMargins left="0.23622047244094491" right="0.23622047244094491" top="0.74803149606299213" bottom="0.74803149606299213" header="0.31496062992125984" footer="0.31496062992125984"/>
  <pageSetup paperSize="9" scale="98" firstPageNumber="0" orientation="portrait" r:id="rId1"/>
  <headerFooter alignWithMargins="0"/>
  <rowBreaks count="1" manualBreakCount="1">
    <brk id="46" max="7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zoomScaleNormal="100" workbookViewId="0"/>
  </sheetViews>
  <sheetFormatPr defaultRowHeight="13.2" x14ac:dyDescent="0.25"/>
  <cols>
    <col min="1" max="1" width="5.6640625" style="1" customWidth="1"/>
    <col min="2" max="2" width="32.88671875" customWidth="1"/>
    <col min="3" max="4" width="10.44140625" customWidth="1"/>
    <col min="5" max="6" width="10.44140625" style="1" customWidth="1"/>
    <col min="7" max="7" width="10.44140625" customWidth="1"/>
  </cols>
  <sheetData>
    <row r="1" spans="1:7" ht="15" customHeight="1" x14ac:dyDescent="0.25">
      <c r="E1"/>
      <c r="F1"/>
      <c r="G1" s="2" t="s">
        <v>277</v>
      </c>
    </row>
    <row r="2" spans="1:7" ht="15" customHeight="1" x14ac:dyDescent="0.25">
      <c r="E2"/>
      <c r="F2"/>
      <c r="G2" s="2" t="str">
        <f>'1. melléklet'!G2</f>
        <v>az  …./2022. (XI.) önkormányzati rendelethez</v>
      </c>
    </row>
    <row r="3" spans="1:7" ht="15" customHeight="1" x14ac:dyDescent="0.25">
      <c r="E3"/>
      <c r="F3" s="3"/>
      <c r="G3" s="1"/>
    </row>
    <row r="4" spans="1:7" ht="16.2" customHeight="1" x14ac:dyDescent="0.25">
      <c r="A4" s="201" t="s">
        <v>516</v>
      </c>
      <c r="B4" s="201"/>
      <c r="C4" s="201"/>
      <c r="D4" s="201"/>
      <c r="E4" s="201"/>
      <c r="F4" s="201"/>
      <c r="G4" s="201"/>
    </row>
    <row r="5" spans="1:7" ht="15" customHeight="1" x14ac:dyDescent="0.25">
      <c r="B5" s="1"/>
      <c r="C5" s="1"/>
      <c r="D5" s="1"/>
      <c r="F5"/>
    </row>
    <row r="6" spans="1:7" ht="24.75" customHeight="1" x14ac:dyDescent="0.25">
      <c r="A6" s="69"/>
      <c r="B6" s="69" t="s">
        <v>33</v>
      </c>
      <c r="C6" s="69" t="s">
        <v>34</v>
      </c>
      <c r="D6" s="69" t="s">
        <v>35</v>
      </c>
      <c r="E6" s="69" t="s">
        <v>36</v>
      </c>
      <c r="F6" s="175" t="s">
        <v>37</v>
      </c>
      <c r="G6" s="178" t="s">
        <v>38</v>
      </c>
    </row>
    <row r="7" spans="1:7" ht="36" x14ac:dyDescent="0.25">
      <c r="A7" s="124">
        <v>1</v>
      </c>
      <c r="B7" s="130" t="s">
        <v>60</v>
      </c>
      <c r="C7" s="68" t="s">
        <v>522</v>
      </c>
      <c r="D7" s="130" t="s">
        <v>517</v>
      </c>
      <c r="E7" s="68" t="s">
        <v>343</v>
      </c>
      <c r="F7" s="68" t="s">
        <v>555</v>
      </c>
      <c r="G7" s="68" t="s">
        <v>565</v>
      </c>
    </row>
    <row r="8" spans="1:7" ht="24" x14ac:dyDescent="0.25">
      <c r="A8" s="91" t="s">
        <v>410</v>
      </c>
      <c r="B8" s="74" t="s">
        <v>107</v>
      </c>
      <c r="C8" s="67">
        <v>0</v>
      </c>
      <c r="D8" s="74">
        <v>0</v>
      </c>
      <c r="E8" s="67">
        <v>0</v>
      </c>
      <c r="F8" s="67">
        <v>0</v>
      </c>
      <c r="G8" s="67">
        <v>0</v>
      </c>
    </row>
    <row r="9" spans="1:7" ht="24" x14ac:dyDescent="0.25">
      <c r="A9" s="124">
        <v>3</v>
      </c>
      <c r="B9" s="57" t="s">
        <v>423</v>
      </c>
      <c r="C9" s="23">
        <f>SUM(C10:C13)</f>
        <v>18034580</v>
      </c>
      <c r="D9" s="23">
        <f>SUM(D10:D13)</f>
        <v>901150</v>
      </c>
      <c r="E9" s="23">
        <f>SUM(E10:E13)</f>
        <v>18935730</v>
      </c>
      <c r="F9" s="23">
        <v>18935730</v>
      </c>
      <c r="G9" s="23">
        <v>18935730</v>
      </c>
    </row>
    <row r="10" spans="1:7" ht="24" x14ac:dyDescent="0.25">
      <c r="A10" s="84" t="s">
        <v>411</v>
      </c>
      <c r="B10" s="82" t="s">
        <v>518</v>
      </c>
      <c r="C10" s="58">
        <v>3313800</v>
      </c>
      <c r="D10" s="169">
        <v>105200</v>
      </c>
      <c r="E10" s="58">
        <f>SUM(C10:D10)</f>
        <v>3419000</v>
      </c>
      <c r="F10" s="58">
        <v>3419000</v>
      </c>
      <c r="G10" s="58">
        <v>3419000</v>
      </c>
    </row>
    <row r="11" spans="1:7" ht="15" customHeight="1" x14ac:dyDescent="0.25">
      <c r="A11" s="124">
        <v>5</v>
      </c>
      <c r="B11" s="82" t="s">
        <v>108</v>
      </c>
      <c r="C11" s="58">
        <v>9952000</v>
      </c>
      <c r="D11" s="169">
        <v>466500</v>
      </c>
      <c r="E11" s="58">
        <f t="shared" ref="E11:E15" si="0">SUM(C11:D11)</f>
        <v>10418500</v>
      </c>
      <c r="F11" s="58">
        <v>10418500</v>
      </c>
      <c r="G11" s="58">
        <v>10418500</v>
      </c>
    </row>
    <row r="12" spans="1:7" ht="24" x14ac:dyDescent="0.25">
      <c r="A12" s="84" t="s">
        <v>412</v>
      </c>
      <c r="B12" s="82" t="s">
        <v>536</v>
      </c>
      <c r="C12" s="58">
        <v>668265</v>
      </c>
      <c r="D12" s="169">
        <v>154960</v>
      </c>
      <c r="E12" s="58">
        <f t="shared" si="0"/>
        <v>823225</v>
      </c>
      <c r="F12" s="58">
        <v>823225</v>
      </c>
      <c r="G12" s="58">
        <v>823225</v>
      </c>
    </row>
    <row r="13" spans="1:7" ht="15" customHeight="1" x14ac:dyDescent="0.25">
      <c r="A13" s="124">
        <v>7</v>
      </c>
      <c r="B13" s="82" t="s">
        <v>109</v>
      </c>
      <c r="C13" s="58">
        <v>4100515</v>
      </c>
      <c r="D13" s="169">
        <v>174490</v>
      </c>
      <c r="E13" s="58">
        <f t="shared" si="0"/>
        <v>4275005</v>
      </c>
      <c r="F13" s="58">
        <v>4275005</v>
      </c>
      <c r="G13" s="58">
        <v>4275005</v>
      </c>
    </row>
    <row r="14" spans="1:7" ht="24" x14ac:dyDescent="0.25">
      <c r="A14" s="84" t="s">
        <v>413</v>
      </c>
      <c r="B14" s="66" t="s">
        <v>110</v>
      </c>
      <c r="C14" s="23">
        <v>6000000</v>
      </c>
      <c r="D14" s="111">
        <v>600000</v>
      </c>
      <c r="E14" s="58">
        <f t="shared" si="0"/>
        <v>6600000</v>
      </c>
      <c r="F14" s="58">
        <v>6600000</v>
      </c>
      <c r="G14" s="58">
        <v>6600000</v>
      </c>
    </row>
    <row r="15" spans="1:7" ht="24" x14ac:dyDescent="0.25">
      <c r="A15" s="124">
        <v>9</v>
      </c>
      <c r="B15" s="66" t="s">
        <v>114</v>
      </c>
      <c r="C15" s="23">
        <v>142800</v>
      </c>
      <c r="D15" s="111">
        <v>8400</v>
      </c>
      <c r="E15" s="58">
        <f t="shared" si="0"/>
        <v>151200</v>
      </c>
      <c r="F15" s="58">
        <v>151200</v>
      </c>
      <c r="G15" s="58">
        <v>151200</v>
      </c>
    </row>
    <row r="16" spans="1:7" ht="24" x14ac:dyDescent="0.25">
      <c r="A16" s="91" t="s">
        <v>414</v>
      </c>
      <c r="B16" s="74" t="s">
        <v>391</v>
      </c>
      <c r="C16" s="22">
        <f>C9+C14+C15</f>
        <v>24177380</v>
      </c>
      <c r="D16" s="22">
        <f>D9+D14+D15</f>
        <v>1509550</v>
      </c>
      <c r="E16" s="22">
        <f>E9+E14+E15</f>
        <v>25686930</v>
      </c>
      <c r="F16" s="22">
        <v>25686930</v>
      </c>
      <c r="G16" s="22">
        <v>25686930</v>
      </c>
    </row>
    <row r="17" spans="1:7" ht="15" customHeight="1" x14ac:dyDescent="0.25">
      <c r="A17" s="124">
        <v>11</v>
      </c>
      <c r="B17" s="66" t="s">
        <v>424</v>
      </c>
      <c r="C17" s="23">
        <v>2090000</v>
      </c>
      <c r="D17" s="111">
        <v>380000</v>
      </c>
      <c r="E17" s="23">
        <f>SUM(C17:D17)</f>
        <v>2470000</v>
      </c>
      <c r="F17" s="23">
        <v>2470000</v>
      </c>
      <c r="G17" s="23">
        <v>2030000</v>
      </c>
    </row>
    <row r="18" spans="1:7" ht="24" x14ac:dyDescent="0.25">
      <c r="A18" s="84" t="s">
        <v>415</v>
      </c>
      <c r="B18" s="57" t="s">
        <v>425</v>
      </c>
      <c r="C18" s="23">
        <v>10209150</v>
      </c>
      <c r="D18" s="167">
        <v>842940</v>
      </c>
      <c r="E18" s="23">
        <f t="shared" ref="E18:E20" si="1">SUM(C18:D18)</f>
        <v>11052090</v>
      </c>
      <c r="F18" s="23">
        <v>11052090</v>
      </c>
      <c r="G18" s="23">
        <v>9593640</v>
      </c>
    </row>
    <row r="19" spans="1:7" ht="24" x14ac:dyDescent="0.25">
      <c r="A19" s="124">
        <v>13</v>
      </c>
      <c r="B19" s="66" t="s">
        <v>426</v>
      </c>
      <c r="C19" s="52">
        <v>432000</v>
      </c>
      <c r="D19" s="111">
        <v>35690</v>
      </c>
      <c r="E19" s="23">
        <f t="shared" si="1"/>
        <v>467690</v>
      </c>
      <c r="F19" s="23">
        <v>467690</v>
      </c>
      <c r="G19" s="23">
        <v>467690</v>
      </c>
    </row>
    <row r="20" spans="1:7" ht="24" x14ac:dyDescent="0.25">
      <c r="A20" s="84" t="s">
        <v>416</v>
      </c>
      <c r="B20" s="66" t="s">
        <v>427</v>
      </c>
      <c r="C20" s="52">
        <v>3339000</v>
      </c>
      <c r="D20" s="111">
        <v>539000</v>
      </c>
      <c r="E20" s="23">
        <f t="shared" si="1"/>
        <v>3878000</v>
      </c>
      <c r="F20" s="23">
        <v>3878000</v>
      </c>
      <c r="G20" s="23">
        <v>3878000</v>
      </c>
    </row>
    <row r="21" spans="1:7" ht="24" x14ac:dyDescent="0.25">
      <c r="A21" s="131">
        <v>15</v>
      </c>
      <c r="B21" s="74" t="s">
        <v>392</v>
      </c>
      <c r="C21" s="67">
        <f>SUM(C17:C20)</f>
        <v>16070150</v>
      </c>
      <c r="D21" s="67">
        <f>SUM(D17:D20)</f>
        <v>1797630</v>
      </c>
      <c r="E21" s="67">
        <f>SUM(E17:E20)</f>
        <v>17867780</v>
      </c>
      <c r="F21" s="67">
        <f>SUM(F17:F20)</f>
        <v>17867780</v>
      </c>
      <c r="G21" s="67">
        <f>SUM(G17:G20)</f>
        <v>15969330</v>
      </c>
    </row>
    <row r="22" spans="1:7" ht="24" x14ac:dyDescent="0.25">
      <c r="A22" s="84" t="s">
        <v>417</v>
      </c>
      <c r="B22" s="66" t="s">
        <v>429</v>
      </c>
      <c r="C22" s="23">
        <v>3585000</v>
      </c>
      <c r="D22" s="111">
        <v>0</v>
      </c>
      <c r="E22" s="23">
        <f>SUM(C22:D22)</f>
        <v>3585000</v>
      </c>
      <c r="F22" s="23">
        <v>3585000</v>
      </c>
      <c r="G22" s="23">
        <v>3585000</v>
      </c>
    </row>
    <row r="23" spans="1:7" ht="24" x14ac:dyDescent="0.25">
      <c r="A23" s="84" t="s">
        <v>418</v>
      </c>
      <c r="B23" s="66" t="s">
        <v>430</v>
      </c>
      <c r="C23" s="23">
        <v>1465200</v>
      </c>
      <c r="D23" s="111">
        <v>154980</v>
      </c>
      <c r="E23" s="23">
        <f>SUM(C23:D23)</f>
        <v>1620180</v>
      </c>
      <c r="F23" s="23">
        <v>1620180</v>
      </c>
      <c r="G23" s="23">
        <v>1522500</v>
      </c>
    </row>
    <row r="24" spans="1:7" ht="36" x14ac:dyDescent="0.25">
      <c r="A24" s="91" t="s">
        <v>419</v>
      </c>
      <c r="B24" s="74" t="s">
        <v>428</v>
      </c>
      <c r="C24" s="67">
        <f>SUM(C22:C23)</f>
        <v>5050200</v>
      </c>
      <c r="D24" s="67">
        <f>SUM(D22:D23)</f>
        <v>154980</v>
      </c>
      <c r="E24" s="67">
        <f>SUM(E22:E23)</f>
        <v>5205180</v>
      </c>
      <c r="F24" s="67">
        <f>SUM(F22:F23)</f>
        <v>5205180</v>
      </c>
      <c r="G24" s="67">
        <f>SUM(G22:G23)</f>
        <v>5107500</v>
      </c>
    </row>
    <row r="25" spans="1:7" ht="24" x14ac:dyDescent="0.25">
      <c r="A25" s="84" t="s">
        <v>420</v>
      </c>
      <c r="B25" s="66" t="s">
        <v>431</v>
      </c>
      <c r="C25" s="23">
        <v>2270000</v>
      </c>
      <c r="D25" s="111">
        <v>0</v>
      </c>
      <c r="E25" s="23">
        <f>SUM(C25:D25)</f>
        <v>2270000</v>
      </c>
      <c r="F25" s="23">
        <v>2270000</v>
      </c>
      <c r="G25" s="23">
        <v>2270000</v>
      </c>
    </row>
    <row r="26" spans="1:7" ht="24" x14ac:dyDescent="0.25">
      <c r="A26" s="91" t="s">
        <v>421</v>
      </c>
      <c r="B26" s="74" t="s">
        <v>394</v>
      </c>
      <c r="C26" s="67">
        <f>SUM(C25)</f>
        <v>2270000</v>
      </c>
      <c r="D26" s="168">
        <f>SUM(D25)</f>
        <v>0</v>
      </c>
      <c r="E26" s="67">
        <f>SUM(E25)</f>
        <v>2270000</v>
      </c>
      <c r="F26" s="67">
        <v>2270000</v>
      </c>
      <c r="G26" s="67">
        <v>2270000</v>
      </c>
    </row>
    <row r="27" spans="1:7" ht="24" x14ac:dyDescent="0.25">
      <c r="A27" s="84" t="s">
        <v>422</v>
      </c>
      <c r="B27" s="66" t="s">
        <v>519</v>
      </c>
      <c r="C27" s="23">
        <v>0</v>
      </c>
      <c r="D27" s="111">
        <v>3915653</v>
      </c>
      <c r="E27" s="23">
        <f>SUM(C27:D27)</f>
        <v>3915653</v>
      </c>
      <c r="F27" s="23">
        <v>3915653</v>
      </c>
      <c r="G27" s="23">
        <v>3915653</v>
      </c>
    </row>
    <row r="28" spans="1:7" ht="24" x14ac:dyDescent="0.25">
      <c r="A28" s="84" t="s">
        <v>520</v>
      </c>
      <c r="B28" s="66" t="s">
        <v>542</v>
      </c>
      <c r="C28" s="23">
        <v>0</v>
      </c>
      <c r="D28" s="111">
        <v>0</v>
      </c>
      <c r="E28" s="23">
        <v>0</v>
      </c>
      <c r="F28" s="23">
        <v>9876800</v>
      </c>
      <c r="G28" s="23">
        <v>9876800</v>
      </c>
    </row>
    <row r="29" spans="1:7" ht="15" customHeight="1" x14ac:dyDescent="0.25">
      <c r="A29" s="84" t="s">
        <v>521</v>
      </c>
      <c r="B29" s="66" t="s">
        <v>566</v>
      </c>
      <c r="C29" s="23">
        <v>0</v>
      </c>
      <c r="D29" s="111">
        <v>0</v>
      </c>
      <c r="E29" s="23">
        <v>0</v>
      </c>
      <c r="F29" s="23">
        <v>0</v>
      </c>
      <c r="G29" s="23">
        <v>3459218</v>
      </c>
    </row>
    <row r="30" spans="1:7" ht="15" customHeight="1" x14ac:dyDescent="0.25">
      <c r="A30" s="84" t="s">
        <v>543</v>
      </c>
      <c r="B30" s="66" t="s">
        <v>567</v>
      </c>
      <c r="C30" s="23">
        <v>0</v>
      </c>
      <c r="D30" s="111">
        <v>0</v>
      </c>
      <c r="E30" s="23">
        <v>0</v>
      </c>
      <c r="F30" s="23">
        <v>0</v>
      </c>
      <c r="G30" s="23">
        <v>691515</v>
      </c>
    </row>
    <row r="31" spans="1:7" ht="24" x14ac:dyDescent="0.25">
      <c r="A31" s="91" t="s">
        <v>568</v>
      </c>
      <c r="B31" s="74" t="s">
        <v>347</v>
      </c>
      <c r="C31" s="67">
        <f>SUM(C27:C30)</f>
        <v>0</v>
      </c>
      <c r="D31" s="67">
        <f t="shared" ref="D31:G31" si="2">SUM(D27:D30)</f>
        <v>3915653</v>
      </c>
      <c r="E31" s="67">
        <f t="shared" si="2"/>
        <v>3915653</v>
      </c>
      <c r="F31" s="67">
        <f t="shared" si="2"/>
        <v>13792453</v>
      </c>
      <c r="G31" s="67">
        <f t="shared" si="2"/>
        <v>17943186</v>
      </c>
    </row>
    <row r="32" spans="1:7" ht="34.200000000000003" x14ac:dyDescent="0.25">
      <c r="A32" s="170" t="s">
        <v>569</v>
      </c>
      <c r="B32" s="132" t="s">
        <v>432</v>
      </c>
      <c r="C32" s="133">
        <f>C16+C24+C26+C21+C31</f>
        <v>47567730</v>
      </c>
      <c r="D32" s="133">
        <f>D16+D24+D26+D21+D31</f>
        <v>7377813</v>
      </c>
      <c r="E32" s="133">
        <f>E16+E24+E26+E21+E31</f>
        <v>54945543</v>
      </c>
      <c r="F32" s="133">
        <f>F16+F24+F26+F21+F31</f>
        <v>64822343</v>
      </c>
      <c r="G32" s="133">
        <f>G16+G24+G26+G21+G31</f>
        <v>66976946</v>
      </c>
    </row>
  </sheetData>
  <sheetProtection selectLockedCells="1" selectUnlockedCells="1"/>
  <mergeCells count="1">
    <mergeCell ref="A4:G4"/>
  </mergeCells>
  <phoneticPr fontId="15" type="noConversion"/>
  <pageMargins left="0.74791666666666667" right="0.74791666666666667" top="0.98402777777777772" bottom="0.98402777777777772" header="0.51180555555555551" footer="0.51180555555555551"/>
  <pageSetup paperSize="9" scale="97" firstPageNumber="0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zoomScaleNormal="100" workbookViewId="0"/>
  </sheetViews>
  <sheetFormatPr defaultRowHeight="13.2" x14ac:dyDescent="0.25"/>
  <cols>
    <col min="1" max="1" width="5.6640625" style="1" customWidth="1"/>
    <col min="2" max="2" width="31" style="1" customWidth="1"/>
    <col min="3" max="5" width="10.5546875" style="1" customWidth="1"/>
    <col min="6" max="6" width="9.33203125" style="1" customWidth="1"/>
    <col min="7" max="7" width="10.5546875" customWidth="1"/>
    <col min="8" max="8" width="8.6640625" customWidth="1"/>
    <col min="10" max="11" width="10.109375" bestFit="1" customWidth="1"/>
  </cols>
  <sheetData>
    <row r="1" spans="1:9" s="9" customFormat="1" ht="15" customHeight="1" x14ac:dyDescent="0.25">
      <c r="B1" s="1"/>
      <c r="C1" s="1"/>
      <c r="D1" s="1"/>
      <c r="E1" s="1"/>
      <c r="F1" s="2" t="s">
        <v>278</v>
      </c>
    </row>
    <row r="2" spans="1:9" s="9" customFormat="1" ht="15" customHeight="1" x14ac:dyDescent="0.25">
      <c r="A2" s="1"/>
      <c r="B2" s="1"/>
      <c r="C2" s="1"/>
      <c r="D2" s="1"/>
      <c r="E2" s="1"/>
      <c r="F2" s="2" t="str">
        <f>'1. melléklet'!G2</f>
        <v>az  …./2022. (XI.) önkormányzati rendelethez</v>
      </c>
    </row>
    <row r="3" spans="1:9" s="9" customFormat="1" ht="15" customHeight="1" x14ac:dyDescent="0.25">
      <c r="A3" s="12"/>
      <c r="B3" s="12"/>
      <c r="C3" s="12"/>
      <c r="D3" s="12"/>
      <c r="E3" s="12"/>
      <c r="F3" s="12"/>
    </row>
    <row r="4" spans="1:9" s="9" customFormat="1" ht="15" customHeight="1" x14ac:dyDescent="0.25">
      <c r="A4" s="189" t="s">
        <v>500</v>
      </c>
      <c r="B4" s="189"/>
      <c r="C4" s="189"/>
      <c r="D4" s="189"/>
      <c r="E4" s="189"/>
      <c r="F4" s="189"/>
      <c r="G4" s="12"/>
      <c r="H4" s="12"/>
    </row>
    <row r="5" spans="1:9" ht="15" customHeight="1" x14ac:dyDescent="0.25"/>
    <row r="6" spans="1:9" x14ac:dyDescent="0.25">
      <c r="A6" s="69"/>
      <c r="B6" s="69" t="s">
        <v>33</v>
      </c>
      <c r="C6" s="69" t="s">
        <v>34</v>
      </c>
      <c r="D6" s="69" t="s">
        <v>35</v>
      </c>
      <c r="E6" s="178" t="s">
        <v>36</v>
      </c>
      <c r="F6" s="69" t="s">
        <v>37</v>
      </c>
      <c r="G6" s="18"/>
    </row>
    <row r="7" spans="1:9" ht="33.6" x14ac:dyDescent="0.25">
      <c r="A7" s="123">
        <v>1</v>
      </c>
      <c r="B7" s="123" t="s">
        <v>60</v>
      </c>
      <c r="C7" s="68" t="s">
        <v>343</v>
      </c>
      <c r="D7" s="68" t="s">
        <v>551</v>
      </c>
      <c r="E7" s="68" t="s">
        <v>561</v>
      </c>
      <c r="F7" s="70" t="s">
        <v>537</v>
      </c>
      <c r="G7" s="18"/>
    </row>
    <row r="8" spans="1:9" ht="15" customHeight="1" x14ac:dyDescent="0.25">
      <c r="A8" s="69">
        <v>2</v>
      </c>
      <c r="B8" s="205" t="s">
        <v>433</v>
      </c>
      <c r="C8" s="206"/>
      <c r="D8" s="206"/>
      <c r="E8" s="206"/>
      <c r="F8" s="207"/>
      <c r="G8" s="18"/>
    </row>
    <row r="9" spans="1:9" ht="15" customHeight="1" x14ac:dyDescent="0.25">
      <c r="A9" s="69">
        <v>3</v>
      </c>
      <c r="B9" s="134" t="s">
        <v>507</v>
      </c>
      <c r="C9" s="23">
        <v>21474775</v>
      </c>
      <c r="D9" s="23">
        <v>21474775</v>
      </c>
      <c r="E9" s="23">
        <v>23474775</v>
      </c>
      <c r="F9" s="73">
        <f>E9/C9</f>
        <v>1.0931325240893095</v>
      </c>
      <c r="G9" s="9"/>
    </row>
    <row r="10" spans="1:9" ht="15" customHeight="1" x14ac:dyDescent="0.25">
      <c r="A10" s="69">
        <v>4</v>
      </c>
      <c r="B10" s="134" t="s">
        <v>508</v>
      </c>
      <c r="C10" s="23">
        <v>24115063</v>
      </c>
      <c r="D10" s="23">
        <v>24115063</v>
      </c>
      <c r="E10" s="23">
        <v>25667063</v>
      </c>
      <c r="F10" s="73">
        <f t="shared" ref="F10:F22" si="0">E10/C10</f>
        <v>1.0643581150917998</v>
      </c>
      <c r="G10" s="9"/>
    </row>
    <row r="11" spans="1:9" ht="15" customHeight="1" x14ac:dyDescent="0.25">
      <c r="A11" s="69">
        <v>5</v>
      </c>
      <c r="B11" s="134" t="s">
        <v>265</v>
      </c>
      <c r="C11" s="23">
        <v>80000</v>
      </c>
      <c r="D11" s="23">
        <v>80000</v>
      </c>
      <c r="E11" s="23">
        <v>80000</v>
      </c>
      <c r="F11" s="73">
        <f t="shared" si="0"/>
        <v>1</v>
      </c>
      <c r="G11" s="9"/>
    </row>
    <row r="12" spans="1:9" ht="24" x14ac:dyDescent="0.25">
      <c r="A12" s="69">
        <v>6</v>
      </c>
      <c r="B12" s="66" t="s">
        <v>506</v>
      </c>
      <c r="C12" s="23">
        <v>1800000</v>
      </c>
      <c r="D12" s="23">
        <v>1800000</v>
      </c>
      <c r="E12" s="23">
        <v>1800000</v>
      </c>
      <c r="F12" s="73">
        <f t="shared" si="0"/>
        <v>1</v>
      </c>
      <c r="G12" s="9"/>
    </row>
    <row r="13" spans="1:9" ht="15" customHeight="1" x14ac:dyDescent="0.25">
      <c r="A13" s="69">
        <v>7</v>
      </c>
      <c r="B13" s="66" t="s">
        <v>501</v>
      </c>
      <c r="C13" s="23">
        <v>780000</v>
      </c>
      <c r="D13" s="23">
        <v>780000</v>
      </c>
      <c r="E13" s="23">
        <v>780000</v>
      </c>
      <c r="F13" s="73">
        <f t="shared" si="0"/>
        <v>1</v>
      </c>
      <c r="G13" s="9"/>
    </row>
    <row r="14" spans="1:9" ht="24" x14ac:dyDescent="0.25">
      <c r="A14" s="69">
        <v>8</v>
      </c>
      <c r="B14" s="66" t="s">
        <v>502</v>
      </c>
      <c r="C14" s="23">
        <v>200000</v>
      </c>
      <c r="D14" s="23">
        <v>200000</v>
      </c>
      <c r="E14" s="23">
        <v>200000</v>
      </c>
      <c r="F14" s="73">
        <f t="shared" si="0"/>
        <v>1</v>
      </c>
      <c r="G14" s="9"/>
    </row>
    <row r="15" spans="1:9" ht="24" x14ac:dyDescent="0.25">
      <c r="A15" s="69">
        <v>9</v>
      </c>
      <c r="B15" s="66" t="s">
        <v>505</v>
      </c>
      <c r="C15" s="23">
        <v>250000</v>
      </c>
      <c r="D15" s="23">
        <v>250000</v>
      </c>
      <c r="E15" s="23">
        <v>250000</v>
      </c>
      <c r="F15" s="73">
        <f t="shared" si="0"/>
        <v>1</v>
      </c>
      <c r="G15" s="9"/>
      <c r="I15" s="26"/>
    </row>
    <row r="16" spans="1:9" ht="24" x14ac:dyDescent="0.25">
      <c r="A16" s="69">
        <v>10</v>
      </c>
      <c r="B16" s="66" t="s">
        <v>504</v>
      </c>
      <c r="C16" s="23">
        <v>200000</v>
      </c>
      <c r="D16" s="23">
        <v>200000</v>
      </c>
      <c r="E16" s="23">
        <v>200000</v>
      </c>
      <c r="F16" s="73">
        <f t="shared" si="0"/>
        <v>1</v>
      </c>
      <c r="G16" s="9"/>
    </row>
    <row r="17" spans="1:9" ht="24" x14ac:dyDescent="0.25">
      <c r="A17" s="69">
        <v>11</v>
      </c>
      <c r="B17" s="66" t="s">
        <v>503</v>
      </c>
      <c r="C17" s="23">
        <v>100000</v>
      </c>
      <c r="D17" s="23">
        <v>100000</v>
      </c>
      <c r="E17" s="23">
        <v>100000</v>
      </c>
      <c r="F17" s="73">
        <f t="shared" si="0"/>
        <v>1</v>
      </c>
      <c r="G17" s="9"/>
      <c r="H17" s="26"/>
    </row>
    <row r="18" spans="1:9" ht="15" customHeight="1" x14ac:dyDescent="0.25">
      <c r="A18" s="69">
        <v>12</v>
      </c>
      <c r="B18" s="66" t="s">
        <v>509</v>
      </c>
      <c r="C18" s="23">
        <v>100000</v>
      </c>
      <c r="D18" s="23">
        <v>100000</v>
      </c>
      <c r="E18" s="23">
        <v>100000</v>
      </c>
      <c r="F18" s="73">
        <f t="shared" si="0"/>
        <v>1</v>
      </c>
      <c r="G18" s="9"/>
      <c r="H18" s="26"/>
    </row>
    <row r="19" spans="1:9" ht="24" x14ac:dyDescent="0.25">
      <c r="A19" s="69">
        <v>13</v>
      </c>
      <c r="B19" s="55" t="s">
        <v>512</v>
      </c>
      <c r="C19" s="23">
        <v>120000</v>
      </c>
      <c r="D19" s="23">
        <v>120000</v>
      </c>
      <c r="E19" s="23">
        <v>120000</v>
      </c>
      <c r="F19" s="73">
        <f t="shared" si="0"/>
        <v>1</v>
      </c>
      <c r="G19" s="9"/>
      <c r="H19" s="26"/>
      <c r="I19" s="26"/>
    </row>
    <row r="20" spans="1:9" ht="15" customHeight="1" x14ac:dyDescent="0.25">
      <c r="A20" s="69">
        <v>14</v>
      </c>
      <c r="B20" s="134" t="s">
        <v>510</v>
      </c>
      <c r="C20" s="23">
        <v>250000</v>
      </c>
      <c r="D20" s="23">
        <v>250000</v>
      </c>
      <c r="E20" s="23">
        <v>250000</v>
      </c>
      <c r="F20" s="73">
        <f t="shared" si="0"/>
        <v>1</v>
      </c>
      <c r="G20" s="9"/>
    </row>
    <row r="21" spans="1:9" ht="15" customHeight="1" x14ac:dyDescent="0.25">
      <c r="A21" s="69">
        <v>15</v>
      </c>
      <c r="B21" s="134" t="s">
        <v>513</v>
      </c>
      <c r="C21" s="23">
        <v>950000</v>
      </c>
      <c r="D21" s="23">
        <v>950000</v>
      </c>
      <c r="E21" s="23">
        <v>950000</v>
      </c>
      <c r="F21" s="73">
        <f t="shared" si="0"/>
        <v>1</v>
      </c>
      <c r="G21" s="9"/>
    </row>
    <row r="22" spans="1:9" ht="15" customHeight="1" x14ac:dyDescent="0.25">
      <c r="A22" s="135">
        <v>16</v>
      </c>
      <c r="B22" s="136" t="s">
        <v>98</v>
      </c>
      <c r="C22" s="137">
        <f>SUM(C9:C21)</f>
        <v>50419838</v>
      </c>
      <c r="D22" s="137">
        <f>SUM(D9:D21)</f>
        <v>50419838</v>
      </c>
      <c r="E22" s="137">
        <f>SUM(E9:E21)</f>
        <v>53971838</v>
      </c>
      <c r="F22" s="160">
        <f t="shared" si="0"/>
        <v>1.0704484611791096</v>
      </c>
      <c r="G22" s="9"/>
    </row>
    <row r="23" spans="1:9" ht="15" customHeight="1" x14ac:dyDescent="0.25">
      <c r="A23" s="69">
        <v>17</v>
      </c>
      <c r="B23" s="205" t="s">
        <v>434</v>
      </c>
      <c r="C23" s="206"/>
      <c r="D23" s="206"/>
      <c r="E23" s="206"/>
      <c r="F23" s="207"/>
      <c r="G23" s="9"/>
      <c r="H23" s="26"/>
    </row>
    <row r="24" spans="1:9" ht="15" customHeight="1" x14ac:dyDescent="0.25">
      <c r="A24" s="69">
        <v>18</v>
      </c>
      <c r="B24" s="134" t="s">
        <v>64</v>
      </c>
      <c r="C24" s="23">
        <v>100000</v>
      </c>
      <c r="D24" s="23">
        <v>100000</v>
      </c>
      <c r="E24" s="23">
        <v>100000</v>
      </c>
      <c r="F24" s="73">
        <f t="shared" ref="F24:F37" si="1">E24/C24</f>
        <v>1</v>
      </c>
      <c r="G24" s="9"/>
    </row>
    <row r="25" spans="1:9" ht="15" customHeight="1" x14ac:dyDescent="0.25">
      <c r="A25" s="69">
        <v>19</v>
      </c>
      <c r="B25" s="134" t="s">
        <v>511</v>
      </c>
      <c r="C25" s="23">
        <v>2000000</v>
      </c>
      <c r="D25" s="23">
        <v>2000000</v>
      </c>
      <c r="E25" s="23">
        <v>2000000</v>
      </c>
      <c r="F25" s="73">
        <f t="shared" si="1"/>
        <v>1</v>
      </c>
      <c r="G25" s="9"/>
    </row>
    <row r="26" spans="1:9" ht="15" customHeight="1" x14ac:dyDescent="0.25">
      <c r="A26" s="69">
        <v>20</v>
      </c>
      <c r="B26" s="134" t="s">
        <v>65</v>
      </c>
      <c r="C26" s="23">
        <v>290000</v>
      </c>
      <c r="D26" s="23">
        <v>290000</v>
      </c>
      <c r="E26" s="23">
        <v>290000</v>
      </c>
      <c r="F26" s="73">
        <f t="shared" si="1"/>
        <v>1</v>
      </c>
      <c r="G26" s="9"/>
    </row>
    <row r="27" spans="1:9" ht="15" customHeight="1" x14ac:dyDescent="0.25">
      <c r="A27" s="69">
        <v>21</v>
      </c>
      <c r="B27" s="134" t="s">
        <v>66</v>
      </c>
      <c r="C27" s="23">
        <v>2200000</v>
      </c>
      <c r="D27" s="23">
        <v>2200000</v>
      </c>
      <c r="E27" s="23">
        <v>2200000</v>
      </c>
      <c r="F27" s="73">
        <f t="shared" si="1"/>
        <v>1</v>
      </c>
      <c r="G27" s="9"/>
    </row>
    <row r="28" spans="1:9" ht="15" customHeight="1" x14ac:dyDescent="0.25">
      <c r="A28" s="69">
        <v>22</v>
      </c>
      <c r="B28" s="134" t="s">
        <v>317</v>
      </c>
      <c r="C28" s="23">
        <v>300000</v>
      </c>
      <c r="D28" s="23">
        <v>300000</v>
      </c>
      <c r="E28" s="23">
        <v>300000</v>
      </c>
      <c r="F28" s="73">
        <f t="shared" si="1"/>
        <v>1</v>
      </c>
      <c r="G28" s="9"/>
    </row>
    <row r="29" spans="1:9" ht="15" customHeight="1" x14ac:dyDescent="0.25">
      <c r="A29" s="69">
        <v>23</v>
      </c>
      <c r="B29" s="134" t="s">
        <v>67</v>
      </c>
      <c r="C29" s="23">
        <v>200000</v>
      </c>
      <c r="D29" s="23">
        <v>200000</v>
      </c>
      <c r="E29" s="23">
        <v>200000</v>
      </c>
      <c r="F29" s="73">
        <f t="shared" si="1"/>
        <v>1</v>
      </c>
      <c r="G29" s="9"/>
    </row>
    <row r="30" spans="1:9" ht="15" customHeight="1" x14ac:dyDescent="0.25">
      <c r="A30" s="69">
        <v>24</v>
      </c>
      <c r="B30" s="134" t="s">
        <v>68</v>
      </c>
      <c r="C30" s="23">
        <v>100000</v>
      </c>
      <c r="D30" s="23">
        <v>100000</v>
      </c>
      <c r="E30" s="23">
        <v>100000</v>
      </c>
      <c r="F30" s="73">
        <f t="shared" si="1"/>
        <v>1</v>
      </c>
      <c r="G30" s="9"/>
    </row>
    <row r="31" spans="1:9" ht="15" customHeight="1" x14ac:dyDescent="0.25">
      <c r="A31" s="69">
        <v>25</v>
      </c>
      <c r="B31" s="134" t="s">
        <v>69</v>
      </c>
      <c r="C31" s="23">
        <v>100000</v>
      </c>
      <c r="D31" s="23">
        <v>100000</v>
      </c>
      <c r="E31" s="23">
        <v>100000</v>
      </c>
      <c r="F31" s="73">
        <f t="shared" si="1"/>
        <v>1</v>
      </c>
      <c r="G31" s="9"/>
    </row>
    <row r="32" spans="1:9" ht="15" customHeight="1" x14ac:dyDescent="0.25">
      <c r="A32" s="69">
        <v>26</v>
      </c>
      <c r="B32" s="134" t="s">
        <v>298</v>
      </c>
      <c r="C32" s="23">
        <v>100000</v>
      </c>
      <c r="D32" s="23">
        <v>100000</v>
      </c>
      <c r="E32" s="23">
        <v>100000</v>
      </c>
      <c r="F32" s="73">
        <f t="shared" si="1"/>
        <v>1</v>
      </c>
      <c r="G32" s="9"/>
    </row>
    <row r="33" spans="1:8" ht="15" customHeight="1" x14ac:dyDescent="0.25">
      <c r="A33" s="69">
        <v>27</v>
      </c>
      <c r="B33" s="134" t="s">
        <v>299</v>
      </c>
      <c r="C33" s="23">
        <v>100000</v>
      </c>
      <c r="D33" s="23">
        <v>100000</v>
      </c>
      <c r="E33" s="23">
        <v>100000</v>
      </c>
      <c r="F33" s="73">
        <f t="shared" si="1"/>
        <v>1</v>
      </c>
      <c r="G33" s="9"/>
    </row>
    <row r="34" spans="1:8" ht="15" customHeight="1" x14ac:dyDescent="0.25">
      <c r="A34" s="69">
        <v>28</v>
      </c>
      <c r="B34" s="134" t="s">
        <v>300</v>
      </c>
      <c r="C34" s="23">
        <v>25000</v>
      </c>
      <c r="D34" s="23">
        <v>25000</v>
      </c>
      <c r="E34" s="23">
        <v>25000</v>
      </c>
      <c r="F34" s="73">
        <f t="shared" si="1"/>
        <v>1</v>
      </c>
      <c r="G34" s="9"/>
    </row>
    <row r="35" spans="1:8" ht="15" customHeight="1" x14ac:dyDescent="0.25">
      <c r="A35" s="69">
        <v>29</v>
      </c>
      <c r="B35" s="134" t="s">
        <v>341</v>
      </c>
      <c r="C35" s="23">
        <v>260000</v>
      </c>
      <c r="D35" s="23">
        <v>260000</v>
      </c>
      <c r="E35" s="23">
        <v>260000</v>
      </c>
      <c r="F35" s="73">
        <f t="shared" si="1"/>
        <v>1</v>
      </c>
      <c r="G35" s="9"/>
    </row>
    <row r="36" spans="1:8" ht="15" customHeight="1" x14ac:dyDescent="0.25">
      <c r="A36" s="69">
        <v>30</v>
      </c>
      <c r="B36" s="134" t="s">
        <v>293</v>
      </c>
      <c r="C36" s="23">
        <v>125000</v>
      </c>
      <c r="D36" s="23">
        <v>125000</v>
      </c>
      <c r="E36" s="23">
        <v>125000</v>
      </c>
      <c r="F36" s="73">
        <f t="shared" si="1"/>
        <v>1</v>
      </c>
      <c r="G36" s="9"/>
    </row>
    <row r="37" spans="1:8" ht="15" customHeight="1" x14ac:dyDescent="0.25">
      <c r="A37" s="135">
        <v>31</v>
      </c>
      <c r="B37" s="136" t="s">
        <v>98</v>
      </c>
      <c r="C37" s="137">
        <f>SUM(C24:C36)</f>
        <v>5900000</v>
      </c>
      <c r="D37" s="137">
        <f t="shared" ref="D37:E37" si="2">SUM(D24:D36)</f>
        <v>5900000</v>
      </c>
      <c r="E37" s="137">
        <f t="shared" si="2"/>
        <v>5900000</v>
      </c>
      <c r="F37" s="160">
        <f t="shared" si="1"/>
        <v>1</v>
      </c>
      <c r="G37" s="9"/>
    </row>
    <row r="38" spans="1:8" ht="15" customHeight="1" x14ac:dyDescent="0.25">
      <c r="A38" s="69">
        <v>32</v>
      </c>
      <c r="B38" s="205" t="s">
        <v>435</v>
      </c>
      <c r="C38" s="206"/>
      <c r="D38" s="206"/>
      <c r="E38" s="206"/>
      <c r="F38" s="207"/>
      <c r="G38" s="9"/>
    </row>
    <row r="39" spans="1:8" x14ac:dyDescent="0.25">
      <c r="A39" s="69">
        <v>33</v>
      </c>
      <c r="B39" s="134" t="s">
        <v>70</v>
      </c>
      <c r="C39" s="23">
        <v>0</v>
      </c>
      <c r="D39" s="23">
        <v>9876800</v>
      </c>
      <c r="E39" s="23">
        <v>9876800</v>
      </c>
      <c r="F39" s="161"/>
      <c r="G39" s="9"/>
      <c r="H39" s="26"/>
    </row>
    <row r="40" spans="1:8" ht="15" customHeight="1" x14ac:dyDescent="0.25">
      <c r="A40" s="135">
        <v>34</v>
      </c>
      <c r="B40" s="136" t="s">
        <v>98</v>
      </c>
      <c r="C40" s="137">
        <f t="shared" ref="C40" si="3">SUM(C39)</f>
        <v>0</v>
      </c>
      <c r="D40" s="137">
        <f t="shared" ref="D40:E40" si="4">SUM(D39)</f>
        <v>9876800</v>
      </c>
      <c r="E40" s="137">
        <f t="shared" si="4"/>
        <v>9876800</v>
      </c>
      <c r="F40" s="177"/>
      <c r="G40" s="9"/>
    </row>
    <row r="42" spans="1:8" ht="14.85" customHeight="1" x14ac:dyDescent="0.25">
      <c r="A42"/>
      <c r="B42"/>
      <c r="C42"/>
      <c r="D42"/>
      <c r="E42"/>
      <c r="F42"/>
    </row>
    <row r="43" spans="1:8" ht="14.85" customHeight="1" x14ac:dyDescent="0.25">
      <c r="A43"/>
      <c r="B43"/>
      <c r="C43"/>
      <c r="D43"/>
      <c r="E43"/>
      <c r="F43"/>
    </row>
    <row r="44" spans="1:8" ht="14.85" customHeight="1" x14ac:dyDescent="0.25">
      <c r="A44"/>
      <c r="B44"/>
      <c r="C44"/>
      <c r="D44"/>
      <c r="E44"/>
      <c r="F44"/>
    </row>
    <row r="45" spans="1:8" ht="14.85" customHeight="1" x14ac:dyDescent="0.25">
      <c r="A45"/>
      <c r="B45"/>
      <c r="C45"/>
      <c r="D45"/>
      <c r="E45"/>
      <c r="F45"/>
    </row>
  </sheetData>
  <sheetProtection selectLockedCells="1" selectUnlockedCells="1"/>
  <mergeCells count="4">
    <mergeCell ref="B23:F23"/>
    <mergeCell ref="B38:F38"/>
    <mergeCell ref="B8:F8"/>
    <mergeCell ref="A4:F4"/>
  </mergeCells>
  <phoneticPr fontId="15" type="noConversion"/>
  <pageMargins left="0.74791666666666667" right="0.74791666666666667" top="0.98402777777777772" bottom="0.98402777777777772" header="0.51180555555555551" footer="0.51180555555555551"/>
  <pageSetup paperSize="9" firstPageNumber="0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0"/>
  <sheetViews>
    <sheetView zoomScaleNormal="100" workbookViewId="0"/>
  </sheetViews>
  <sheetFormatPr defaultRowHeight="13.2" x14ac:dyDescent="0.25"/>
  <cols>
    <col min="1" max="1" width="5.33203125" style="1" customWidth="1"/>
    <col min="2" max="2" width="24" style="1" customWidth="1"/>
    <col min="3" max="15" width="7.6640625" style="1" customWidth="1"/>
  </cols>
  <sheetData>
    <row r="1" spans="1:22" ht="15" customHeight="1" x14ac:dyDescent="0.25">
      <c r="O1" s="2" t="s">
        <v>279</v>
      </c>
    </row>
    <row r="2" spans="1:22" ht="15" customHeight="1" x14ac:dyDescent="0.25">
      <c r="O2" s="2" t="str">
        <f>'1. melléklet'!G2</f>
        <v>az  …./2022. (XI.) önkormányzati rendelethez</v>
      </c>
      <c r="Q2" s="1"/>
      <c r="R2" s="1"/>
      <c r="S2" s="1"/>
      <c r="T2" s="1"/>
      <c r="U2" s="1"/>
      <c r="V2" s="1"/>
    </row>
    <row r="3" spans="1:22" ht="15" customHeight="1" x14ac:dyDescent="0.25">
      <c r="A3" s="3"/>
    </row>
    <row r="4" spans="1:22" ht="15" customHeight="1" x14ac:dyDescent="0.25">
      <c r="A4" s="208" t="s">
        <v>524</v>
      </c>
      <c r="B4" s="208"/>
      <c r="C4" s="208"/>
      <c r="D4" s="208"/>
      <c r="E4" s="208"/>
      <c r="F4" s="208"/>
      <c r="G4" s="208"/>
      <c r="H4" s="208"/>
      <c r="I4" s="208"/>
      <c r="J4" s="208"/>
      <c r="K4" s="208"/>
      <c r="L4" s="208"/>
      <c r="M4" s="208"/>
      <c r="N4" s="208"/>
      <c r="O4" s="208"/>
    </row>
    <row r="5" spans="1:22" ht="15" customHeight="1" x14ac:dyDescent="0.25">
      <c r="A5" s="19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5"/>
    </row>
    <row r="6" spans="1:22" ht="15" customHeight="1" x14ac:dyDescent="0.25">
      <c r="A6" s="171"/>
      <c r="B6" s="119" t="s">
        <v>33</v>
      </c>
      <c r="C6" s="118" t="s">
        <v>34</v>
      </c>
      <c r="D6" s="118" t="s">
        <v>35</v>
      </c>
      <c r="E6" s="118" t="s">
        <v>36</v>
      </c>
      <c r="F6" s="118" t="s">
        <v>37</v>
      </c>
      <c r="G6" s="118" t="s">
        <v>38</v>
      </c>
      <c r="H6" s="118" t="s">
        <v>39</v>
      </c>
      <c r="I6" s="118" t="s">
        <v>40</v>
      </c>
      <c r="J6" s="118" t="s">
        <v>105</v>
      </c>
      <c r="K6" s="118" t="s">
        <v>41</v>
      </c>
      <c r="L6" s="118" t="s">
        <v>42</v>
      </c>
      <c r="M6" s="118" t="s">
        <v>106</v>
      </c>
      <c r="N6" s="118" t="s">
        <v>402</v>
      </c>
      <c r="O6" s="118" t="s">
        <v>401</v>
      </c>
      <c r="P6" s="5"/>
    </row>
    <row r="7" spans="1:22" s="9" customFormat="1" ht="15" customHeight="1" x14ac:dyDescent="0.25">
      <c r="A7" s="69">
        <v>1</v>
      </c>
      <c r="B7" s="69" t="s">
        <v>1</v>
      </c>
      <c r="C7" s="69" t="s">
        <v>74</v>
      </c>
      <c r="D7" s="69" t="s">
        <v>75</v>
      </c>
      <c r="E7" s="69" t="s">
        <v>76</v>
      </c>
      <c r="F7" s="69" t="s">
        <v>77</v>
      </c>
      <c r="G7" s="69" t="s">
        <v>78</v>
      </c>
      <c r="H7" s="69" t="s">
        <v>79</v>
      </c>
      <c r="I7" s="69" t="s">
        <v>80</v>
      </c>
      <c r="J7" s="69" t="s">
        <v>81</v>
      </c>
      <c r="K7" s="69" t="s">
        <v>82</v>
      </c>
      <c r="L7" s="69" t="s">
        <v>83</v>
      </c>
      <c r="M7" s="69" t="s">
        <v>84</v>
      </c>
      <c r="N7" s="69" t="s">
        <v>85</v>
      </c>
      <c r="O7" s="69" t="s">
        <v>98</v>
      </c>
      <c r="P7" s="8"/>
    </row>
    <row r="8" spans="1:22" s="9" customFormat="1" ht="15" customHeight="1" x14ac:dyDescent="0.25">
      <c r="A8" s="69">
        <v>2</v>
      </c>
      <c r="B8" s="209" t="s">
        <v>86</v>
      </c>
      <c r="C8" s="209"/>
      <c r="D8" s="209"/>
      <c r="E8" s="209"/>
      <c r="F8" s="209"/>
      <c r="G8" s="209"/>
      <c r="H8" s="209"/>
      <c r="I8" s="209"/>
      <c r="J8" s="209"/>
      <c r="K8" s="209"/>
      <c r="L8" s="209"/>
      <c r="M8" s="209"/>
      <c r="N8" s="209"/>
      <c r="O8" s="209"/>
      <c r="P8" s="8"/>
    </row>
    <row r="9" spans="1:22" s="9" customFormat="1" ht="15" customHeight="1" x14ac:dyDescent="0.25">
      <c r="A9" s="69">
        <v>3</v>
      </c>
      <c r="B9" s="47" t="s">
        <v>87</v>
      </c>
      <c r="C9" s="23">
        <v>2500</v>
      </c>
      <c r="D9" s="23">
        <v>4000</v>
      </c>
      <c r="E9" s="23">
        <v>21500</v>
      </c>
      <c r="F9" s="23">
        <v>19000</v>
      </c>
      <c r="G9" s="23">
        <v>17000</v>
      </c>
      <c r="H9" s="23">
        <v>20000</v>
      </c>
      <c r="I9" s="23">
        <v>26500</v>
      </c>
      <c r="J9" s="23">
        <v>26500</v>
      </c>
      <c r="K9" s="23">
        <v>52389</v>
      </c>
      <c r="L9" s="23">
        <v>18000</v>
      </c>
      <c r="M9" s="23">
        <v>11520</v>
      </c>
      <c r="N9" s="23">
        <v>9457</v>
      </c>
      <c r="O9" s="23">
        <f t="shared" ref="O9:O14" si="0">SUM(C9:N9)</f>
        <v>228366</v>
      </c>
      <c r="P9" s="8"/>
      <c r="Q9" s="20"/>
      <c r="R9" s="20"/>
      <c r="S9" s="20"/>
      <c r="T9" s="20"/>
      <c r="U9" s="20"/>
    </row>
    <row r="10" spans="1:22" s="9" customFormat="1" ht="15" customHeight="1" x14ac:dyDescent="0.25">
      <c r="A10" s="69">
        <v>4</v>
      </c>
      <c r="B10" s="47" t="s">
        <v>88</v>
      </c>
      <c r="C10" s="23">
        <v>11</v>
      </c>
      <c r="D10" s="23">
        <v>1177</v>
      </c>
      <c r="E10" s="23">
        <v>11</v>
      </c>
      <c r="F10" s="23">
        <v>11</v>
      </c>
      <c r="G10" s="23">
        <v>11</v>
      </c>
      <c r="H10" s="23">
        <v>7413</v>
      </c>
      <c r="I10" s="23">
        <v>11</v>
      </c>
      <c r="J10" s="23">
        <v>11</v>
      </c>
      <c r="K10" s="23">
        <v>11</v>
      </c>
      <c r="L10" s="23">
        <v>11</v>
      </c>
      <c r="M10" s="23">
        <v>11</v>
      </c>
      <c r="N10" s="23">
        <v>11</v>
      </c>
      <c r="O10" s="23">
        <f t="shared" si="0"/>
        <v>8700</v>
      </c>
      <c r="P10" s="8"/>
      <c r="Q10" s="20"/>
      <c r="R10" s="20"/>
      <c r="S10" s="20"/>
      <c r="T10" s="20"/>
      <c r="U10" s="20"/>
    </row>
    <row r="11" spans="1:22" s="9" customFormat="1" ht="15" customHeight="1" x14ac:dyDescent="0.25">
      <c r="A11" s="69">
        <v>5</v>
      </c>
      <c r="B11" s="47" t="s">
        <v>89</v>
      </c>
      <c r="C11" s="23">
        <v>4579</v>
      </c>
      <c r="D11" s="23">
        <v>5284</v>
      </c>
      <c r="E11" s="23">
        <v>139360</v>
      </c>
      <c r="F11" s="23">
        <v>34579</v>
      </c>
      <c r="G11" s="23">
        <v>6272</v>
      </c>
      <c r="H11" s="23">
        <v>37149</v>
      </c>
      <c r="I11" s="23">
        <v>4579</v>
      </c>
      <c r="J11" s="23">
        <v>4579</v>
      </c>
      <c r="K11" s="23">
        <v>8382</v>
      </c>
      <c r="L11" s="23">
        <v>4579</v>
      </c>
      <c r="M11" s="23">
        <v>6579</v>
      </c>
      <c r="N11" s="23">
        <v>4579</v>
      </c>
      <c r="O11" s="23">
        <f t="shared" si="0"/>
        <v>260500</v>
      </c>
      <c r="P11" s="8"/>
      <c r="Q11" s="20"/>
      <c r="R11" s="20"/>
      <c r="S11" s="20"/>
      <c r="T11" s="20"/>
      <c r="U11" s="20"/>
    </row>
    <row r="12" spans="1:22" s="9" customFormat="1" ht="15" customHeight="1" x14ac:dyDescent="0.25">
      <c r="A12" s="69">
        <v>6</v>
      </c>
      <c r="B12" s="47" t="s">
        <v>90</v>
      </c>
      <c r="C12" s="23"/>
      <c r="D12" s="23"/>
      <c r="E12" s="23"/>
      <c r="F12" s="23"/>
      <c r="G12" s="23"/>
      <c r="H12" s="23">
        <v>82373</v>
      </c>
      <c r="I12" s="23"/>
      <c r="J12" s="23"/>
      <c r="K12" s="23">
        <v>87300</v>
      </c>
      <c r="L12" s="23"/>
      <c r="M12" s="23"/>
      <c r="N12" s="23"/>
      <c r="O12" s="23">
        <f t="shared" si="0"/>
        <v>169673</v>
      </c>
      <c r="P12" s="8"/>
      <c r="Q12" s="20"/>
      <c r="R12" s="20"/>
      <c r="S12" s="20"/>
      <c r="T12" s="20"/>
      <c r="U12" s="20"/>
    </row>
    <row r="13" spans="1:22" s="9" customFormat="1" ht="15" customHeight="1" x14ac:dyDescent="0.25">
      <c r="A13" s="69">
        <v>7</v>
      </c>
      <c r="B13" s="47" t="s">
        <v>294</v>
      </c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>
        <f t="shared" si="0"/>
        <v>0</v>
      </c>
      <c r="P13" s="8"/>
      <c r="Q13" s="20"/>
      <c r="R13" s="20"/>
      <c r="S13" s="20"/>
      <c r="T13" s="20"/>
      <c r="U13" s="20"/>
    </row>
    <row r="14" spans="1:22" s="9" customFormat="1" ht="15" customHeight="1" x14ac:dyDescent="0.25">
      <c r="A14" s="69">
        <v>8</v>
      </c>
      <c r="B14" s="47" t="s">
        <v>91</v>
      </c>
      <c r="C14" s="23">
        <v>250424</v>
      </c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>
        <f t="shared" si="0"/>
        <v>250424</v>
      </c>
      <c r="P14" s="8"/>
      <c r="Q14" s="20"/>
      <c r="R14" s="20"/>
      <c r="S14" s="20"/>
      <c r="T14" s="20"/>
      <c r="U14" s="20"/>
    </row>
    <row r="15" spans="1:22" s="9" customFormat="1" ht="15" customHeight="1" x14ac:dyDescent="0.25">
      <c r="A15" s="69">
        <v>9</v>
      </c>
      <c r="B15" s="80" t="s">
        <v>472</v>
      </c>
      <c r="C15" s="77">
        <f t="shared" ref="C15:N15" si="1">SUM(C9:C14)</f>
        <v>257514</v>
      </c>
      <c r="D15" s="77">
        <f t="shared" si="1"/>
        <v>10461</v>
      </c>
      <c r="E15" s="77">
        <f t="shared" si="1"/>
        <v>160871</v>
      </c>
      <c r="F15" s="77">
        <f t="shared" si="1"/>
        <v>53590</v>
      </c>
      <c r="G15" s="77">
        <f t="shared" si="1"/>
        <v>23283</v>
      </c>
      <c r="H15" s="77">
        <f t="shared" si="1"/>
        <v>146935</v>
      </c>
      <c r="I15" s="77">
        <f t="shared" si="1"/>
        <v>31090</v>
      </c>
      <c r="J15" s="77">
        <f t="shared" si="1"/>
        <v>31090</v>
      </c>
      <c r="K15" s="77">
        <f t="shared" si="1"/>
        <v>148082</v>
      </c>
      <c r="L15" s="77">
        <f t="shared" si="1"/>
        <v>22590</v>
      </c>
      <c r="M15" s="77">
        <f t="shared" si="1"/>
        <v>18110</v>
      </c>
      <c r="N15" s="77">
        <f t="shared" si="1"/>
        <v>14047</v>
      </c>
      <c r="O15" s="172">
        <f>SUM(O9:O14)</f>
        <v>917663</v>
      </c>
      <c r="P15" s="8"/>
      <c r="Q15" s="20"/>
      <c r="R15" s="20"/>
      <c r="S15" s="20"/>
      <c r="T15" s="20"/>
      <c r="U15" s="20"/>
    </row>
    <row r="16" spans="1:22" s="9" customFormat="1" ht="15" customHeight="1" x14ac:dyDescent="0.25">
      <c r="A16" s="69">
        <v>10</v>
      </c>
      <c r="B16" s="209" t="s">
        <v>92</v>
      </c>
      <c r="C16" s="209"/>
      <c r="D16" s="209"/>
      <c r="E16" s="209"/>
      <c r="F16" s="209"/>
      <c r="G16" s="209"/>
      <c r="H16" s="209"/>
      <c r="I16" s="209"/>
      <c r="J16" s="209"/>
      <c r="K16" s="209"/>
      <c r="L16" s="209"/>
      <c r="M16" s="209"/>
      <c r="N16" s="209"/>
      <c r="O16" s="209"/>
      <c r="P16" s="8"/>
      <c r="Q16" s="20"/>
      <c r="R16" s="20"/>
      <c r="S16" s="20"/>
      <c r="T16" s="20"/>
      <c r="U16" s="20"/>
    </row>
    <row r="17" spans="1:21" s="9" customFormat="1" ht="15" customHeight="1" x14ac:dyDescent="0.25">
      <c r="A17" s="69">
        <v>11</v>
      </c>
      <c r="B17" s="47" t="s">
        <v>11</v>
      </c>
      <c r="C17" s="52">
        <v>14000</v>
      </c>
      <c r="D17" s="52">
        <v>14600</v>
      </c>
      <c r="E17" s="52">
        <v>15600</v>
      </c>
      <c r="F17" s="52">
        <v>15600</v>
      </c>
      <c r="G17" s="52">
        <v>17000</v>
      </c>
      <c r="H17" s="52">
        <v>23989</v>
      </c>
      <c r="I17" s="52">
        <v>23600</v>
      </c>
      <c r="J17" s="52">
        <v>24600</v>
      </c>
      <c r="K17" s="52">
        <v>49983</v>
      </c>
      <c r="L17" s="52">
        <v>15000</v>
      </c>
      <c r="M17" s="52">
        <v>14346</v>
      </c>
      <c r="N17" s="52">
        <v>14342</v>
      </c>
      <c r="O17" s="23">
        <f>SUM(C17:N17)</f>
        <v>242660</v>
      </c>
      <c r="P17" s="8"/>
      <c r="Q17" s="20"/>
      <c r="R17" s="20"/>
      <c r="S17" s="20"/>
      <c r="T17" s="20"/>
      <c r="U17" s="20"/>
    </row>
    <row r="18" spans="1:21" s="9" customFormat="1" ht="15" customHeight="1" x14ac:dyDescent="0.25">
      <c r="A18" s="69">
        <v>12</v>
      </c>
      <c r="B18" s="47" t="s">
        <v>97</v>
      </c>
      <c r="C18" s="23">
        <v>1766</v>
      </c>
      <c r="D18" s="23">
        <v>1766</v>
      </c>
      <c r="E18" s="23">
        <v>3066</v>
      </c>
      <c r="F18" s="23">
        <v>3128</v>
      </c>
      <c r="G18" s="23">
        <v>3266</v>
      </c>
      <c r="H18" s="23">
        <v>2216</v>
      </c>
      <c r="I18" s="23">
        <v>12093</v>
      </c>
      <c r="J18" s="23">
        <v>2285</v>
      </c>
      <c r="K18" s="23">
        <v>7316</v>
      </c>
      <c r="L18" s="23">
        <v>2706</v>
      </c>
      <c r="M18" s="23">
        <v>1766</v>
      </c>
      <c r="N18" s="23">
        <v>2708</v>
      </c>
      <c r="O18" s="23">
        <f t="shared" ref="O18:O24" si="2">SUM(C18:N18)</f>
        <v>44082</v>
      </c>
      <c r="P18" s="8"/>
      <c r="Q18" s="20"/>
      <c r="R18" s="20"/>
      <c r="S18" s="20"/>
      <c r="T18" s="20"/>
      <c r="U18" s="20"/>
    </row>
    <row r="19" spans="1:21" s="9" customFormat="1" ht="15" customHeight="1" x14ac:dyDescent="0.25">
      <c r="A19" s="69">
        <v>13</v>
      </c>
      <c r="B19" s="47" t="s">
        <v>94</v>
      </c>
      <c r="C19" s="23"/>
      <c r="D19" s="23">
        <v>19155</v>
      </c>
      <c r="E19" s="23">
        <v>19156</v>
      </c>
      <c r="F19" s="23"/>
      <c r="G19" s="23">
        <v>21069</v>
      </c>
      <c r="H19" s="23"/>
      <c r="I19" s="23"/>
      <c r="J19" s="23">
        <v>2540</v>
      </c>
      <c r="K19" s="23">
        <v>28646</v>
      </c>
      <c r="L19" s="23">
        <v>1905</v>
      </c>
      <c r="M19" s="23">
        <v>3810</v>
      </c>
      <c r="N19" s="23"/>
      <c r="O19" s="23">
        <f t="shared" si="2"/>
        <v>96281</v>
      </c>
      <c r="P19" s="8"/>
      <c r="Q19" s="20"/>
      <c r="R19" s="20"/>
      <c r="S19" s="20"/>
      <c r="T19" s="20"/>
      <c r="U19" s="20"/>
    </row>
    <row r="20" spans="1:21" s="9" customFormat="1" ht="15" customHeight="1" x14ac:dyDescent="0.25">
      <c r="A20" s="69">
        <v>14</v>
      </c>
      <c r="B20" s="47" t="s">
        <v>223</v>
      </c>
      <c r="C20" s="23">
        <v>825</v>
      </c>
      <c r="D20" s="23"/>
      <c r="E20" s="23">
        <v>17307</v>
      </c>
      <c r="F20" s="23">
        <v>39028</v>
      </c>
      <c r="G20" s="23">
        <v>38855</v>
      </c>
      <c r="H20" s="23">
        <v>9209</v>
      </c>
      <c r="I20" s="23">
        <v>3810</v>
      </c>
      <c r="J20" s="23"/>
      <c r="K20" s="23">
        <v>43935</v>
      </c>
      <c r="L20" s="23">
        <v>9790</v>
      </c>
      <c r="M20" s="23">
        <v>7621</v>
      </c>
      <c r="N20" s="23">
        <v>58542</v>
      </c>
      <c r="O20" s="23">
        <f t="shared" si="2"/>
        <v>228922</v>
      </c>
      <c r="P20" s="8"/>
      <c r="Q20" s="20"/>
      <c r="R20" s="20"/>
      <c r="S20" s="20"/>
      <c r="T20" s="20"/>
      <c r="U20" s="20"/>
    </row>
    <row r="21" spans="1:21" s="9" customFormat="1" ht="15" customHeight="1" x14ac:dyDescent="0.25">
      <c r="A21" s="69">
        <v>15</v>
      </c>
      <c r="B21" s="47" t="s">
        <v>15</v>
      </c>
      <c r="C21" s="23">
        <v>3911</v>
      </c>
      <c r="D21" s="38">
        <v>2010</v>
      </c>
      <c r="E21" s="38">
        <v>2009</v>
      </c>
      <c r="F21" s="38">
        <v>2010</v>
      </c>
      <c r="G21" s="38">
        <v>2009</v>
      </c>
      <c r="H21" s="38">
        <v>2010</v>
      </c>
      <c r="I21" s="38">
        <v>2009</v>
      </c>
      <c r="J21" s="38">
        <v>2010</v>
      </c>
      <c r="K21" s="38">
        <v>3562</v>
      </c>
      <c r="L21" s="38">
        <v>2010</v>
      </c>
      <c r="M21" s="38">
        <v>2010</v>
      </c>
      <c r="N21" s="38">
        <v>2010</v>
      </c>
      <c r="O21" s="23">
        <f>SUM(C21:N21)</f>
        <v>27570</v>
      </c>
      <c r="P21" s="8"/>
      <c r="Q21" s="20"/>
      <c r="R21" s="20"/>
      <c r="S21" s="20"/>
      <c r="T21" s="20"/>
      <c r="U21" s="20"/>
    </row>
    <row r="22" spans="1:21" s="9" customFormat="1" ht="15" customHeight="1" x14ac:dyDescent="0.25">
      <c r="A22" s="69">
        <v>16</v>
      </c>
      <c r="B22" s="47" t="s">
        <v>96</v>
      </c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>
        <f t="shared" si="2"/>
        <v>0</v>
      </c>
      <c r="P22" s="8"/>
      <c r="Q22" s="20"/>
      <c r="R22" s="20"/>
      <c r="S22" s="20"/>
      <c r="T22" s="20"/>
      <c r="U22" s="20"/>
    </row>
    <row r="23" spans="1:21" s="9" customFormat="1" ht="15" customHeight="1" x14ac:dyDescent="0.25">
      <c r="A23" s="69">
        <v>17</v>
      </c>
      <c r="B23" s="80" t="s">
        <v>474</v>
      </c>
      <c r="C23" s="77">
        <f t="shared" ref="C23:N23" si="3">SUM(C17:C22)</f>
        <v>20502</v>
      </c>
      <c r="D23" s="77">
        <f t="shared" si="3"/>
        <v>37531</v>
      </c>
      <c r="E23" s="77">
        <f t="shared" si="3"/>
        <v>57138</v>
      </c>
      <c r="F23" s="77">
        <f t="shared" si="3"/>
        <v>59766</v>
      </c>
      <c r="G23" s="77">
        <f t="shared" si="3"/>
        <v>82199</v>
      </c>
      <c r="H23" s="77">
        <f t="shared" si="3"/>
        <v>37424</v>
      </c>
      <c r="I23" s="77">
        <f t="shared" si="3"/>
        <v>41512</v>
      </c>
      <c r="J23" s="77">
        <f t="shared" si="3"/>
        <v>31435</v>
      </c>
      <c r="K23" s="77">
        <f t="shared" si="3"/>
        <v>133442</v>
      </c>
      <c r="L23" s="77">
        <f t="shared" si="3"/>
        <v>31411</v>
      </c>
      <c r="M23" s="77">
        <f t="shared" si="3"/>
        <v>29553</v>
      </c>
      <c r="N23" s="77">
        <f t="shared" si="3"/>
        <v>77602</v>
      </c>
      <c r="O23" s="172">
        <f t="shared" si="2"/>
        <v>639515</v>
      </c>
      <c r="P23" s="8"/>
      <c r="Q23" s="20"/>
      <c r="R23" s="20"/>
      <c r="S23" s="20"/>
      <c r="T23" s="20"/>
      <c r="U23" s="20"/>
    </row>
    <row r="24" spans="1:21" s="9" customFormat="1" ht="15" customHeight="1" x14ac:dyDescent="0.25">
      <c r="A24" s="69">
        <v>18</v>
      </c>
      <c r="B24" s="47" t="s">
        <v>523</v>
      </c>
      <c r="C24" s="23">
        <f t="shared" ref="C24:N24" si="4">C15-C23</f>
        <v>237012</v>
      </c>
      <c r="D24" s="23">
        <f t="shared" si="4"/>
        <v>-27070</v>
      </c>
      <c r="E24" s="23">
        <f t="shared" si="4"/>
        <v>103733</v>
      </c>
      <c r="F24" s="23">
        <f t="shared" si="4"/>
        <v>-6176</v>
      </c>
      <c r="G24" s="23">
        <f t="shared" si="4"/>
        <v>-58916</v>
      </c>
      <c r="H24" s="23">
        <f t="shared" si="4"/>
        <v>109511</v>
      </c>
      <c r="I24" s="23">
        <f t="shared" si="4"/>
        <v>-10422</v>
      </c>
      <c r="J24" s="23">
        <f t="shared" si="4"/>
        <v>-345</v>
      </c>
      <c r="K24" s="23">
        <f t="shared" si="4"/>
        <v>14640</v>
      </c>
      <c r="L24" s="23">
        <f t="shared" si="4"/>
        <v>-8821</v>
      </c>
      <c r="M24" s="23">
        <f t="shared" si="4"/>
        <v>-11443</v>
      </c>
      <c r="N24" s="23">
        <f t="shared" si="4"/>
        <v>-63555</v>
      </c>
      <c r="O24" s="23">
        <f t="shared" si="2"/>
        <v>278148</v>
      </c>
      <c r="P24" s="8"/>
      <c r="Q24" s="20"/>
      <c r="R24" s="20"/>
      <c r="S24" s="20"/>
      <c r="T24" s="20"/>
      <c r="U24" s="20"/>
    </row>
    <row r="26" spans="1:21" x14ac:dyDescent="0.25">
      <c r="N26" s="21"/>
    </row>
    <row r="27" spans="1:21" x14ac:dyDescent="0.25"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</row>
    <row r="28" spans="1:21" x14ac:dyDescent="0.25">
      <c r="D28" s="21"/>
      <c r="F28" s="21"/>
      <c r="I28" s="21"/>
      <c r="L28" s="21"/>
    </row>
    <row r="30" spans="1:21" x14ac:dyDescent="0.25"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</row>
  </sheetData>
  <sheetProtection selectLockedCells="1" selectUnlockedCells="1"/>
  <mergeCells count="3">
    <mergeCell ref="A4:O4"/>
    <mergeCell ref="B8:O8"/>
    <mergeCell ref="B16:O16"/>
  </mergeCells>
  <phoneticPr fontId="15" type="noConversion"/>
  <pageMargins left="0.74791666666666667" right="0.74791666666666667" top="0.98402777777777772" bottom="0.98402777777777772" header="0.51180555555555551" footer="0.51180555555555551"/>
  <pageSetup paperSize="9" firstPageNumber="0" orientation="landscape" r:id="rId1"/>
  <headerFooter alignWithMargins="0"/>
  <colBreaks count="1" manualBreakCount="1">
    <brk id="15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zoomScaleNormal="100" workbookViewId="0"/>
  </sheetViews>
  <sheetFormatPr defaultColWidth="9.109375" defaultRowHeight="13.2" x14ac:dyDescent="0.25"/>
  <cols>
    <col min="1" max="1" width="5.33203125" style="29" customWidth="1"/>
    <col min="2" max="2" width="24.6640625" style="29" customWidth="1"/>
    <col min="3" max="15" width="7.6640625" style="29" customWidth="1"/>
    <col min="16" max="16384" width="9.109375" style="28"/>
  </cols>
  <sheetData>
    <row r="1" spans="1:15" s="31" customFormat="1" ht="15" customHeight="1" x14ac:dyDescent="0.25"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7" t="s">
        <v>280</v>
      </c>
    </row>
    <row r="2" spans="1:15" s="31" customFormat="1" ht="15" customHeight="1" x14ac:dyDescent="0.25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7" t="str">
        <f>'1. melléklet'!G2</f>
        <v>az  …./2022. (XI.) önkormányzati rendelethez</v>
      </c>
    </row>
    <row r="3" spans="1:15" s="31" customFormat="1" ht="15" customHeight="1" x14ac:dyDescent="0.25">
      <c r="A3" s="30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</row>
    <row r="4" spans="1:15" s="31" customFormat="1" ht="15" customHeight="1" x14ac:dyDescent="0.25">
      <c r="A4" s="30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</row>
    <row r="5" spans="1:15" s="31" customFormat="1" ht="15" customHeight="1" x14ac:dyDescent="0.25">
      <c r="A5" s="210" t="s">
        <v>525</v>
      </c>
      <c r="B5" s="210"/>
      <c r="C5" s="210"/>
      <c r="D5" s="210"/>
      <c r="E5" s="210"/>
      <c r="F5" s="210"/>
      <c r="G5" s="210"/>
      <c r="H5" s="210"/>
      <c r="I5" s="210"/>
      <c r="J5" s="210"/>
      <c r="K5" s="210"/>
      <c r="L5" s="210"/>
      <c r="M5" s="210"/>
      <c r="N5" s="210"/>
      <c r="O5" s="210"/>
    </row>
    <row r="6" spans="1:15" s="31" customFormat="1" ht="15" customHeight="1" x14ac:dyDescent="0.25">
      <c r="A6" s="36"/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</row>
    <row r="7" spans="1:15" s="31" customFormat="1" ht="15" customHeight="1" x14ac:dyDescent="0.25">
      <c r="A7" s="171"/>
      <c r="B7" s="119" t="s">
        <v>33</v>
      </c>
      <c r="C7" s="118" t="s">
        <v>34</v>
      </c>
      <c r="D7" s="118" t="s">
        <v>35</v>
      </c>
      <c r="E7" s="118" t="s">
        <v>36</v>
      </c>
      <c r="F7" s="118" t="s">
        <v>37</v>
      </c>
      <c r="G7" s="118" t="s">
        <v>38</v>
      </c>
      <c r="H7" s="118" t="s">
        <v>39</v>
      </c>
      <c r="I7" s="118" t="s">
        <v>40</v>
      </c>
      <c r="J7" s="118" t="s">
        <v>105</v>
      </c>
      <c r="K7" s="118" t="s">
        <v>41</v>
      </c>
      <c r="L7" s="118" t="s">
        <v>42</v>
      </c>
      <c r="M7" s="118" t="s">
        <v>106</v>
      </c>
      <c r="N7" s="118" t="s">
        <v>402</v>
      </c>
      <c r="O7" s="118" t="s">
        <v>401</v>
      </c>
    </row>
    <row r="8" spans="1:15" s="31" customFormat="1" ht="15" customHeight="1" x14ac:dyDescent="0.25">
      <c r="A8" s="118">
        <v>1</v>
      </c>
      <c r="B8" s="118" t="s">
        <v>1</v>
      </c>
      <c r="C8" s="118" t="s">
        <v>74</v>
      </c>
      <c r="D8" s="118" t="s">
        <v>75</v>
      </c>
      <c r="E8" s="118" t="s">
        <v>76</v>
      </c>
      <c r="F8" s="118" t="s">
        <v>77</v>
      </c>
      <c r="G8" s="118" t="s">
        <v>78</v>
      </c>
      <c r="H8" s="118" t="s">
        <v>79</v>
      </c>
      <c r="I8" s="118" t="s">
        <v>80</v>
      </c>
      <c r="J8" s="118" t="s">
        <v>81</v>
      </c>
      <c r="K8" s="118" t="s">
        <v>82</v>
      </c>
      <c r="L8" s="118" t="s">
        <v>83</v>
      </c>
      <c r="M8" s="118" t="s">
        <v>84</v>
      </c>
      <c r="N8" s="118" t="s">
        <v>85</v>
      </c>
      <c r="O8" s="118" t="s">
        <v>98</v>
      </c>
    </row>
    <row r="9" spans="1:15" s="31" customFormat="1" ht="15" customHeight="1" x14ac:dyDescent="0.25">
      <c r="A9" s="118">
        <v>2</v>
      </c>
      <c r="B9" s="211" t="s">
        <v>86</v>
      </c>
      <c r="C9" s="211"/>
      <c r="D9" s="211"/>
      <c r="E9" s="211"/>
      <c r="F9" s="211"/>
      <c r="G9" s="211"/>
      <c r="H9" s="211"/>
      <c r="I9" s="211"/>
      <c r="J9" s="211"/>
      <c r="K9" s="211"/>
      <c r="L9" s="211"/>
      <c r="M9" s="211"/>
      <c r="N9" s="211"/>
      <c r="O9" s="211"/>
    </row>
    <row r="10" spans="1:15" s="31" customFormat="1" ht="15" customHeight="1" x14ac:dyDescent="0.25">
      <c r="A10" s="118">
        <v>3</v>
      </c>
      <c r="B10" s="37" t="s">
        <v>87</v>
      </c>
      <c r="C10" s="38">
        <v>105</v>
      </c>
      <c r="D10" s="38">
        <v>105</v>
      </c>
      <c r="E10" s="38">
        <v>105</v>
      </c>
      <c r="F10" s="38">
        <v>105</v>
      </c>
      <c r="G10" s="38">
        <v>105</v>
      </c>
      <c r="H10" s="38">
        <v>105</v>
      </c>
      <c r="I10" s="38">
        <v>105</v>
      </c>
      <c r="J10" s="38">
        <v>105</v>
      </c>
      <c r="K10" s="38">
        <v>105</v>
      </c>
      <c r="L10" s="38">
        <v>105</v>
      </c>
      <c r="M10" s="38">
        <v>105</v>
      </c>
      <c r="N10" s="38">
        <v>105</v>
      </c>
      <c r="O10" s="38">
        <f>SUM(C10:N10)</f>
        <v>1260</v>
      </c>
    </row>
    <row r="11" spans="1:15" s="31" customFormat="1" ht="15" customHeight="1" x14ac:dyDescent="0.25">
      <c r="A11" s="118">
        <v>4</v>
      </c>
      <c r="B11" s="37" t="s">
        <v>88</v>
      </c>
      <c r="C11" s="38">
        <v>2009</v>
      </c>
      <c r="D11" s="38">
        <v>2010</v>
      </c>
      <c r="E11" s="38">
        <v>2009</v>
      </c>
      <c r="F11" s="38">
        <v>2010</v>
      </c>
      <c r="G11" s="38">
        <v>2009</v>
      </c>
      <c r="H11" s="38">
        <v>2010</v>
      </c>
      <c r="I11" s="38">
        <v>2009</v>
      </c>
      <c r="J11" s="38">
        <v>2010</v>
      </c>
      <c r="K11" s="38">
        <v>3561</v>
      </c>
      <c r="L11" s="38">
        <v>2010</v>
      </c>
      <c r="M11" s="38">
        <v>2010</v>
      </c>
      <c r="N11" s="38">
        <v>2010</v>
      </c>
      <c r="O11" s="38">
        <f>SUM(C11:N11)</f>
        <v>25667</v>
      </c>
    </row>
    <row r="12" spans="1:15" s="31" customFormat="1" ht="15" customHeight="1" x14ac:dyDescent="0.25">
      <c r="A12" s="118">
        <v>5</v>
      </c>
      <c r="B12" s="37" t="s">
        <v>89</v>
      </c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</row>
    <row r="13" spans="1:15" s="31" customFormat="1" ht="15" customHeight="1" x14ac:dyDescent="0.25">
      <c r="A13" s="118">
        <v>6</v>
      </c>
      <c r="B13" s="37" t="s">
        <v>90</v>
      </c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</row>
    <row r="14" spans="1:15" s="31" customFormat="1" ht="15" customHeight="1" x14ac:dyDescent="0.25">
      <c r="A14" s="118">
        <v>7</v>
      </c>
      <c r="B14" s="37" t="s">
        <v>91</v>
      </c>
      <c r="C14" s="38">
        <v>202</v>
      </c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>
        <f>SUM(C14:N14)</f>
        <v>202</v>
      </c>
    </row>
    <row r="15" spans="1:15" s="31" customFormat="1" ht="15" customHeight="1" x14ac:dyDescent="0.25">
      <c r="A15" s="118">
        <v>8</v>
      </c>
      <c r="B15" s="39" t="s">
        <v>472</v>
      </c>
      <c r="C15" s="40">
        <f>SUM(C10:C14)</f>
        <v>2316</v>
      </c>
      <c r="D15" s="40">
        <f t="shared" ref="D15:O15" si="0">SUM(D10:D14)</f>
        <v>2115</v>
      </c>
      <c r="E15" s="40">
        <f t="shared" si="0"/>
        <v>2114</v>
      </c>
      <c r="F15" s="40">
        <f t="shared" si="0"/>
        <v>2115</v>
      </c>
      <c r="G15" s="40">
        <f t="shared" si="0"/>
        <v>2114</v>
      </c>
      <c r="H15" s="40">
        <f t="shared" si="0"/>
        <v>2115</v>
      </c>
      <c r="I15" s="40">
        <f t="shared" si="0"/>
        <v>2114</v>
      </c>
      <c r="J15" s="40">
        <f t="shared" si="0"/>
        <v>2115</v>
      </c>
      <c r="K15" s="40">
        <f t="shared" si="0"/>
        <v>3666</v>
      </c>
      <c r="L15" s="40">
        <f t="shared" si="0"/>
        <v>2115</v>
      </c>
      <c r="M15" s="40">
        <f t="shared" si="0"/>
        <v>2115</v>
      </c>
      <c r="N15" s="40">
        <f t="shared" si="0"/>
        <v>2115</v>
      </c>
      <c r="O15" s="40">
        <f t="shared" si="0"/>
        <v>27129</v>
      </c>
    </row>
    <row r="16" spans="1:15" s="31" customFormat="1" ht="15" customHeight="1" x14ac:dyDescent="0.25">
      <c r="A16" s="118">
        <v>9</v>
      </c>
      <c r="B16" s="211" t="s">
        <v>92</v>
      </c>
      <c r="C16" s="211"/>
      <c r="D16" s="211"/>
      <c r="E16" s="211"/>
      <c r="F16" s="211"/>
      <c r="G16" s="211"/>
      <c r="H16" s="211"/>
      <c r="I16" s="211"/>
      <c r="J16" s="211"/>
      <c r="K16" s="211"/>
      <c r="L16" s="211"/>
      <c r="M16" s="211"/>
      <c r="N16" s="211"/>
      <c r="O16" s="211"/>
    </row>
    <row r="17" spans="1:15" s="31" customFormat="1" ht="15" customHeight="1" x14ac:dyDescent="0.25">
      <c r="A17" s="118">
        <v>10</v>
      </c>
      <c r="B17" s="37" t="s">
        <v>11</v>
      </c>
      <c r="C17" s="38">
        <v>2131</v>
      </c>
      <c r="D17" s="38">
        <v>2131</v>
      </c>
      <c r="E17" s="38">
        <v>2132</v>
      </c>
      <c r="F17" s="38">
        <v>2131</v>
      </c>
      <c r="G17" s="38">
        <v>2131</v>
      </c>
      <c r="H17" s="38">
        <v>2132</v>
      </c>
      <c r="I17" s="38">
        <v>2131</v>
      </c>
      <c r="J17" s="38">
        <v>2131</v>
      </c>
      <c r="K17" s="38">
        <v>3684</v>
      </c>
      <c r="L17" s="38">
        <v>2131</v>
      </c>
      <c r="M17" s="38">
        <v>2132</v>
      </c>
      <c r="N17" s="38">
        <v>2132</v>
      </c>
      <c r="O17" s="38">
        <f>SUM(C17:N17)</f>
        <v>27129</v>
      </c>
    </row>
    <row r="18" spans="1:15" s="31" customFormat="1" ht="15" customHeight="1" x14ac:dyDescent="0.25">
      <c r="A18" s="118">
        <v>11</v>
      </c>
      <c r="B18" s="37" t="s">
        <v>93</v>
      </c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</row>
    <row r="19" spans="1:15" s="31" customFormat="1" ht="15" customHeight="1" x14ac:dyDescent="0.25">
      <c r="A19" s="118">
        <v>12</v>
      </c>
      <c r="B19" s="37" t="s">
        <v>94</v>
      </c>
      <c r="C19" s="38"/>
      <c r="D19" s="38"/>
      <c r="E19" s="38"/>
      <c r="F19" s="38"/>
      <c r="G19" s="38"/>
      <c r="H19" s="41"/>
      <c r="I19" s="38"/>
      <c r="J19" s="38"/>
      <c r="K19" s="38"/>
      <c r="L19" s="38"/>
      <c r="M19" s="38"/>
      <c r="N19" s="38"/>
      <c r="O19" s="38"/>
    </row>
    <row r="20" spans="1:15" s="31" customFormat="1" ht="15" customHeight="1" x14ac:dyDescent="0.25">
      <c r="A20" s="118">
        <v>13</v>
      </c>
      <c r="B20" s="37" t="s">
        <v>95</v>
      </c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</row>
    <row r="21" spans="1:15" s="31" customFormat="1" ht="15" customHeight="1" x14ac:dyDescent="0.25">
      <c r="A21" s="118">
        <v>14</v>
      </c>
      <c r="B21" s="37" t="s">
        <v>96</v>
      </c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</row>
    <row r="22" spans="1:15" s="31" customFormat="1" ht="15" customHeight="1" x14ac:dyDescent="0.25">
      <c r="A22" s="118">
        <v>15</v>
      </c>
      <c r="B22" s="39" t="s">
        <v>474</v>
      </c>
      <c r="C22" s="40">
        <f>SUM(C17:C21)</f>
        <v>2131</v>
      </c>
      <c r="D22" s="40">
        <f t="shared" ref="D22:N22" si="1">SUM(D17:D21)</f>
        <v>2131</v>
      </c>
      <c r="E22" s="40">
        <f t="shared" si="1"/>
        <v>2132</v>
      </c>
      <c r="F22" s="40">
        <f t="shared" si="1"/>
        <v>2131</v>
      </c>
      <c r="G22" s="40">
        <f t="shared" si="1"/>
        <v>2131</v>
      </c>
      <c r="H22" s="40">
        <f t="shared" si="1"/>
        <v>2132</v>
      </c>
      <c r="I22" s="40">
        <f t="shared" si="1"/>
        <v>2131</v>
      </c>
      <c r="J22" s="40">
        <f t="shared" si="1"/>
        <v>2131</v>
      </c>
      <c r="K22" s="40">
        <f t="shared" si="1"/>
        <v>3684</v>
      </c>
      <c r="L22" s="40">
        <f t="shared" si="1"/>
        <v>2131</v>
      </c>
      <c r="M22" s="40">
        <f t="shared" si="1"/>
        <v>2132</v>
      </c>
      <c r="N22" s="40">
        <f t="shared" si="1"/>
        <v>2132</v>
      </c>
      <c r="O22" s="40">
        <f>SUM(C22:N22)</f>
        <v>27129</v>
      </c>
    </row>
    <row r="23" spans="1:15" s="31" customFormat="1" ht="15" customHeight="1" x14ac:dyDescent="0.25">
      <c r="A23" s="118">
        <v>16</v>
      </c>
      <c r="B23" s="37" t="s">
        <v>523</v>
      </c>
      <c r="C23" s="38">
        <f>C15-C22</f>
        <v>185</v>
      </c>
      <c r="D23" s="38">
        <f t="shared" ref="D23:N23" si="2">D15-D22</f>
        <v>-16</v>
      </c>
      <c r="E23" s="38">
        <f t="shared" si="2"/>
        <v>-18</v>
      </c>
      <c r="F23" s="38">
        <f t="shared" si="2"/>
        <v>-16</v>
      </c>
      <c r="G23" s="38">
        <f t="shared" si="2"/>
        <v>-17</v>
      </c>
      <c r="H23" s="38">
        <f t="shared" si="2"/>
        <v>-17</v>
      </c>
      <c r="I23" s="38">
        <f t="shared" si="2"/>
        <v>-17</v>
      </c>
      <c r="J23" s="38">
        <f t="shared" si="2"/>
        <v>-16</v>
      </c>
      <c r="K23" s="38">
        <f t="shared" si="2"/>
        <v>-18</v>
      </c>
      <c r="L23" s="38">
        <f t="shared" si="2"/>
        <v>-16</v>
      </c>
      <c r="M23" s="38">
        <f t="shared" si="2"/>
        <v>-17</v>
      </c>
      <c r="N23" s="38">
        <f t="shared" si="2"/>
        <v>-17</v>
      </c>
      <c r="O23" s="38">
        <f>SUM(C23:N23)</f>
        <v>0</v>
      </c>
    </row>
  </sheetData>
  <mergeCells count="3">
    <mergeCell ref="A5:O5"/>
    <mergeCell ref="B9:O9"/>
    <mergeCell ref="B16:O16"/>
  </mergeCells>
  <phoneticPr fontId="15" type="noConversion"/>
  <pageMargins left="0.75" right="0.75" top="1" bottom="1" header="0.5" footer="0.5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"/>
  <sheetViews>
    <sheetView zoomScaleNormal="100" workbookViewId="0"/>
  </sheetViews>
  <sheetFormatPr defaultColWidth="11.5546875" defaultRowHeight="13.2" x14ac:dyDescent="0.25"/>
  <cols>
    <col min="1" max="1" width="4.6640625" style="1" customWidth="1"/>
    <col min="2" max="2" width="30.33203125" style="1" bestFit="1" customWidth="1"/>
    <col min="3" max="5" width="10.44140625" style="1" customWidth="1"/>
    <col min="6" max="6" width="30.33203125" style="1" customWidth="1"/>
    <col min="7" max="8" width="10.44140625" style="1" customWidth="1"/>
    <col min="9" max="9" width="10.44140625" customWidth="1"/>
    <col min="10" max="10" width="10.6640625" style="49" customWidth="1"/>
    <col min="11" max="248" width="9.109375" customWidth="1"/>
  </cols>
  <sheetData>
    <row r="1" spans="1:11" s="9" customFormat="1" ht="15" customHeight="1" x14ac:dyDescent="0.25">
      <c r="B1" s="12"/>
      <c r="C1" s="12"/>
      <c r="D1" s="12"/>
      <c r="E1" s="12"/>
      <c r="F1" s="12"/>
      <c r="K1" s="2" t="s">
        <v>273</v>
      </c>
    </row>
    <row r="2" spans="1:11" s="9" customFormat="1" ht="15" customHeight="1" x14ac:dyDescent="0.25">
      <c r="A2" s="1"/>
      <c r="B2" s="1"/>
      <c r="C2" s="1"/>
      <c r="D2" s="1"/>
      <c r="E2" s="1"/>
      <c r="F2" s="1"/>
      <c r="K2" s="2" t="str">
        <f>'1. melléklet'!G2</f>
        <v>az  …./2022. (XI.) önkormányzati rendelethez</v>
      </c>
    </row>
    <row r="3" spans="1:11" s="9" customFormat="1" ht="6" customHeight="1" x14ac:dyDescent="0.25">
      <c r="A3" s="11"/>
      <c r="B3" s="12"/>
      <c r="C3" s="12"/>
      <c r="D3" s="12"/>
      <c r="E3" s="12"/>
      <c r="F3" s="12"/>
      <c r="G3" s="12"/>
      <c r="H3" s="12"/>
      <c r="J3" s="162"/>
    </row>
    <row r="4" spans="1:11" s="9" customFormat="1" ht="15" customHeight="1" x14ac:dyDescent="0.25">
      <c r="A4" s="189" t="s">
        <v>454</v>
      </c>
      <c r="B4" s="189"/>
      <c r="C4" s="189"/>
      <c r="D4" s="189"/>
      <c r="E4" s="189"/>
      <c r="F4" s="189"/>
      <c r="G4" s="189"/>
      <c r="H4" s="189"/>
      <c r="I4" s="189"/>
      <c r="J4" s="189"/>
      <c r="K4" s="189"/>
    </row>
    <row r="5" spans="1:11" s="9" customFormat="1" ht="6" customHeight="1" x14ac:dyDescent="0.25">
      <c r="A5" s="11"/>
      <c r="B5" s="12"/>
      <c r="C5" s="12"/>
      <c r="D5" s="12"/>
      <c r="E5" s="12"/>
      <c r="F5" s="11"/>
      <c r="G5" s="12"/>
      <c r="H5" s="12"/>
      <c r="J5" s="162"/>
    </row>
    <row r="6" spans="1:11" s="9" customFormat="1" x14ac:dyDescent="0.25">
      <c r="A6" s="69"/>
      <c r="B6" s="69" t="s">
        <v>33</v>
      </c>
      <c r="C6" s="68" t="s">
        <v>34</v>
      </c>
      <c r="D6" s="68" t="s">
        <v>35</v>
      </c>
      <c r="E6" s="68" t="s">
        <v>36</v>
      </c>
      <c r="F6" s="68" t="s">
        <v>37</v>
      </c>
      <c r="G6" s="68" t="s">
        <v>38</v>
      </c>
      <c r="H6" s="68" t="s">
        <v>39</v>
      </c>
      <c r="I6" s="68" t="s">
        <v>40</v>
      </c>
      <c r="J6" s="162"/>
    </row>
    <row r="7" spans="1:11" s="9" customFormat="1" ht="45.75" customHeight="1" x14ac:dyDescent="0.25">
      <c r="A7" s="68">
        <v>1</v>
      </c>
      <c r="B7" s="69" t="s">
        <v>1</v>
      </c>
      <c r="C7" s="68" t="s">
        <v>343</v>
      </c>
      <c r="D7" s="68" t="s">
        <v>551</v>
      </c>
      <c r="E7" s="68" t="s">
        <v>557</v>
      </c>
      <c r="F7" s="69" t="s">
        <v>1</v>
      </c>
      <c r="G7" s="68" t="s">
        <v>343</v>
      </c>
      <c r="H7" s="68" t="s">
        <v>551</v>
      </c>
      <c r="I7" s="68" t="s">
        <v>557</v>
      </c>
      <c r="J7" s="162"/>
    </row>
    <row r="8" spans="1:11" s="9" customFormat="1" ht="15" customHeight="1" x14ac:dyDescent="0.25">
      <c r="A8" s="69">
        <v>2</v>
      </c>
      <c r="B8" s="66" t="s">
        <v>180</v>
      </c>
      <c r="C8" s="23">
        <f>'3. melléklet'!E10</f>
        <v>54945543</v>
      </c>
      <c r="D8" s="23">
        <f>'3. melléklet'!F10</f>
        <v>64822343</v>
      </c>
      <c r="E8" s="23">
        <f>'3. melléklet'!G10</f>
        <v>66976946</v>
      </c>
      <c r="F8" s="47" t="s">
        <v>49</v>
      </c>
      <c r="G8" s="23">
        <f>'3. melléklet'!E51+'4. melléklet'!E20</f>
        <v>77060266</v>
      </c>
      <c r="H8" s="23">
        <f>'3. melléklet'!F51+'4. melléklet'!E20</f>
        <v>77360266</v>
      </c>
      <c r="I8" s="23">
        <f>'3. melléklet'!G51+'4. melléklet'!F20</f>
        <v>85626407</v>
      </c>
      <c r="J8" s="162"/>
    </row>
    <row r="9" spans="1:11" s="9" customFormat="1" ht="24" x14ac:dyDescent="0.25">
      <c r="A9" s="68">
        <v>3</v>
      </c>
      <c r="B9" s="66" t="s">
        <v>309</v>
      </c>
      <c r="C9" s="23">
        <f>'3. melléklet'!E17</f>
        <v>24156390</v>
      </c>
      <c r="D9" s="23">
        <f>'3. melléklet'!F17</f>
        <v>22782410</v>
      </c>
      <c r="E9" s="23">
        <f>'3. melléklet'!G17</f>
        <v>20520870</v>
      </c>
      <c r="F9" s="47" t="s">
        <v>16</v>
      </c>
      <c r="G9" s="23">
        <f>'3. melléklet'!E63+'4. melléklet'!E31</f>
        <v>10321712</v>
      </c>
      <c r="H9" s="23">
        <f>'3. melléklet'!F63+'4. melléklet'!E31</f>
        <v>10341212</v>
      </c>
      <c r="I9" s="23">
        <f>'3. melléklet'!G63+'4. melléklet'!F31</f>
        <v>10840538</v>
      </c>
      <c r="J9" s="162"/>
    </row>
    <row r="10" spans="1:11" s="9" customFormat="1" ht="15" customHeight="1" x14ac:dyDescent="0.25">
      <c r="A10" s="69">
        <v>4</v>
      </c>
      <c r="B10" s="47" t="s">
        <v>188</v>
      </c>
      <c r="C10" s="23">
        <f>'3. melléklet'!E19</f>
        <v>61000000</v>
      </c>
      <c r="D10" s="23">
        <f>'3. melléklet'!F19</f>
        <v>61000000</v>
      </c>
      <c r="E10" s="23">
        <f>'3. melléklet'!G19</f>
        <v>61000000</v>
      </c>
      <c r="F10" s="47" t="s">
        <v>55</v>
      </c>
      <c r="G10" s="23">
        <f>'3. melléklet'!E64+'4. melléklet'!E32</f>
        <v>143094615</v>
      </c>
      <c r="H10" s="23">
        <f>'3. melléklet'!F64+'4. melléklet'!E32</f>
        <v>147164615</v>
      </c>
      <c r="I10" s="23">
        <f>'3. melléklet'!G64+'4. melléklet'!F32</f>
        <v>168069690</v>
      </c>
      <c r="J10" s="162"/>
    </row>
    <row r="11" spans="1:11" s="9" customFormat="1" ht="15" customHeight="1" x14ac:dyDescent="0.25">
      <c r="A11" s="68">
        <v>5</v>
      </c>
      <c r="B11" s="47" t="s">
        <v>189</v>
      </c>
      <c r="C11" s="23">
        <f>'3. melléklet'!E20</f>
        <v>34500000</v>
      </c>
      <c r="D11" s="23">
        <f>'3. melléklet'!F20</f>
        <v>34500000</v>
      </c>
      <c r="E11" s="23">
        <f>'3. melléklet'!G20</f>
        <v>50500000</v>
      </c>
      <c r="F11" s="47" t="s">
        <v>145</v>
      </c>
      <c r="G11" s="23">
        <f>'3. melléklet'!E74</f>
        <v>3000000</v>
      </c>
      <c r="H11" s="23">
        <f>'3. melléklet'!F74</f>
        <v>3000000</v>
      </c>
      <c r="I11" s="23">
        <f>'3. melléklet'!G74</f>
        <v>3000000</v>
      </c>
      <c r="J11" s="162"/>
    </row>
    <row r="12" spans="1:11" s="9" customFormat="1" ht="15" customHeight="1" x14ac:dyDescent="0.25">
      <c r="A12" s="69">
        <v>6</v>
      </c>
      <c r="B12" s="47" t="s">
        <v>195</v>
      </c>
      <c r="C12" s="23">
        <f>'3. melléklet'!E23</f>
        <v>500000</v>
      </c>
      <c r="D12" s="23">
        <f>'3. melléklet'!F23</f>
        <v>500000</v>
      </c>
      <c r="E12" s="23">
        <f>'3. melléklet'!G23</f>
        <v>1500000</v>
      </c>
      <c r="F12" s="47" t="s">
        <v>264</v>
      </c>
      <c r="G12" s="23">
        <f>'3. melléklet'!E76</f>
        <v>2787780</v>
      </c>
      <c r="H12" s="23">
        <f>'3. melléklet'!F76</f>
        <v>2787780</v>
      </c>
      <c r="I12" s="23">
        <f>'3. melléklet'!G76</f>
        <v>2252780</v>
      </c>
      <c r="J12" s="162"/>
    </row>
    <row r="13" spans="1:11" s="9" customFormat="1" ht="24" x14ac:dyDescent="0.25">
      <c r="A13" s="68">
        <v>7</v>
      </c>
      <c r="B13" s="47" t="s">
        <v>3</v>
      </c>
      <c r="C13" s="23">
        <f>'3. melléklet'!E24+'4. melléklet'!E13</f>
        <v>96236544</v>
      </c>
      <c r="D13" s="23">
        <f>'3. melléklet'!F24+'4. melléklet'!E13</f>
        <v>96236544</v>
      </c>
      <c r="E13" s="23">
        <f>'3. melléklet'!G24+'4. melléklet'!F13</f>
        <v>116625839</v>
      </c>
      <c r="F13" s="66" t="s">
        <v>304</v>
      </c>
      <c r="G13" s="23">
        <f>'3. melléklet'!E77</f>
        <v>26304775</v>
      </c>
      <c r="H13" s="23">
        <f>'3. melléklet'!F77</f>
        <v>26304775</v>
      </c>
      <c r="I13" s="23">
        <f>'3. melléklet'!G77</f>
        <v>28304775</v>
      </c>
      <c r="J13" s="162"/>
    </row>
    <row r="14" spans="1:11" s="9" customFormat="1" ht="24" x14ac:dyDescent="0.25">
      <c r="A14" s="69">
        <v>8</v>
      </c>
      <c r="B14" s="66" t="s">
        <v>211</v>
      </c>
      <c r="C14" s="52">
        <f>'3. melléklet'!E34</f>
        <v>1166025</v>
      </c>
      <c r="D14" s="52">
        <f>'3. melléklet'!F34</f>
        <v>2859505</v>
      </c>
      <c r="E14" s="52">
        <f>'3. melléklet'!G34</f>
        <v>2859505</v>
      </c>
      <c r="F14" s="66" t="s">
        <v>305</v>
      </c>
      <c r="G14" s="23">
        <f>'3. melléklet'!E78</f>
        <v>5900000</v>
      </c>
      <c r="H14" s="23">
        <f>'3. melléklet'!F78</f>
        <v>15776800</v>
      </c>
      <c r="I14" s="23">
        <f>'3. melléklet'!G78</f>
        <v>15776800</v>
      </c>
      <c r="J14" s="162"/>
    </row>
    <row r="15" spans="1:11" s="9" customFormat="1" ht="15" customHeight="1" x14ac:dyDescent="0.25">
      <c r="A15" s="68">
        <v>9</v>
      </c>
      <c r="B15" s="47"/>
      <c r="C15" s="52"/>
      <c r="D15" s="52"/>
      <c r="E15" s="52"/>
      <c r="F15" s="47" t="s">
        <v>13</v>
      </c>
      <c r="G15" s="23">
        <f>'3. melléklet'!E79</f>
        <v>121539672</v>
      </c>
      <c r="H15" s="23">
        <f>'3. melléklet'!F79</f>
        <v>220510077</v>
      </c>
      <c r="I15" s="23">
        <f>'3. melléklet'!G79</f>
        <v>278148031</v>
      </c>
      <c r="J15" s="63"/>
    </row>
    <row r="16" spans="1:11" s="9" customFormat="1" ht="15" customHeight="1" x14ac:dyDescent="0.25">
      <c r="A16" s="69">
        <v>10</v>
      </c>
      <c r="B16" s="47" t="s">
        <v>22</v>
      </c>
      <c r="C16" s="23">
        <f>SUM(C8:C15)</f>
        <v>272504502</v>
      </c>
      <c r="D16" s="23">
        <f>SUM(D8:D15)</f>
        <v>282700802</v>
      </c>
      <c r="E16" s="23">
        <f>SUM(E8:E15)</f>
        <v>319983160</v>
      </c>
      <c r="F16" s="47"/>
      <c r="G16" s="23"/>
      <c r="H16" s="23"/>
      <c r="I16" s="23"/>
      <c r="J16" s="162"/>
    </row>
    <row r="17" spans="1:10" s="9" customFormat="1" ht="15" customHeight="1" x14ac:dyDescent="0.25">
      <c r="A17" s="68">
        <v>11</v>
      </c>
      <c r="B17" s="47" t="s">
        <v>9</v>
      </c>
      <c r="C17" s="23">
        <f>G18-C16</f>
        <v>117504318</v>
      </c>
      <c r="D17" s="23">
        <v>117504318</v>
      </c>
      <c r="E17" s="23">
        <v>117504318</v>
      </c>
      <c r="F17" s="47"/>
      <c r="G17" s="47"/>
      <c r="H17" s="47"/>
      <c r="I17" s="47"/>
      <c r="J17" s="162"/>
    </row>
    <row r="18" spans="1:10" s="9" customFormat="1" ht="15" customHeight="1" x14ac:dyDescent="0.25">
      <c r="A18" s="69">
        <v>12</v>
      </c>
      <c r="B18" s="46" t="s">
        <v>24</v>
      </c>
      <c r="C18" s="25">
        <f>SUM(C16:C17)</f>
        <v>390008820</v>
      </c>
      <c r="D18" s="25">
        <f t="shared" ref="D18:E18" si="0">SUM(D16:D17)</f>
        <v>400205120</v>
      </c>
      <c r="E18" s="25">
        <f t="shared" si="0"/>
        <v>437487478</v>
      </c>
      <c r="F18" s="46" t="s">
        <v>23</v>
      </c>
      <c r="G18" s="25">
        <f>SUM(G8:G17)</f>
        <v>390008820</v>
      </c>
      <c r="H18" s="25">
        <f>SUM(H8:H17)</f>
        <v>503245525</v>
      </c>
      <c r="I18" s="25">
        <f>SUM(I8:I17)</f>
        <v>592019021</v>
      </c>
      <c r="J18" s="63"/>
    </row>
    <row r="19" spans="1:10" s="9" customFormat="1" ht="24" x14ac:dyDescent="0.25">
      <c r="A19" s="68">
        <v>13</v>
      </c>
      <c r="B19" s="66" t="s">
        <v>295</v>
      </c>
      <c r="C19" s="23">
        <f>'3. melléklet'!E37</f>
        <v>0</v>
      </c>
      <c r="D19" s="23">
        <f>'3. melléklet'!F37</f>
        <v>14667205</v>
      </c>
      <c r="E19" s="23">
        <f>'3. melléklet'!G37</f>
        <v>14667205</v>
      </c>
      <c r="F19" s="47" t="s">
        <v>100</v>
      </c>
      <c r="G19" s="23">
        <f>'3. melléklet'!E81</f>
        <v>208549108</v>
      </c>
      <c r="H19" s="23">
        <f>'3. melléklet'!F81</f>
        <v>214257508</v>
      </c>
      <c r="I19" s="23">
        <f>'3. melléklet'!G81</f>
        <v>228922307</v>
      </c>
      <c r="J19" s="63"/>
    </row>
    <row r="20" spans="1:10" s="9" customFormat="1" ht="24" x14ac:dyDescent="0.25">
      <c r="A20" s="69">
        <v>14</v>
      </c>
      <c r="B20" s="66" t="s">
        <v>306</v>
      </c>
      <c r="C20" s="23">
        <f>'3. melléklet'!E38</f>
        <v>149833600</v>
      </c>
      <c r="D20" s="23">
        <f>'3. melléklet'!F38</f>
        <v>155833600</v>
      </c>
      <c r="E20" s="23">
        <f>'3. melléklet'!G38</f>
        <v>158335180</v>
      </c>
      <c r="F20" s="47" t="s">
        <v>167</v>
      </c>
      <c r="G20" s="23">
        <f>'3. melléklet'!E87</f>
        <v>72635300</v>
      </c>
      <c r="H20" s="23">
        <f>'3. melléklet'!F87</f>
        <v>72635300</v>
      </c>
      <c r="I20" s="23">
        <f>'3. melléklet'!G87</f>
        <v>96280900</v>
      </c>
      <c r="J20" s="63"/>
    </row>
    <row r="21" spans="1:10" s="9" customFormat="1" ht="15" customHeight="1" x14ac:dyDescent="0.25">
      <c r="A21" s="68">
        <v>15</v>
      </c>
      <c r="B21" s="47" t="s">
        <v>260</v>
      </c>
      <c r="C21" s="23">
        <f>'3. melléklet'!E39</f>
        <v>0</v>
      </c>
      <c r="D21" s="23">
        <f>'3. melléklet'!F39</f>
        <v>82373200</v>
      </c>
      <c r="E21" s="23">
        <f>'3. melléklet'!G39</f>
        <v>169673157</v>
      </c>
      <c r="F21" s="47" t="s">
        <v>61</v>
      </c>
      <c r="G21" s="23">
        <f>'3. melléklet'!E90</f>
        <v>0</v>
      </c>
      <c r="H21" s="23">
        <f>'3. melléklet'!F90</f>
        <v>0</v>
      </c>
      <c r="I21" s="23">
        <f>'3. melléklet'!G90</f>
        <v>0</v>
      </c>
      <c r="J21" s="162"/>
    </row>
    <row r="22" spans="1:10" s="9" customFormat="1" ht="15" customHeight="1" x14ac:dyDescent="0.25">
      <c r="A22" s="69">
        <v>16</v>
      </c>
      <c r="B22" s="47" t="s">
        <v>215</v>
      </c>
      <c r="C22" s="23">
        <f>'3. melléklet'!E42</f>
        <v>131700</v>
      </c>
      <c r="D22" s="23">
        <f>'3. melléklet'!F42</f>
        <v>5840100</v>
      </c>
      <c r="E22" s="23">
        <f>'3. melléklet'!G42</f>
        <v>5840100</v>
      </c>
      <c r="F22" s="47"/>
      <c r="G22" s="23"/>
      <c r="H22" s="23"/>
      <c r="I22" s="23"/>
      <c r="J22" s="162"/>
    </row>
    <row r="23" spans="1:10" s="9" customFormat="1" ht="15" customHeight="1" x14ac:dyDescent="0.25">
      <c r="A23" s="68">
        <v>17</v>
      </c>
      <c r="B23" s="47" t="s">
        <v>25</v>
      </c>
      <c r="C23" s="23">
        <f>SUM(C19:C22)</f>
        <v>149965300</v>
      </c>
      <c r="D23" s="23">
        <f t="shared" ref="D23:E23" si="1">SUM(D19:D22)</f>
        <v>258714105</v>
      </c>
      <c r="E23" s="23">
        <f t="shared" si="1"/>
        <v>348515642</v>
      </c>
      <c r="F23" s="47"/>
      <c r="G23" s="47"/>
      <c r="H23" s="47"/>
      <c r="I23" s="47"/>
      <c r="J23" s="162"/>
    </row>
    <row r="24" spans="1:10" s="9" customFormat="1" ht="15" customHeight="1" x14ac:dyDescent="0.25">
      <c r="A24" s="69">
        <v>18</v>
      </c>
      <c r="B24" s="47" t="s">
        <v>9</v>
      </c>
      <c r="C24" s="23">
        <v>131219108</v>
      </c>
      <c r="D24" s="23">
        <v>131219108</v>
      </c>
      <c r="E24" s="23">
        <v>131219108</v>
      </c>
      <c r="F24" s="47"/>
      <c r="G24" s="47"/>
      <c r="H24" s="47"/>
      <c r="I24" s="47"/>
      <c r="J24" s="162"/>
    </row>
    <row r="25" spans="1:10" s="9" customFormat="1" ht="15" customHeight="1" x14ac:dyDescent="0.25">
      <c r="A25" s="68">
        <v>19</v>
      </c>
      <c r="B25" s="46" t="s">
        <v>26</v>
      </c>
      <c r="C25" s="25">
        <f>SUM(C23:C24)</f>
        <v>281184408</v>
      </c>
      <c r="D25" s="25">
        <f>SUM(D23:D24)</f>
        <v>389933213</v>
      </c>
      <c r="E25" s="25">
        <f>SUM(E23:E24)</f>
        <v>479734750</v>
      </c>
      <c r="F25" s="46" t="s">
        <v>27</v>
      </c>
      <c r="G25" s="25">
        <f>SUM(G19:G23)</f>
        <v>281184408</v>
      </c>
      <c r="H25" s="25">
        <f>SUM(H19:H23)</f>
        <v>286892808</v>
      </c>
      <c r="I25" s="25">
        <f>SUM(I19:I23)</f>
        <v>325203207</v>
      </c>
      <c r="J25" s="162"/>
    </row>
    <row r="26" spans="1:10" s="9" customFormat="1" ht="15" customHeight="1" x14ac:dyDescent="0.25">
      <c r="A26" s="69">
        <v>20</v>
      </c>
      <c r="B26" s="47" t="s">
        <v>287</v>
      </c>
      <c r="C26" s="52">
        <f>'3. melléklet'!E47</f>
        <v>0</v>
      </c>
      <c r="D26" s="52">
        <f>'3. melléklet'!F47</f>
        <v>0</v>
      </c>
      <c r="E26" s="52">
        <f>'3. melléklet'!G47</f>
        <v>0</v>
      </c>
      <c r="F26" s="47" t="s">
        <v>15</v>
      </c>
      <c r="G26" s="52">
        <f>'3. melléklet'!E94</f>
        <v>1902709</v>
      </c>
      <c r="H26" s="52">
        <f>'3. melléklet'!F94</f>
        <v>1902709</v>
      </c>
      <c r="I26" s="52">
        <f>'3. melléklet'!G94</f>
        <v>1902709</v>
      </c>
      <c r="J26" s="162"/>
    </row>
    <row r="27" spans="1:10" s="9" customFormat="1" ht="15" customHeight="1" x14ac:dyDescent="0.25">
      <c r="A27" s="68">
        <v>21</v>
      </c>
      <c r="B27" s="47" t="s">
        <v>9</v>
      </c>
      <c r="C27" s="52">
        <v>1902709</v>
      </c>
      <c r="D27" s="52">
        <v>1902709</v>
      </c>
      <c r="E27" s="52">
        <v>1902709</v>
      </c>
      <c r="F27" s="47"/>
      <c r="G27" s="47"/>
      <c r="H27" s="23"/>
      <c r="I27" s="23"/>
      <c r="J27" s="162"/>
    </row>
    <row r="28" spans="1:10" s="9" customFormat="1" ht="15" customHeight="1" x14ac:dyDescent="0.25">
      <c r="A28" s="69">
        <v>22</v>
      </c>
      <c r="B28" s="46" t="s">
        <v>288</v>
      </c>
      <c r="C28" s="25">
        <f>SUM(C26:C27)</f>
        <v>1902709</v>
      </c>
      <c r="D28" s="25">
        <f t="shared" ref="D28:E28" si="2">SUM(D26:D27)</f>
        <v>1902709</v>
      </c>
      <c r="E28" s="25">
        <f t="shared" si="2"/>
        <v>1902709</v>
      </c>
      <c r="F28" s="46" t="s">
        <v>289</v>
      </c>
      <c r="G28" s="25">
        <f>SUM(G26:G27)</f>
        <v>1902709</v>
      </c>
      <c r="H28" s="25">
        <f>SUM(H26:H27)</f>
        <v>1902709</v>
      </c>
      <c r="I28" s="25">
        <f>SUM(I26:I27)</f>
        <v>1902709</v>
      </c>
      <c r="J28" s="162"/>
    </row>
    <row r="29" spans="1:10" ht="15" customHeight="1" x14ac:dyDescent="0.25">
      <c r="A29" s="149">
        <v>23</v>
      </c>
      <c r="B29" s="80" t="s">
        <v>45</v>
      </c>
      <c r="C29" s="77">
        <f>C18+C25+C28</f>
        <v>673095937</v>
      </c>
      <c r="D29" s="77">
        <f>D18+D25+D28</f>
        <v>792041042</v>
      </c>
      <c r="E29" s="77">
        <f>E18+E25+E28</f>
        <v>919124937</v>
      </c>
      <c r="F29" s="80" t="s">
        <v>45</v>
      </c>
      <c r="G29" s="79">
        <f>G18+G25+G28</f>
        <v>673095937</v>
      </c>
      <c r="H29" s="79">
        <f>H18+H25+H28</f>
        <v>792041042</v>
      </c>
      <c r="I29" s="79">
        <f>I18+I25+I28</f>
        <v>919124937</v>
      </c>
    </row>
    <row r="30" spans="1:10" x14ac:dyDescent="0.25">
      <c r="F30"/>
      <c r="G30"/>
      <c r="H30"/>
    </row>
    <row r="31" spans="1:10" x14ac:dyDescent="0.25">
      <c r="F31"/>
      <c r="G31"/>
      <c r="H31"/>
    </row>
    <row r="32" spans="1:10" x14ac:dyDescent="0.25">
      <c r="F32"/>
      <c r="G32"/>
      <c r="H32"/>
    </row>
    <row r="33" spans="6:8" x14ac:dyDescent="0.25">
      <c r="F33"/>
      <c r="G33"/>
      <c r="H33"/>
    </row>
    <row r="34" spans="6:8" x14ac:dyDescent="0.25">
      <c r="F34"/>
      <c r="G34"/>
      <c r="H34"/>
    </row>
    <row r="35" spans="6:8" x14ac:dyDescent="0.25">
      <c r="F35"/>
      <c r="G35"/>
      <c r="H35"/>
    </row>
    <row r="36" spans="6:8" x14ac:dyDescent="0.25">
      <c r="F36"/>
      <c r="G36"/>
      <c r="H36"/>
    </row>
    <row r="37" spans="6:8" x14ac:dyDescent="0.25">
      <c r="F37"/>
      <c r="G37"/>
      <c r="H37"/>
    </row>
  </sheetData>
  <sheetProtection selectLockedCells="1" selectUnlockedCells="1"/>
  <mergeCells count="1">
    <mergeCell ref="A4:K4"/>
  </mergeCells>
  <phoneticPr fontId="15" type="noConversion"/>
  <pageMargins left="0.25" right="0.25" top="0.75" bottom="0.75" header="0.3" footer="0.3"/>
  <pageSetup paperSize="9" scale="98" firstPageNumber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7"/>
  <sheetViews>
    <sheetView zoomScaleNormal="100" workbookViewId="0"/>
  </sheetViews>
  <sheetFormatPr defaultRowHeight="15" customHeight="1" x14ac:dyDescent="0.25"/>
  <cols>
    <col min="1" max="1" width="5.33203125" style="1" customWidth="1"/>
    <col min="2" max="2" width="5.6640625" style="1" customWidth="1"/>
    <col min="3" max="3" width="36.33203125" style="1" customWidth="1"/>
    <col min="4" max="4" width="5.6640625" style="1" customWidth="1"/>
    <col min="5" max="7" width="10.44140625" style="1" customWidth="1"/>
    <col min="8" max="8" width="8.6640625" customWidth="1"/>
    <col min="9" max="9" width="9.5546875" style="60" bestFit="1" customWidth="1"/>
    <col min="10" max="10" width="11.109375" bestFit="1" customWidth="1"/>
  </cols>
  <sheetData>
    <row r="1" spans="1:11" ht="15" customHeight="1" x14ac:dyDescent="0.25">
      <c r="H1" s="1"/>
      <c r="I1" s="2" t="s">
        <v>403</v>
      </c>
      <c r="K1" s="60"/>
    </row>
    <row r="2" spans="1:11" ht="15" customHeight="1" x14ac:dyDescent="0.25">
      <c r="H2" s="1"/>
      <c r="I2" s="2" t="str">
        <f>'1. melléklet'!G2</f>
        <v>az  …./2022. (XI.) önkormányzati rendelethez</v>
      </c>
      <c r="K2" s="60"/>
    </row>
    <row r="3" spans="1:11" ht="6.75" customHeight="1" x14ac:dyDescent="0.25">
      <c r="H3" s="2"/>
    </row>
    <row r="4" spans="1:11" ht="15" customHeight="1" x14ac:dyDescent="0.25">
      <c r="A4" s="189" t="s">
        <v>455</v>
      </c>
      <c r="B4" s="189"/>
      <c r="C4" s="189"/>
      <c r="D4" s="189"/>
      <c r="E4" s="189"/>
      <c r="F4" s="189"/>
      <c r="G4" s="189"/>
      <c r="H4" s="189"/>
      <c r="I4" s="189"/>
    </row>
    <row r="5" spans="1:11" ht="12.75" customHeight="1" x14ac:dyDescent="0.25">
      <c r="A5" s="11"/>
      <c r="B5" s="11"/>
      <c r="C5" s="14"/>
      <c r="D5" s="14"/>
      <c r="E5" s="10"/>
      <c r="F5" s="10"/>
      <c r="G5" s="10"/>
      <c r="H5" s="4"/>
    </row>
    <row r="6" spans="1:11" ht="15" customHeight="1" x14ac:dyDescent="0.25">
      <c r="A6" s="68"/>
      <c r="B6" s="69" t="s">
        <v>33</v>
      </c>
      <c r="C6" s="69" t="s">
        <v>354</v>
      </c>
      <c r="D6" s="69" t="s">
        <v>35</v>
      </c>
      <c r="E6" s="69" t="s">
        <v>36</v>
      </c>
      <c r="F6" s="69" t="s">
        <v>37</v>
      </c>
      <c r="G6" s="178" t="s">
        <v>38</v>
      </c>
      <c r="H6" s="173" t="s">
        <v>39</v>
      </c>
    </row>
    <row r="7" spans="1:11" ht="33.6" x14ac:dyDescent="0.25">
      <c r="A7" s="69">
        <v>1</v>
      </c>
      <c r="B7" s="68" t="s">
        <v>0</v>
      </c>
      <c r="C7" s="69" t="s">
        <v>1</v>
      </c>
      <c r="D7" s="68" t="s">
        <v>115</v>
      </c>
      <c r="E7" s="68" t="s">
        <v>343</v>
      </c>
      <c r="F7" s="68" t="s">
        <v>551</v>
      </c>
      <c r="G7" s="68" t="s">
        <v>558</v>
      </c>
      <c r="H7" s="70" t="s">
        <v>537</v>
      </c>
    </row>
    <row r="8" spans="1:11" ht="15" customHeight="1" x14ac:dyDescent="0.25">
      <c r="A8" s="69">
        <v>2</v>
      </c>
      <c r="B8" s="195" t="s">
        <v>2</v>
      </c>
      <c r="C8" s="195"/>
      <c r="D8" s="195"/>
      <c r="E8" s="195"/>
      <c r="F8" s="195"/>
      <c r="G8" s="195"/>
      <c r="H8" s="195"/>
      <c r="I8"/>
    </row>
    <row r="9" spans="1:11" ht="15" customHeight="1" x14ac:dyDescent="0.25">
      <c r="A9" s="69">
        <v>3</v>
      </c>
      <c r="B9" s="81" t="s">
        <v>177</v>
      </c>
      <c r="C9" s="71" t="s">
        <v>178</v>
      </c>
      <c r="D9" s="71" t="s">
        <v>179</v>
      </c>
      <c r="E9" s="67">
        <f t="shared" ref="E9" si="0">E10+E17</f>
        <v>79101933</v>
      </c>
      <c r="F9" s="67">
        <f t="shared" ref="F9:G9" si="1">F10+F17</f>
        <v>87604753</v>
      </c>
      <c r="G9" s="67">
        <f t="shared" si="1"/>
        <v>87497816</v>
      </c>
      <c r="H9" s="72">
        <f t="shared" ref="H9:H15" si="2">G9/E9</f>
        <v>1.1061400484359845</v>
      </c>
      <c r="J9" s="26"/>
    </row>
    <row r="10" spans="1:11" ht="15" customHeight="1" x14ac:dyDescent="0.25">
      <c r="A10" s="69">
        <v>4</v>
      </c>
      <c r="B10" s="84" t="s">
        <v>50</v>
      </c>
      <c r="C10" s="47" t="s">
        <v>180</v>
      </c>
      <c r="D10" s="47" t="s">
        <v>181</v>
      </c>
      <c r="E10" s="23">
        <f t="shared" ref="E10" si="3">SUM(E11:E16)</f>
        <v>54945543</v>
      </c>
      <c r="F10" s="23">
        <f t="shared" ref="F10:G10" si="4">SUM(F11:F16)</f>
        <v>64822343</v>
      </c>
      <c r="G10" s="23">
        <f t="shared" si="4"/>
        <v>66976946</v>
      </c>
      <c r="H10" s="73">
        <f t="shared" si="2"/>
        <v>1.2189695895807235</v>
      </c>
      <c r="J10" s="26"/>
    </row>
    <row r="11" spans="1:11" ht="24" x14ac:dyDescent="0.25">
      <c r="A11" s="69">
        <v>5</v>
      </c>
      <c r="B11" s="93" t="s">
        <v>357</v>
      </c>
      <c r="C11" s="82" t="s">
        <v>391</v>
      </c>
      <c r="D11" s="102" t="s">
        <v>395</v>
      </c>
      <c r="E11" s="24">
        <v>25686930</v>
      </c>
      <c r="F11" s="24">
        <v>25686930</v>
      </c>
      <c r="G11" s="24">
        <v>25686930</v>
      </c>
      <c r="H11" s="75">
        <f t="shared" si="2"/>
        <v>1</v>
      </c>
      <c r="J11" s="26"/>
    </row>
    <row r="12" spans="1:11" ht="24" x14ac:dyDescent="0.25">
      <c r="A12" s="69">
        <v>6</v>
      </c>
      <c r="B12" s="93" t="s">
        <v>358</v>
      </c>
      <c r="C12" s="82" t="s">
        <v>392</v>
      </c>
      <c r="D12" s="102" t="s">
        <v>396</v>
      </c>
      <c r="E12" s="24">
        <v>17867780</v>
      </c>
      <c r="F12" s="24">
        <v>17867780</v>
      </c>
      <c r="G12" s="24">
        <v>15969330</v>
      </c>
      <c r="H12" s="75">
        <f t="shared" si="2"/>
        <v>0.89375009094582536</v>
      </c>
      <c r="J12" s="26"/>
    </row>
    <row r="13" spans="1:11" ht="24" customHeight="1" x14ac:dyDescent="0.25">
      <c r="A13" s="69">
        <v>7</v>
      </c>
      <c r="B13" s="93" t="s">
        <v>359</v>
      </c>
      <c r="C13" s="82" t="s">
        <v>393</v>
      </c>
      <c r="D13" s="102" t="s">
        <v>397</v>
      </c>
      <c r="E13" s="24">
        <v>5205180</v>
      </c>
      <c r="F13" s="24">
        <v>5205180</v>
      </c>
      <c r="G13" s="24">
        <v>5107500</v>
      </c>
      <c r="H13" s="75">
        <f t="shared" si="2"/>
        <v>0.98123407836040255</v>
      </c>
      <c r="J13" s="26"/>
    </row>
    <row r="14" spans="1:11" ht="24" x14ac:dyDescent="0.25">
      <c r="A14" s="69">
        <v>8</v>
      </c>
      <c r="B14" s="93" t="s">
        <v>360</v>
      </c>
      <c r="C14" s="82" t="s">
        <v>394</v>
      </c>
      <c r="D14" s="102" t="s">
        <v>398</v>
      </c>
      <c r="E14" s="24">
        <v>2270000</v>
      </c>
      <c r="F14" s="24">
        <v>2270000</v>
      </c>
      <c r="G14" s="24">
        <v>2270000</v>
      </c>
      <c r="H14" s="75">
        <f t="shared" si="2"/>
        <v>1</v>
      </c>
      <c r="J14" s="26"/>
    </row>
    <row r="15" spans="1:11" ht="24" x14ac:dyDescent="0.25">
      <c r="A15" s="69">
        <v>9</v>
      </c>
      <c r="B15" s="93" t="s">
        <v>361</v>
      </c>
      <c r="C15" s="82" t="s">
        <v>347</v>
      </c>
      <c r="D15" s="102" t="s">
        <v>399</v>
      </c>
      <c r="E15" s="24">
        <v>3915653</v>
      </c>
      <c r="F15" s="24">
        <v>13792453</v>
      </c>
      <c r="G15" s="24">
        <v>17943186</v>
      </c>
      <c r="H15" s="75">
        <f t="shared" si="2"/>
        <v>4.5824249492996438</v>
      </c>
      <c r="J15" s="26"/>
    </row>
    <row r="16" spans="1:11" ht="15" customHeight="1" x14ac:dyDescent="0.25">
      <c r="A16" s="69">
        <v>10</v>
      </c>
      <c r="B16" s="93" t="s">
        <v>362</v>
      </c>
      <c r="C16" s="82" t="s">
        <v>376</v>
      </c>
      <c r="D16" s="101" t="s">
        <v>400</v>
      </c>
      <c r="E16" s="24">
        <v>0</v>
      </c>
      <c r="F16" s="24">
        <v>0</v>
      </c>
      <c r="G16" s="24">
        <v>0</v>
      </c>
      <c r="H16" s="148"/>
      <c r="J16" s="26"/>
    </row>
    <row r="17" spans="1:9" s="45" customFormat="1" ht="15" customHeight="1" x14ac:dyDescent="0.25">
      <c r="A17" s="69">
        <v>11</v>
      </c>
      <c r="B17" s="84" t="s">
        <v>51</v>
      </c>
      <c r="C17" s="47" t="s">
        <v>183</v>
      </c>
      <c r="D17" s="47" t="s">
        <v>182</v>
      </c>
      <c r="E17" s="23">
        <v>24156390</v>
      </c>
      <c r="F17" s="23">
        <v>22782410</v>
      </c>
      <c r="G17" s="23">
        <v>20520870</v>
      </c>
      <c r="H17" s="73">
        <f t="shared" ref="H17:H36" si="5">G17/E17</f>
        <v>0.84950069112147963</v>
      </c>
      <c r="I17" s="60"/>
    </row>
    <row r="18" spans="1:9" ht="15" customHeight="1" x14ac:dyDescent="0.25">
      <c r="A18" s="69">
        <v>12</v>
      </c>
      <c r="B18" s="81" t="s">
        <v>5</v>
      </c>
      <c r="C18" s="71" t="s">
        <v>6</v>
      </c>
      <c r="D18" s="71" t="s">
        <v>190</v>
      </c>
      <c r="E18" s="67">
        <f>E19+E20+E23</f>
        <v>96000000</v>
      </c>
      <c r="F18" s="67">
        <f>F19+F20+F23</f>
        <v>96000000</v>
      </c>
      <c r="G18" s="67">
        <f>G19+G20+G23</f>
        <v>113000000</v>
      </c>
      <c r="H18" s="72">
        <f t="shared" si="5"/>
        <v>1.1770833333333333</v>
      </c>
    </row>
    <row r="19" spans="1:9" ht="15" customHeight="1" x14ac:dyDescent="0.25">
      <c r="A19" s="69">
        <v>13</v>
      </c>
      <c r="B19" s="84" t="s">
        <v>7</v>
      </c>
      <c r="C19" s="47" t="s">
        <v>188</v>
      </c>
      <c r="D19" s="47" t="s">
        <v>191</v>
      </c>
      <c r="E19" s="23">
        <v>61000000</v>
      </c>
      <c r="F19" s="23">
        <v>61000000</v>
      </c>
      <c r="G19" s="23">
        <v>61000000</v>
      </c>
      <c r="H19" s="73">
        <f t="shared" si="5"/>
        <v>1</v>
      </c>
    </row>
    <row r="20" spans="1:9" ht="15" customHeight="1" x14ac:dyDescent="0.25">
      <c r="A20" s="69">
        <v>14</v>
      </c>
      <c r="B20" s="84" t="s">
        <v>8</v>
      </c>
      <c r="C20" s="47" t="s">
        <v>189</v>
      </c>
      <c r="D20" s="47" t="s">
        <v>192</v>
      </c>
      <c r="E20" s="23">
        <f>SUM(E21:E22)</f>
        <v>34500000</v>
      </c>
      <c r="F20" s="23">
        <f>SUM(F21:F22)</f>
        <v>34500000</v>
      </c>
      <c r="G20" s="23">
        <f>SUM(G21:G22)</f>
        <v>50500000</v>
      </c>
      <c r="H20" s="73">
        <f t="shared" si="5"/>
        <v>1.463768115942029</v>
      </c>
    </row>
    <row r="21" spans="1:9" ht="15" customHeight="1" x14ac:dyDescent="0.25">
      <c r="A21" s="69">
        <v>15</v>
      </c>
      <c r="B21" s="88" t="s">
        <v>389</v>
      </c>
      <c r="C21" s="44" t="s">
        <v>385</v>
      </c>
      <c r="D21" s="44" t="s">
        <v>193</v>
      </c>
      <c r="E21" s="24">
        <v>19500000</v>
      </c>
      <c r="F21" s="24">
        <v>19500000</v>
      </c>
      <c r="G21" s="24">
        <v>32000000</v>
      </c>
      <c r="H21" s="75">
        <f t="shared" si="5"/>
        <v>1.641025641025641</v>
      </c>
    </row>
    <row r="22" spans="1:9" ht="15" customHeight="1" x14ac:dyDescent="0.25">
      <c r="A22" s="69">
        <v>16</v>
      </c>
      <c r="B22" s="88" t="s">
        <v>390</v>
      </c>
      <c r="C22" s="44" t="s">
        <v>386</v>
      </c>
      <c r="D22" s="44" t="s">
        <v>194</v>
      </c>
      <c r="E22" s="24">
        <v>15000000</v>
      </c>
      <c r="F22" s="24">
        <v>15000000</v>
      </c>
      <c r="G22" s="24">
        <v>18500000</v>
      </c>
      <c r="H22" s="75">
        <f t="shared" si="5"/>
        <v>1.2333333333333334</v>
      </c>
    </row>
    <row r="23" spans="1:9" ht="15" customHeight="1" x14ac:dyDescent="0.25">
      <c r="A23" s="69">
        <v>17</v>
      </c>
      <c r="B23" s="84" t="s">
        <v>349</v>
      </c>
      <c r="C23" s="47" t="s">
        <v>195</v>
      </c>
      <c r="D23" s="47" t="s">
        <v>196</v>
      </c>
      <c r="E23" s="23">
        <v>500000</v>
      </c>
      <c r="F23" s="23">
        <v>500000</v>
      </c>
      <c r="G23" s="23">
        <v>1500000</v>
      </c>
      <c r="H23" s="73">
        <f t="shared" si="5"/>
        <v>3</v>
      </c>
    </row>
    <row r="24" spans="1:9" ht="15" customHeight="1" x14ac:dyDescent="0.25">
      <c r="A24" s="69">
        <v>18</v>
      </c>
      <c r="B24" s="81" t="s">
        <v>17</v>
      </c>
      <c r="C24" s="71" t="s">
        <v>3</v>
      </c>
      <c r="D24" s="71" t="s">
        <v>198</v>
      </c>
      <c r="E24" s="67">
        <f>SUM(E25:E32)</f>
        <v>94976544</v>
      </c>
      <c r="F24" s="67">
        <f>SUM(F25:F32)</f>
        <v>94976544</v>
      </c>
      <c r="G24" s="67">
        <f>SUM(G25:G32)</f>
        <v>115365839</v>
      </c>
      <c r="H24" s="72">
        <f t="shared" si="5"/>
        <v>1.2146771628161159</v>
      </c>
    </row>
    <row r="25" spans="1:9" ht="15" customHeight="1" x14ac:dyDescent="0.25">
      <c r="A25" s="69">
        <v>19</v>
      </c>
      <c r="B25" s="84" t="s">
        <v>54</v>
      </c>
      <c r="C25" s="47" t="s">
        <v>197</v>
      </c>
      <c r="D25" s="47" t="s">
        <v>199</v>
      </c>
      <c r="E25" s="52">
        <v>97500</v>
      </c>
      <c r="F25" s="52">
        <v>97500</v>
      </c>
      <c r="G25" s="52">
        <v>97500</v>
      </c>
      <c r="H25" s="73">
        <f t="shared" si="5"/>
        <v>1</v>
      </c>
    </row>
    <row r="26" spans="1:9" ht="15" customHeight="1" x14ac:dyDescent="0.25">
      <c r="A26" s="69">
        <v>20</v>
      </c>
      <c r="B26" s="84" t="s">
        <v>56</v>
      </c>
      <c r="C26" s="47" t="s">
        <v>200</v>
      </c>
      <c r="D26" s="47" t="s">
        <v>201</v>
      </c>
      <c r="E26" s="52">
        <v>53650000</v>
      </c>
      <c r="F26" s="52">
        <v>53650000</v>
      </c>
      <c r="G26" s="52">
        <v>60928000</v>
      </c>
      <c r="H26" s="73">
        <f t="shared" si="5"/>
        <v>1.1356570363466916</v>
      </c>
    </row>
    <row r="27" spans="1:9" ht="15" customHeight="1" x14ac:dyDescent="0.25">
      <c r="A27" s="69">
        <v>21</v>
      </c>
      <c r="B27" s="84" t="s">
        <v>128</v>
      </c>
      <c r="C27" s="47" t="s">
        <v>203</v>
      </c>
      <c r="D27" s="47" t="s">
        <v>202</v>
      </c>
      <c r="E27" s="52">
        <v>8950000</v>
      </c>
      <c r="F27" s="52">
        <v>8950000</v>
      </c>
      <c r="G27" s="52">
        <v>8350000</v>
      </c>
      <c r="H27" s="73">
        <f t="shared" si="5"/>
        <v>0.93296089385474856</v>
      </c>
    </row>
    <row r="28" spans="1:9" ht="15" customHeight="1" x14ac:dyDescent="0.25">
      <c r="A28" s="69">
        <v>22</v>
      </c>
      <c r="B28" s="84" t="s">
        <v>130</v>
      </c>
      <c r="C28" s="47" t="s">
        <v>204</v>
      </c>
      <c r="D28" s="47" t="s">
        <v>210</v>
      </c>
      <c r="E28" s="52">
        <v>8005000</v>
      </c>
      <c r="F28" s="52">
        <v>8005000</v>
      </c>
      <c r="G28" s="52">
        <v>8859000</v>
      </c>
      <c r="H28" s="73">
        <f t="shared" si="5"/>
        <v>1.106683322923173</v>
      </c>
    </row>
    <row r="29" spans="1:9" ht="15" customHeight="1" x14ac:dyDescent="0.25">
      <c r="A29" s="69">
        <v>23</v>
      </c>
      <c r="B29" s="84" t="s">
        <v>136</v>
      </c>
      <c r="C29" s="47" t="s">
        <v>205</v>
      </c>
      <c r="D29" s="47" t="s">
        <v>209</v>
      </c>
      <c r="E29" s="52">
        <v>19081000</v>
      </c>
      <c r="F29" s="52">
        <v>19081000</v>
      </c>
      <c r="G29" s="52">
        <v>31937500</v>
      </c>
      <c r="H29" s="73">
        <f t="shared" si="5"/>
        <v>1.6737854410146218</v>
      </c>
    </row>
    <row r="30" spans="1:9" ht="15" customHeight="1" x14ac:dyDescent="0.25">
      <c r="A30" s="69">
        <v>24</v>
      </c>
      <c r="B30" s="84" t="s">
        <v>350</v>
      </c>
      <c r="C30" s="55" t="s">
        <v>296</v>
      </c>
      <c r="D30" s="47" t="s">
        <v>297</v>
      </c>
      <c r="E30" s="23">
        <v>5193000</v>
      </c>
      <c r="F30" s="23">
        <v>5193000</v>
      </c>
      <c r="G30" s="23">
        <v>5193000</v>
      </c>
      <c r="H30" s="73">
        <f t="shared" si="5"/>
        <v>1</v>
      </c>
    </row>
    <row r="31" spans="1:9" ht="15" customHeight="1" x14ac:dyDescent="0.25">
      <c r="A31" s="69">
        <v>25</v>
      </c>
      <c r="B31" s="84" t="s">
        <v>351</v>
      </c>
      <c r="C31" s="47" t="s">
        <v>206</v>
      </c>
      <c r="D31" s="47" t="s">
        <v>208</v>
      </c>
      <c r="E31" s="23">
        <v>0</v>
      </c>
      <c r="F31" s="23">
        <v>0</v>
      </c>
      <c r="G31" s="23">
        <v>0</v>
      </c>
      <c r="H31" s="148"/>
    </row>
    <row r="32" spans="1:9" s="42" customFormat="1" ht="15" customHeight="1" x14ac:dyDescent="0.25">
      <c r="A32" s="69">
        <v>26</v>
      </c>
      <c r="B32" s="84" t="s">
        <v>352</v>
      </c>
      <c r="C32" s="47" t="s">
        <v>207</v>
      </c>
      <c r="D32" s="47" t="s">
        <v>290</v>
      </c>
      <c r="E32" s="23">
        <v>44</v>
      </c>
      <c r="F32" s="23">
        <v>44</v>
      </c>
      <c r="G32" s="23">
        <v>839</v>
      </c>
      <c r="H32" s="73">
        <f t="shared" si="5"/>
        <v>19.068181818181817</v>
      </c>
      <c r="I32" s="61"/>
    </row>
    <row r="33" spans="1:10" ht="15" customHeight="1" x14ac:dyDescent="0.25">
      <c r="A33" s="69">
        <v>27</v>
      </c>
      <c r="B33" s="81" t="s">
        <v>18</v>
      </c>
      <c r="C33" s="74" t="s">
        <v>211</v>
      </c>
      <c r="D33" s="74" t="s">
        <v>212</v>
      </c>
      <c r="E33" s="67">
        <f>SUM(E34:E34)</f>
        <v>1166025</v>
      </c>
      <c r="F33" s="67">
        <f>SUM(F34:F34)</f>
        <v>2859505</v>
      </c>
      <c r="G33" s="67">
        <f>SUM(G34:G34)</f>
        <v>2859505</v>
      </c>
      <c r="H33" s="73">
        <f t="shared" si="5"/>
        <v>2.4523530799082351</v>
      </c>
      <c r="J33" s="26"/>
    </row>
    <row r="34" spans="1:10" ht="15" customHeight="1" x14ac:dyDescent="0.25">
      <c r="A34" s="69">
        <v>28</v>
      </c>
      <c r="B34" s="84" t="s">
        <v>111</v>
      </c>
      <c r="C34" s="66" t="s">
        <v>213</v>
      </c>
      <c r="D34" s="66" t="s">
        <v>214</v>
      </c>
      <c r="E34" s="23">
        <v>1166025</v>
      </c>
      <c r="F34" s="23">
        <v>2859505</v>
      </c>
      <c r="G34" s="23">
        <v>2859505</v>
      </c>
      <c r="H34" s="73">
        <f t="shared" si="5"/>
        <v>2.4523530799082351</v>
      </c>
    </row>
    <row r="35" spans="1:10" ht="15.75" customHeight="1" x14ac:dyDescent="0.25">
      <c r="A35" s="69">
        <v>29</v>
      </c>
      <c r="B35" s="87" t="s">
        <v>33</v>
      </c>
      <c r="C35" s="190" t="s">
        <v>3</v>
      </c>
      <c r="D35" s="191"/>
      <c r="E35" s="25">
        <f>E9+E18+E24+E33</f>
        <v>271244502</v>
      </c>
      <c r="F35" s="25">
        <f>F9+F18+F24+F33</f>
        <v>281440802</v>
      </c>
      <c r="G35" s="25">
        <f>G9+G18+G24+G33</f>
        <v>318723160</v>
      </c>
      <c r="H35" s="72">
        <f t="shared" si="5"/>
        <v>1.1750400750980015</v>
      </c>
      <c r="I35"/>
    </row>
    <row r="36" spans="1:10" ht="15" customHeight="1" x14ac:dyDescent="0.25">
      <c r="A36" s="69">
        <v>30</v>
      </c>
      <c r="B36" s="81" t="s">
        <v>19</v>
      </c>
      <c r="C36" s="71" t="s">
        <v>184</v>
      </c>
      <c r="D36" s="71" t="s">
        <v>185</v>
      </c>
      <c r="E36" s="67">
        <f t="shared" ref="E36" si="6">SUM(E37:E38)</f>
        <v>149833600</v>
      </c>
      <c r="F36" s="67">
        <f t="shared" ref="F36:G36" si="7">SUM(F37:F38)</f>
        <v>170500805</v>
      </c>
      <c r="G36" s="67">
        <f t="shared" si="7"/>
        <v>173002385</v>
      </c>
      <c r="H36" s="72">
        <f t="shared" si="5"/>
        <v>1.1546301029942549</v>
      </c>
    </row>
    <row r="37" spans="1:10" ht="15" customHeight="1" x14ac:dyDescent="0.25">
      <c r="A37" s="69">
        <v>31</v>
      </c>
      <c r="B37" s="84" t="s">
        <v>112</v>
      </c>
      <c r="C37" s="47" t="s">
        <v>295</v>
      </c>
      <c r="D37" s="47" t="s">
        <v>187</v>
      </c>
      <c r="E37" s="23">
        <v>0</v>
      </c>
      <c r="F37" s="23">
        <v>14667205</v>
      </c>
      <c r="G37" s="23">
        <v>14667205</v>
      </c>
      <c r="H37" s="148"/>
    </row>
    <row r="38" spans="1:10" ht="15" customHeight="1" x14ac:dyDescent="0.25">
      <c r="A38" s="69">
        <v>32</v>
      </c>
      <c r="B38" s="84" t="s">
        <v>113</v>
      </c>
      <c r="C38" s="47" t="s">
        <v>186</v>
      </c>
      <c r="D38" s="47" t="s">
        <v>187</v>
      </c>
      <c r="E38" s="23">
        <v>149833600</v>
      </c>
      <c r="F38" s="23">
        <v>155833600</v>
      </c>
      <c r="G38" s="23">
        <v>158335180</v>
      </c>
      <c r="H38" s="72">
        <f>G38/E38</f>
        <v>1.0567401437327808</v>
      </c>
    </row>
    <row r="39" spans="1:10" ht="15" customHeight="1" x14ac:dyDescent="0.25">
      <c r="A39" s="69">
        <v>33</v>
      </c>
      <c r="B39" s="81" t="s">
        <v>20</v>
      </c>
      <c r="C39" s="71" t="s">
        <v>260</v>
      </c>
      <c r="D39" s="71" t="s">
        <v>261</v>
      </c>
      <c r="E39" s="67">
        <f t="shared" ref="E39" si="8">SUM(E40:E41)</f>
        <v>0</v>
      </c>
      <c r="F39" s="67">
        <f t="shared" ref="F39:G39" si="9">SUM(F40:F41)</f>
        <v>82373200</v>
      </c>
      <c r="G39" s="67">
        <f t="shared" si="9"/>
        <v>169673157</v>
      </c>
      <c r="H39" s="148"/>
    </row>
    <row r="40" spans="1:10" ht="15" customHeight="1" x14ac:dyDescent="0.25">
      <c r="A40" s="69">
        <v>34</v>
      </c>
      <c r="B40" s="84" t="s">
        <v>155</v>
      </c>
      <c r="C40" s="47" t="s">
        <v>262</v>
      </c>
      <c r="D40" s="47" t="s">
        <v>263</v>
      </c>
      <c r="E40" s="23">
        <v>0</v>
      </c>
      <c r="F40" s="23">
        <v>82373200</v>
      </c>
      <c r="G40" s="23">
        <v>169673157</v>
      </c>
      <c r="H40" s="148"/>
      <c r="J40" s="26"/>
    </row>
    <row r="41" spans="1:10" ht="15" customHeight="1" x14ac:dyDescent="0.25">
      <c r="A41" s="69">
        <v>35</v>
      </c>
      <c r="B41" s="84" t="s">
        <v>156</v>
      </c>
      <c r="C41" s="47" t="s">
        <v>332</v>
      </c>
      <c r="D41" s="47" t="s">
        <v>263</v>
      </c>
      <c r="E41" s="23">
        <v>0</v>
      </c>
      <c r="F41" s="23">
        <v>0</v>
      </c>
      <c r="G41" s="23">
        <v>0</v>
      </c>
      <c r="H41" s="148"/>
      <c r="J41" s="26"/>
    </row>
    <row r="42" spans="1:10" ht="15" customHeight="1" x14ac:dyDescent="0.25">
      <c r="A42" s="69">
        <v>36</v>
      </c>
      <c r="B42" s="81" t="s">
        <v>21</v>
      </c>
      <c r="C42" s="74" t="s">
        <v>215</v>
      </c>
      <c r="D42" s="74" t="s">
        <v>217</v>
      </c>
      <c r="E42" s="67">
        <f>SUM(E43:E43)</f>
        <v>131700</v>
      </c>
      <c r="F42" s="67">
        <f>SUM(F43:F43)</f>
        <v>5840100</v>
      </c>
      <c r="G42" s="67">
        <f>SUM(G43:G43)</f>
        <v>5840100</v>
      </c>
      <c r="H42" s="73">
        <f t="shared" ref="H42:H46" si="10">G42/E42</f>
        <v>44.343963553530749</v>
      </c>
    </row>
    <row r="43" spans="1:10" ht="15" customHeight="1" x14ac:dyDescent="0.25">
      <c r="A43" s="69">
        <v>37</v>
      </c>
      <c r="B43" s="84" t="s">
        <v>169</v>
      </c>
      <c r="C43" s="66" t="s">
        <v>216</v>
      </c>
      <c r="D43" s="66" t="s">
        <v>218</v>
      </c>
      <c r="E43" s="23">
        <v>131700</v>
      </c>
      <c r="F43" s="54">
        <v>5840100</v>
      </c>
      <c r="G43" s="54">
        <v>5840100</v>
      </c>
      <c r="H43" s="73">
        <f t="shared" si="10"/>
        <v>44.343963553530749</v>
      </c>
      <c r="I43" s="62"/>
      <c r="J43" s="62"/>
    </row>
    <row r="44" spans="1:10" ht="15.75" customHeight="1" x14ac:dyDescent="0.25">
      <c r="A44" s="69">
        <v>38</v>
      </c>
      <c r="B44" s="87" t="s">
        <v>354</v>
      </c>
      <c r="C44" s="190" t="s">
        <v>260</v>
      </c>
      <c r="D44" s="191"/>
      <c r="E44" s="25">
        <f>E36+E39+E42</f>
        <v>149965300</v>
      </c>
      <c r="F44" s="25">
        <f>F36+F39+F42</f>
        <v>258714105</v>
      </c>
      <c r="G44" s="25">
        <f>G36+G39+G42</f>
        <v>348515642</v>
      </c>
      <c r="H44" s="73">
        <f t="shared" si="10"/>
        <v>2.3239752262690101</v>
      </c>
      <c r="I44"/>
    </row>
    <row r="45" spans="1:10" ht="15" customHeight="1" x14ac:dyDescent="0.25">
      <c r="A45" s="69">
        <v>39</v>
      </c>
      <c r="B45" s="81" t="s">
        <v>28</v>
      </c>
      <c r="C45" s="74" t="s">
        <v>266</v>
      </c>
      <c r="D45" s="74" t="s">
        <v>267</v>
      </c>
      <c r="E45" s="67">
        <f>SUM(E46:E47)</f>
        <v>250424198</v>
      </c>
      <c r="F45" s="67">
        <f>SUM(F46:F47)</f>
        <v>250424198</v>
      </c>
      <c r="G45" s="67">
        <f>SUM(G46:G47)</f>
        <v>250424198</v>
      </c>
      <c r="H45" s="73">
        <f t="shared" si="10"/>
        <v>1</v>
      </c>
    </row>
    <row r="46" spans="1:10" ht="15" customHeight="1" x14ac:dyDescent="0.25">
      <c r="A46" s="69">
        <v>40</v>
      </c>
      <c r="B46" s="84" t="s">
        <v>176</v>
      </c>
      <c r="C46" s="66" t="s">
        <v>268</v>
      </c>
      <c r="D46" s="66" t="s">
        <v>222</v>
      </c>
      <c r="E46" s="23">
        <v>250424198</v>
      </c>
      <c r="F46" s="23">
        <v>250424198</v>
      </c>
      <c r="G46" s="23">
        <v>250424198</v>
      </c>
      <c r="H46" s="73">
        <f t="shared" si="10"/>
        <v>1</v>
      </c>
    </row>
    <row r="47" spans="1:10" ht="15" customHeight="1" x14ac:dyDescent="0.25">
      <c r="A47" s="69">
        <v>41</v>
      </c>
      <c r="B47" s="84" t="s">
        <v>259</v>
      </c>
      <c r="C47" s="66" t="s">
        <v>269</v>
      </c>
      <c r="D47" s="66" t="s">
        <v>270</v>
      </c>
      <c r="E47" s="23">
        <v>0</v>
      </c>
      <c r="F47" s="23">
        <v>0</v>
      </c>
      <c r="G47" s="23">
        <v>0</v>
      </c>
      <c r="H47" s="148"/>
    </row>
    <row r="48" spans="1:10" ht="15" customHeight="1" x14ac:dyDescent="0.25">
      <c r="A48" s="69">
        <v>42</v>
      </c>
      <c r="B48" s="92" t="s">
        <v>35</v>
      </c>
      <c r="C48" s="190" t="s">
        <v>344</v>
      </c>
      <c r="D48" s="191"/>
      <c r="E48" s="25">
        <f>SUM(E46:E47)</f>
        <v>250424198</v>
      </c>
      <c r="F48" s="25">
        <f>SUM(F46:F47)</f>
        <v>250424198</v>
      </c>
      <c r="G48" s="25">
        <f>SUM(G46:G47)</f>
        <v>250424198</v>
      </c>
      <c r="H48" s="73">
        <f t="shared" ref="H48:H49" si="11">G48/E48</f>
        <v>1</v>
      </c>
      <c r="I48"/>
    </row>
    <row r="49" spans="1:9" ht="15" customHeight="1" x14ac:dyDescent="0.25">
      <c r="A49" s="69">
        <v>43</v>
      </c>
      <c r="B49" s="194" t="s">
        <v>59</v>
      </c>
      <c r="C49" s="194"/>
      <c r="D49" s="95"/>
      <c r="E49" s="77">
        <f>E9+E36+E18+E24+E33+E42+E45+E39</f>
        <v>671634000</v>
      </c>
      <c r="F49" s="77">
        <f>F9+F36+F18+F24+F33+F42+F45+F39</f>
        <v>790579105</v>
      </c>
      <c r="G49" s="77">
        <f>G9+G36+G18+G24+G33+G42+G45+G39</f>
        <v>917663000</v>
      </c>
      <c r="H49" s="174">
        <f t="shared" si="11"/>
        <v>1.3663140936879312</v>
      </c>
    </row>
    <row r="50" spans="1:9" ht="15" customHeight="1" x14ac:dyDescent="0.25">
      <c r="A50" s="69">
        <v>44</v>
      </c>
      <c r="B50" s="195" t="s">
        <v>10</v>
      </c>
      <c r="C50" s="195"/>
      <c r="D50" s="195"/>
      <c r="E50" s="195"/>
      <c r="F50" s="195"/>
      <c r="G50" s="195"/>
      <c r="H50" s="195"/>
      <c r="I50"/>
    </row>
    <row r="51" spans="1:9" ht="15" customHeight="1" x14ac:dyDescent="0.25">
      <c r="A51" s="69">
        <v>45</v>
      </c>
      <c r="B51" s="81" t="s">
        <v>4</v>
      </c>
      <c r="C51" s="71" t="s">
        <v>49</v>
      </c>
      <c r="D51" s="71" t="s">
        <v>116</v>
      </c>
      <c r="E51" s="67">
        <f>E52+E59</f>
        <v>59159884</v>
      </c>
      <c r="F51" s="67">
        <f>F52+F59</f>
        <v>59459884</v>
      </c>
      <c r="G51" s="67">
        <f>G52+G59</f>
        <v>66360656</v>
      </c>
      <c r="H51" s="72">
        <f>G51/E51</f>
        <v>1.1217171419741121</v>
      </c>
    </row>
    <row r="52" spans="1:9" ht="15" customHeight="1" x14ac:dyDescent="0.25">
      <c r="A52" s="69">
        <v>46</v>
      </c>
      <c r="B52" s="84" t="s">
        <v>50</v>
      </c>
      <c r="C52" s="47" t="s">
        <v>117</v>
      </c>
      <c r="D52" s="47" t="s">
        <v>118</v>
      </c>
      <c r="E52" s="23">
        <f>SUM(E53:E58)</f>
        <v>45069108</v>
      </c>
      <c r="F52" s="23">
        <f>SUM(F53:F58)</f>
        <v>45369108</v>
      </c>
      <c r="G52" s="23">
        <f>SUM(G53:G58)</f>
        <v>51140876</v>
      </c>
      <c r="H52" s="73">
        <f t="shared" ref="H52:H53" si="12">G52/E52</f>
        <v>1.1347212818145858</v>
      </c>
    </row>
    <row r="53" spans="1:9" ht="15" customHeight="1" x14ac:dyDescent="0.25">
      <c r="A53" s="69">
        <v>47</v>
      </c>
      <c r="B53" s="93" t="s">
        <v>357</v>
      </c>
      <c r="C53" s="7" t="s">
        <v>366</v>
      </c>
      <c r="D53" s="44" t="s">
        <v>119</v>
      </c>
      <c r="E53" s="58">
        <v>41814900</v>
      </c>
      <c r="F53" s="53">
        <v>41841495</v>
      </c>
      <c r="G53" s="53">
        <v>43560795</v>
      </c>
      <c r="H53" s="75">
        <f t="shared" si="12"/>
        <v>1.0417529397415755</v>
      </c>
    </row>
    <row r="54" spans="1:9" ht="15" customHeight="1" x14ac:dyDescent="0.25">
      <c r="A54" s="69">
        <v>48</v>
      </c>
      <c r="B54" s="93" t="s">
        <v>358</v>
      </c>
      <c r="C54" s="7" t="s">
        <v>367</v>
      </c>
      <c r="D54" s="44" t="s">
        <v>331</v>
      </c>
      <c r="E54" s="24">
        <v>0</v>
      </c>
      <c r="F54" s="53">
        <v>0</v>
      </c>
      <c r="G54" s="53">
        <v>3589000</v>
      </c>
      <c r="H54" s="148"/>
    </row>
    <row r="55" spans="1:9" ht="15" customHeight="1" x14ac:dyDescent="0.25">
      <c r="A55" s="69">
        <v>49</v>
      </c>
      <c r="B55" s="93" t="s">
        <v>359</v>
      </c>
      <c r="C55" s="7" t="s">
        <v>460</v>
      </c>
      <c r="D55" s="44" t="s">
        <v>461</v>
      </c>
      <c r="E55" s="24">
        <v>0</v>
      </c>
      <c r="F55" s="53">
        <v>0</v>
      </c>
      <c r="G55" s="53">
        <v>0</v>
      </c>
      <c r="H55" s="148"/>
    </row>
    <row r="56" spans="1:9" ht="15" customHeight="1" x14ac:dyDescent="0.25">
      <c r="A56" s="69">
        <v>50</v>
      </c>
      <c r="B56" s="93" t="s">
        <v>360</v>
      </c>
      <c r="C56" s="7" t="s">
        <v>368</v>
      </c>
      <c r="D56" s="44" t="s">
        <v>120</v>
      </c>
      <c r="E56" s="58">
        <v>2325041</v>
      </c>
      <c r="F56" s="58">
        <v>2325041</v>
      </c>
      <c r="G56" s="58">
        <v>2507067</v>
      </c>
      <c r="H56" s="75">
        <f t="shared" ref="H56:H81" si="13">G56/E56</f>
        <v>1.0782893721013953</v>
      </c>
    </row>
    <row r="57" spans="1:9" ht="15" customHeight="1" x14ac:dyDescent="0.25">
      <c r="A57" s="69">
        <v>51</v>
      </c>
      <c r="B57" s="93" t="s">
        <v>361</v>
      </c>
      <c r="C57" s="7" t="s">
        <v>369</v>
      </c>
      <c r="D57" s="44" t="s">
        <v>252</v>
      </c>
      <c r="E57" s="58">
        <v>241540</v>
      </c>
      <c r="F57" s="58">
        <v>241540</v>
      </c>
      <c r="G57" s="58">
        <v>241540</v>
      </c>
      <c r="H57" s="75">
        <f t="shared" si="13"/>
        <v>1</v>
      </c>
    </row>
    <row r="58" spans="1:9" ht="15" customHeight="1" x14ac:dyDescent="0.25">
      <c r="A58" s="69">
        <v>52</v>
      </c>
      <c r="B58" s="93" t="s">
        <v>362</v>
      </c>
      <c r="C58" s="7" t="s">
        <v>370</v>
      </c>
      <c r="D58" s="44" t="s">
        <v>255</v>
      </c>
      <c r="E58" s="58">
        <v>687627</v>
      </c>
      <c r="F58" s="53">
        <v>961032</v>
      </c>
      <c r="G58" s="53">
        <v>1242474</v>
      </c>
      <c r="H58" s="75">
        <f t="shared" si="13"/>
        <v>1.8069011251739679</v>
      </c>
    </row>
    <row r="59" spans="1:9" ht="15" customHeight="1" x14ac:dyDescent="0.25">
      <c r="A59" s="69">
        <v>53</v>
      </c>
      <c r="B59" s="84" t="s">
        <v>51</v>
      </c>
      <c r="C59" s="47" t="s">
        <v>53</v>
      </c>
      <c r="D59" s="47" t="s">
        <v>121</v>
      </c>
      <c r="E59" s="23">
        <f>SUM(E60:E62)</f>
        <v>14090776</v>
      </c>
      <c r="F59" s="23">
        <f>SUM(F60:F62)</f>
        <v>14090776</v>
      </c>
      <c r="G59" s="23">
        <f>SUM(G60:G62)</f>
        <v>15219780</v>
      </c>
      <c r="H59" s="73">
        <f t="shared" si="13"/>
        <v>1.0801236212966554</v>
      </c>
    </row>
    <row r="60" spans="1:9" ht="15" customHeight="1" x14ac:dyDescent="0.25">
      <c r="A60" s="69">
        <v>54</v>
      </c>
      <c r="B60" s="93" t="s">
        <v>363</v>
      </c>
      <c r="C60" s="7" t="s">
        <v>140</v>
      </c>
      <c r="D60" s="44" t="s">
        <v>122</v>
      </c>
      <c r="E60" s="58">
        <v>11853772</v>
      </c>
      <c r="F60" s="58">
        <v>11853772</v>
      </c>
      <c r="G60" s="58">
        <v>12601272</v>
      </c>
      <c r="H60" s="75">
        <f t="shared" si="13"/>
        <v>1.0630600959762007</v>
      </c>
    </row>
    <row r="61" spans="1:9" ht="15" customHeight="1" x14ac:dyDescent="0.25">
      <c r="A61" s="69">
        <v>55</v>
      </c>
      <c r="B61" s="93" t="s">
        <v>364</v>
      </c>
      <c r="C61" s="7" t="s">
        <v>141</v>
      </c>
      <c r="D61" s="44" t="s">
        <v>123</v>
      </c>
      <c r="E61" s="58">
        <v>1486004</v>
      </c>
      <c r="F61" s="58">
        <v>1486004</v>
      </c>
      <c r="G61" s="58">
        <v>1867508</v>
      </c>
      <c r="H61" s="72">
        <f t="shared" si="13"/>
        <v>1.2567314758237529</v>
      </c>
    </row>
    <row r="62" spans="1:9" ht="15" customHeight="1" x14ac:dyDescent="0.25">
      <c r="A62" s="69">
        <v>56</v>
      </c>
      <c r="B62" s="93" t="s">
        <v>365</v>
      </c>
      <c r="C62" s="7" t="s">
        <v>142</v>
      </c>
      <c r="D62" s="44" t="s">
        <v>124</v>
      </c>
      <c r="E62" s="58">
        <v>751000</v>
      </c>
      <c r="F62" s="58">
        <v>751000</v>
      </c>
      <c r="G62" s="58">
        <v>751000</v>
      </c>
      <c r="H62" s="72">
        <f t="shared" si="13"/>
        <v>1</v>
      </c>
    </row>
    <row r="63" spans="1:9" ht="15" customHeight="1" x14ac:dyDescent="0.25">
      <c r="A63" s="69">
        <v>57</v>
      </c>
      <c r="B63" s="81" t="s">
        <v>5</v>
      </c>
      <c r="C63" s="71" t="s">
        <v>99</v>
      </c>
      <c r="D63" s="71" t="s">
        <v>125</v>
      </c>
      <c r="E63" s="22">
        <v>7925499</v>
      </c>
      <c r="F63" s="100">
        <v>7944999</v>
      </c>
      <c r="G63" s="100">
        <v>8257769</v>
      </c>
      <c r="H63" s="72">
        <f t="shared" si="13"/>
        <v>1.0419241741119392</v>
      </c>
    </row>
    <row r="64" spans="1:9" ht="15" customHeight="1" x14ac:dyDescent="0.25">
      <c r="A64" s="69">
        <v>58</v>
      </c>
      <c r="B64" s="81" t="s">
        <v>17</v>
      </c>
      <c r="C64" s="71" t="s">
        <v>55</v>
      </c>
      <c r="D64" s="71" t="s">
        <v>126</v>
      </c>
      <c r="E64" s="67">
        <f>SUM(E65:E69)</f>
        <v>137814210</v>
      </c>
      <c r="F64" s="67">
        <f>SUM(F65:F69)</f>
        <v>141884210</v>
      </c>
      <c r="G64" s="67">
        <f>SUM(G65:G69)</f>
        <v>162789210</v>
      </c>
      <c r="H64" s="72">
        <f t="shared" si="13"/>
        <v>1.1812222411607627</v>
      </c>
    </row>
    <row r="65" spans="1:9" ht="15" customHeight="1" x14ac:dyDescent="0.25">
      <c r="A65" s="69">
        <v>59</v>
      </c>
      <c r="B65" s="84" t="s">
        <v>54</v>
      </c>
      <c r="C65" s="47" t="s">
        <v>127</v>
      </c>
      <c r="D65" s="47" t="s">
        <v>132</v>
      </c>
      <c r="E65" s="52">
        <v>13419500</v>
      </c>
      <c r="F65" s="52">
        <v>13419500</v>
      </c>
      <c r="G65" s="52">
        <v>13453500</v>
      </c>
      <c r="H65" s="73">
        <f t="shared" si="13"/>
        <v>1.0025336264391371</v>
      </c>
    </row>
    <row r="66" spans="1:9" ht="15" customHeight="1" x14ac:dyDescent="0.25">
      <c r="A66" s="69">
        <v>60</v>
      </c>
      <c r="B66" s="84" t="s">
        <v>56</v>
      </c>
      <c r="C66" s="47" t="s">
        <v>535</v>
      </c>
      <c r="D66" s="47" t="s">
        <v>133</v>
      </c>
      <c r="E66" s="52">
        <v>4529000</v>
      </c>
      <c r="F66" s="52">
        <v>4529000</v>
      </c>
      <c r="G66" s="52">
        <v>4529000</v>
      </c>
      <c r="H66" s="73">
        <f t="shared" si="13"/>
        <v>1</v>
      </c>
    </row>
    <row r="67" spans="1:9" ht="15" customHeight="1" x14ac:dyDescent="0.25">
      <c r="A67" s="69">
        <v>61</v>
      </c>
      <c r="B67" s="84" t="s">
        <v>128</v>
      </c>
      <c r="C67" s="47" t="s">
        <v>129</v>
      </c>
      <c r="D67" s="47" t="s">
        <v>134</v>
      </c>
      <c r="E67" s="52">
        <v>94803030</v>
      </c>
      <c r="F67" s="52">
        <v>94903030</v>
      </c>
      <c r="G67" s="52">
        <v>106654030</v>
      </c>
      <c r="H67" s="73">
        <f t="shared" si="13"/>
        <v>1.1250065530605931</v>
      </c>
    </row>
    <row r="68" spans="1:9" ht="15" customHeight="1" x14ac:dyDescent="0.25">
      <c r="A68" s="69">
        <v>62</v>
      </c>
      <c r="B68" s="84" t="s">
        <v>130</v>
      </c>
      <c r="C68" s="47" t="s">
        <v>131</v>
      </c>
      <c r="D68" s="47" t="s">
        <v>135</v>
      </c>
      <c r="E68" s="52">
        <v>240000</v>
      </c>
      <c r="F68" s="54">
        <v>240000</v>
      </c>
      <c r="G68" s="54">
        <v>350000</v>
      </c>
      <c r="H68" s="73">
        <f t="shared" si="13"/>
        <v>1.4583333333333333</v>
      </c>
    </row>
    <row r="69" spans="1:9" ht="15" customHeight="1" x14ac:dyDescent="0.25">
      <c r="A69" s="69">
        <v>63</v>
      </c>
      <c r="B69" s="84" t="s">
        <v>136</v>
      </c>
      <c r="C69" s="47" t="s">
        <v>137</v>
      </c>
      <c r="D69" s="47" t="s">
        <v>138</v>
      </c>
      <c r="E69" s="23">
        <f>SUM(E70:E73)</f>
        <v>24822680</v>
      </c>
      <c r="F69" s="23">
        <f>SUM(F70:F73)</f>
        <v>28792680</v>
      </c>
      <c r="G69" s="23">
        <f>SUM(G70:G73)</f>
        <v>37802680</v>
      </c>
      <c r="H69" s="73">
        <f t="shared" si="13"/>
        <v>1.522908888161955</v>
      </c>
    </row>
    <row r="70" spans="1:9" ht="15" customHeight="1" x14ac:dyDescent="0.25">
      <c r="A70" s="69">
        <v>64</v>
      </c>
      <c r="B70" s="88" t="s">
        <v>377</v>
      </c>
      <c r="C70" s="44" t="s">
        <v>381</v>
      </c>
      <c r="D70" s="44" t="s">
        <v>139</v>
      </c>
      <c r="E70" s="58">
        <v>18937680</v>
      </c>
      <c r="F70" s="53">
        <v>18937680</v>
      </c>
      <c r="G70" s="53">
        <v>19832680</v>
      </c>
      <c r="H70" s="75">
        <f t="shared" si="13"/>
        <v>1.0472602768660153</v>
      </c>
    </row>
    <row r="71" spans="1:9" ht="15" customHeight="1" x14ac:dyDescent="0.25">
      <c r="A71" s="69">
        <v>65</v>
      </c>
      <c r="B71" s="88" t="s">
        <v>378</v>
      </c>
      <c r="C71" s="98" t="s">
        <v>382</v>
      </c>
      <c r="D71" s="44" t="s">
        <v>143</v>
      </c>
      <c r="E71" s="58">
        <v>5000000</v>
      </c>
      <c r="F71" s="58">
        <v>8964000</v>
      </c>
      <c r="G71" s="58">
        <v>17079000</v>
      </c>
      <c r="H71" s="75">
        <f t="shared" si="13"/>
        <v>3.4157999999999999</v>
      </c>
    </row>
    <row r="72" spans="1:9" ht="15" customHeight="1" x14ac:dyDescent="0.25">
      <c r="A72" s="69">
        <v>66</v>
      </c>
      <c r="B72" s="88" t="s">
        <v>379</v>
      </c>
      <c r="C72" s="98" t="s">
        <v>383</v>
      </c>
      <c r="D72" s="44" t="s">
        <v>286</v>
      </c>
      <c r="E72" s="58">
        <v>35000</v>
      </c>
      <c r="F72" s="58">
        <v>41000</v>
      </c>
      <c r="G72" s="58">
        <v>41000</v>
      </c>
      <c r="H72" s="75">
        <f t="shared" si="13"/>
        <v>1.1714285714285715</v>
      </c>
    </row>
    <row r="73" spans="1:9" ht="15" customHeight="1" x14ac:dyDescent="0.25">
      <c r="A73" s="69">
        <v>67</v>
      </c>
      <c r="B73" s="88" t="s">
        <v>380</v>
      </c>
      <c r="C73" s="98" t="s">
        <v>384</v>
      </c>
      <c r="D73" s="44" t="s">
        <v>144</v>
      </c>
      <c r="E73" s="58">
        <v>850000</v>
      </c>
      <c r="F73" s="58">
        <v>850000</v>
      </c>
      <c r="G73" s="58">
        <v>850000</v>
      </c>
      <c r="H73" s="75">
        <f t="shared" si="13"/>
        <v>1</v>
      </c>
    </row>
    <row r="74" spans="1:9" ht="15" customHeight="1" x14ac:dyDescent="0.25">
      <c r="A74" s="69">
        <v>68</v>
      </c>
      <c r="B74" s="81" t="s">
        <v>18</v>
      </c>
      <c r="C74" s="71" t="s">
        <v>145</v>
      </c>
      <c r="D74" s="71" t="s">
        <v>146</v>
      </c>
      <c r="E74" s="67">
        <v>3000000</v>
      </c>
      <c r="F74" s="100">
        <v>3000000</v>
      </c>
      <c r="G74" s="100">
        <v>3000000</v>
      </c>
      <c r="H74" s="72">
        <f t="shared" si="13"/>
        <v>1</v>
      </c>
    </row>
    <row r="75" spans="1:9" ht="15" customHeight="1" x14ac:dyDescent="0.25">
      <c r="A75" s="69">
        <v>69</v>
      </c>
      <c r="B75" s="81" t="s">
        <v>19</v>
      </c>
      <c r="C75" s="71" t="s">
        <v>147</v>
      </c>
      <c r="D75" s="71" t="s">
        <v>148</v>
      </c>
      <c r="E75" s="67">
        <f>SUM(E76:E79)</f>
        <v>156532227</v>
      </c>
      <c r="F75" s="67">
        <f>SUM(F76:F79)</f>
        <v>265379432</v>
      </c>
      <c r="G75" s="67">
        <f>SUM(G76:G79)</f>
        <v>324482386</v>
      </c>
      <c r="H75" s="72">
        <f t="shared" si="13"/>
        <v>2.0729430112816321</v>
      </c>
    </row>
    <row r="76" spans="1:9" ht="15" customHeight="1" x14ac:dyDescent="0.25">
      <c r="A76" s="69">
        <v>70</v>
      </c>
      <c r="B76" s="84" t="s">
        <v>112</v>
      </c>
      <c r="C76" s="47" t="s">
        <v>256</v>
      </c>
      <c r="D76" s="47" t="s">
        <v>257</v>
      </c>
      <c r="E76" s="52">
        <v>2787780</v>
      </c>
      <c r="F76" s="52">
        <v>2787780</v>
      </c>
      <c r="G76" s="52">
        <v>2252780</v>
      </c>
      <c r="H76" s="76">
        <f t="shared" si="13"/>
        <v>0.80809102583417625</v>
      </c>
    </row>
    <row r="77" spans="1:9" ht="15" customHeight="1" x14ac:dyDescent="0.25">
      <c r="A77" s="69">
        <v>71</v>
      </c>
      <c r="B77" s="84" t="s">
        <v>113</v>
      </c>
      <c r="C77" s="47" t="s">
        <v>149</v>
      </c>
      <c r="D77" s="47" t="s">
        <v>151</v>
      </c>
      <c r="E77" s="52">
        <v>26304775</v>
      </c>
      <c r="F77" s="52">
        <v>26304775</v>
      </c>
      <c r="G77" s="52">
        <v>28304775</v>
      </c>
      <c r="H77" s="73">
        <f t="shared" si="13"/>
        <v>1.0760318231195667</v>
      </c>
    </row>
    <row r="78" spans="1:9" ht="15" customHeight="1" x14ac:dyDescent="0.25">
      <c r="A78" s="69">
        <v>72</v>
      </c>
      <c r="B78" s="84" t="s">
        <v>153</v>
      </c>
      <c r="C78" s="47" t="s">
        <v>150</v>
      </c>
      <c r="D78" s="47" t="s">
        <v>152</v>
      </c>
      <c r="E78" s="52">
        <v>5900000</v>
      </c>
      <c r="F78" s="52">
        <v>15776800</v>
      </c>
      <c r="G78" s="52">
        <v>15776800</v>
      </c>
      <c r="H78" s="73">
        <f t="shared" si="13"/>
        <v>2.6740338983050846</v>
      </c>
    </row>
    <row r="79" spans="1:9" ht="15" customHeight="1" x14ac:dyDescent="0.25">
      <c r="A79" s="69">
        <v>73</v>
      </c>
      <c r="B79" s="84" t="s">
        <v>258</v>
      </c>
      <c r="C79" s="47" t="s">
        <v>13</v>
      </c>
      <c r="D79" s="47" t="s">
        <v>272</v>
      </c>
      <c r="E79" s="52">
        <v>121539672</v>
      </c>
      <c r="F79" s="52">
        <v>220510077</v>
      </c>
      <c r="G79" s="52">
        <v>278148031</v>
      </c>
      <c r="H79" s="73">
        <f t="shared" si="13"/>
        <v>2.2885369560648479</v>
      </c>
    </row>
    <row r="80" spans="1:9" ht="15" customHeight="1" x14ac:dyDescent="0.25">
      <c r="A80" s="69">
        <v>74</v>
      </c>
      <c r="B80" s="89" t="s">
        <v>33</v>
      </c>
      <c r="C80" s="182" t="s">
        <v>11</v>
      </c>
      <c r="D80" s="183"/>
      <c r="E80" s="59">
        <f t="shared" ref="E80" si="14">E51+E63+E64+E74+E75</f>
        <v>364431820</v>
      </c>
      <c r="F80" s="59">
        <f t="shared" ref="F80:G80" si="15">F51+F63+F64+F74+F75</f>
        <v>477668525</v>
      </c>
      <c r="G80" s="59">
        <f t="shared" si="15"/>
        <v>564890021</v>
      </c>
      <c r="H80" s="76">
        <f t="shared" si="13"/>
        <v>1.5500568007480795</v>
      </c>
      <c r="I80"/>
    </row>
    <row r="81" spans="1:9" ht="15" customHeight="1" x14ac:dyDescent="0.25">
      <c r="A81" s="69">
        <v>75</v>
      </c>
      <c r="B81" s="81" t="s">
        <v>20</v>
      </c>
      <c r="C81" s="71" t="s">
        <v>100</v>
      </c>
      <c r="D81" s="71" t="s">
        <v>154</v>
      </c>
      <c r="E81" s="67">
        <f t="shared" ref="E81" si="16">SUM(E82:E86)</f>
        <v>208549108</v>
      </c>
      <c r="F81" s="67">
        <f t="shared" ref="F81:G81" si="17">SUM(F82:F86)</f>
        <v>214257508</v>
      </c>
      <c r="G81" s="67">
        <f t="shared" si="17"/>
        <v>228922307</v>
      </c>
      <c r="H81" s="72">
        <f t="shared" si="13"/>
        <v>1.0976901756875412</v>
      </c>
    </row>
    <row r="82" spans="1:9" ht="15" customHeight="1" x14ac:dyDescent="0.25">
      <c r="A82" s="69">
        <v>76</v>
      </c>
      <c r="B82" s="84" t="s">
        <v>155</v>
      </c>
      <c r="C82" s="47" t="s">
        <v>464</v>
      </c>
      <c r="D82" s="47" t="s">
        <v>465</v>
      </c>
      <c r="E82" s="23">
        <v>0</v>
      </c>
      <c r="F82" s="23">
        <v>0</v>
      </c>
      <c r="G82" s="23">
        <v>0</v>
      </c>
      <c r="H82" s="148"/>
    </row>
    <row r="83" spans="1:9" s="42" customFormat="1" ht="15" customHeight="1" x14ac:dyDescent="0.25">
      <c r="A83" s="69">
        <v>77</v>
      </c>
      <c r="B83" s="84" t="s">
        <v>156</v>
      </c>
      <c r="C83" s="47" t="s">
        <v>157</v>
      </c>
      <c r="D83" s="47" t="s">
        <v>158</v>
      </c>
      <c r="E83" s="52">
        <v>136987229</v>
      </c>
      <c r="F83" s="52">
        <v>136987229</v>
      </c>
      <c r="G83" s="52">
        <v>136987229</v>
      </c>
      <c r="H83" s="73">
        <f t="shared" ref="H83:H89" si="18">G83/E83</f>
        <v>1</v>
      </c>
      <c r="I83" s="61"/>
    </row>
    <row r="84" spans="1:9" ht="15" customHeight="1" x14ac:dyDescent="0.25">
      <c r="A84" s="69">
        <v>78</v>
      </c>
      <c r="B84" s="84" t="s">
        <v>159</v>
      </c>
      <c r="C84" s="47" t="s">
        <v>160</v>
      </c>
      <c r="D84" s="47" t="s">
        <v>161</v>
      </c>
      <c r="E84" s="52">
        <v>578732</v>
      </c>
      <c r="F84" s="52">
        <v>5073535</v>
      </c>
      <c r="G84" s="52">
        <v>5073535</v>
      </c>
      <c r="H84" s="73">
        <f t="shared" si="18"/>
        <v>8.7666398263790501</v>
      </c>
    </row>
    <row r="85" spans="1:9" ht="15" customHeight="1" x14ac:dyDescent="0.25">
      <c r="A85" s="69">
        <v>79</v>
      </c>
      <c r="B85" s="84" t="s">
        <v>162</v>
      </c>
      <c r="C85" s="47" t="s">
        <v>163</v>
      </c>
      <c r="D85" s="47" t="s">
        <v>164</v>
      </c>
      <c r="E85" s="52">
        <v>27329743</v>
      </c>
      <c r="F85" s="52">
        <v>27329743</v>
      </c>
      <c r="G85" s="52">
        <v>38876829</v>
      </c>
      <c r="H85" s="73">
        <f t="shared" si="18"/>
        <v>1.422509864070072</v>
      </c>
    </row>
    <row r="86" spans="1:9" ht="15" customHeight="1" x14ac:dyDescent="0.25">
      <c r="A86" s="69">
        <v>80</v>
      </c>
      <c r="B86" s="84" t="s">
        <v>466</v>
      </c>
      <c r="C86" s="47" t="s">
        <v>165</v>
      </c>
      <c r="D86" s="47" t="s">
        <v>166</v>
      </c>
      <c r="E86" s="52">
        <v>43653404</v>
      </c>
      <c r="F86" s="52">
        <v>44867001</v>
      </c>
      <c r="G86" s="52">
        <v>47984714</v>
      </c>
      <c r="H86" s="73">
        <f t="shared" si="18"/>
        <v>1.099220441090917</v>
      </c>
    </row>
    <row r="87" spans="1:9" ht="15" customHeight="1" x14ac:dyDescent="0.25">
      <c r="A87" s="69">
        <v>81</v>
      </c>
      <c r="B87" s="91" t="s">
        <v>21</v>
      </c>
      <c r="C87" s="71" t="s">
        <v>167</v>
      </c>
      <c r="D87" s="71" t="s">
        <v>168</v>
      </c>
      <c r="E87" s="67">
        <f>SUM(E88:E89)</f>
        <v>72635300</v>
      </c>
      <c r="F87" s="67">
        <f>SUM(F88:F89)</f>
        <v>72635300</v>
      </c>
      <c r="G87" s="67">
        <f>SUM(G88:G89)</f>
        <v>96280900</v>
      </c>
      <c r="H87" s="72">
        <f t="shared" si="18"/>
        <v>1.3255386843587071</v>
      </c>
    </row>
    <row r="88" spans="1:9" ht="15" customHeight="1" x14ac:dyDescent="0.25">
      <c r="A88" s="69">
        <v>82</v>
      </c>
      <c r="B88" s="84" t="s">
        <v>169</v>
      </c>
      <c r="C88" s="47" t="s">
        <v>170</v>
      </c>
      <c r="D88" s="47" t="s">
        <v>171</v>
      </c>
      <c r="E88" s="52">
        <v>57193200</v>
      </c>
      <c r="F88" s="52">
        <v>57193200</v>
      </c>
      <c r="G88" s="52">
        <v>75811800</v>
      </c>
      <c r="H88" s="73">
        <f t="shared" si="18"/>
        <v>1.3255387004049433</v>
      </c>
    </row>
    <row r="89" spans="1:9" ht="15" customHeight="1" x14ac:dyDescent="0.25">
      <c r="A89" s="69">
        <v>83</v>
      </c>
      <c r="B89" s="84" t="s">
        <v>172</v>
      </c>
      <c r="C89" s="47" t="s">
        <v>173</v>
      </c>
      <c r="D89" s="47" t="s">
        <v>174</v>
      </c>
      <c r="E89" s="52">
        <v>15442100</v>
      </c>
      <c r="F89" s="52">
        <v>15442100</v>
      </c>
      <c r="G89" s="52">
        <v>20469100</v>
      </c>
      <c r="H89" s="73">
        <f t="shared" si="18"/>
        <v>1.3255386249279566</v>
      </c>
    </row>
    <row r="90" spans="1:9" ht="15" customHeight="1" x14ac:dyDescent="0.25">
      <c r="A90" s="69">
        <v>84</v>
      </c>
      <c r="B90" s="81" t="s">
        <v>28</v>
      </c>
      <c r="C90" s="71" t="s">
        <v>61</v>
      </c>
      <c r="D90" s="71" t="s">
        <v>175</v>
      </c>
      <c r="E90" s="67">
        <f>SUM(E91:E91)</f>
        <v>0</v>
      </c>
      <c r="F90" s="67">
        <f>SUM(F91:F91)</f>
        <v>0</v>
      </c>
      <c r="G90" s="67">
        <f>SUM(G91:G91)</f>
        <v>0</v>
      </c>
      <c r="H90" s="148"/>
    </row>
    <row r="91" spans="1:9" ht="15" customHeight="1" x14ac:dyDescent="0.25">
      <c r="A91" s="69">
        <v>85</v>
      </c>
      <c r="B91" s="84" t="s">
        <v>176</v>
      </c>
      <c r="C91" s="47" t="s">
        <v>313</v>
      </c>
      <c r="D91" s="47" t="s">
        <v>314</v>
      </c>
      <c r="E91" s="23">
        <v>0</v>
      </c>
      <c r="F91" s="23">
        <v>0</v>
      </c>
      <c r="G91" s="23">
        <v>0</v>
      </c>
      <c r="H91" s="148"/>
    </row>
    <row r="92" spans="1:9" ht="15" customHeight="1" x14ac:dyDescent="0.25">
      <c r="A92" s="69">
        <v>86</v>
      </c>
      <c r="B92" s="92" t="s">
        <v>34</v>
      </c>
      <c r="C92" s="182" t="s">
        <v>12</v>
      </c>
      <c r="D92" s="183"/>
      <c r="E92" s="25">
        <f t="shared" ref="E92" si="19">E81+E87+E90</f>
        <v>281184408</v>
      </c>
      <c r="F92" s="25">
        <f t="shared" ref="F92:G92" si="20">F81+F87+F90</f>
        <v>286892808</v>
      </c>
      <c r="G92" s="25">
        <f t="shared" si="20"/>
        <v>325203207</v>
      </c>
      <c r="H92" s="76">
        <f t="shared" ref="H92:H97" si="21">G92/E92</f>
        <v>1.1565477947838416</v>
      </c>
      <c r="I92"/>
    </row>
    <row r="93" spans="1:9" ht="15" customHeight="1" x14ac:dyDescent="0.25">
      <c r="A93" s="69">
        <v>87</v>
      </c>
      <c r="B93" s="92" t="s">
        <v>43</v>
      </c>
      <c r="C93" s="46" t="s">
        <v>15</v>
      </c>
      <c r="D93" s="46" t="s">
        <v>285</v>
      </c>
      <c r="E93" s="25">
        <f>SUM(E94:E95)</f>
        <v>26017772</v>
      </c>
      <c r="F93" s="25">
        <f>SUM(F94:F95)</f>
        <v>26017772</v>
      </c>
      <c r="G93" s="25">
        <f>SUM(G94:G95)</f>
        <v>27569772</v>
      </c>
      <c r="H93" s="76">
        <f t="shared" si="21"/>
        <v>1.0596515335748196</v>
      </c>
    </row>
    <row r="94" spans="1:9" ht="15" customHeight="1" x14ac:dyDescent="0.25">
      <c r="A94" s="69">
        <v>88</v>
      </c>
      <c r="B94" s="84" t="s">
        <v>281</v>
      </c>
      <c r="C94" s="47" t="s">
        <v>282</v>
      </c>
      <c r="D94" s="47" t="s">
        <v>284</v>
      </c>
      <c r="E94" s="23">
        <v>1902709</v>
      </c>
      <c r="F94" s="23">
        <v>1902709</v>
      </c>
      <c r="G94" s="23">
        <v>1902709</v>
      </c>
      <c r="H94" s="73">
        <f t="shared" si="21"/>
        <v>1</v>
      </c>
      <c r="I94" s="62"/>
    </row>
    <row r="95" spans="1:9" ht="15" customHeight="1" x14ac:dyDescent="0.25">
      <c r="A95" s="69">
        <v>89</v>
      </c>
      <c r="B95" s="84" t="s">
        <v>283</v>
      </c>
      <c r="C95" s="47" t="s">
        <v>253</v>
      </c>
      <c r="D95" s="47" t="s">
        <v>254</v>
      </c>
      <c r="E95" s="23">
        <v>24115063</v>
      </c>
      <c r="F95" s="23">
        <v>24115063</v>
      </c>
      <c r="G95" s="23">
        <v>25667063</v>
      </c>
      <c r="H95" s="73">
        <f t="shared" si="21"/>
        <v>1.0643581150917998</v>
      </c>
    </row>
    <row r="96" spans="1:9" ht="15" customHeight="1" x14ac:dyDescent="0.25">
      <c r="A96" s="69">
        <v>90</v>
      </c>
      <c r="B96" s="92" t="s">
        <v>35</v>
      </c>
      <c r="C96" s="182" t="s">
        <v>15</v>
      </c>
      <c r="D96" s="183"/>
      <c r="E96" s="59">
        <f t="shared" ref="E96" si="22">E93</f>
        <v>26017772</v>
      </c>
      <c r="F96" s="59">
        <f t="shared" ref="F96:G96" si="23">F93</f>
        <v>26017772</v>
      </c>
      <c r="G96" s="59">
        <f t="shared" si="23"/>
        <v>27569772</v>
      </c>
      <c r="H96" s="76">
        <f t="shared" si="21"/>
        <v>1.0596515335748196</v>
      </c>
      <c r="I96"/>
    </row>
    <row r="97" spans="1:8" ht="15" customHeight="1" x14ac:dyDescent="0.25">
      <c r="A97" s="69">
        <v>91</v>
      </c>
      <c r="B97" s="194" t="s">
        <v>57</v>
      </c>
      <c r="C97" s="194"/>
      <c r="D97" s="95"/>
      <c r="E97" s="77">
        <f>E51+E63+E64+E74+E75+E81+E87+E90+E93</f>
        <v>671634000</v>
      </c>
      <c r="F97" s="77">
        <f>F51+F63+F64+F74+F75+F81+F87+F90+F93</f>
        <v>790579105</v>
      </c>
      <c r="G97" s="77">
        <f>G51+G63+G64+G74+G75+G81+G87+G90+G93</f>
        <v>917663000</v>
      </c>
      <c r="H97" s="78">
        <f t="shared" si="21"/>
        <v>1.3663140936879312</v>
      </c>
    </row>
  </sheetData>
  <sheetProtection selectLockedCells="1" selectUnlockedCells="1"/>
  <mergeCells count="11">
    <mergeCell ref="A4:I4"/>
    <mergeCell ref="B97:C97"/>
    <mergeCell ref="B8:H8"/>
    <mergeCell ref="C80:D80"/>
    <mergeCell ref="C92:D92"/>
    <mergeCell ref="C96:D96"/>
    <mergeCell ref="B50:H50"/>
    <mergeCell ref="C35:D35"/>
    <mergeCell ref="C44:D44"/>
    <mergeCell ref="C48:D48"/>
    <mergeCell ref="B49:C49"/>
  </mergeCells>
  <phoneticPr fontId="15" type="noConversion"/>
  <pageMargins left="0.74791666666666667" right="0.74791666666666667" top="0.98402777777777772" bottom="0.98402777777777772" header="0.51180555555555551" footer="0.51180555555555551"/>
  <pageSetup paperSize="9" scale="85" firstPageNumber="0" orientation="portrait" r:id="rId1"/>
  <headerFooter alignWithMargins="0"/>
  <rowBreaks count="1" manualBreakCount="1">
    <brk id="49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zoomScaleNormal="100" workbookViewId="0"/>
  </sheetViews>
  <sheetFormatPr defaultRowHeight="13.2" x14ac:dyDescent="0.25"/>
  <cols>
    <col min="1" max="2" width="5.6640625" customWidth="1"/>
    <col min="3" max="3" width="35.6640625" customWidth="1"/>
    <col min="4" max="4" width="5.6640625" customWidth="1"/>
    <col min="5" max="6" width="11.44140625" customWidth="1"/>
    <col min="7" max="7" width="9.6640625" customWidth="1"/>
  </cols>
  <sheetData>
    <row r="1" spans="1:8" ht="15" customHeight="1" x14ac:dyDescent="0.25">
      <c r="A1" s="1"/>
      <c r="B1" s="1"/>
      <c r="C1" s="1"/>
      <c r="D1" s="1"/>
      <c r="E1" s="1"/>
      <c r="F1" s="1"/>
      <c r="G1" s="1"/>
      <c r="H1" s="2" t="s">
        <v>274</v>
      </c>
    </row>
    <row r="2" spans="1:8" ht="15" customHeight="1" x14ac:dyDescent="0.25">
      <c r="A2" s="1"/>
      <c r="B2" s="1"/>
      <c r="C2" s="1"/>
      <c r="D2" s="1"/>
      <c r="E2" s="1"/>
      <c r="F2" s="1"/>
      <c r="G2" s="1"/>
      <c r="H2" s="2" t="str">
        <f>'1. melléklet'!G2</f>
        <v>az  …./2022. (XI.) önkormányzati rendelethez</v>
      </c>
    </row>
    <row r="3" spans="1:8" s="9" customFormat="1" ht="15" customHeight="1" x14ac:dyDescent="0.25">
      <c r="A3" s="11"/>
      <c r="B3" s="11"/>
      <c r="C3" s="12"/>
      <c r="D3" s="12"/>
      <c r="E3" s="12"/>
      <c r="F3" s="12"/>
    </row>
    <row r="4" spans="1:8" s="9" customFormat="1" ht="15" customHeight="1" x14ac:dyDescent="0.25">
      <c r="A4" s="189" t="s">
        <v>459</v>
      </c>
      <c r="B4" s="189"/>
      <c r="C4" s="189"/>
      <c r="D4" s="189"/>
      <c r="E4" s="189"/>
      <c r="F4" s="189"/>
      <c r="G4" s="189"/>
      <c r="H4" s="189"/>
    </row>
    <row r="5" spans="1:8" ht="15" customHeight="1" x14ac:dyDescent="0.25">
      <c r="A5" s="15"/>
      <c r="B5" s="15"/>
      <c r="C5" s="15"/>
      <c r="D5" s="15"/>
      <c r="G5" s="4"/>
    </row>
    <row r="6" spans="1:8" ht="15" customHeight="1" x14ac:dyDescent="0.25">
      <c r="A6" s="68"/>
      <c r="B6" s="69" t="s">
        <v>33</v>
      </c>
      <c r="C6" s="69" t="s">
        <v>354</v>
      </c>
      <c r="D6" s="69" t="s">
        <v>35</v>
      </c>
      <c r="E6" s="69" t="s">
        <v>36</v>
      </c>
      <c r="F6" s="69" t="s">
        <v>37</v>
      </c>
      <c r="G6" s="68" t="s">
        <v>38</v>
      </c>
      <c r="H6" s="60"/>
    </row>
    <row r="7" spans="1:8" ht="33.6" x14ac:dyDescent="0.25">
      <c r="A7" s="69">
        <v>1</v>
      </c>
      <c r="B7" s="68" t="s">
        <v>0</v>
      </c>
      <c r="C7" s="69" t="s">
        <v>1</v>
      </c>
      <c r="D7" s="68" t="s">
        <v>115</v>
      </c>
      <c r="E7" s="68" t="s">
        <v>343</v>
      </c>
      <c r="F7" s="68" t="s">
        <v>557</v>
      </c>
      <c r="G7" s="70" t="s">
        <v>537</v>
      </c>
    </row>
    <row r="8" spans="1:8" ht="15" customHeight="1" x14ac:dyDescent="0.25">
      <c r="A8" s="69">
        <v>2</v>
      </c>
      <c r="B8" s="195" t="s">
        <v>2</v>
      </c>
      <c r="C8" s="195"/>
      <c r="D8" s="195"/>
      <c r="E8" s="195"/>
      <c r="F8" s="195"/>
      <c r="G8" s="195"/>
    </row>
    <row r="9" spans="1:8" s="43" customFormat="1" ht="15" customHeight="1" x14ac:dyDescent="0.25">
      <c r="A9" s="69">
        <v>3</v>
      </c>
      <c r="B9" s="81" t="s">
        <v>4</v>
      </c>
      <c r="C9" s="71" t="s">
        <v>3</v>
      </c>
      <c r="D9" s="71" t="s">
        <v>198</v>
      </c>
      <c r="E9" s="67">
        <f>SUM(E10:E12)</f>
        <v>1260000</v>
      </c>
      <c r="F9" s="67">
        <f>SUM(F10:F12)</f>
        <v>1260000</v>
      </c>
      <c r="G9" s="72">
        <f>F9/E9</f>
        <v>1</v>
      </c>
    </row>
    <row r="10" spans="1:8" s="43" customFormat="1" ht="15" customHeight="1" x14ac:dyDescent="0.25">
      <c r="A10" s="69">
        <v>4</v>
      </c>
      <c r="B10" s="84" t="s">
        <v>50</v>
      </c>
      <c r="C10" s="47" t="s">
        <v>203</v>
      </c>
      <c r="D10" s="47" t="s">
        <v>202</v>
      </c>
      <c r="E10" s="23">
        <v>1200000</v>
      </c>
      <c r="F10" s="23">
        <v>1200000</v>
      </c>
      <c r="G10" s="73">
        <f>F10/E10</f>
        <v>1</v>
      </c>
    </row>
    <row r="11" spans="1:8" s="43" customFormat="1" ht="15" customHeight="1" x14ac:dyDescent="0.25">
      <c r="A11" s="69">
        <v>5</v>
      </c>
      <c r="B11" s="84" t="s">
        <v>51</v>
      </c>
      <c r="C11" s="47" t="s">
        <v>319</v>
      </c>
      <c r="D11" s="47" t="s">
        <v>320</v>
      </c>
      <c r="E11" s="23">
        <v>60000</v>
      </c>
      <c r="F11" s="23">
        <v>60000</v>
      </c>
      <c r="G11" s="73">
        <f>F11/E11</f>
        <v>1</v>
      </c>
    </row>
    <row r="12" spans="1:8" s="9" customFormat="1" ht="15" customHeight="1" x14ac:dyDescent="0.25">
      <c r="A12" s="69">
        <v>6</v>
      </c>
      <c r="B12" s="84" t="s">
        <v>52</v>
      </c>
      <c r="C12" s="47" t="s">
        <v>207</v>
      </c>
      <c r="D12" s="47" t="s">
        <v>290</v>
      </c>
      <c r="E12" s="23">
        <v>0</v>
      </c>
      <c r="F12" s="23">
        <v>0</v>
      </c>
      <c r="G12" s="147"/>
    </row>
    <row r="13" spans="1:8" ht="15.75" customHeight="1" x14ac:dyDescent="0.25">
      <c r="A13" s="69">
        <v>7</v>
      </c>
      <c r="B13" s="87" t="s">
        <v>33</v>
      </c>
      <c r="C13" s="190" t="s">
        <v>3</v>
      </c>
      <c r="D13" s="191"/>
      <c r="E13" s="25">
        <f>E9</f>
        <v>1260000</v>
      </c>
      <c r="F13" s="25">
        <f t="shared" ref="F13" si="0">F9</f>
        <v>1260000</v>
      </c>
      <c r="G13" s="72">
        <f>F13/E13</f>
        <v>1</v>
      </c>
    </row>
    <row r="14" spans="1:8" ht="15.75" customHeight="1" x14ac:dyDescent="0.25">
      <c r="A14" s="69">
        <v>8</v>
      </c>
      <c r="B14" s="87" t="s">
        <v>354</v>
      </c>
      <c r="C14" s="190" t="s">
        <v>260</v>
      </c>
      <c r="D14" s="191"/>
      <c r="E14" s="25">
        <v>0</v>
      </c>
      <c r="F14" s="25">
        <v>0</v>
      </c>
      <c r="G14" s="147"/>
    </row>
    <row r="15" spans="1:8" ht="15" customHeight="1" x14ac:dyDescent="0.25">
      <c r="A15" s="69">
        <v>9</v>
      </c>
      <c r="B15" s="81" t="s">
        <v>5</v>
      </c>
      <c r="C15" s="74" t="s">
        <v>58</v>
      </c>
      <c r="D15" s="74" t="s">
        <v>222</v>
      </c>
      <c r="E15" s="67">
        <v>201937</v>
      </c>
      <c r="F15" s="67">
        <v>201937</v>
      </c>
      <c r="G15" s="72">
        <f t="shared" ref="G15:G18" si="1">F15/E15</f>
        <v>1</v>
      </c>
    </row>
    <row r="16" spans="1:8" ht="15" customHeight="1" x14ac:dyDescent="0.25">
      <c r="A16" s="69">
        <v>10</v>
      </c>
      <c r="B16" s="81" t="s">
        <v>17</v>
      </c>
      <c r="C16" s="71" t="s">
        <v>220</v>
      </c>
      <c r="D16" s="71" t="s">
        <v>221</v>
      </c>
      <c r="E16" s="67">
        <v>24115063</v>
      </c>
      <c r="F16" s="67">
        <v>25667063</v>
      </c>
      <c r="G16" s="72">
        <f t="shared" si="1"/>
        <v>1.0643581150917998</v>
      </c>
    </row>
    <row r="17" spans="1:9" ht="15" customHeight="1" x14ac:dyDescent="0.25">
      <c r="A17" s="69">
        <v>11</v>
      </c>
      <c r="B17" s="92" t="s">
        <v>35</v>
      </c>
      <c r="C17" s="190" t="s">
        <v>344</v>
      </c>
      <c r="D17" s="191"/>
      <c r="E17" s="25">
        <f>SUM(E15:E16)</f>
        <v>24317000</v>
      </c>
      <c r="F17" s="25">
        <f>SUM(F15:F16)</f>
        <v>25869000</v>
      </c>
      <c r="G17" s="73">
        <f t="shared" si="1"/>
        <v>1.0638236624583626</v>
      </c>
    </row>
    <row r="18" spans="1:9" ht="15" customHeight="1" x14ac:dyDescent="0.25">
      <c r="A18" s="135">
        <v>12</v>
      </c>
      <c r="B18" s="196" t="s">
        <v>101</v>
      </c>
      <c r="C18" s="197"/>
      <c r="D18" s="198"/>
      <c r="E18" s="77">
        <f>E13+E14+E17</f>
        <v>25577000</v>
      </c>
      <c r="F18" s="77">
        <f t="shared" ref="F18" si="2">F13+F14+F17</f>
        <v>27129000</v>
      </c>
      <c r="G18" s="78">
        <f t="shared" si="1"/>
        <v>1.0606795167533332</v>
      </c>
    </row>
    <row r="19" spans="1:9" ht="15" customHeight="1" x14ac:dyDescent="0.25">
      <c r="A19" s="69">
        <v>13</v>
      </c>
      <c r="B19" s="186" t="s">
        <v>10</v>
      </c>
      <c r="C19" s="187"/>
      <c r="D19" s="187"/>
      <c r="E19" s="187"/>
      <c r="F19" s="187"/>
      <c r="G19" s="188"/>
    </row>
    <row r="20" spans="1:9" s="9" customFormat="1" ht="15" customHeight="1" x14ac:dyDescent="0.25">
      <c r="A20" s="69">
        <v>14</v>
      </c>
      <c r="B20" s="94" t="s">
        <v>4</v>
      </c>
      <c r="C20" s="46" t="s">
        <v>49</v>
      </c>
      <c r="D20" s="46" t="s">
        <v>116</v>
      </c>
      <c r="E20" s="25">
        <f>E21+E28</f>
        <v>17900382</v>
      </c>
      <c r="F20" s="25">
        <f>F21+F28</f>
        <v>19265751</v>
      </c>
      <c r="G20" s="76">
        <f t="shared" ref="G20:G22" si="3">F20/E20</f>
        <v>1.0762759699765065</v>
      </c>
    </row>
    <row r="21" spans="1:9" s="9" customFormat="1" ht="15" customHeight="1" x14ac:dyDescent="0.25">
      <c r="A21" s="69">
        <v>15</v>
      </c>
      <c r="B21" s="84" t="s">
        <v>50</v>
      </c>
      <c r="C21" s="47" t="s">
        <v>117</v>
      </c>
      <c r="D21" s="47" t="s">
        <v>118</v>
      </c>
      <c r="E21" s="23">
        <f>SUM(E22:E26)</f>
        <v>17293982</v>
      </c>
      <c r="F21" s="23">
        <f>SUM(F22:F27)</f>
        <v>19139351</v>
      </c>
      <c r="G21" s="73">
        <f t="shared" si="3"/>
        <v>1.1067058471553861</v>
      </c>
      <c r="I21" s="20"/>
    </row>
    <row r="22" spans="1:9" s="9" customFormat="1" ht="15" customHeight="1" x14ac:dyDescent="0.25">
      <c r="A22" s="69">
        <v>16</v>
      </c>
      <c r="B22" s="93" t="s">
        <v>357</v>
      </c>
      <c r="C22" s="7" t="s">
        <v>366</v>
      </c>
      <c r="D22" s="44" t="s">
        <v>119</v>
      </c>
      <c r="E22" s="24">
        <v>14517791</v>
      </c>
      <c r="F22" s="24">
        <v>15471485</v>
      </c>
      <c r="G22" s="75">
        <f t="shared" si="3"/>
        <v>1.0656913989187473</v>
      </c>
      <c r="I22" s="20"/>
    </row>
    <row r="23" spans="1:9" s="9" customFormat="1" ht="15" customHeight="1" x14ac:dyDescent="0.25">
      <c r="A23" s="69">
        <v>17</v>
      </c>
      <c r="B23" s="93" t="s">
        <v>358</v>
      </c>
      <c r="C23" s="7" t="s">
        <v>367</v>
      </c>
      <c r="D23" s="44" t="s">
        <v>331</v>
      </c>
      <c r="E23" s="24">
        <v>0</v>
      </c>
      <c r="F23" s="24">
        <v>480000</v>
      </c>
      <c r="G23" s="147"/>
      <c r="I23" s="20"/>
    </row>
    <row r="24" spans="1:9" s="9" customFormat="1" ht="15" customHeight="1" x14ac:dyDescent="0.25">
      <c r="A24" s="69">
        <v>18</v>
      </c>
      <c r="B24" s="93" t="s">
        <v>359</v>
      </c>
      <c r="C24" s="7" t="s">
        <v>371</v>
      </c>
      <c r="D24" s="44" t="s">
        <v>315</v>
      </c>
      <c r="E24" s="24">
        <v>1872675</v>
      </c>
      <c r="F24" s="24">
        <v>1872675</v>
      </c>
      <c r="G24" s="75">
        <f t="shared" ref="G24:G29" si="4">F24/E24</f>
        <v>1</v>
      </c>
      <c r="I24" s="20"/>
    </row>
    <row r="25" spans="1:9" s="9" customFormat="1" ht="15" customHeight="1" x14ac:dyDescent="0.25">
      <c r="A25" s="69">
        <v>19</v>
      </c>
      <c r="B25" s="93" t="s">
        <v>360</v>
      </c>
      <c r="C25" s="7" t="s">
        <v>368</v>
      </c>
      <c r="D25" s="44" t="s">
        <v>120</v>
      </c>
      <c r="E25" s="24">
        <v>543516</v>
      </c>
      <c r="F25" s="24">
        <v>603903</v>
      </c>
      <c r="G25" s="75">
        <f t="shared" si="4"/>
        <v>1.1111043649129004</v>
      </c>
      <c r="I25" s="20"/>
    </row>
    <row r="26" spans="1:9" s="9" customFormat="1" ht="15" customHeight="1" x14ac:dyDescent="0.25">
      <c r="A26" s="69">
        <v>20</v>
      </c>
      <c r="B26" s="93" t="s">
        <v>361</v>
      </c>
      <c r="C26" s="7" t="s">
        <v>369</v>
      </c>
      <c r="D26" s="44" t="s">
        <v>252</v>
      </c>
      <c r="E26" s="24">
        <v>360000</v>
      </c>
      <c r="F26" s="24">
        <v>360000</v>
      </c>
      <c r="G26" s="75">
        <f t="shared" si="4"/>
        <v>1</v>
      </c>
      <c r="I26" s="20"/>
    </row>
    <row r="27" spans="1:9" s="9" customFormat="1" ht="15" customHeight="1" x14ac:dyDescent="0.25">
      <c r="A27" s="178">
        <v>21</v>
      </c>
      <c r="B27" s="93" t="s">
        <v>362</v>
      </c>
      <c r="C27" s="180" t="s">
        <v>370</v>
      </c>
      <c r="D27" s="44" t="s">
        <v>255</v>
      </c>
      <c r="E27" s="24">
        <v>0</v>
      </c>
      <c r="F27" s="24">
        <v>351288</v>
      </c>
      <c r="G27" s="147"/>
      <c r="I27" s="20"/>
    </row>
    <row r="28" spans="1:9" ht="15" customHeight="1" x14ac:dyDescent="0.25">
      <c r="A28" s="178">
        <v>22</v>
      </c>
      <c r="B28" s="84" t="s">
        <v>51</v>
      </c>
      <c r="C28" s="47" t="s">
        <v>53</v>
      </c>
      <c r="D28" s="47" t="s">
        <v>121</v>
      </c>
      <c r="E28" s="23">
        <f>SUM(E29:E30)</f>
        <v>606400</v>
      </c>
      <c r="F28" s="23">
        <f>SUM(F29:F30)</f>
        <v>126400</v>
      </c>
      <c r="G28" s="73">
        <f t="shared" si="4"/>
        <v>0.20844327176781002</v>
      </c>
      <c r="H28" s="60"/>
      <c r="I28" s="20"/>
    </row>
    <row r="29" spans="1:9" s="9" customFormat="1" ht="24" x14ac:dyDescent="0.25">
      <c r="A29" s="178">
        <v>23</v>
      </c>
      <c r="B29" s="88" t="s">
        <v>363</v>
      </c>
      <c r="C29" s="99" t="s">
        <v>387</v>
      </c>
      <c r="D29" s="44" t="s">
        <v>123</v>
      </c>
      <c r="E29" s="24">
        <v>556400</v>
      </c>
      <c r="F29" s="24">
        <v>76400</v>
      </c>
      <c r="G29" s="75">
        <f t="shared" si="4"/>
        <v>0.13731128684399713</v>
      </c>
      <c r="I29" s="20"/>
    </row>
    <row r="30" spans="1:9" s="9" customFormat="1" ht="15" customHeight="1" x14ac:dyDescent="0.25">
      <c r="A30" s="178">
        <v>24</v>
      </c>
      <c r="B30" s="88" t="s">
        <v>364</v>
      </c>
      <c r="C30" s="44" t="s">
        <v>388</v>
      </c>
      <c r="D30" s="44" t="s">
        <v>124</v>
      </c>
      <c r="E30" s="24">
        <v>50000</v>
      </c>
      <c r="F30" s="24">
        <v>50000</v>
      </c>
      <c r="G30" s="75">
        <f t="shared" ref="G30:G36" si="5">F30/E30</f>
        <v>1</v>
      </c>
      <c r="I30" s="20"/>
    </row>
    <row r="31" spans="1:9" s="9" customFormat="1" ht="15" customHeight="1" x14ac:dyDescent="0.25">
      <c r="A31" s="178">
        <v>25</v>
      </c>
      <c r="B31" s="94" t="s">
        <v>5</v>
      </c>
      <c r="C31" s="46" t="s">
        <v>99</v>
      </c>
      <c r="D31" s="46" t="s">
        <v>125</v>
      </c>
      <c r="E31" s="25">
        <v>2396213</v>
      </c>
      <c r="F31" s="25">
        <v>2582769</v>
      </c>
      <c r="G31" s="76">
        <f t="shared" si="5"/>
        <v>1.0778545146028338</v>
      </c>
      <c r="I31" s="20"/>
    </row>
    <row r="32" spans="1:9" s="9" customFormat="1" ht="15" customHeight="1" x14ac:dyDescent="0.25">
      <c r="A32" s="178">
        <v>26</v>
      </c>
      <c r="B32" s="94" t="s">
        <v>17</v>
      </c>
      <c r="C32" s="46" t="s">
        <v>55</v>
      </c>
      <c r="D32" s="46" t="s">
        <v>126</v>
      </c>
      <c r="E32" s="25">
        <f>SUM(E33:E37)</f>
        <v>5280405</v>
      </c>
      <c r="F32" s="25">
        <f>SUM(F33:F37)</f>
        <v>5280480</v>
      </c>
      <c r="G32" s="76">
        <f t="shared" si="5"/>
        <v>1.0000142034559849</v>
      </c>
      <c r="I32" s="20"/>
    </row>
    <row r="33" spans="1:7" s="9" customFormat="1" ht="15" customHeight="1" x14ac:dyDescent="0.25">
      <c r="A33" s="178">
        <v>27</v>
      </c>
      <c r="B33" s="84" t="s">
        <v>54</v>
      </c>
      <c r="C33" s="47" t="s">
        <v>127</v>
      </c>
      <c r="D33" s="47" t="s">
        <v>132</v>
      </c>
      <c r="E33" s="23">
        <v>500000</v>
      </c>
      <c r="F33" s="23">
        <v>500000</v>
      </c>
      <c r="G33" s="73">
        <f t="shared" si="5"/>
        <v>1</v>
      </c>
    </row>
    <row r="34" spans="1:7" s="9" customFormat="1" ht="15" customHeight="1" x14ac:dyDescent="0.25">
      <c r="A34" s="178">
        <v>28</v>
      </c>
      <c r="B34" s="84" t="s">
        <v>56</v>
      </c>
      <c r="C34" s="47" t="s">
        <v>535</v>
      </c>
      <c r="D34" s="47" t="s">
        <v>133</v>
      </c>
      <c r="E34" s="23">
        <v>110000</v>
      </c>
      <c r="F34" s="23">
        <v>110000</v>
      </c>
      <c r="G34" s="73">
        <f t="shared" si="5"/>
        <v>1</v>
      </c>
    </row>
    <row r="35" spans="1:7" s="9" customFormat="1" ht="15" customHeight="1" x14ac:dyDescent="0.25">
      <c r="A35" s="178">
        <v>29</v>
      </c>
      <c r="B35" s="84" t="s">
        <v>128</v>
      </c>
      <c r="C35" s="47" t="s">
        <v>129</v>
      </c>
      <c r="D35" s="47" t="s">
        <v>134</v>
      </c>
      <c r="E35" s="23">
        <v>3932600</v>
      </c>
      <c r="F35" s="23">
        <v>3932600</v>
      </c>
      <c r="G35" s="73">
        <f t="shared" si="5"/>
        <v>1</v>
      </c>
    </row>
    <row r="36" spans="1:7" s="12" customFormat="1" ht="15" customHeight="1" x14ac:dyDescent="0.25">
      <c r="A36" s="178">
        <v>30</v>
      </c>
      <c r="B36" s="84" t="s">
        <v>130</v>
      </c>
      <c r="C36" s="47" t="s">
        <v>131</v>
      </c>
      <c r="D36" s="47" t="s">
        <v>135</v>
      </c>
      <c r="E36" s="23">
        <v>60000</v>
      </c>
      <c r="F36" s="23">
        <v>60000</v>
      </c>
      <c r="G36" s="73">
        <f t="shared" si="5"/>
        <v>1</v>
      </c>
    </row>
    <row r="37" spans="1:7" s="9" customFormat="1" ht="15" customHeight="1" x14ac:dyDescent="0.25">
      <c r="A37" s="178">
        <v>31</v>
      </c>
      <c r="B37" s="84" t="s">
        <v>136</v>
      </c>
      <c r="C37" s="47" t="s">
        <v>137</v>
      </c>
      <c r="D37" s="47" t="s">
        <v>138</v>
      </c>
      <c r="E37" s="23">
        <f>SUM(E38:E39)</f>
        <v>677805</v>
      </c>
      <c r="F37" s="23">
        <f>SUM(F38:F39)</f>
        <v>677880</v>
      </c>
      <c r="G37" s="73">
        <f t="shared" ref="G37:G40" si="6">F37/E37</f>
        <v>1.0001106512935136</v>
      </c>
    </row>
    <row r="38" spans="1:7" s="9" customFormat="1" ht="15" customHeight="1" x14ac:dyDescent="0.25">
      <c r="A38" s="178">
        <v>32</v>
      </c>
      <c r="B38" s="88" t="s">
        <v>377</v>
      </c>
      <c r="C38" s="44" t="s">
        <v>381</v>
      </c>
      <c r="D38" s="44" t="s">
        <v>139</v>
      </c>
      <c r="E38" s="24">
        <v>677500</v>
      </c>
      <c r="F38" s="24">
        <v>677500</v>
      </c>
      <c r="G38" s="75">
        <f t="shared" si="6"/>
        <v>1</v>
      </c>
    </row>
    <row r="39" spans="1:7" ht="15" customHeight="1" x14ac:dyDescent="0.25">
      <c r="A39" s="178">
        <v>33</v>
      </c>
      <c r="B39" s="88" t="s">
        <v>378</v>
      </c>
      <c r="C39" s="44" t="s">
        <v>384</v>
      </c>
      <c r="D39" s="44" t="s">
        <v>144</v>
      </c>
      <c r="E39" s="24">
        <v>305</v>
      </c>
      <c r="F39" s="24">
        <v>380</v>
      </c>
      <c r="G39" s="75">
        <f t="shared" si="6"/>
        <v>1.2459016393442623</v>
      </c>
    </row>
    <row r="40" spans="1:7" ht="15" customHeight="1" x14ac:dyDescent="0.25">
      <c r="A40" s="178">
        <v>34</v>
      </c>
      <c r="B40" s="89" t="s">
        <v>33</v>
      </c>
      <c r="C40" s="182" t="s">
        <v>11</v>
      </c>
      <c r="D40" s="183"/>
      <c r="E40" s="59">
        <f>E20+E31+E32</f>
        <v>25577000</v>
      </c>
      <c r="F40" s="59">
        <f>F20+F31+F32</f>
        <v>27129000</v>
      </c>
      <c r="G40" s="76">
        <f t="shared" si="6"/>
        <v>1.0606795167533332</v>
      </c>
    </row>
    <row r="41" spans="1:7" ht="15" customHeight="1" x14ac:dyDescent="0.25">
      <c r="A41" s="178">
        <v>35</v>
      </c>
      <c r="B41" s="92" t="s">
        <v>34</v>
      </c>
      <c r="C41" s="182" t="s">
        <v>12</v>
      </c>
      <c r="D41" s="183"/>
      <c r="E41" s="25">
        <v>0</v>
      </c>
      <c r="F41" s="25">
        <v>0</v>
      </c>
      <c r="G41" s="147"/>
    </row>
    <row r="42" spans="1:7" ht="15" customHeight="1" x14ac:dyDescent="0.25">
      <c r="A42" s="178">
        <v>36</v>
      </c>
      <c r="B42" s="92" t="s">
        <v>35</v>
      </c>
      <c r="C42" s="182" t="s">
        <v>15</v>
      </c>
      <c r="D42" s="183"/>
      <c r="E42" s="59">
        <v>0</v>
      </c>
      <c r="F42" s="59">
        <v>0</v>
      </c>
      <c r="G42" s="147"/>
    </row>
    <row r="43" spans="1:7" s="9" customFormat="1" ht="15" customHeight="1" x14ac:dyDescent="0.25">
      <c r="A43" s="135">
        <v>37</v>
      </c>
      <c r="B43" s="196" t="s">
        <v>57</v>
      </c>
      <c r="C43" s="197"/>
      <c r="D43" s="198"/>
      <c r="E43" s="77">
        <f>E20+E31+E32</f>
        <v>25577000</v>
      </c>
      <c r="F43" s="77">
        <f>F20+F31+F32</f>
        <v>27129000</v>
      </c>
      <c r="G43" s="78">
        <f>F43/E43</f>
        <v>1.0606795167533332</v>
      </c>
    </row>
    <row r="44" spans="1:7" s="9" customFormat="1" ht="15" customHeight="1" x14ac:dyDescent="0.25">
      <c r="A44" s="1"/>
      <c r="B44" s="1"/>
      <c r="C44" s="1"/>
      <c r="D44" s="1"/>
      <c r="E44" s="16"/>
      <c r="F44" s="16"/>
    </row>
    <row r="45" spans="1:7" s="9" customFormat="1" ht="15" customHeight="1" x14ac:dyDescent="0.25">
      <c r="A45" s="1"/>
      <c r="B45" s="1"/>
      <c r="C45" s="1"/>
      <c r="D45" s="1"/>
      <c r="E45" s="16"/>
      <c r="F45" s="16"/>
      <c r="G45" s="17"/>
    </row>
  </sheetData>
  <sheetProtection selectLockedCells="1" selectUnlockedCells="1"/>
  <mergeCells count="11">
    <mergeCell ref="A4:H4"/>
    <mergeCell ref="B8:G8"/>
    <mergeCell ref="B19:G19"/>
    <mergeCell ref="C17:D17"/>
    <mergeCell ref="C13:D13"/>
    <mergeCell ref="C14:D14"/>
    <mergeCell ref="B43:D43"/>
    <mergeCell ref="C40:D40"/>
    <mergeCell ref="C41:D41"/>
    <mergeCell ref="C42:D42"/>
    <mergeCell ref="B18:D18"/>
  </mergeCells>
  <phoneticPr fontId="15" type="noConversion"/>
  <pageMargins left="0.25" right="0.25" top="0.75" bottom="0.75" header="0.3" footer="0.3"/>
  <pageSetup paperSize="9" firstPageNumber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2"/>
  <sheetViews>
    <sheetView zoomScaleNormal="100" workbookViewId="0"/>
  </sheetViews>
  <sheetFormatPr defaultRowHeight="13.2" x14ac:dyDescent="0.25"/>
  <cols>
    <col min="1" max="1" width="6.33203125" style="1" customWidth="1"/>
    <col min="2" max="2" width="47" style="1" customWidth="1"/>
    <col min="3" max="5" width="11.44140625" style="1" customWidth="1"/>
    <col min="6" max="6" width="10.6640625" customWidth="1"/>
  </cols>
  <sheetData>
    <row r="1" spans="1:6" ht="13.5" customHeight="1" x14ac:dyDescent="0.25">
      <c r="C1" s="2"/>
      <c r="D1" s="2"/>
      <c r="E1" s="2" t="s">
        <v>275</v>
      </c>
    </row>
    <row r="2" spans="1:6" ht="13.5" customHeight="1" x14ac:dyDescent="0.25">
      <c r="C2" s="2"/>
      <c r="D2" s="2"/>
      <c r="E2" s="2" t="str">
        <f>'1. melléklet'!G2</f>
        <v>az  …./2022. (XI.) önkormányzati rendelethez</v>
      </c>
    </row>
    <row r="3" spans="1:6" ht="9.75" customHeight="1" x14ac:dyDescent="0.25"/>
    <row r="4" spans="1:6" ht="13.5" customHeight="1" x14ac:dyDescent="0.25">
      <c r="A4" s="199" t="s">
        <v>478</v>
      </c>
      <c r="B4" s="199"/>
      <c r="C4" s="199"/>
      <c r="D4" s="199"/>
      <c r="E4" s="199"/>
      <c r="F4" s="51"/>
    </row>
    <row r="5" spans="1:6" ht="9.75" customHeight="1" x14ac:dyDescent="0.25">
      <c r="A5" s="50"/>
      <c r="B5" s="50"/>
      <c r="C5" s="50"/>
      <c r="D5" s="50"/>
      <c r="E5" s="51"/>
      <c r="F5" s="51"/>
    </row>
    <row r="6" spans="1:6" s="9" customFormat="1" ht="14.25" customHeight="1" x14ac:dyDescent="0.25">
      <c r="A6" s="123"/>
      <c r="B6" s="123" t="s">
        <v>33</v>
      </c>
      <c r="C6" s="124" t="s">
        <v>34</v>
      </c>
      <c r="D6" s="124" t="s">
        <v>35</v>
      </c>
      <c r="E6" s="124" t="s">
        <v>36</v>
      </c>
    </row>
    <row r="7" spans="1:6" s="9" customFormat="1" ht="36" x14ac:dyDescent="0.25">
      <c r="A7" s="123">
        <v>1</v>
      </c>
      <c r="B7" s="123" t="s">
        <v>60</v>
      </c>
      <c r="C7" s="68" t="s">
        <v>343</v>
      </c>
      <c r="D7" s="68" t="s">
        <v>549</v>
      </c>
      <c r="E7" s="68" t="s">
        <v>539</v>
      </c>
    </row>
    <row r="8" spans="1:6" s="9" customFormat="1" ht="14.25" customHeight="1" x14ac:dyDescent="0.25">
      <c r="A8" s="125">
        <v>2</v>
      </c>
      <c r="B8" s="126" t="s">
        <v>29</v>
      </c>
      <c r="C8" s="127">
        <f>SUM(C9:C16)</f>
        <v>72635300</v>
      </c>
      <c r="D8" s="127">
        <f t="shared" ref="D8:E8" si="0">SUM(D9:D16)</f>
        <v>72635300</v>
      </c>
      <c r="E8" s="127">
        <f t="shared" si="0"/>
        <v>96280900</v>
      </c>
    </row>
    <row r="9" spans="1:6" s="9" customFormat="1" ht="13.5" customHeight="1" x14ac:dyDescent="0.25">
      <c r="A9" s="69">
        <v>3</v>
      </c>
      <c r="B9" s="47" t="s">
        <v>324</v>
      </c>
      <c r="C9" s="52">
        <v>2540000</v>
      </c>
      <c r="D9" s="52">
        <v>2540000</v>
      </c>
      <c r="E9" s="52">
        <v>2540000</v>
      </c>
    </row>
    <row r="10" spans="1:6" s="9" customFormat="1" ht="13.5" customHeight="1" x14ac:dyDescent="0.25">
      <c r="A10" s="69">
        <v>4</v>
      </c>
      <c r="B10" s="47" t="s">
        <v>334</v>
      </c>
      <c r="C10" s="52">
        <v>11601700</v>
      </c>
      <c r="D10" s="52">
        <v>11601700</v>
      </c>
      <c r="E10" s="52">
        <v>11601700</v>
      </c>
    </row>
    <row r="11" spans="1:6" s="9" customFormat="1" ht="13.5" customHeight="1" x14ac:dyDescent="0.25">
      <c r="A11" s="69">
        <v>5</v>
      </c>
      <c r="B11" s="47" t="s">
        <v>335</v>
      </c>
      <c r="C11" s="52">
        <v>26709300</v>
      </c>
      <c r="D11" s="52">
        <v>26709300</v>
      </c>
      <c r="E11" s="52">
        <v>26709300</v>
      </c>
    </row>
    <row r="12" spans="1:6" s="9" customFormat="1" ht="13.5" customHeight="1" x14ac:dyDescent="0.25">
      <c r="A12" s="69">
        <v>6</v>
      </c>
      <c r="B12" s="47" t="s">
        <v>325</v>
      </c>
      <c r="C12" s="52">
        <v>5000000</v>
      </c>
      <c r="D12" s="52">
        <v>5000000</v>
      </c>
      <c r="E12" s="52">
        <v>5000000</v>
      </c>
    </row>
    <row r="13" spans="1:6" s="9" customFormat="1" ht="13.5" customHeight="1" x14ac:dyDescent="0.25">
      <c r="A13" s="69">
        <v>7</v>
      </c>
      <c r="B13" s="64" t="s">
        <v>326</v>
      </c>
      <c r="C13" s="52">
        <v>3810000</v>
      </c>
      <c r="D13" s="52">
        <v>3810000</v>
      </c>
      <c r="E13" s="52">
        <v>3810000</v>
      </c>
    </row>
    <row r="14" spans="1:6" s="9" customFormat="1" ht="13.5" customHeight="1" x14ac:dyDescent="0.25">
      <c r="A14" s="69">
        <v>8</v>
      </c>
      <c r="B14" s="47" t="s">
        <v>333</v>
      </c>
      <c r="C14" s="52">
        <v>1905000</v>
      </c>
      <c r="D14" s="52">
        <v>1905000</v>
      </c>
      <c r="E14" s="52">
        <v>1905000</v>
      </c>
    </row>
    <row r="15" spans="1:6" s="9" customFormat="1" ht="13.5" customHeight="1" x14ac:dyDescent="0.25">
      <c r="A15" s="69">
        <v>9</v>
      </c>
      <c r="B15" s="47" t="s">
        <v>479</v>
      </c>
      <c r="C15" s="52">
        <v>21069300</v>
      </c>
      <c r="D15" s="52">
        <v>21069300</v>
      </c>
      <c r="E15" s="52">
        <v>21069300</v>
      </c>
    </row>
    <row r="16" spans="1:6" s="9" customFormat="1" ht="13.5" customHeight="1" x14ac:dyDescent="0.25">
      <c r="A16" s="178">
        <v>10</v>
      </c>
      <c r="B16" s="47" t="s">
        <v>546</v>
      </c>
      <c r="C16" s="52">
        <v>0</v>
      </c>
      <c r="D16" s="52">
        <v>0</v>
      </c>
      <c r="E16" s="52">
        <v>23645600</v>
      </c>
    </row>
    <row r="17" spans="1:5" s="9" customFormat="1" ht="14.25" customHeight="1" x14ac:dyDescent="0.25">
      <c r="A17" s="125">
        <v>11</v>
      </c>
      <c r="B17" s="126" t="s">
        <v>30</v>
      </c>
      <c r="C17" s="127">
        <f t="shared" ref="C17:D17" si="1">SUM(C18:C59)</f>
        <v>208549108</v>
      </c>
      <c r="D17" s="127">
        <f t="shared" si="1"/>
        <v>214257508</v>
      </c>
      <c r="E17" s="127">
        <f>SUM(E18:E59)</f>
        <v>228922307</v>
      </c>
    </row>
    <row r="18" spans="1:5" s="9" customFormat="1" ht="13.5" customHeight="1" x14ac:dyDescent="0.25">
      <c r="A18" s="69">
        <v>12</v>
      </c>
      <c r="B18" s="47" t="s">
        <v>336</v>
      </c>
      <c r="C18" s="52">
        <v>127000</v>
      </c>
      <c r="D18" s="52">
        <v>127000</v>
      </c>
      <c r="E18" s="52">
        <v>127000</v>
      </c>
    </row>
    <row r="19" spans="1:5" s="9" customFormat="1" ht="13.5" customHeight="1" x14ac:dyDescent="0.25">
      <c r="A19" s="69">
        <v>13</v>
      </c>
      <c r="B19" s="47" t="s">
        <v>480</v>
      </c>
      <c r="C19" s="52">
        <v>3500000</v>
      </c>
      <c r="D19" s="52">
        <v>3500000</v>
      </c>
      <c r="E19" s="52">
        <v>3500000</v>
      </c>
    </row>
    <row r="20" spans="1:5" s="9" customFormat="1" ht="13.5" customHeight="1" x14ac:dyDescent="0.25">
      <c r="A20" s="178">
        <v>14</v>
      </c>
      <c r="B20" s="47" t="s">
        <v>337</v>
      </c>
      <c r="C20" s="52">
        <v>3810000</v>
      </c>
      <c r="D20" s="52">
        <v>3810000</v>
      </c>
      <c r="E20" s="52">
        <v>3810000</v>
      </c>
    </row>
    <row r="21" spans="1:5" s="9" customFormat="1" ht="13.5" customHeight="1" x14ac:dyDescent="0.25">
      <c r="A21" s="178">
        <v>15</v>
      </c>
      <c r="B21" s="47" t="s">
        <v>342</v>
      </c>
      <c r="C21" s="52">
        <v>400000</v>
      </c>
      <c r="D21" s="52">
        <v>400000</v>
      </c>
      <c r="E21" s="52">
        <v>400000</v>
      </c>
    </row>
    <row r="22" spans="1:5" s="9" customFormat="1" ht="13.5" customHeight="1" x14ac:dyDescent="0.25">
      <c r="A22" s="178">
        <v>16</v>
      </c>
      <c r="B22" s="47" t="s">
        <v>481</v>
      </c>
      <c r="C22" s="52">
        <v>520000</v>
      </c>
      <c r="D22" s="52">
        <v>520000</v>
      </c>
      <c r="E22" s="52">
        <v>520000</v>
      </c>
    </row>
    <row r="23" spans="1:5" s="9" customFormat="1" ht="24" x14ac:dyDescent="0.25">
      <c r="A23" s="178">
        <v>17</v>
      </c>
      <c r="B23" s="66" t="s">
        <v>482</v>
      </c>
      <c r="C23" s="52">
        <v>607990</v>
      </c>
      <c r="D23" s="52">
        <v>607990</v>
      </c>
      <c r="E23" s="52">
        <v>607990</v>
      </c>
    </row>
    <row r="24" spans="1:5" s="9" customFormat="1" ht="13.5" customHeight="1" x14ac:dyDescent="0.25">
      <c r="A24" s="178">
        <v>18</v>
      </c>
      <c r="B24" s="66" t="s">
        <v>483</v>
      </c>
      <c r="C24" s="52">
        <v>3839400</v>
      </c>
      <c r="D24" s="52">
        <v>3839400</v>
      </c>
      <c r="E24" s="52">
        <v>3839400</v>
      </c>
    </row>
    <row r="25" spans="1:5" s="17" customFormat="1" ht="13.5" customHeight="1" x14ac:dyDescent="0.25">
      <c r="A25" s="178">
        <v>19</v>
      </c>
      <c r="B25" s="47" t="s">
        <v>484</v>
      </c>
      <c r="C25" s="52">
        <v>600000</v>
      </c>
      <c r="D25" s="52">
        <v>600000</v>
      </c>
      <c r="E25" s="52">
        <v>600000</v>
      </c>
    </row>
    <row r="26" spans="1:5" s="17" customFormat="1" ht="13.5" customHeight="1" x14ac:dyDescent="0.25">
      <c r="A26" s="178">
        <v>20</v>
      </c>
      <c r="B26" s="47" t="s">
        <v>485</v>
      </c>
      <c r="C26" s="52">
        <v>1980118</v>
      </c>
      <c r="D26" s="52">
        <v>1980118</v>
      </c>
      <c r="E26" s="52">
        <v>1980118</v>
      </c>
    </row>
    <row r="27" spans="1:5" s="9" customFormat="1" ht="13.5" customHeight="1" x14ac:dyDescent="0.25">
      <c r="A27" s="178">
        <v>21</v>
      </c>
      <c r="B27" s="47" t="s">
        <v>486</v>
      </c>
      <c r="C27" s="52">
        <v>952500</v>
      </c>
      <c r="D27" s="52">
        <v>952500</v>
      </c>
      <c r="E27" s="52">
        <v>952500</v>
      </c>
    </row>
    <row r="28" spans="1:5" s="9" customFormat="1" ht="13.5" customHeight="1" x14ac:dyDescent="0.25">
      <c r="A28" s="178">
        <v>22</v>
      </c>
      <c r="B28" s="47" t="s">
        <v>487</v>
      </c>
      <c r="C28" s="52">
        <v>2078392</v>
      </c>
      <c r="D28" s="52">
        <v>2078392</v>
      </c>
      <c r="E28" s="52">
        <v>2078392</v>
      </c>
    </row>
    <row r="29" spans="1:5" s="9" customFormat="1" ht="13.5" customHeight="1" x14ac:dyDescent="0.25">
      <c r="A29" s="178">
        <v>23</v>
      </c>
      <c r="B29" s="47" t="s">
        <v>488</v>
      </c>
      <c r="C29" s="52">
        <v>101600</v>
      </c>
      <c r="D29" s="52">
        <v>101600</v>
      </c>
      <c r="E29" s="52">
        <v>101600</v>
      </c>
    </row>
    <row r="30" spans="1:5" s="9" customFormat="1" ht="36" x14ac:dyDescent="0.25">
      <c r="A30" s="178">
        <v>24</v>
      </c>
      <c r="B30" s="66" t="s">
        <v>489</v>
      </c>
      <c r="C30" s="52">
        <v>107530600</v>
      </c>
      <c r="D30" s="52">
        <v>107530600</v>
      </c>
      <c r="E30" s="52">
        <v>107530600</v>
      </c>
    </row>
    <row r="31" spans="1:5" s="9" customFormat="1" ht="24" x14ac:dyDescent="0.25">
      <c r="A31" s="178">
        <v>25</v>
      </c>
      <c r="B31" s="66" t="s">
        <v>526</v>
      </c>
      <c r="C31" s="52">
        <v>4699000</v>
      </c>
      <c r="D31" s="52">
        <v>4699000</v>
      </c>
      <c r="E31" s="52">
        <v>4699000</v>
      </c>
    </row>
    <row r="32" spans="1:5" s="9" customFormat="1" ht="24" x14ac:dyDescent="0.25">
      <c r="A32" s="178">
        <v>26</v>
      </c>
      <c r="B32" s="66" t="s">
        <v>527</v>
      </c>
      <c r="C32" s="52">
        <v>6361110</v>
      </c>
      <c r="D32" s="52">
        <v>6361110</v>
      </c>
      <c r="E32" s="52">
        <v>6361110</v>
      </c>
    </row>
    <row r="33" spans="1:5" s="9" customFormat="1" ht="13.5" customHeight="1" x14ac:dyDescent="0.25">
      <c r="A33" s="178">
        <v>27</v>
      </c>
      <c r="B33" s="66" t="s">
        <v>528</v>
      </c>
      <c r="C33" s="52">
        <v>164000</v>
      </c>
      <c r="D33" s="52">
        <v>164000</v>
      </c>
      <c r="E33" s="52">
        <v>164000</v>
      </c>
    </row>
    <row r="34" spans="1:5" s="9" customFormat="1" ht="13.5" customHeight="1" x14ac:dyDescent="0.25">
      <c r="A34" s="178">
        <v>28</v>
      </c>
      <c r="B34" s="66" t="s">
        <v>529</v>
      </c>
      <c r="C34" s="52">
        <v>326390</v>
      </c>
      <c r="D34" s="52">
        <v>326390</v>
      </c>
      <c r="E34" s="52">
        <v>326390</v>
      </c>
    </row>
    <row r="35" spans="1:5" s="9" customFormat="1" ht="13.5" customHeight="1" x14ac:dyDescent="0.25">
      <c r="A35" s="178">
        <v>29</v>
      </c>
      <c r="B35" s="66" t="s">
        <v>530</v>
      </c>
      <c r="C35" s="52">
        <v>1168400</v>
      </c>
      <c r="D35" s="52">
        <v>1168400</v>
      </c>
      <c r="E35" s="52">
        <v>1168400</v>
      </c>
    </row>
    <row r="36" spans="1:5" s="9" customFormat="1" ht="13.5" customHeight="1" x14ac:dyDescent="0.25">
      <c r="A36" s="178">
        <v>30</v>
      </c>
      <c r="B36" s="66" t="s">
        <v>531</v>
      </c>
      <c r="C36" s="52">
        <v>1428750</v>
      </c>
      <c r="D36" s="52">
        <v>1428750</v>
      </c>
      <c r="E36" s="52">
        <v>1428750</v>
      </c>
    </row>
    <row r="37" spans="1:5" s="9" customFormat="1" ht="13.5" customHeight="1" x14ac:dyDescent="0.25">
      <c r="A37" s="178">
        <v>31</v>
      </c>
      <c r="B37" s="66" t="s">
        <v>532</v>
      </c>
      <c r="C37" s="52">
        <v>637100</v>
      </c>
      <c r="D37" s="52">
        <v>637100</v>
      </c>
      <c r="E37" s="52">
        <v>637100</v>
      </c>
    </row>
    <row r="38" spans="1:5" s="9" customFormat="1" ht="13.5" customHeight="1" x14ac:dyDescent="0.25">
      <c r="A38" s="178">
        <v>32</v>
      </c>
      <c r="B38" s="66" t="s">
        <v>533</v>
      </c>
      <c r="C38" s="52">
        <v>1537720</v>
      </c>
      <c r="D38" s="52">
        <v>1537720</v>
      </c>
      <c r="E38" s="52">
        <v>1537720</v>
      </c>
    </row>
    <row r="39" spans="1:5" s="9" customFormat="1" ht="13.5" customHeight="1" x14ac:dyDescent="0.25">
      <c r="A39" s="178">
        <v>33</v>
      </c>
      <c r="B39" s="66" t="s">
        <v>534</v>
      </c>
      <c r="C39" s="52">
        <v>305320</v>
      </c>
      <c r="D39" s="52">
        <v>305320</v>
      </c>
      <c r="E39" s="52">
        <v>305320</v>
      </c>
    </row>
    <row r="40" spans="1:5" s="9" customFormat="1" ht="13.5" customHeight="1" x14ac:dyDescent="0.25">
      <c r="A40" s="178">
        <v>34</v>
      </c>
      <c r="B40" s="64" t="s">
        <v>490</v>
      </c>
      <c r="C40" s="52">
        <v>824400</v>
      </c>
      <c r="D40" s="52">
        <v>824400</v>
      </c>
      <c r="E40" s="52">
        <v>824400</v>
      </c>
    </row>
    <row r="41" spans="1:5" s="9" customFormat="1" ht="13.5" customHeight="1" x14ac:dyDescent="0.25">
      <c r="A41" s="178">
        <v>35</v>
      </c>
      <c r="B41" s="66" t="s">
        <v>491</v>
      </c>
      <c r="C41" s="52">
        <v>27378000</v>
      </c>
      <c r="D41" s="52">
        <v>27378000</v>
      </c>
      <c r="E41" s="52">
        <v>27378000</v>
      </c>
    </row>
    <row r="42" spans="1:5" s="9" customFormat="1" ht="13.5" customHeight="1" x14ac:dyDescent="0.25">
      <c r="A42" s="178">
        <v>36</v>
      </c>
      <c r="B42" s="66" t="s">
        <v>492</v>
      </c>
      <c r="C42" s="52">
        <v>11845148</v>
      </c>
      <c r="D42" s="52">
        <v>11845148</v>
      </c>
      <c r="E42" s="52">
        <v>11845148</v>
      </c>
    </row>
    <row r="43" spans="1:5" s="9" customFormat="1" ht="13.5" customHeight="1" x14ac:dyDescent="0.25">
      <c r="A43" s="178">
        <v>37</v>
      </c>
      <c r="B43" s="47" t="s">
        <v>338</v>
      </c>
      <c r="C43" s="52">
        <v>13716000</v>
      </c>
      <c r="D43" s="52">
        <v>13716000</v>
      </c>
      <c r="E43" s="52">
        <v>13716000</v>
      </c>
    </row>
    <row r="44" spans="1:5" s="9" customFormat="1" ht="13.5" customHeight="1" x14ac:dyDescent="0.25">
      <c r="A44" s="178">
        <v>38</v>
      </c>
      <c r="B44" s="47" t="s">
        <v>318</v>
      </c>
      <c r="C44" s="52">
        <v>300000</v>
      </c>
      <c r="D44" s="52">
        <v>300000</v>
      </c>
      <c r="E44" s="52">
        <v>300000</v>
      </c>
    </row>
    <row r="45" spans="1:5" s="9" customFormat="1" ht="13.5" customHeight="1" x14ac:dyDescent="0.25">
      <c r="A45" s="178">
        <v>39</v>
      </c>
      <c r="B45" s="47" t="s">
        <v>493</v>
      </c>
      <c r="C45" s="52">
        <v>260000</v>
      </c>
      <c r="D45" s="52">
        <v>260000</v>
      </c>
      <c r="E45" s="52">
        <v>260000</v>
      </c>
    </row>
    <row r="46" spans="1:5" s="9" customFormat="1" ht="13.5" customHeight="1" x14ac:dyDescent="0.25">
      <c r="A46" s="178">
        <v>40</v>
      </c>
      <c r="B46" s="47" t="s">
        <v>494</v>
      </c>
      <c r="C46" s="52">
        <v>150000</v>
      </c>
      <c r="D46" s="52">
        <v>150000</v>
      </c>
      <c r="E46" s="52">
        <v>150000</v>
      </c>
    </row>
    <row r="47" spans="1:5" s="9" customFormat="1" ht="13.5" customHeight="1" x14ac:dyDescent="0.25">
      <c r="A47" s="178">
        <v>41</v>
      </c>
      <c r="B47" s="47" t="s">
        <v>328</v>
      </c>
      <c r="C47" s="52">
        <v>240000</v>
      </c>
      <c r="D47" s="52">
        <v>240000</v>
      </c>
      <c r="E47" s="52">
        <v>240000</v>
      </c>
    </row>
    <row r="48" spans="1:5" s="9" customFormat="1" ht="13.5" customHeight="1" x14ac:dyDescent="0.25">
      <c r="A48" s="178">
        <v>42</v>
      </c>
      <c r="B48" s="47" t="s">
        <v>327</v>
      </c>
      <c r="C48" s="52">
        <v>150000</v>
      </c>
      <c r="D48" s="52">
        <v>150000</v>
      </c>
      <c r="E48" s="52">
        <v>150000</v>
      </c>
    </row>
    <row r="49" spans="1:5" s="9" customFormat="1" ht="13.5" customHeight="1" x14ac:dyDescent="0.25">
      <c r="A49" s="178">
        <v>43</v>
      </c>
      <c r="B49" s="66" t="s">
        <v>339</v>
      </c>
      <c r="C49" s="52">
        <v>320000</v>
      </c>
      <c r="D49" s="52">
        <v>320000</v>
      </c>
      <c r="E49" s="52">
        <v>320000</v>
      </c>
    </row>
    <row r="50" spans="1:5" s="9" customFormat="1" ht="13.5" customHeight="1" x14ac:dyDescent="0.25">
      <c r="A50" s="178">
        <v>44</v>
      </c>
      <c r="B50" s="47" t="s">
        <v>495</v>
      </c>
      <c r="C50" s="52">
        <v>400000</v>
      </c>
      <c r="D50" s="52">
        <v>400000</v>
      </c>
      <c r="E50" s="52">
        <v>400000</v>
      </c>
    </row>
    <row r="51" spans="1:5" s="9" customFormat="1" ht="13.5" customHeight="1" x14ac:dyDescent="0.25">
      <c r="A51" s="178">
        <v>45</v>
      </c>
      <c r="B51" s="66" t="s">
        <v>340</v>
      </c>
      <c r="C51" s="52">
        <v>217170</v>
      </c>
      <c r="D51" s="52">
        <v>217170</v>
      </c>
      <c r="E51" s="52">
        <v>217170</v>
      </c>
    </row>
    <row r="52" spans="1:5" s="9" customFormat="1" ht="13.5" customHeight="1" x14ac:dyDescent="0.25">
      <c r="A52" s="178">
        <v>46</v>
      </c>
      <c r="B52" s="47" t="s">
        <v>496</v>
      </c>
      <c r="C52" s="52">
        <v>360000</v>
      </c>
      <c r="D52" s="52">
        <v>360000</v>
      </c>
      <c r="E52" s="52">
        <v>360000</v>
      </c>
    </row>
    <row r="53" spans="1:5" s="9" customFormat="1" ht="13.5" customHeight="1" x14ac:dyDescent="0.25">
      <c r="A53" s="178">
        <v>47</v>
      </c>
      <c r="B53" s="47" t="s">
        <v>497</v>
      </c>
      <c r="C53" s="52">
        <v>1200000</v>
      </c>
      <c r="D53" s="52">
        <v>1200000</v>
      </c>
      <c r="E53" s="52">
        <v>1200000</v>
      </c>
    </row>
    <row r="54" spans="1:5" s="9" customFormat="1" ht="13.5" customHeight="1" x14ac:dyDescent="0.25">
      <c r="A54" s="178">
        <v>48</v>
      </c>
      <c r="B54" s="47" t="s">
        <v>498</v>
      </c>
      <c r="C54" s="52">
        <v>480000</v>
      </c>
      <c r="D54" s="52">
        <v>480000</v>
      </c>
      <c r="E54" s="52">
        <v>480000</v>
      </c>
    </row>
    <row r="55" spans="1:5" s="9" customFormat="1" ht="13.5" customHeight="1" x14ac:dyDescent="0.25">
      <c r="A55" s="178">
        <v>49</v>
      </c>
      <c r="B55" s="47" t="s">
        <v>303</v>
      </c>
      <c r="C55" s="52">
        <v>340000</v>
      </c>
      <c r="D55" s="52">
        <v>340000</v>
      </c>
      <c r="E55" s="52">
        <v>340000</v>
      </c>
    </row>
    <row r="56" spans="1:5" s="9" customFormat="1" ht="13.5" customHeight="1" x14ac:dyDescent="0.25">
      <c r="A56" s="178">
        <v>50</v>
      </c>
      <c r="B56" s="65" t="s">
        <v>499</v>
      </c>
      <c r="C56" s="52">
        <v>73000</v>
      </c>
      <c r="D56" s="52">
        <v>73000</v>
      </c>
      <c r="E56" s="52">
        <v>73000</v>
      </c>
    </row>
    <row r="57" spans="1:5" s="9" customFormat="1" ht="13.5" customHeight="1" x14ac:dyDescent="0.25">
      <c r="A57" s="178">
        <v>51</v>
      </c>
      <c r="B57" s="47" t="s">
        <v>329</v>
      </c>
      <c r="C57" s="52">
        <v>7620000</v>
      </c>
      <c r="D57" s="52">
        <v>7620000</v>
      </c>
      <c r="E57" s="52">
        <v>7620000</v>
      </c>
    </row>
    <row r="58" spans="1:5" s="9" customFormat="1" ht="13.5" customHeight="1" x14ac:dyDescent="0.25">
      <c r="A58" s="178">
        <v>52</v>
      </c>
      <c r="B58" s="47" t="s">
        <v>538</v>
      </c>
      <c r="C58" s="52">
        <v>0</v>
      </c>
      <c r="D58" s="52">
        <v>5708400</v>
      </c>
      <c r="E58" s="52">
        <v>5708400</v>
      </c>
    </row>
    <row r="59" spans="1:5" s="9" customFormat="1" ht="13.5" customHeight="1" x14ac:dyDescent="0.25">
      <c r="A59" s="178">
        <v>53</v>
      </c>
      <c r="B59" s="47" t="s">
        <v>562</v>
      </c>
      <c r="C59" s="52">
        <v>0</v>
      </c>
      <c r="D59" s="52">
        <v>0</v>
      </c>
      <c r="E59" s="52">
        <v>14664799</v>
      </c>
    </row>
    <row r="60" spans="1:5" s="9" customFormat="1" ht="14.25" customHeight="1" x14ac:dyDescent="0.25">
      <c r="A60" s="158">
        <v>54</v>
      </c>
      <c r="B60" s="126" t="s">
        <v>62</v>
      </c>
      <c r="C60" s="127">
        <v>0</v>
      </c>
      <c r="D60" s="127">
        <v>0</v>
      </c>
      <c r="E60" s="127">
        <v>0</v>
      </c>
    </row>
    <row r="61" spans="1:5" s="9" customFormat="1" ht="14.25" customHeight="1" x14ac:dyDescent="0.25">
      <c r="A61" s="159">
        <v>55</v>
      </c>
      <c r="B61" s="128" t="s">
        <v>63</v>
      </c>
      <c r="C61" s="129">
        <f>C8+C17+C60</f>
        <v>281184408</v>
      </c>
      <c r="D61" s="129">
        <f>D8+D17+D60</f>
        <v>286892808</v>
      </c>
      <c r="E61" s="129">
        <f>E8+E17+E60</f>
        <v>325203207</v>
      </c>
    </row>
    <row r="62" spans="1:5" s="9" customFormat="1" ht="14.25" customHeight="1" x14ac:dyDescent="0.25">
      <c r="A62" s="1"/>
      <c r="B62" s="1"/>
      <c r="C62" s="1"/>
      <c r="D62" s="1"/>
    </row>
  </sheetData>
  <sheetProtection selectLockedCells="1" selectUnlockedCells="1"/>
  <mergeCells count="1">
    <mergeCell ref="A4:E4"/>
  </mergeCells>
  <phoneticPr fontId="15" type="noConversion"/>
  <pageMargins left="0.74791666666666667" right="0.74791666666666667" top="0.98402777777777772" bottom="0.98402777777777772" header="0.51180555555555551" footer="0.51180555555555551"/>
  <pageSetup paperSize="9" firstPageNumber="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zoomScaleNormal="100" workbookViewId="0"/>
  </sheetViews>
  <sheetFormatPr defaultColWidth="9.109375" defaultRowHeight="13.2" x14ac:dyDescent="0.25"/>
  <cols>
    <col min="1" max="1" width="5.6640625" style="29" customWidth="1"/>
    <col min="2" max="2" width="26.44140625" style="29" customWidth="1"/>
    <col min="3" max="6" width="11.44140625" style="29" customWidth="1"/>
    <col min="7" max="7" width="9.6640625" style="28" customWidth="1"/>
    <col min="8" max="16384" width="9.109375" style="28"/>
  </cols>
  <sheetData>
    <row r="1" spans="1:7" ht="15" customHeight="1" x14ac:dyDescent="0.25">
      <c r="G1" s="27" t="s">
        <v>456</v>
      </c>
    </row>
    <row r="2" spans="1:7" ht="15" customHeight="1" x14ac:dyDescent="0.25">
      <c r="G2" s="27" t="str">
        <f>'1. melléklet'!G2</f>
        <v>az  …./2022. (XI.) önkormányzati rendelethez</v>
      </c>
    </row>
    <row r="3" spans="1:7" ht="15" customHeight="1" x14ac:dyDescent="0.25">
      <c r="A3" s="33"/>
    </row>
    <row r="4" spans="1:7" ht="15" customHeight="1" x14ac:dyDescent="0.25">
      <c r="A4" s="200" t="s">
        <v>514</v>
      </c>
      <c r="B4" s="200"/>
      <c r="C4" s="200"/>
      <c r="D4" s="200"/>
      <c r="E4" s="200"/>
      <c r="F4" s="200"/>
      <c r="G4" s="200"/>
    </row>
    <row r="5" spans="1:7" ht="15" customHeight="1" x14ac:dyDescent="0.25">
      <c r="A5" s="34"/>
      <c r="B5" s="34"/>
      <c r="C5" s="34"/>
      <c r="D5" s="34"/>
      <c r="E5" s="34"/>
      <c r="F5" s="34"/>
      <c r="G5" s="35"/>
    </row>
    <row r="6" spans="1:7" ht="15" customHeight="1" x14ac:dyDescent="0.25">
      <c r="A6" s="118"/>
      <c r="B6" s="118" t="s">
        <v>409</v>
      </c>
      <c r="C6" s="68" t="s">
        <v>34</v>
      </c>
      <c r="D6" s="68" t="s">
        <v>35</v>
      </c>
      <c r="E6" s="68" t="s">
        <v>36</v>
      </c>
      <c r="F6" s="173" t="s">
        <v>37</v>
      </c>
    </row>
    <row r="7" spans="1:7" ht="36" x14ac:dyDescent="0.25">
      <c r="A7" s="119">
        <v>1</v>
      </c>
      <c r="B7" s="119" t="s">
        <v>48</v>
      </c>
      <c r="C7" s="68" t="s">
        <v>343</v>
      </c>
      <c r="D7" s="68" t="s">
        <v>548</v>
      </c>
      <c r="E7" s="68" t="s">
        <v>545</v>
      </c>
      <c r="F7" s="70" t="s">
        <v>537</v>
      </c>
    </row>
    <row r="8" spans="1:7" ht="18" customHeight="1" x14ac:dyDescent="0.25">
      <c r="A8" s="154">
        <v>2</v>
      </c>
      <c r="B8" s="155" t="s">
        <v>14</v>
      </c>
      <c r="C8" s="156">
        <f>SUM(C9:C10)</f>
        <v>121539672</v>
      </c>
      <c r="D8" s="156">
        <f t="shared" ref="D8:E8" si="0">SUM(D9:D10)</f>
        <v>220510077</v>
      </c>
      <c r="E8" s="156">
        <f t="shared" si="0"/>
        <v>278148031</v>
      </c>
      <c r="F8" s="157">
        <f t="shared" ref="F8:F9" si="1">D8/C8</f>
        <v>1.8143053487917919</v>
      </c>
    </row>
    <row r="9" spans="1:7" ht="18" customHeight="1" x14ac:dyDescent="0.25">
      <c r="A9" s="119">
        <v>3</v>
      </c>
      <c r="B9" s="120" t="s">
        <v>404</v>
      </c>
      <c r="C9" s="121">
        <v>4035354</v>
      </c>
      <c r="D9" s="121">
        <f>'2. melléklet'!H15-'6. melléklet'!D10</f>
        <v>103005759</v>
      </c>
      <c r="E9" s="121">
        <f>'2. melléklet'!I15-'6. melléklet'!E10</f>
        <v>160643713</v>
      </c>
      <c r="F9" s="122">
        <f t="shared" si="1"/>
        <v>25.525829704159783</v>
      </c>
    </row>
    <row r="10" spans="1:7" ht="18" customHeight="1" x14ac:dyDescent="0.25">
      <c r="A10" s="119">
        <v>4</v>
      </c>
      <c r="B10" s="120" t="s">
        <v>348</v>
      </c>
      <c r="C10" s="121">
        <f>'2. melléklet'!G15-'6. melléklet'!C9</f>
        <v>117504318</v>
      </c>
      <c r="D10" s="121">
        <v>117504318</v>
      </c>
      <c r="E10" s="121">
        <v>117504318</v>
      </c>
      <c r="F10" s="122">
        <f>D10/C10</f>
        <v>1</v>
      </c>
    </row>
    <row r="11" spans="1:7" ht="18" customHeight="1" x14ac:dyDescent="0.25">
      <c r="A11" s="154">
        <v>5</v>
      </c>
      <c r="B11" s="155" t="s">
        <v>477</v>
      </c>
      <c r="C11" s="156">
        <v>0</v>
      </c>
      <c r="D11" s="156">
        <v>0</v>
      </c>
      <c r="E11" s="156">
        <v>0</v>
      </c>
      <c r="F11" s="163"/>
    </row>
    <row r="12" spans="1:7" ht="18" customHeight="1" x14ac:dyDescent="0.25">
      <c r="A12" s="119">
        <v>6</v>
      </c>
      <c r="B12" s="120" t="s">
        <v>404</v>
      </c>
      <c r="C12" s="121">
        <v>0</v>
      </c>
      <c r="D12" s="121">
        <v>0</v>
      </c>
      <c r="E12" s="121">
        <v>0</v>
      </c>
      <c r="F12" s="164"/>
    </row>
    <row r="13" spans="1:7" ht="18" customHeight="1" x14ac:dyDescent="0.25">
      <c r="A13" s="119">
        <v>7</v>
      </c>
      <c r="B13" s="120" t="s">
        <v>348</v>
      </c>
      <c r="C13" s="121">
        <v>0</v>
      </c>
      <c r="D13" s="121">
        <v>0</v>
      </c>
      <c r="E13" s="121">
        <v>0</v>
      </c>
      <c r="F13" s="164"/>
    </row>
    <row r="14" spans="1:7" ht="18" customHeight="1" x14ac:dyDescent="0.25">
      <c r="A14" s="150">
        <v>8</v>
      </c>
      <c r="B14" s="151" t="s">
        <v>405</v>
      </c>
      <c r="C14" s="152">
        <f>C8+C11</f>
        <v>121539672</v>
      </c>
      <c r="D14" s="152">
        <f t="shared" ref="D14:E14" si="2">D8+D11</f>
        <v>220510077</v>
      </c>
      <c r="E14" s="152">
        <f t="shared" si="2"/>
        <v>278148031</v>
      </c>
      <c r="F14" s="153">
        <f t="shared" ref="F14" si="3">D14/C14</f>
        <v>1.8143053487917919</v>
      </c>
    </row>
  </sheetData>
  <mergeCells count="1">
    <mergeCell ref="A4:G4"/>
  </mergeCells>
  <phoneticPr fontId="15" type="noConversion"/>
  <pageMargins left="0.75" right="0.75" top="1" bottom="1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zoomScaleNormal="100" workbookViewId="0"/>
  </sheetViews>
  <sheetFormatPr defaultRowHeight="13.2" x14ac:dyDescent="0.25"/>
  <cols>
    <col min="1" max="1" width="4.109375" style="143" customWidth="1"/>
    <col min="2" max="2" width="28.5546875" style="1" customWidth="1"/>
    <col min="3" max="6" width="10" style="1" customWidth="1"/>
    <col min="7" max="8" width="10" customWidth="1"/>
  </cols>
  <sheetData>
    <row r="1" spans="1:8" s="9" customFormat="1" ht="15" customHeight="1" x14ac:dyDescent="0.25">
      <c r="A1" s="141"/>
      <c r="H1" s="2" t="s">
        <v>276</v>
      </c>
    </row>
    <row r="2" spans="1:8" s="9" customFormat="1" ht="15" customHeight="1" x14ac:dyDescent="0.25">
      <c r="A2" s="141"/>
      <c r="B2" s="1"/>
      <c r="C2" s="1"/>
      <c r="D2" s="1"/>
      <c r="E2" s="1"/>
      <c r="F2" s="1"/>
      <c r="G2" s="1"/>
      <c r="H2" s="2" t="str">
        <f>'1. melléklet'!G2</f>
        <v>az  …./2022. (XI.) önkormányzati rendelethez</v>
      </c>
    </row>
    <row r="3" spans="1:8" s="9" customFormat="1" ht="15" customHeight="1" x14ac:dyDescent="0.25">
      <c r="A3" s="141"/>
      <c r="B3" s="12"/>
      <c r="C3" s="12"/>
      <c r="D3" s="12"/>
      <c r="E3" s="12"/>
      <c r="F3" s="12"/>
    </row>
    <row r="4" spans="1:8" s="9" customFormat="1" ht="18" customHeight="1" x14ac:dyDescent="0.25">
      <c r="A4" s="201" t="s">
        <v>453</v>
      </c>
      <c r="B4" s="201"/>
      <c r="C4" s="201"/>
      <c r="D4" s="201"/>
      <c r="E4" s="201"/>
      <c r="F4" s="201"/>
      <c r="G4" s="201"/>
      <c r="H4" s="201"/>
    </row>
    <row r="5" spans="1:8" s="9" customFormat="1" ht="15" customHeight="1" x14ac:dyDescent="0.25">
      <c r="A5" s="142"/>
      <c r="B5" s="12"/>
      <c r="C5" s="12"/>
      <c r="D5" s="12"/>
      <c r="E5" s="12"/>
      <c r="F5" s="12"/>
      <c r="G5" s="12"/>
    </row>
    <row r="6" spans="1:8" ht="15" customHeight="1" x14ac:dyDescent="0.25">
      <c r="A6" s="64"/>
      <c r="B6" s="69" t="s">
        <v>409</v>
      </c>
      <c r="C6" s="69" t="s">
        <v>354</v>
      </c>
      <c r="D6" s="176" t="s">
        <v>35</v>
      </c>
      <c r="E6" s="178" t="s">
        <v>36</v>
      </c>
      <c r="F6" s="176" t="s">
        <v>37</v>
      </c>
      <c r="G6" s="176" t="s">
        <v>38</v>
      </c>
      <c r="H6" s="69" t="s">
        <v>39</v>
      </c>
    </row>
    <row r="7" spans="1:8" s="9" customFormat="1" ht="33.6" x14ac:dyDescent="0.25">
      <c r="A7" s="123">
        <v>1</v>
      </c>
      <c r="B7" s="68" t="s">
        <v>1</v>
      </c>
      <c r="C7" s="68" t="s">
        <v>436</v>
      </c>
      <c r="D7" s="68" t="s">
        <v>551</v>
      </c>
      <c r="E7" s="68" t="s">
        <v>557</v>
      </c>
      <c r="F7" s="68" t="s">
        <v>448</v>
      </c>
      <c r="G7" s="68" t="s">
        <v>449</v>
      </c>
      <c r="H7" s="68" t="s">
        <v>450</v>
      </c>
    </row>
    <row r="8" spans="1:8" s="9" customFormat="1" ht="15" customHeight="1" x14ac:dyDescent="0.25">
      <c r="A8" s="123">
        <v>2</v>
      </c>
      <c r="B8" s="55" t="s">
        <v>437</v>
      </c>
      <c r="C8" s="68">
        <v>0</v>
      </c>
      <c r="D8" s="68">
        <v>0</v>
      </c>
      <c r="E8" s="68">
        <v>0</v>
      </c>
      <c r="F8" s="68">
        <v>0</v>
      </c>
      <c r="G8" s="68">
        <v>0</v>
      </c>
      <c r="H8" s="68">
        <v>0</v>
      </c>
    </row>
    <row r="9" spans="1:8" s="9" customFormat="1" ht="24" x14ac:dyDescent="0.25">
      <c r="A9" s="123">
        <v>3</v>
      </c>
      <c r="B9" s="55" t="s">
        <v>438</v>
      </c>
      <c r="C9" s="68">
        <v>0</v>
      </c>
      <c r="D9" s="68">
        <v>0</v>
      </c>
      <c r="E9" s="68">
        <v>0</v>
      </c>
      <c r="F9" s="68">
        <v>0</v>
      </c>
      <c r="G9" s="68">
        <v>0</v>
      </c>
      <c r="H9" s="68">
        <v>0</v>
      </c>
    </row>
    <row r="10" spans="1:8" s="9" customFormat="1" ht="15" customHeight="1" x14ac:dyDescent="0.25">
      <c r="A10" s="123">
        <v>4</v>
      </c>
      <c r="B10" s="55" t="s">
        <v>439</v>
      </c>
      <c r="C10" s="68">
        <v>0</v>
      </c>
      <c r="D10" s="68">
        <v>0</v>
      </c>
      <c r="E10" s="68">
        <v>0</v>
      </c>
      <c r="F10" s="68">
        <v>0</v>
      </c>
      <c r="G10" s="68">
        <v>0</v>
      </c>
      <c r="H10" s="68">
        <v>0</v>
      </c>
    </row>
    <row r="11" spans="1:8" s="9" customFormat="1" ht="15" customHeight="1" x14ac:dyDescent="0.25">
      <c r="A11" s="123">
        <v>5</v>
      </c>
      <c r="B11" s="55" t="s">
        <v>440</v>
      </c>
      <c r="C11" s="68">
        <v>0</v>
      </c>
      <c r="D11" s="68">
        <v>0</v>
      </c>
      <c r="E11" s="68">
        <v>0</v>
      </c>
      <c r="F11" s="68">
        <v>0</v>
      </c>
      <c r="G11" s="68">
        <v>0</v>
      </c>
      <c r="H11" s="68">
        <v>0</v>
      </c>
    </row>
    <row r="12" spans="1:8" s="9" customFormat="1" ht="36" x14ac:dyDescent="0.25">
      <c r="A12" s="123">
        <v>6</v>
      </c>
      <c r="B12" s="55" t="s">
        <v>547</v>
      </c>
      <c r="C12" s="68">
        <v>0</v>
      </c>
      <c r="D12" s="68">
        <v>0</v>
      </c>
      <c r="E12" s="68">
        <v>0</v>
      </c>
      <c r="F12" s="68">
        <v>0</v>
      </c>
      <c r="G12" s="68">
        <v>0</v>
      </c>
      <c r="H12" s="68">
        <v>0</v>
      </c>
    </row>
    <row r="13" spans="1:8" s="9" customFormat="1" ht="24" customHeight="1" x14ac:dyDescent="0.25">
      <c r="A13" s="123">
        <v>7</v>
      </c>
      <c r="B13" s="55" t="s">
        <v>441</v>
      </c>
      <c r="C13" s="68">
        <v>0</v>
      </c>
      <c r="D13" s="68">
        <v>0</v>
      </c>
      <c r="E13" s="68">
        <v>0</v>
      </c>
      <c r="F13" s="68">
        <v>0</v>
      </c>
      <c r="G13" s="68">
        <v>0</v>
      </c>
      <c r="H13" s="68">
        <v>0</v>
      </c>
    </row>
    <row r="14" spans="1:8" s="9" customFormat="1" ht="15" customHeight="1" x14ac:dyDescent="0.25">
      <c r="A14" s="144">
        <v>8</v>
      </c>
      <c r="B14" s="145" t="s">
        <v>451</v>
      </c>
      <c r="C14" s="146">
        <f>SUM(C8:C13)</f>
        <v>0</v>
      </c>
      <c r="D14" s="146">
        <f>SUM(D8:D13)</f>
        <v>0</v>
      </c>
      <c r="E14" s="146">
        <f>SUM(E8:E13)</f>
        <v>0</v>
      </c>
      <c r="F14" s="146">
        <f t="shared" ref="F14:H14" si="0">SUM(F8:F13)</f>
        <v>0</v>
      </c>
      <c r="G14" s="146">
        <f t="shared" si="0"/>
        <v>0</v>
      </c>
      <c r="H14" s="146">
        <f t="shared" si="0"/>
        <v>0</v>
      </c>
    </row>
    <row r="15" spans="1:8" s="9" customFormat="1" ht="24" x14ac:dyDescent="0.25">
      <c r="A15" s="123">
        <v>9</v>
      </c>
      <c r="B15" s="116" t="s">
        <v>442</v>
      </c>
      <c r="C15" s="139">
        <f>'3. melléklet'!E19+'3. melléklet'!E20</f>
        <v>95500000</v>
      </c>
      <c r="D15" s="139">
        <f>'3. melléklet'!F19+'3. melléklet'!F20</f>
        <v>95500000</v>
      </c>
      <c r="E15" s="139">
        <f>'3. melléklet'!G19+'3. melléklet'!G20</f>
        <v>111500000</v>
      </c>
      <c r="F15" s="139">
        <v>95500000</v>
      </c>
      <c r="G15" s="139">
        <v>96500000</v>
      </c>
      <c r="H15" s="139">
        <v>97500000</v>
      </c>
    </row>
    <row r="16" spans="1:8" s="9" customFormat="1" ht="48" x14ac:dyDescent="0.25">
      <c r="A16" s="123">
        <v>10</v>
      </c>
      <c r="B16" s="116" t="s">
        <v>443</v>
      </c>
      <c r="C16" s="139">
        <f>'3. melléklet'!E40+'3. melléklet'!E41</f>
        <v>0</v>
      </c>
      <c r="D16" s="139">
        <f>'3. melléklet'!F40+'3. melléklet'!F41</f>
        <v>82373200</v>
      </c>
      <c r="E16" s="139">
        <f>'3. melléklet'!G40+'3. melléklet'!G41</f>
        <v>169673157</v>
      </c>
      <c r="F16" s="139">
        <v>0</v>
      </c>
      <c r="G16" s="139">
        <v>0</v>
      </c>
      <c r="H16" s="139">
        <v>0</v>
      </c>
    </row>
    <row r="17" spans="1:8" s="9" customFormat="1" ht="24" x14ac:dyDescent="0.25">
      <c r="A17" s="123">
        <v>11</v>
      </c>
      <c r="B17" s="116" t="s">
        <v>444</v>
      </c>
      <c r="C17" s="139">
        <v>0</v>
      </c>
      <c r="D17" s="139">
        <v>0</v>
      </c>
      <c r="E17" s="139">
        <v>0</v>
      </c>
      <c r="F17" s="139">
        <v>0</v>
      </c>
      <c r="G17" s="139">
        <v>0</v>
      </c>
      <c r="H17" s="139">
        <v>0</v>
      </c>
    </row>
    <row r="18" spans="1:8" s="9" customFormat="1" ht="48" x14ac:dyDescent="0.25">
      <c r="A18" s="123">
        <v>12</v>
      </c>
      <c r="B18" s="116" t="s">
        <v>445</v>
      </c>
      <c r="C18" s="139">
        <v>0</v>
      </c>
      <c r="D18" s="139">
        <v>0</v>
      </c>
      <c r="E18" s="139">
        <v>0</v>
      </c>
      <c r="F18" s="139">
        <v>3500000</v>
      </c>
      <c r="G18" s="139">
        <v>3500000</v>
      </c>
      <c r="H18" s="139">
        <v>3500000</v>
      </c>
    </row>
    <row r="19" spans="1:8" s="9" customFormat="1" ht="15" customHeight="1" x14ac:dyDescent="0.25">
      <c r="A19" s="123">
        <v>13</v>
      </c>
      <c r="B19" s="116" t="s">
        <v>446</v>
      </c>
      <c r="C19" s="139">
        <f>'3. melléklet'!E23</f>
        <v>500000</v>
      </c>
      <c r="D19" s="139">
        <f>'3. melléklet'!F23</f>
        <v>500000</v>
      </c>
      <c r="E19" s="139">
        <f>'3. melléklet'!G23</f>
        <v>1500000</v>
      </c>
      <c r="F19" s="139">
        <v>500000</v>
      </c>
      <c r="G19" s="139">
        <v>500000</v>
      </c>
      <c r="H19" s="139">
        <v>500000</v>
      </c>
    </row>
    <row r="20" spans="1:8" s="9" customFormat="1" ht="24" x14ac:dyDescent="0.25">
      <c r="A20" s="123">
        <v>14</v>
      </c>
      <c r="B20" s="55" t="s">
        <v>447</v>
      </c>
      <c r="C20" s="139">
        <v>0</v>
      </c>
      <c r="D20" s="139">
        <v>0</v>
      </c>
      <c r="E20" s="139">
        <v>0</v>
      </c>
      <c r="F20" s="139">
        <v>0</v>
      </c>
      <c r="G20" s="139">
        <v>0</v>
      </c>
      <c r="H20" s="139">
        <v>0</v>
      </c>
    </row>
    <row r="21" spans="1:8" s="9" customFormat="1" ht="15" customHeight="1" x14ac:dyDescent="0.25">
      <c r="A21" s="144">
        <v>15</v>
      </c>
      <c r="B21" s="138" t="s">
        <v>452</v>
      </c>
      <c r="C21" s="140">
        <f>SUM(C15:C19)</f>
        <v>96000000</v>
      </c>
      <c r="D21" s="140">
        <f>SUM(D15:D19)</f>
        <v>178373200</v>
      </c>
      <c r="E21" s="140">
        <f>SUM(E15:E19)</f>
        <v>282673157</v>
      </c>
      <c r="F21" s="140">
        <f>SUM(F15:F20)</f>
        <v>99500000</v>
      </c>
      <c r="G21" s="140">
        <f t="shared" ref="G21:H21" si="1">SUM(G15:G19)</f>
        <v>100500000</v>
      </c>
      <c r="H21" s="140">
        <f t="shared" si="1"/>
        <v>101500000</v>
      </c>
    </row>
    <row r="22" spans="1:8" s="9" customFormat="1" ht="15" customHeight="1" x14ac:dyDescent="0.25">
      <c r="A22" s="123">
        <v>16</v>
      </c>
      <c r="B22" s="116" t="s">
        <v>71</v>
      </c>
      <c r="C22" s="139">
        <f>C21*0.5</f>
        <v>48000000</v>
      </c>
      <c r="D22" s="139">
        <f>D21*0.5</f>
        <v>89186600</v>
      </c>
      <c r="E22" s="139">
        <f>E21*0.5</f>
        <v>141336578.5</v>
      </c>
      <c r="F22" s="139">
        <f t="shared" ref="F22:H22" si="2">F21*0.5</f>
        <v>49750000</v>
      </c>
      <c r="G22" s="139">
        <f t="shared" si="2"/>
        <v>50250000</v>
      </c>
      <c r="H22" s="139">
        <f t="shared" si="2"/>
        <v>50750000</v>
      </c>
    </row>
    <row r="23" spans="1:8" s="9" customFormat="1" ht="24" x14ac:dyDescent="0.25">
      <c r="A23" s="123">
        <v>17</v>
      </c>
      <c r="B23" s="55" t="s">
        <v>72</v>
      </c>
      <c r="C23" s="139">
        <v>0</v>
      </c>
      <c r="D23" s="139">
        <v>0</v>
      </c>
      <c r="E23" s="139">
        <v>0</v>
      </c>
      <c r="F23" s="139">
        <v>0</v>
      </c>
      <c r="G23" s="139">
        <v>0</v>
      </c>
      <c r="H23" s="139">
        <v>0</v>
      </c>
    </row>
    <row r="24" spans="1:8" s="9" customFormat="1" ht="36" x14ac:dyDescent="0.25">
      <c r="A24" s="123">
        <v>18</v>
      </c>
      <c r="B24" s="55" t="s">
        <v>73</v>
      </c>
      <c r="C24" s="139">
        <f>SUM(C22:C23)</f>
        <v>48000000</v>
      </c>
      <c r="D24" s="139">
        <f>SUM(D22:D23)</f>
        <v>89186600</v>
      </c>
      <c r="E24" s="139">
        <f>SUM(E22:E23)</f>
        <v>141336578.5</v>
      </c>
      <c r="F24" s="139">
        <f t="shared" ref="F24:H24" si="3">SUM(F22:F23)</f>
        <v>49750000</v>
      </c>
      <c r="G24" s="139">
        <f t="shared" si="3"/>
        <v>50250000</v>
      </c>
      <c r="H24" s="139">
        <f t="shared" si="3"/>
        <v>50750000</v>
      </c>
    </row>
  </sheetData>
  <sheetProtection selectLockedCells="1" selectUnlockedCells="1"/>
  <mergeCells count="1">
    <mergeCell ref="A4:H4"/>
  </mergeCells>
  <phoneticPr fontId="15" type="noConversion"/>
  <pageMargins left="0.74791666666666667" right="0.74791666666666667" top="0.98402777777777772" bottom="0.98402777777777772" header="0.51180555555555551" footer="0.51180555555555551"/>
  <pageSetup paperSize="9" scale="95" firstPageNumber="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0"/>
  <sheetViews>
    <sheetView zoomScaleNormal="100" zoomScaleSheetLayoutView="75" workbookViewId="0"/>
  </sheetViews>
  <sheetFormatPr defaultRowHeight="13.2" x14ac:dyDescent="0.25"/>
  <cols>
    <col min="1" max="1" width="4.33203125" customWidth="1"/>
    <col min="2" max="2" width="34.44140625" customWidth="1"/>
    <col min="3" max="5" width="10" customWidth="1"/>
    <col min="6" max="6" width="8.6640625" customWidth="1"/>
    <col min="7" max="9" width="10" customWidth="1"/>
    <col min="10" max="10" width="8.6640625" customWidth="1"/>
    <col min="11" max="12" width="6.6640625" customWidth="1"/>
    <col min="13" max="13" width="7.33203125" customWidth="1"/>
  </cols>
  <sheetData>
    <row r="1" spans="1:13" s="12" customFormat="1" ht="12" x14ac:dyDescent="0.25">
      <c r="M1" s="10" t="s">
        <v>457</v>
      </c>
    </row>
    <row r="2" spans="1:13" s="12" customFormat="1" ht="12" x14ac:dyDescent="0.25">
      <c r="A2" s="1"/>
      <c r="B2" s="1"/>
      <c r="C2" s="1"/>
      <c r="D2" s="1"/>
      <c r="E2" s="1"/>
      <c r="F2" s="1"/>
      <c r="G2" s="1"/>
      <c r="H2" s="1"/>
      <c r="I2" s="1"/>
      <c r="M2" s="2" t="str">
        <f>'1. melléklet'!G2</f>
        <v>az  …./2022. (XI.) önkormányzati rendelethez</v>
      </c>
    </row>
    <row r="3" spans="1:13" s="12" customFormat="1" ht="6.75" customHeight="1" x14ac:dyDescent="0.25">
      <c r="A3" s="11"/>
    </row>
    <row r="4" spans="1:13" s="12" customFormat="1" ht="12" x14ac:dyDescent="0.25">
      <c r="A4" s="189" t="s">
        <v>476</v>
      </c>
      <c r="B4" s="189"/>
      <c r="C4" s="189"/>
      <c r="D4" s="189"/>
      <c r="E4" s="189"/>
      <c r="F4" s="189"/>
      <c r="G4" s="189"/>
      <c r="H4" s="189"/>
      <c r="I4" s="189"/>
      <c r="J4" s="189"/>
      <c r="K4" s="189"/>
      <c r="L4" s="189"/>
      <c r="M4" s="189"/>
    </row>
    <row r="5" spans="1:13" s="12" customFormat="1" ht="12" x14ac:dyDescent="0.2">
      <c r="L5" s="4"/>
      <c r="M5" s="4"/>
    </row>
    <row r="6" spans="1:13" s="12" customFormat="1" ht="12" x14ac:dyDescent="0.25">
      <c r="A6" s="70"/>
      <c r="B6" s="70" t="s">
        <v>33</v>
      </c>
      <c r="C6" s="70" t="s">
        <v>34</v>
      </c>
      <c r="D6" s="70" t="s">
        <v>35</v>
      </c>
      <c r="E6" s="70" t="s">
        <v>36</v>
      </c>
      <c r="F6" s="70" t="s">
        <v>37</v>
      </c>
      <c r="G6" s="70" t="s">
        <v>38</v>
      </c>
      <c r="H6" s="70" t="s">
        <v>39</v>
      </c>
      <c r="I6" s="70" t="s">
        <v>40</v>
      </c>
      <c r="J6" s="70" t="s">
        <v>105</v>
      </c>
      <c r="K6" s="70" t="s">
        <v>41</v>
      </c>
      <c r="L6" s="104" t="s">
        <v>42</v>
      </c>
      <c r="M6" s="104" t="s">
        <v>106</v>
      </c>
    </row>
    <row r="7" spans="1:13" s="12" customFormat="1" ht="30.6" x14ac:dyDescent="0.25">
      <c r="A7" s="70">
        <v>1</v>
      </c>
      <c r="B7" s="70" t="s">
        <v>32</v>
      </c>
      <c r="C7" s="70" t="s">
        <v>407</v>
      </c>
      <c r="D7" s="70" t="s">
        <v>553</v>
      </c>
      <c r="E7" s="70" t="s">
        <v>559</v>
      </c>
      <c r="F7" s="70" t="s">
        <v>537</v>
      </c>
      <c r="G7" s="70" t="s">
        <v>540</v>
      </c>
      <c r="H7" s="70" t="s">
        <v>552</v>
      </c>
      <c r="I7" s="70" t="s">
        <v>560</v>
      </c>
      <c r="J7" s="70" t="s">
        <v>537</v>
      </c>
      <c r="K7" s="70" t="s">
        <v>102</v>
      </c>
      <c r="L7" s="70" t="s">
        <v>103</v>
      </c>
      <c r="M7" s="70" t="s">
        <v>515</v>
      </c>
    </row>
    <row r="8" spans="1:13" s="12" customFormat="1" ht="20.399999999999999" x14ac:dyDescent="0.25">
      <c r="A8" s="68">
        <v>2</v>
      </c>
      <c r="B8" s="105" t="s">
        <v>232</v>
      </c>
      <c r="C8" s="54">
        <v>8486744</v>
      </c>
      <c r="D8" s="54">
        <v>8486744</v>
      </c>
      <c r="E8" s="54">
        <v>8487539</v>
      </c>
      <c r="F8" s="106">
        <f>E8/C8</f>
        <v>1.0000936755014644</v>
      </c>
      <c r="G8" s="54">
        <v>43787208</v>
      </c>
      <c r="H8" s="54">
        <v>43787208</v>
      </c>
      <c r="I8" s="54">
        <v>45123387</v>
      </c>
      <c r="J8" s="106">
        <f>I8/G8</f>
        <v>1.0305152819974273</v>
      </c>
      <c r="K8" s="69" t="s">
        <v>104</v>
      </c>
      <c r="L8" s="69"/>
      <c r="M8" s="69"/>
    </row>
    <row r="9" spans="1:13" s="12" customFormat="1" ht="15" customHeight="1" x14ac:dyDescent="0.25">
      <c r="A9" s="68">
        <v>3</v>
      </c>
      <c r="B9" s="107" t="s">
        <v>251</v>
      </c>
      <c r="C9" s="54">
        <v>127000</v>
      </c>
      <c r="D9" s="54">
        <v>127000</v>
      </c>
      <c r="E9" s="54">
        <v>331500</v>
      </c>
      <c r="F9" s="106">
        <f t="shared" ref="F9:F12" si="0">E9/C9</f>
        <v>2.6102362204724407</v>
      </c>
      <c r="G9" s="54">
        <v>5130624</v>
      </c>
      <c r="H9" s="54">
        <v>5130624</v>
      </c>
      <c r="I9" s="54">
        <v>5243624</v>
      </c>
      <c r="J9" s="106">
        <f t="shared" ref="J9:J17" si="1">I9/G9</f>
        <v>1.0220246114312801</v>
      </c>
      <c r="K9" s="69" t="s">
        <v>104</v>
      </c>
      <c r="L9" s="69"/>
      <c r="M9" s="69"/>
    </row>
    <row r="10" spans="1:13" s="12" customFormat="1" ht="20.399999999999999" x14ac:dyDescent="0.25">
      <c r="A10" s="70">
        <v>4</v>
      </c>
      <c r="B10" s="105" t="s">
        <v>230</v>
      </c>
      <c r="C10" s="54">
        <v>5200000</v>
      </c>
      <c r="D10" s="54">
        <v>87573200</v>
      </c>
      <c r="E10" s="54">
        <v>187138157</v>
      </c>
      <c r="F10" s="106">
        <f t="shared" si="0"/>
        <v>35.988107115384615</v>
      </c>
      <c r="G10" s="54">
        <v>10780000</v>
      </c>
      <c r="H10" s="54">
        <v>10880000</v>
      </c>
      <c r="I10" s="54">
        <v>11484000</v>
      </c>
      <c r="J10" s="106">
        <f t="shared" si="1"/>
        <v>1.0653061224489795</v>
      </c>
      <c r="K10" s="69" t="s">
        <v>104</v>
      </c>
      <c r="L10" s="69"/>
      <c r="M10" s="69"/>
    </row>
    <row r="11" spans="1:13" s="12" customFormat="1" ht="12" x14ac:dyDescent="0.25">
      <c r="A11" s="68">
        <v>5</v>
      </c>
      <c r="B11" s="105" t="s">
        <v>233</v>
      </c>
      <c r="C11" s="54">
        <v>3598480</v>
      </c>
      <c r="D11" s="54">
        <v>3598480</v>
      </c>
      <c r="E11" s="54">
        <v>2445480</v>
      </c>
      <c r="F11" s="106">
        <f t="shared" si="0"/>
        <v>0.67958693670660941</v>
      </c>
      <c r="G11" s="54">
        <v>12775543</v>
      </c>
      <c r="H11" s="54">
        <v>12775543</v>
      </c>
      <c r="I11" s="54">
        <v>20401543</v>
      </c>
      <c r="J11" s="106">
        <f t="shared" si="1"/>
        <v>1.5969217903301645</v>
      </c>
      <c r="K11" s="69" t="s">
        <v>104</v>
      </c>
      <c r="L11" s="69"/>
      <c r="M11" s="69"/>
    </row>
    <row r="12" spans="1:13" s="12" customFormat="1" ht="20.399999999999999" x14ac:dyDescent="0.25">
      <c r="A12" s="68">
        <v>6</v>
      </c>
      <c r="B12" s="108" t="s">
        <v>235</v>
      </c>
      <c r="C12" s="54">
        <v>54945543</v>
      </c>
      <c r="D12" s="54">
        <v>79489548</v>
      </c>
      <c r="E12" s="54">
        <v>81644151</v>
      </c>
      <c r="F12" s="106">
        <f t="shared" si="0"/>
        <v>1.4859103494527299</v>
      </c>
      <c r="G12" s="54">
        <v>4725489</v>
      </c>
      <c r="H12" s="54">
        <v>4731489</v>
      </c>
      <c r="I12" s="54">
        <v>4008709</v>
      </c>
      <c r="J12" s="106">
        <f t="shared" si="1"/>
        <v>0.84831622716717781</v>
      </c>
      <c r="K12" s="69" t="s">
        <v>104</v>
      </c>
      <c r="L12" s="69"/>
      <c r="M12" s="69"/>
    </row>
    <row r="13" spans="1:13" s="12" customFormat="1" ht="15" customHeight="1" x14ac:dyDescent="0.25">
      <c r="A13" s="68">
        <v>7</v>
      </c>
      <c r="B13" s="108" t="s">
        <v>563</v>
      </c>
      <c r="C13" s="54">
        <v>0</v>
      </c>
      <c r="D13" s="54">
        <v>0</v>
      </c>
      <c r="E13" s="54">
        <v>0</v>
      </c>
      <c r="F13" s="110"/>
      <c r="G13" s="54">
        <v>0</v>
      </c>
      <c r="H13" s="54">
        <v>0</v>
      </c>
      <c r="I13" s="54">
        <v>187780</v>
      </c>
      <c r="J13" s="110"/>
      <c r="K13" s="178" t="s">
        <v>104</v>
      </c>
      <c r="L13" s="178"/>
      <c r="M13" s="178"/>
    </row>
    <row r="14" spans="1:13" s="12" customFormat="1" ht="15" customHeight="1" x14ac:dyDescent="0.25">
      <c r="A14" s="68">
        <v>8</v>
      </c>
      <c r="B14" s="108" t="s">
        <v>236</v>
      </c>
      <c r="C14" s="109"/>
      <c r="D14" s="109"/>
      <c r="E14" s="109"/>
      <c r="F14" s="110"/>
      <c r="G14" s="54">
        <v>25354775</v>
      </c>
      <c r="H14" s="54">
        <v>26304775</v>
      </c>
      <c r="I14" s="54">
        <v>28304775</v>
      </c>
      <c r="J14" s="106">
        <f t="shared" si="1"/>
        <v>1.1163488928614038</v>
      </c>
      <c r="K14" s="69" t="s">
        <v>104</v>
      </c>
      <c r="L14" s="69"/>
      <c r="M14" s="69"/>
    </row>
    <row r="15" spans="1:13" s="12" customFormat="1" ht="15" customHeight="1" x14ac:dyDescent="0.25">
      <c r="A15" s="68">
        <v>9</v>
      </c>
      <c r="B15" s="108" t="s">
        <v>238</v>
      </c>
      <c r="C15" s="109"/>
      <c r="D15" s="109"/>
      <c r="E15" s="109"/>
      <c r="F15" s="110"/>
      <c r="G15" s="54">
        <v>210000</v>
      </c>
      <c r="H15" s="54">
        <v>210000</v>
      </c>
      <c r="I15" s="54">
        <v>210000</v>
      </c>
      <c r="J15" s="106">
        <f t="shared" si="1"/>
        <v>1</v>
      </c>
      <c r="K15" s="69" t="s">
        <v>104</v>
      </c>
      <c r="L15" s="69"/>
      <c r="M15" s="69"/>
    </row>
    <row r="16" spans="1:13" s="12" customFormat="1" ht="15" customHeight="1" x14ac:dyDescent="0.25">
      <c r="A16" s="68">
        <v>10</v>
      </c>
      <c r="B16" s="108" t="s">
        <v>239</v>
      </c>
      <c r="C16" s="109"/>
      <c r="D16" s="109"/>
      <c r="E16" s="109"/>
      <c r="F16" s="110"/>
      <c r="G16" s="54">
        <v>508000</v>
      </c>
      <c r="H16" s="54">
        <v>508000</v>
      </c>
      <c r="I16" s="54">
        <v>508000</v>
      </c>
      <c r="J16" s="106">
        <f t="shared" si="1"/>
        <v>1</v>
      </c>
      <c r="K16" s="69" t="s">
        <v>104</v>
      </c>
      <c r="L16" s="69"/>
      <c r="M16" s="69"/>
    </row>
    <row r="17" spans="1:13" s="12" customFormat="1" ht="15" customHeight="1" x14ac:dyDescent="0.25">
      <c r="A17" s="68">
        <v>11</v>
      </c>
      <c r="B17" s="108" t="s">
        <v>301</v>
      </c>
      <c r="C17" s="54">
        <v>138181150</v>
      </c>
      <c r="D17" s="54">
        <v>138181150</v>
      </c>
      <c r="E17" s="54">
        <v>138181150</v>
      </c>
      <c r="F17" s="106">
        <f>E17/C17</f>
        <v>1</v>
      </c>
      <c r="G17" s="54">
        <v>132670948</v>
      </c>
      <c r="H17" s="54">
        <v>132670948</v>
      </c>
      <c r="I17" s="54">
        <v>132670948</v>
      </c>
      <c r="J17" s="106">
        <f t="shared" si="1"/>
        <v>1</v>
      </c>
      <c r="K17" s="69"/>
      <c r="L17" s="69" t="s">
        <v>104</v>
      </c>
      <c r="M17" s="69"/>
    </row>
    <row r="18" spans="1:13" s="12" customFormat="1" ht="15" customHeight="1" x14ac:dyDescent="0.25">
      <c r="A18" s="68">
        <v>12</v>
      </c>
      <c r="B18" s="108" t="s">
        <v>541</v>
      </c>
      <c r="C18" s="54">
        <v>0</v>
      </c>
      <c r="D18" s="54">
        <v>319500</v>
      </c>
      <c r="E18" s="54">
        <v>426000</v>
      </c>
      <c r="F18" s="110"/>
      <c r="G18" s="54">
        <v>0</v>
      </c>
      <c r="H18" s="54">
        <v>319500</v>
      </c>
      <c r="I18" s="54">
        <v>426000</v>
      </c>
      <c r="J18" s="110"/>
      <c r="K18" s="175" t="s">
        <v>104</v>
      </c>
      <c r="L18" s="175"/>
      <c r="M18" s="175"/>
    </row>
    <row r="19" spans="1:13" s="12" customFormat="1" ht="15" customHeight="1" x14ac:dyDescent="0.25">
      <c r="A19" s="68">
        <v>13</v>
      </c>
      <c r="B19" s="107" t="s">
        <v>322</v>
      </c>
      <c r="C19" s="54">
        <v>0</v>
      </c>
      <c r="D19" s="54">
        <v>0</v>
      </c>
      <c r="E19" s="54">
        <v>0</v>
      </c>
      <c r="F19" s="110"/>
      <c r="G19" s="54">
        <v>0</v>
      </c>
      <c r="H19" s="54">
        <v>0</v>
      </c>
      <c r="I19" s="54">
        <v>0</v>
      </c>
      <c r="J19" s="110"/>
      <c r="K19" s="69"/>
      <c r="L19" s="69" t="s">
        <v>104</v>
      </c>
      <c r="M19" s="69"/>
    </row>
    <row r="20" spans="1:13" s="12" customFormat="1" ht="20.399999999999999" x14ac:dyDescent="0.25">
      <c r="A20" s="68">
        <v>14</v>
      </c>
      <c r="B20" s="105" t="s">
        <v>226</v>
      </c>
      <c r="C20" s="54">
        <v>0</v>
      </c>
      <c r="D20" s="54">
        <v>0</v>
      </c>
      <c r="E20" s="54">
        <v>0</v>
      </c>
      <c r="F20" s="110"/>
      <c r="G20" s="54">
        <v>45561000</v>
      </c>
      <c r="H20" s="54">
        <v>45561000</v>
      </c>
      <c r="I20" s="54">
        <v>69206600</v>
      </c>
      <c r="J20" s="106">
        <f t="shared" ref="J20:J33" si="2">I20/G20</f>
        <v>1.5189877307346196</v>
      </c>
      <c r="K20" s="69" t="s">
        <v>104</v>
      </c>
      <c r="L20" s="69"/>
      <c r="M20" s="69"/>
    </row>
    <row r="21" spans="1:13" s="12" customFormat="1" ht="20.399999999999999" x14ac:dyDescent="0.25">
      <c r="A21" s="68">
        <v>15</v>
      </c>
      <c r="B21" s="105" t="s">
        <v>302</v>
      </c>
      <c r="C21" s="54">
        <v>30000000</v>
      </c>
      <c r="D21" s="54">
        <v>30000000</v>
      </c>
      <c r="E21" s="54">
        <v>30000000</v>
      </c>
      <c r="F21" s="165">
        <f>E21/C21</f>
        <v>1</v>
      </c>
      <c r="G21" s="54">
        <v>38007590</v>
      </c>
      <c r="H21" s="54">
        <v>38007590</v>
      </c>
      <c r="I21" s="54">
        <v>38007590</v>
      </c>
      <c r="J21" s="106">
        <f t="shared" si="2"/>
        <v>1</v>
      </c>
      <c r="K21" s="69"/>
      <c r="L21" s="69" t="s">
        <v>104</v>
      </c>
      <c r="M21" s="69"/>
    </row>
    <row r="22" spans="1:13" s="12" customFormat="1" ht="20.399999999999999" x14ac:dyDescent="0.25">
      <c r="A22" s="68">
        <v>16</v>
      </c>
      <c r="B22" s="105" t="s">
        <v>225</v>
      </c>
      <c r="C22" s="109"/>
      <c r="D22" s="109"/>
      <c r="E22" s="109"/>
      <c r="F22" s="109"/>
      <c r="G22" s="54">
        <v>1714500</v>
      </c>
      <c r="H22" s="54">
        <v>1714500</v>
      </c>
      <c r="I22" s="54">
        <v>1714500</v>
      </c>
      <c r="J22" s="106">
        <f t="shared" si="2"/>
        <v>1</v>
      </c>
      <c r="K22" s="69" t="s">
        <v>104</v>
      </c>
      <c r="L22" s="69"/>
      <c r="M22" s="69"/>
    </row>
    <row r="23" spans="1:13" s="12" customFormat="1" ht="12.75" customHeight="1" x14ac:dyDescent="0.25">
      <c r="A23" s="68">
        <v>17</v>
      </c>
      <c r="B23" s="105" t="s">
        <v>224</v>
      </c>
      <c r="C23" s="111">
        <v>11326025</v>
      </c>
      <c r="D23" s="111">
        <v>11326025</v>
      </c>
      <c r="E23" s="111">
        <v>12410025</v>
      </c>
      <c r="F23" s="106">
        <f>E23/C23</f>
        <v>1.0957087769098162</v>
      </c>
      <c r="G23" s="54">
        <v>32012400</v>
      </c>
      <c r="H23" s="54">
        <v>41889200</v>
      </c>
      <c r="I23" s="54">
        <v>41889200</v>
      </c>
      <c r="J23" s="106">
        <f t="shared" si="2"/>
        <v>1.3085304444527746</v>
      </c>
      <c r="K23" s="69" t="s">
        <v>104</v>
      </c>
      <c r="L23" s="69"/>
      <c r="M23" s="69"/>
    </row>
    <row r="24" spans="1:13" s="12" customFormat="1" ht="12" x14ac:dyDescent="0.25">
      <c r="A24" s="68">
        <v>18</v>
      </c>
      <c r="B24" s="105" t="s">
        <v>321</v>
      </c>
      <c r="C24" s="111">
        <v>0</v>
      </c>
      <c r="D24" s="111">
        <v>11708400</v>
      </c>
      <c r="E24" s="111">
        <v>11708400</v>
      </c>
      <c r="F24" s="110"/>
      <c r="G24" s="54">
        <v>12071608</v>
      </c>
      <c r="H24" s="54">
        <v>17780008</v>
      </c>
      <c r="I24" s="54">
        <v>32444807</v>
      </c>
      <c r="J24" s="106">
        <f t="shared" si="2"/>
        <v>2.6876955414721881</v>
      </c>
      <c r="K24" s="69"/>
      <c r="L24" s="69" t="s">
        <v>104</v>
      </c>
      <c r="M24" s="69"/>
    </row>
    <row r="25" spans="1:13" s="12" customFormat="1" ht="15" customHeight="1" x14ac:dyDescent="0.25">
      <c r="A25" s="68">
        <v>19</v>
      </c>
      <c r="B25" s="108" t="s">
        <v>234</v>
      </c>
      <c r="C25" s="109"/>
      <c r="D25" s="109"/>
      <c r="E25" s="109"/>
      <c r="F25" s="110"/>
      <c r="G25" s="54">
        <v>19616000</v>
      </c>
      <c r="H25" s="54">
        <v>19616000</v>
      </c>
      <c r="I25" s="54">
        <v>20886000</v>
      </c>
      <c r="J25" s="106">
        <f t="shared" si="2"/>
        <v>1.0647430668841762</v>
      </c>
      <c r="K25" s="69" t="s">
        <v>104</v>
      </c>
      <c r="L25" s="69"/>
      <c r="M25" s="69"/>
    </row>
    <row r="26" spans="1:13" s="12" customFormat="1" ht="15" customHeight="1" x14ac:dyDescent="0.25">
      <c r="A26" s="68">
        <v>20</v>
      </c>
      <c r="B26" s="105" t="s">
        <v>231</v>
      </c>
      <c r="C26" s="54">
        <v>0</v>
      </c>
      <c r="D26" s="54">
        <v>0</v>
      </c>
      <c r="E26" s="54">
        <v>133540</v>
      </c>
      <c r="F26" s="110"/>
      <c r="G26" s="54">
        <v>34679308</v>
      </c>
      <c r="H26" s="54">
        <v>34679308</v>
      </c>
      <c r="I26" s="54">
        <v>38547574</v>
      </c>
      <c r="J26" s="106">
        <f t="shared" si="2"/>
        <v>1.1115439212339531</v>
      </c>
      <c r="K26" s="69" t="s">
        <v>104</v>
      </c>
      <c r="L26" s="69"/>
      <c r="M26" s="69"/>
    </row>
    <row r="27" spans="1:13" s="12" customFormat="1" ht="15" customHeight="1" x14ac:dyDescent="0.25">
      <c r="A27" s="68">
        <v>21</v>
      </c>
      <c r="B27" s="105" t="s">
        <v>291</v>
      </c>
      <c r="C27" s="109"/>
      <c r="D27" s="109"/>
      <c r="E27" s="109"/>
      <c r="F27" s="110"/>
      <c r="G27" s="54">
        <v>8064722</v>
      </c>
      <c r="H27" s="54">
        <v>8064722</v>
      </c>
      <c r="I27" s="54">
        <v>8100842</v>
      </c>
      <c r="J27" s="106">
        <f t="shared" si="2"/>
        <v>1.0044787656660701</v>
      </c>
      <c r="K27" s="69" t="s">
        <v>104</v>
      </c>
      <c r="L27" s="69"/>
      <c r="M27" s="69"/>
    </row>
    <row r="28" spans="1:13" s="12" customFormat="1" ht="15" customHeight="1" x14ac:dyDescent="0.25">
      <c r="A28" s="68">
        <v>22</v>
      </c>
      <c r="B28" s="108" t="s">
        <v>242</v>
      </c>
      <c r="C28" s="109"/>
      <c r="D28" s="109"/>
      <c r="E28" s="109"/>
      <c r="F28" s="110"/>
      <c r="G28" s="54">
        <v>800000</v>
      </c>
      <c r="H28" s="54">
        <v>800000</v>
      </c>
      <c r="I28" s="54">
        <v>800000</v>
      </c>
      <c r="J28" s="106">
        <f t="shared" si="2"/>
        <v>1</v>
      </c>
      <c r="K28" s="69" t="s">
        <v>104</v>
      </c>
      <c r="L28" s="69"/>
      <c r="M28" s="69"/>
    </row>
    <row r="29" spans="1:13" s="12" customFormat="1" ht="15" customHeight="1" x14ac:dyDescent="0.25">
      <c r="A29" s="68">
        <v>23</v>
      </c>
      <c r="B29" s="108" t="s">
        <v>244</v>
      </c>
      <c r="C29" s="109"/>
      <c r="D29" s="109"/>
      <c r="E29" s="109"/>
      <c r="F29" s="110"/>
      <c r="G29" s="54">
        <v>1375000</v>
      </c>
      <c r="H29" s="54">
        <v>1375000</v>
      </c>
      <c r="I29" s="54">
        <v>1375000</v>
      </c>
      <c r="J29" s="106">
        <f t="shared" si="2"/>
        <v>1</v>
      </c>
      <c r="K29" s="69" t="s">
        <v>104</v>
      </c>
      <c r="L29" s="69"/>
      <c r="M29" s="69"/>
    </row>
    <row r="30" spans="1:13" s="12" customFormat="1" ht="15" customHeight="1" x14ac:dyDescent="0.25">
      <c r="A30" s="68">
        <v>24</v>
      </c>
      <c r="B30" s="108" t="s">
        <v>245</v>
      </c>
      <c r="C30" s="54">
        <v>1410240</v>
      </c>
      <c r="D30" s="54">
        <v>1410240</v>
      </c>
      <c r="E30" s="54">
        <v>1410240</v>
      </c>
      <c r="F30" s="106">
        <f>E30/C30</f>
        <v>1</v>
      </c>
      <c r="G30" s="54">
        <v>3488030</v>
      </c>
      <c r="H30" s="54">
        <v>3488030</v>
      </c>
      <c r="I30" s="54">
        <v>3488030</v>
      </c>
      <c r="J30" s="106">
        <f t="shared" si="2"/>
        <v>1</v>
      </c>
      <c r="K30" s="69" t="s">
        <v>104</v>
      </c>
      <c r="L30" s="69"/>
      <c r="M30" s="69"/>
    </row>
    <row r="31" spans="1:13" s="12" customFormat="1" ht="15" customHeight="1" x14ac:dyDescent="0.25">
      <c r="A31" s="68">
        <v>25</v>
      </c>
      <c r="B31" s="108" t="s">
        <v>243</v>
      </c>
      <c r="C31" s="109"/>
      <c r="D31" s="109"/>
      <c r="E31" s="109"/>
      <c r="F31" s="110"/>
      <c r="G31" s="54">
        <v>150000</v>
      </c>
      <c r="H31" s="54">
        <v>150000</v>
      </c>
      <c r="I31" s="54">
        <v>256000</v>
      </c>
      <c r="J31" s="106">
        <f t="shared" si="2"/>
        <v>1.7066666666666668</v>
      </c>
      <c r="K31" s="69" t="s">
        <v>104</v>
      </c>
      <c r="L31" s="69"/>
      <c r="M31" s="69"/>
    </row>
    <row r="32" spans="1:13" s="12" customFormat="1" ht="15" customHeight="1" x14ac:dyDescent="0.25">
      <c r="A32" s="68">
        <v>26</v>
      </c>
      <c r="B32" s="107" t="s">
        <v>249</v>
      </c>
      <c r="C32" s="109"/>
      <c r="D32" s="109"/>
      <c r="E32" s="109"/>
      <c r="F32" s="110"/>
      <c r="G32" s="54">
        <v>736533</v>
      </c>
      <c r="H32" s="54">
        <v>736533</v>
      </c>
      <c r="I32" s="54">
        <v>736533</v>
      </c>
      <c r="J32" s="106">
        <f t="shared" si="2"/>
        <v>1</v>
      </c>
      <c r="K32" s="69" t="s">
        <v>104</v>
      </c>
      <c r="L32" s="69"/>
      <c r="M32" s="69"/>
    </row>
    <row r="33" spans="1:15" s="12" customFormat="1" ht="12" x14ac:dyDescent="0.25">
      <c r="A33" s="68">
        <v>27</v>
      </c>
      <c r="B33" s="107" t="s">
        <v>250</v>
      </c>
      <c r="C33" s="54">
        <v>70340500</v>
      </c>
      <c r="D33" s="54">
        <v>70340500</v>
      </c>
      <c r="E33" s="54">
        <v>79090500</v>
      </c>
      <c r="F33" s="106">
        <f>E33/C33</f>
        <v>1.1243949076278958</v>
      </c>
      <c r="G33" s="54">
        <v>54408070</v>
      </c>
      <c r="H33" s="54">
        <v>58372070</v>
      </c>
      <c r="I33" s="54">
        <v>70636937</v>
      </c>
      <c r="J33" s="106">
        <f t="shared" si="2"/>
        <v>1.2982805124313359</v>
      </c>
      <c r="K33" s="69"/>
      <c r="L33" s="69" t="s">
        <v>104</v>
      </c>
      <c r="M33" s="69"/>
    </row>
    <row r="34" spans="1:15" s="12" customFormat="1" ht="12" x14ac:dyDescent="0.25">
      <c r="A34" s="68">
        <v>28</v>
      </c>
      <c r="B34" s="105" t="s">
        <v>227</v>
      </c>
      <c r="C34" s="54">
        <v>0</v>
      </c>
      <c r="D34" s="54">
        <v>0</v>
      </c>
      <c r="E34" s="54">
        <v>0</v>
      </c>
      <c r="F34" s="110"/>
      <c r="G34" s="54">
        <v>0</v>
      </c>
      <c r="H34" s="54">
        <v>0</v>
      </c>
      <c r="I34" s="54">
        <v>0</v>
      </c>
      <c r="J34" s="110"/>
      <c r="K34" s="69"/>
      <c r="L34" s="69" t="s">
        <v>104</v>
      </c>
      <c r="M34" s="69"/>
    </row>
    <row r="35" spans="1:15" s="12" customFormat="1" ht="15" customHeight="1" x14ac:dyDescent="0.25">
      <c r="A35" s="68">
        <v>29</v>
      </c>
      <c r="B35" s="107" t="s">
        <v>248</v>
      </c>
      <c r="C35" s="109"/>
      <c r="D35" s="109"/>
      <c r="E35" s="109"/>
      <c r="F35" s="110"/>
      <c r="G35" s="54">
        <v>1133135</v>
      </c>
      <c r="H35" s="54">
        <v>1133135</v>
      </c>
      <c r="I35" s="54">
        <v>1133135</v>
      </c>
      <c r="J35" s="106">
        <f t="shared" ref="J35:J36" si="3">I35/G35</f>
        <v>1</v>
      </c>
      <c r="K35" s="69" t="s">
        <v>104</v>
      </c>
      <c r="L35" s="69"/>
      <c r="M35" s="69"/>
    </row>
    <row r="36" spans="1:15" s="12" customFormat="1" ht="20.399999999999999" x14ac:dyDescent="0.25">
      <c r="A36" s="68">
        <v>30</v>
      </c>
      <c r="B36" s="107" t="s">
        <v>475</v>
      </c>
      <c r="C36" s="54">
        <v>0</v>
      </c>
      <c r="D36" s="54">
        <v>0</v>
      </c>
      <c r="E36" s="54">
        <v>0</v>
      </c>
      <c r="F36" s="110"/>
      <c r="G36" s="54">
        <v>1003000</v>
      </c>
      <c r="H36" s="54">
        <v>1003000</v>
      </c>
      <c r="I36" s="54">
        <v>1003000</v>
      </c>
      <c r="J36" s="110">
        <f t="shared" si="3"/>
        <v>1</v>
      </c>
      <c r="K36" s="175" t="s">
        <v>104</v>
      </c>
      <c r="L36" s="69"/>
      <c r="M36" s="69"/>
    </row>
    <row r="37" spans="1:15" s="12" customFormat="1" ht="20.399999999999999" x14ac:dyDescent="0.25">
      <c r="A37" s="68">
        <v>31</v>
      </c>
      <c r="B37" s="107" t="s">
        <v>323</v>
      </c>
      <c r="C37" s="54">
        <v>0</v>
      </c>
      <c r="D37" s="54">
        <v>0</v>
      </c>
      <c r="E37" s="54">
        <v>0</v>
      </c>
      <c r="F37" s="110"/>
      <c r="G37" s="54">
        <v>0</v>
      </c>
      <c r="H37" s="54">
        <v>0</v>
      </c>
      <c r="I37" s="54">
        <v>0</v>
      </c>
      <c r="J37" s="110"/>
      <c r="K37" s="69" t="s">
        <v>104</v>
      </c>
      <c r="L37" s="69"/>
      <c r="M37" s="69"/>
    </row>
    <row r="38" spans="1:15" s="12" customFormat="1" ht="20.399999999999999" x14ac:dyDescent="0.25">
      <c r="A38" s="68">
        <v>32</v>
      </c>
      <c r="B38" s="107" t="s">
        <v>312</v>
      </c>
      <c r="C38" s="54">
        <v>832120</v>
      </c>
      <c r="D38" s="54">
        <v>832120</v>
      </c>
      <c r="E38" s="54">
        <v>832120</v>
      </c>
      <c r="F38" s="106">
        <f t="shared" ref="F38:F39" si="4">E38/C38</f>
        <v>1</v>
      </c>
      <c r="G38" s="54">
        <v>23410782</v>
      </c>
      <c r="H38" s="54">
        <v>23410782</v>
      </c>
      <c r="I38" s="54">
        <v>24198392</v>
      </c>
      <c r="J38" s="106">
        <f t="shared" ref="J38:J41" si="5">I38/G38</f>
        <v>1.0336430453284302</v>
      </c>
      <c r="K38" s="69" t="s">
        <v>104</v>
      </c>
      <c r="L38" s="69"/>
      <c r="M38" s="69"/>
    </row>
    <row r="39" spans="1:15" s="12" customFormat="1" ht="15" customHeight="1" x14ac:dyDescent="0.25">
      <c r="A39" s="68">
        <v>33</v>
      </c>
      <c r="B39" s="108" t="s">
        <v>229</v>
      </c>
      <c r="C39" s="54">
        <v>762000</v>
      </c>
      <c r="D39" s="54">
        <v>762000</v>
      </c>
      <c r="E39" s="54">
        <v>0</v>
      </c>
      <c r="F39" s="106">
        <f t="shared" si="4"/>
        <v>0</v>
      </c>
      <c r="G39" s="54">
        <v>1270000</v>
      </c>
      <c r="H39" s="54">
        <v>1270000</v>
      </c>
      <c r="I39" s="54">
        <v>1270000</v>
      </c>
      <c r="J39" s="106">
        <f t="shared" si="5"/>
        <v>1</v>
      </c>
      <c r="K39" s="69"/>
      <c r="L39" s="69" t="s">
        <v>104</v>
      </c>
      <c r="M39" s="69"/>
    </row>
    <row r="40" spans="1:15" s="12" customFormat="1" ht="15" customHeight="1" x14ac:dyDescent="0.25">
      <c r="A40" s="68">
        <v>34</v>
      </c>
      <c r="B40" s="107" t="s">
        <v>247</v>
      </c>
      <c r="C40" s="54">
        <v>0</v>
      </c>
      <c r="D40" s="54">
        <v>0</v>
      </c>
      <c r="E40" s="54">
        <v>0</v>
      </c>
      <c r="F40" s="110"/>
      <c r="G40" s="54">
        <v>5800000</v>
      </c>
      <c r="H40" s="54">
        <v>5800000</v>
      </c>
      <c r="I40" s="54">
        <v>5800000</v>
      </c>
      <c r="J40" s="106">
        <f t="shared" si="5"/>
        <v>1</v>
      </c>
      <c r="K40" s="69"/>
      <c r="L40" s="69" t="s">
        <v>104</v>
      </c>
      <c r="M40" s="69"/>
    </row>
    <row r="41" spans="1:15" s="12" customFormat="1" ht="15" customHeight="1" x14ac:dyDescent="0.25">
      <c r="A41" s="68">
        <v>35</v>
      </c>
      <c r="B41" s="108" t="s">
        <v>316</v>
      </c>
      <c r="C41" s="54">
        <v>0</v>
      </c>
      <c r="D41" s="54">
        <v>0</v>
      </c>
      <c r="E41" s="54">
        <v>0</v>
      </c>
      <c r="F41" s="110"/>
      <c r="G41" s="54">
        <v>950000</v>
      </c>
      <c r="H41" s="54">
        <v>0</v>
      </c>
      <c r="I41" s="54">
        <v>0</v>
      </c>
      <c r="J41" s="106">
        <f t="shared" si="5"/>
        <v>0</v>
      </c>
      <c r="K41" s="69"/>
      <c r="L41" s="69" t="s">
        <v>104</v>
      </c>
      <c r="M41" s="69"/>
    </row>
    <row r="42" spans="1:15" s="12" customFormat="1" ht="15" customHeight="1" x14ac:dyDescent="0.25">
      <c r="A42" s="68">
        <v>36</v>
      </c>
      <c r="B42" s="108" t="s">
        <v>237</v>
      </c>
      <c r="C42" s="54">
        <v>0</v>
      </c>
      <c r="D42" s="54">
        <v>0</v>
      </c>
      <c r="E42" s="54">
        <v>0</v>
      </c>
      <c r="F42" s="110"/>
      <c r="G42" s="54">
        <v>0</v>
      </c>
      <c r="H42" s="54">
        <v>0</v>
      </c>
      <c r="I42" s="54">
        <v>0</v>
      </c>
      <c r="J42" s="110"/>
      <c r="K42" s="69"/>
      <c r="L42" s="69" t="s">
        <v>104</v>
      </c>
      <c r="M42" s="69"/>
    </row>
    <row r="43" spans="1:15" s="12" customFormat="1" ht="15" customHeight="1" x14ac:dyDescent="0.25">
      <c r="A43" s="68">
        <v>37</v>
      </c>
      <c r="B43" s="108" t="s">
        <v>240</v>
      </c>
      <c r="C43" s="109"/>
      <c r="D43" s="109"/>
      <c r="E43" s="109"/>
      <c r="F43" s="110"/>
      <c r="G43" s="54">
        <v>20309595</v>
      </c>
      <c r="H43" s="54">
        <v>20309595</v>
      </c>
      <c r="I43" s="54">
        <v>21861520</v>
      </c>
      <c r="J43" s="106">
        <f t="shared" ref="J43:J46" si="6">I43/G43</f>
        <v>1.0764133898287978</v>
      </c>
      <c r="K43" s="69" t="s">
        <v>104</v>
      </c>
      <c r="L43" s="69"/>
      <c r="M43" s="69"/>
    </row>
    <row r="44" spans="1:15" s="12" customFormat="1" ht="12" x14ac:dyDescent="0.25">
      <c r="A44" s="68">
        <v>38</v>
      </c>
      <c r="B44" s="105" t="s">
        <v>241</v>
      </c>
      <c r="C44" s="54">
        <v>1200000</v>
      </c>
      <c r="D44" s="54">
        <v>1200000</v>
      </c>
      <c r="E44" s="54">
        <v>1200000</v>
      </c>
      <c r="F44" s="106">
        <f t="shared" ref="F44:F45" si="7">E44/C44</f>
        <v>1</v>
      </c>
      <c r="G44" s="54">
        <v>3784805</v>
      </c>
      <c r="H44" s="54">
        <v>3784805</v>
      </c>
      <c r="I44" s="54">
        <v>3784880</v>
      </c>
      <c r="J44" s="106">
        <f t="shared" si="6"/>
        <v>1.0000198160803528</v>
      </c>
      <c r="K44" s="69" t="s">
        <v>104</v>
      </c>
      <c r="L44" s="69"/>
      <c r="M44" s="69"/>
    </row>
    <row r="45" spans="1:15" s="12" customFormat="1" ht="15" customHeight="1" x14ac:dyDescent="0.25">
      <c r="A45" s="68">
        <v>39</v>
      </c>
      <c r="B45" s="108" t="s">
        <v>228</v>
      </c>
      <c r="C45" s="52">
        <v>60000</v>
      </c>
      <c r="D45" s="52">
        <v>60000</v>
      </c>
      <c r="E45" s="52">
        <v>60000</v>
      </c>
      <c r="F45" s="106">
        <f t="shared" si="7"/>
        <v>1</v>
      </c>
      <c r="G45" s="54">
        <v>1482600</v>
      </c>
      <c r="H45" s="54">
        <v>1482600</v>
      </c>
      <c r="I45" s="54">
        <v>1482600</v>
      </c>
      <c r="J45" s="106">
        <f t="shared" si="6"/>
        <v>1</v>
      </c>
      <c r="K45" s="69" t="s">
        <v>104</v>
      </c>
      <c r="L45" s="69"/>
      <c r="M45" s="69"/>
      <c r="N45" s="56"/>
      <c r="O45" s="56"/>
    </row>
    <row r="46" spans="1:15" s="12" customFormat="1" ht="20.399999999999999" x14ac:dyDescent="0.25">
      <c r="A46" s="68">
        <v>40</v>
      </c>
      <c r="B46" s="105" t="s">
        <v>246</v>
      </c>
      <c r="C46" s="112"/>
      <c r="D46" s="112"/>
      <c r="E46" s="112"/>
      <c r="F46" s="110"/>
      <c r="G46" s="54">
        <v>3785000</v>
      </c>
      <c r="H46" s="54">
        <v>3785000</v>
      </c>
      <c r="I46" s="54">
        <v>3785000</v>
      </c>
      <c r="J46" s="106">
        <f t="shared" si="6"/>
        <v>1</v>
      </c>
      <c r="K46" s="69" t="s">
        <v>104</v>
      </c>
      <c r="L46" s="69"/>
      <c r="M46" s="69"/>
      <c r="O46" s="56"/>
    </row>
    <row r="47" spans="1:15" s="12" customFormat="1" ht="20.399999999999999" x14ac:dyDescent="0.25">
      <c r="A47" s="68">
        <v>41</v>
      </c>
      <c r="B47" s="108" t="s">
        <v>292</v>
      </c>
      <c r="C47" s="52">
        <v>96000000</v>
      </c>
      <c r="D47" s="52">
        <v>96000000</v>
      </c>
      <c r="E47" s="52">
        <v>113000000</v>
      </c>
      <c r="F47" s="106">
        <f t="shared" ref="F47:F50" si="8">E47/C47</f>
        <v>1.1770833333333333</v>
      </c>
      <c r="G47" s="109"/>
      <c r="H47" s="109"/>
      <c r="I47" s="109"/>
      <c r="J47" s="110"/>
      <c r="K47" s="69" t="s">
        <v>104</v>
      </c>
      <c r="L47" s="69"/>
      <c r="M47" s="69"/>
    </row>
    <row r="48" spans="1:15" s="12" customFormat="1" ht="15" customHeight="1" x14ac:dyDescent="0.25">
      <c r="A48" s="68">
        <v>42</v>
      </c>
      <c r="B48" s="74" t="s">
        <v>45</v>
      </c>
      <c r="C48" s="100">
        <f>SUM(C8:C47)</f>
        <v>422469802</v>
      </c>
      <c r="D48" s="100">
        <f>SUM(D8:D47)</f>
        <v>541414907</v>
      </c>
      <c r="E48" s="100">
        <f>SUM(E8:E47)</f>
        <v>668498802</v>
      </c>
      <c r="F48" s="113">
        <f t="shared" si="8"/>
        <v>1.5823587835989281</v>
      </c>
      <c r="G48" s="100">
        <f>SUM(G8:G47)</f>
        <v>551556265</v>
      </c>
      <c r="H48" s="100">
        <f>SUM(H8:H47)</f>
        <v>571530965</v>
      </c>
      <c r="I48" s="100">
        <f>SUM(I8:I47)</f>
        <v>640976906</v>
      </c>
      <c r="J48" s="106">
        <f t="shared" ref="J48:J50" si="9">I48/G48</f>
        <v>1.1621242413047379</v>
      </c>
      <c r="K48" s="69"/>
      <c r="L48" s="69"/>
      <c r="M48" s="69"/>
    </row>
    <row r="49" spans="1:13" s="12" customFormat="1" ht="15" customHeight="1" x14ac:dyDescent="0.25">
      <c r="A49" s="68">
        <v>43</v>
      </c>
      <c r="B49" s="66" t="s">
        <v>46</v>
      </c>
      <c r="C49" s="54">
        <f>'3. melléklet'!E46+'4. melléklet'!E15</f>
        <v>250626135</v>
      </c>
      <c r="D49" s="54">
        <f>'3. melléklet'!F46+'4. melléklet'!E15</f>
        <v>250626135</v>
      </c>
      <c r="E49" s="54">
        <f>'3. melléklet'!G48+'4. melléklet'!F15</f>
        <v>250626135</v>
      </c>
      <c r="F49" s="106">
        <f t="shared" si="8"/>
        <v>1</v>
      </c>
      <c r="G49" s="54">
        <f>'3. melléklet'!E79</f>
        <v>121539672</v>
      </c>
      <c r="H49" s="54">
        <f>'3. melléklet'!F79</f>
        <v>220510077</v>
      </c>
      <c r="I49" s="54">
        <f>'3. melléklet'!G79</f>
        <v>278148031</v>
      </c>
      <c r="J49" s="106">
        <f t="shared" si="9"/>
        <v>2.2885369560648479</v>
      </c>
      <c r="K49" s="69"/>
      <c r="L49" s="69"/>
      <c r="M49" s="69"/>
    </row>
    <row r="50" spans="1:13" s="12" customFormat="1" ht="15" customHeight="1" x14ac:dyDescent="0.25">
      <c r="A50" s="68">
        <v>44</v>
      </c>
      <c r="B50" s="117" t="s">
        <v>47</v>
      </c>
      <c r="C50" s="114">
        <f>SUM(C48:C49)</f>
        <v>673095937</v>
      </c>
      <c r="D50" s="114">
        <f>SUM(D48:D49)</f>
        <v>792041042</v>
      </c>
      <c r="E50" s="114">
        <f>SUM(E48:E49)</f>
        <v>919124937</v>
      </c>
      <c r="F50" s="115">
        <f t="shared" si="8"/>
        <v>1.3655184743746269</v>
      </c>
      <c r="G50" s="114">
        <f>SUM(G48:G49)</f>
        <v>673095937</v>
      </c>
      <c r="H50" s="114">
        <f>SUM(H48:H49)</f>
        <v>792041042</v>
      </c>
      <c r="I50" s="114">
        <f>SUM(I48:I49)</f>
        <v>919124937</v>
      </c>
      <c r="J50" s="166">
        <f t="shared" si="9"/>
        <v>1.3655184743746269</v>
      </c>
      <c r="K50" s="69"/>
      <c r="L50" s="69"/>
      <c r="M50" s="69"/>
    </row>
    <row r="51" spans="1:13" s="9" customFormat="1" x14ac:dyDescent="0.25"/>
    <row r="52" spans="1:13" s="9" customFormat="1" x14ac:dyDescent="0.25"/>
    <row r="53" spans="1:13" s="9" customFormat="1" x14ac:dyDescent="0.25"/>
    <row r="54" spans="1:13" s="9" customFormat="1" x14ac:dyDescent="0.25"/>
    <row r="55" spans="1:13" s="9" customFormat="1" x14ac:dyDescent="0.25"/>
    <row r="56" spans="1:13" s="9" customFormat="1" x14ac:dyDescent="0.25"/>
    <row r="57" spans="1:13" s="9" customFormat="1" x14ac:dyDescent="0.25"/>
    <row r="58" spans="1:13" s="9" customFormat="1" x14ac:dyDescent="0.25"/>
    <row r="59" spans="1:13" s="9" customFormat="1" x14ac:dyDescent="0.25"/>
    <row r="60" spans="1:13" s="9" customFormat="1" x14ac:dyDescent="0.25"/>
    <row r="61" spans="1:13" s="9" customFormat="1" x14ac:dyDescent="0.25"/>
    <row r="62" spans="1:13" s="9" customFormat="1" x14ac:dyDescent="0.25"/>
    <row r="63" spans="1:13" s="9" customFormat="1" x14ac:dyDescent="0.25"/>
    <row r="64" spans="1:13" s="9" customFormat="1" x14ac:dyDescent="0.25"/>
    <row r="65" s="9" customFormat="1" x14ac:dyDescent="0.25"/>
    <row r="66" s="9" customFormat="1" x14ac:dyDescent="0.25"/>
    <row r="67" s="9" customFormat="1" x14ac:dyDescent="0.25"/>
    <row r="68" s="9" customFormat="1" x14ac:dyDescent="0.25"/>
    <row r="69" s="9" customFormat="1" x14ac:dyDescent="0.25"/>
    <row r="70" s="9" customFormat="1" x14ac:dyDescent="0.25"/>
    <row r="71" s="9" customFormat="1" x14ac:dyDescent="0.25"/>
    <row r="72" s="9" customFormat="1" x14ac:dyDescent="0.25"/>
    <row r="73" s="9" customFormat="1" x14ac:dyDescent="0.25"/>
    <row r="74" s="9" customFormat="1" x14ac:dyDescent="0.25"/>
    <row r="75" s="9" customFormat="1" x14ac:dyDescent="0.25"/>
    <row r="76" s="9" customFormat="1" x14ac:dyDescent="0.25"/>
    <row r="77" s="9" customFormat="1" x14ac:dyDescent="0.25"/>
    <row r="78" s="9" customFormat="1" x14ac:dyDescent="0.25"/>
    <row r="79" s="9" customFormat="1" x14ac:dyDescent="0.25"/>
    <row r="80" s="9" customFormat="1" x14ac:dyDescent="0.25"/>
    <row r="81" s="9" customFormat="1" x14ac:dyDescent="0.25"/>
    <row r="82" s="9" customFormat="1" x14ac:dyDescent="0.25"/>
    <row r="83" s="9" customFormat="1" x14ac:dyDescent="0.25"/>
    <row r="84" s="9" customFormat="1" x14ac:dyDescent="0.25"/>
    <row r="85" s="9" customFormat="1" x14ac:dyDescent="0.25"/>
    <row r="86" s="9" customFormat="1" x14ac:dyDescent="0.25"/>
    <row r="87" s="9" customFormat="1" x14ac:dyDescent="0.25"/>
    <row r="88" s="9" customFormat="1" x14ac:dyDescent="0.25"/>
    <row r="89" s="9" customFormat="1" x14ac:dyDescent="0.25"/>
    <row r="90" s="9" customFormat="1" x14ac:dyDescent="0.25"/>
    <row r="91" s="9" customFormat="1" x14ac:dyDescent="0.25"/>
    <row r="92" s="9" customFormat="1" x14ac:dyDescent="0.25"/>
    <row r="93" s="9" customFormat="1" x14ac:dyDescent="0.25"/>
    <row r="94" s="9" customFormat="1" x14ac:dyDescent="0.25"/>
    <row r="95" s="9" customFormat="1" x14ac:dyDescent="0.25"/>
    <row r="96" s="9" customFormat="1" x14ac:dyDescent="0.25"/>
    <row r="97" s="9" customFormat="1" x14ac:dyDescent="0.25"/>
    <row r="98" s="9" customFormat="1" x14ac:dyDescent="0.25"/>
    <row r="99" s="9" customFormat="1" x14ac:dyDescent="0.25"/>
    <row r="100" s="9" customFormat="1" x14ac:dyDescent="0.25"/>
  </sheetData>
  <sheetProtection selectLockedCells="1" selectUnlockedCells="1"/>
  <mergeCells count="1">
    <mergeCell ref="A4:M4"/>
  </mergeCells>
  <phoneticPr fontId="15" type="noConversion"/>
  <pageMargins left="0.74791666666666667" right="0.74791666666666667" top="0.98402777777777772" bottom="0.98402777777777772" header="0.51180555555555551" footer="0.51180555555555551"/>
  <pageSetup paperSize="9" scale="97" firstPageNumber="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zoomScaleNormal="100" workbookViewId="0"/>
  </sheetViews>
  <sheetFormatPr defaultRowHeight="13.2" x14ac:dyDescent="0.25"/>
  <cols>
    <col min="1" max="1" width="3.6640625" style="1" customWidth="1"/>
    <col min="2" max="2" width="24.33203125" style="1" customWidth="1"/>
    <col min="3" max="8" width="9.88671875" style="1" customWidth="1"/>
    <col min="9" max="10" width="9.6640625" style="1" customWidth="1"/>
  </cols>
  <sheetData>
    <row r="1" spans="1:10" ht="15" customHeight="1" x14ac:dyDescent="0.25">
      <c r="H1" s="2" t="s">
        <v>458</v>
      </c>
    </row>
    <row r="2" spans="1:10" ht="15" customHeight="1" x14ac:dyDescent="0.25">
      <c r="H2" s="2" t="str">
        <f>'1. melléklet'!G2</f>
        <v>az  …./2022. (XI.) önkormányzati rendelethez</v>
      </c>
    </row>
    <row r="3" spans="1:10" ht="15" customHeight="1" x14ac:dyDescent="0.25">
      <c r="A3" s="2"/>
    </row>
    <row r="4" spans="1:10" ht="15" customHeight="1" x14ac:dyDescent="0.25">
      <c r="A4" s="189" t="s">
        <v>468</v>
      </c>
      <c r="B4" s="189"/>
      <c r="C4" s="189"/>
      <c r="D4" s="189"/>
      <c r="E4" s="189"/>
      <c r="F4" s="189"/>
      <c r="G4" s="189"/>
      <c r="H4" s="189"/>
      <c r="I4" s="181"/>
    </row>
    <row r="5" spans="1:10" ht="15" customHeight="1" x14ac:dyDescent="0.25"/>
    <row r="6" spans="1:10" ht="15" customHeight="1" x14ac:dyDescent="0.25">
      <c r="A6" s="118"/>
      <c r="B6" s="118" t="s">
        <v>409</v>
      </c>
      <c r="C6" s="119" t="s">
        <v>354</v>
      </c>
      <c r="D6" s="68" t="s">
        <v>408</v>
      </c>
      <c r="E6" s="68" t="s">
        <v>36</v>
      </c>
      <c r="F6" s="68" t="s">
        <v>37</v>
      </c>
      <c r="G6" s="68" t="s">
        <v>38</v>
      </c>
      <c r="H6" s="68" t="s">
        <v>39</v>
      </c>
    </row>
    <row r="7" spans="1:10" s="9" customFormat="1" ht="36" x14ac:dyDescent="0.25">
      <c r="A7" s="124">
        <v>1</v>
      </c>
      <c r="B7" s="68" t="s">
        <v>1</v>
      </c>
      <c r="C7" s="68" t="s">
        <v>469</v>
      </c>
      <c r="D7" s="68" t="s">
        <v>554</v>
      </c>
      <c r="E7" s="68" t="s">
        <v>564</v>
      </c>
      <c r="F7" s="68" t="s">
        <v>470</v>
      </c>
      <c r="G7" s="68" t="s">
        <v>330</v>
      </c>
      <c r="H7" s="68" t="s">
        <v>471</v>
      </c>
      <c r="I7" s="12"/>
      <c r="J7" s="12"/>
    </row>
    <row r="8" spans="1:10" s="9" customFormat="1" ht="15" customHeight="1" x14ac:dyDescent="0.25">
      <c r="A8" s="69">
        <v>2</v>
      </c>
      <c r="B8" s="202" t="s">
        <v>2</v>
      </c>
      <c r="C8" s="203"/>
      <c r="D8" s="203"/>
      <c r="E8" s="203"/>
      <c r="F8" s="203"/>
      <c r="G8" s="203"/>
      <c r="H8" s="204"/>
      <c r="I8" s="12"/>
      <c r="J8" s="12"/>
    </row>
    <row r="9" spans="1:10" s="9" customFormat="1" ht="24" x14ac:dyDescent="0.25">
      <c r="A9" s="124">
        <v>3</v>
      </c>
      <c r="B9" s="55" t="s">
        <v>219</v>
      </c>
      <c r="C9" s="54">
        <f>'3. melléklet'!E10</f>
        <v>54945543</v>
      </c>
      <c r="D9" s="54">
        <f>'3. melléklet'!F10</f>
        <v>64822343</v>
      </c>
      <c r="E9" s="54">
        <f>'3. melléklet'!G10</f>
        <v>66976946</v>
      </c>
      <c r="F9" s="54">
        <v>60000000</v>
      </c>
      <c r="G9" s="54">
        <v>60000000</v>
      </c>
      <c r="H9" s="54">
        <v>60000000</v>
      </c>
      <c r="I9" s="12"/>
      <c r="J9" s="12"/>
    </row>
    <row r="10" spans="1:10" s="9" customFormat="1" ht="24" x14ac:dyDescent="0.25">
      <c r="A10" s="69">
        <v>4</v>
      </c>
      <c r="B10" s="55" t="s">
        <v>307</v>
      </c>
      <c r="C10" s="54">
        <f>'3. melléklet'!E17</f>
        <v>24156390</v>
      </c>
      <c r="D10" s="54">
        <f>'3. melléklet'!F17</f>
        <v>22782410</v>
      </c>
      <c r="E10" s="54">
        <f>'3. melléklet'!G17</f>
        <v>20520870</v>
      </c>
      <c r="F10" s="54">
        <v>2500000</v>
      </c>
      <c r="G10" s="54">
        <v>2500000</v>
      </c>
      <c r="H10" s="54">
        <v>2500000</v>
      </c>
      <c r="I10" s="12"/>
      <c r="J10" s="12"/>
    </row>
    <row r="11" spans="1:10" s="9" customFormat="1" ht="15" customHeight="1" x14ac:dyDescent="0.25">
      <c r="A11" s="124">
        <v>5</v>
      </c>
      <c r="B11" s="55" t="s">
        <v>6</v>
      </c>
      <c r="C11" s="54">
        <f>'3. melléklet'!E18</f>
        <v>96000000</v>
      </c>
      <c r="D11" s="54">
        <f>'3. melléklet'!F18</f>
        <v>96000000</v>
      </c>
      <c r="E11" s="54">
        <f>'3. melléklet'!G18</f>
        <v>113000000</v>
      </c>
      <c r="F11" s="54">
        <v>96000000</v>
      </c>
      <c r="G11" s="54">
        <v>97000000</v>
      </c>
      <c r="H11" s="54">
        <v>98000000</v>
      </c>
      <c r="I11" s="12"/>
      <c r="J11" s="12"/>
    </row>
    <row r="12" spans="1:10" s="9" customFormat="1" ht="15" customHeight="1" x14ac:dyDescent="0.25">
      <c r="A12" s="69">
        <v>6</v>
      </c>
      <c r="B12" s="55" t="s">
        <v>3</v>
      </c>
      <c r="C12" s="54">
        <f>'3. melléklet'!E24+'4. melléklet'!E9</f>
        <v>96236544</v>
      </c>
      <c r="D12" s="54">
        <f>'3. melléklet'!F24+'4. melléklet'!E9</f>
        <v>96236544</v>
      </c>
      <c r="E12" s="54">
        <f>'3. melléklet'!G24+'4. melléklet'!F13</f>
        <v>116625839</v>
      </c>
      <c r="F12" s="54">
        <v>85000000</v>
      </c>
      <c r="G12" s="54">
        <v>87500000</v>
      </c>
      <c r="H12" s="54">
        <v>93000000</v>
      </c>
      <c r="I12" s="12"/>
      <c r="J12" s="56"/>
    </row>
    <row r="13" spans="1:10" s="9" customFormat="1" x14ac:dyDescent="0.25">
      <c r="A13" s="124">
        <v>7</v>
      </c>
      <c r="B13" s="55" t="s">
        <v>211</v>
      </c>
      <c r="C13" s="54">
        <f>'3. melléklet'!E33</f>
        <v>1166025</v>
      </c>
      <c r="D13" s="54">
        <f>'3. melléklet'!F33</f>
        <v>2859505</v>
      </c>
      <c r="E13" s="54">
        <f>'3. melléklet'!G33</f>
        <v>2859505</v>
      </c>
      <c r="F13" s="54">
        <v>0</v>
      </c>
      <c r="G13" s="54">
        <v>0</v>
      </c>
      <c r="H13" s="54">
        <v>0</v>
      </c>
      <c r="I13" s="12"/>
      <c r="J13" s="12"/>
    </row>
    <row r="14" spans="1:10" s="9" customFormat="1" ht="24" x14ac:dyDescent="0.25">
      <c r="A14" s="69">
        <v>8</v>
      </c>
      <c r="B14" s="55" t="s">
        <v>308</v>
      </c>
      <c r="C14" s="54">
        <f>'3. melléklet'!E36</f>
        <v>149833600</v>
      </c>
      <c r="D14" s="54">
        <f>'3. melléklet'!F36</f>
        <v>170500805</v>
      </c>
      <c r="E14" s="54">
        <f>'3. melléklet'!G36</f>
        <v>173002385</v>
      </c>
      <c r="F14" s="54">
        <v>0</v>
      </c>
      <c r="G14" s="54">
        <v>0</v>
      </c>
      <c r="H14" s="54">
        <v>0</v>
      </c>
      <c r="I14" s="12"/>
      <c r="J14" s="12"/>
    </row>
    <row r="15" spans="1:10" s="9" customFormat="1" ht="15" customHeight="1" x14ac:dyDescent="0.25">
      <c r="A15" s="124">
        <v>9</v>
      </c>
      <c r="B15" s="55" t="s">
        <v>260</v>
      </c>
      <c r="C15" s="54">
        <f>'3. melléklet'!E39</f>
        <v>0</v>
      </c>
      <c r="D15" s="54">
        <f>'3. melléklet'!F39</f>
        <v>82373200</v>
      </c>
      <c r="E15" s="54">
        <f>'3. melléklet'!G39</f>
        <v>169673157</v>
      </c>
      <c r="F15" s="54">
        <v>3500000</v>
      </c>
      <c r="G15" s="54">
        <v>3500000</v>
      </c>
      <c r="H15" s="54">
        <v>3500000</v>
      </c>
      <c r="I15" s="12"/>
      <c r="J15" s="12"/>
    </row>
    <row r="16" spans="1:10" s="9" customFormat="1" ht="24" customHeight="1" x14ac:dyDescent="0.25">
      <c r="A16" s="69">
        <v>10</v>
      </c>
      <c r="B16" s="55" t="s">
        <v>215</v>
      </c>
      <c r="C16" s="54">
        <f>'3. melléklet'!E42</f>
        <v>131700</v>
      </c>
      <c r="D16" s="54">
        <f>'3. melléklet'!F42</f>
        <v>5840100</v>
      </c>
      <c r="E16" s="54">
        <f>'3. melléklet'!G42</f>
        <v>5840100</v>
      </c>
      <c r="F16" s="54">
        <v>0</v>
      </c>
      <c r="G16" s="54">
        <v>0</v>
      </c>
      <c r="H16" s="54">
        <v>0</v>
      </c>
      <c r="I16" s="12"/>
      <c r="J16" s="12"/>
    </row>
    <row r="17" spans="1:10" s="9" customFormat="1" ht="24" x14ac:dyDescent="0.25">
      <c r="A17" s="124">
        <v>11</v>
      </c>
      <c r="B17" s="55" t="s">
        <v>271</v>
      </c>
      <c r="C17" s="54">
        <f>'3. melléklet'!E47</f>
        <v>0</v>
      </c>
      <c r="D17" s="54">
        <f>'3. melléklet'!F47</f>
        <v>0</v>
      </c>
      <c r="E17" s="54">
        <f>'3. melléklet'!G47</f>
        <v>0</v>
      </c>
      <c r="F17" s="54">
        <v>0</v>
      </c>
      <c r="G17" s="54">
        <v>0</v>
      </c>
      <c r="H17" s="54">
        <v>0</v>
      </c>
      <c r="I17" s="12"/>
      <c r="J17" s="12"/>
    </row>
    <row r="18" spans="1:10" s="9" customFormat="1" ht="24" x14ac:dyDescent="0.25">
      <c r="A18" s="69">
        <v>12</v>
      </c>
      <c r="B18" s="55" t="s">
        <v>58</v>
      </c>
      <c r="C18" s="54">
        <f>'3. melléklet'!E46+'4. melléklet'!E15</f>
        <v>250626135</v>
      </c>
      <c r="D18" s="54">
        <f>'3. melléklet'!F46+'4. melléklet'!E15</f>
        <v>250626135</v>
      </c>
      <c r="E18" s="54">
        <f>'3. melléklet'!G46+'4. melléklet'!F15</f>
        <v>250626135</v>
      </c>
      <c r="F18" s="54">
        <v>90000000</v>
      </c>
      <c r="G18" s="54">
        <v>90000000</v>
      </c>
      <c r="H18" s="54">
        <v>90000000</v>
      </c>
      <c r="I18" s="12"/>
      <c r="J18" s="12"/>
    </row>
    <row r="19" spans="1:10" s="9" customFormat="1" ht="15" customHeight="1" x14ac:dyDescent="0.25">
      <c r="A19" s="124">
        <v>13</v>
      </c>
      <c r="B19" s="103" t="s">
        <v>472</v>
      </c>
      <c r="C19" s="114">
        <f t="shared" ref="C19:H19" si="0">SUM(C9:C18)</f>
        <v>673095937</v>
      </c>
      <c r="D19" s="114">
        <f t="shared" si="0"/>
        <v>792041042</v>
      </c>
      <c r="E19" s="114">
        <f t="shared" ref="E19" si="1">SUM(E9:E18)</f>
        <v>919124937</v>
      </c>
      <c r="F19" s="114">
        <f t="shared" si="0"/>
        <v>337000000</v>
      </c>
      <c r="G19" s="114">
        <f t="shared" si="0"/>
        <v>340500000</v>
      </c>
      <c r="H19" s="114">
        <f t="shared" si="0"/>
        <v>347000000</v>
      </c>
      <c r="I19" s="12"/>
      <c r="J19" s="12"/>
    </row>
    <row r="20" spans="1:10" s="9" customFormat="1" ht="15" customHeight="1" x14ac:dyDescent="0.25">
      <c r="A20" s="69">
        <v>14</v>
      </c>
      <c r="B20" s="202" t="s">
        <v>10</v>
      </c>
      <c r="C20" s="203"/>
      <c r="D20" s="203"/>
      <c r="E20" s="203"/>
      <c r="F20" s="203"/>
      <c r="G20" s="203"/>
      <c r="H20" s="204"/>
      <c r="I20" s="12"/>
      <c r="J20" s="12"/>
    </row>
    <row r="21" spans="1:10" s="9" customFormat="1" ht="15" customHeight="1" x14ac:dyDescent="0.25">
      <c r="A21" s="124">
        <v>15</v>
      </c>
      <c r="B21" s="66" t="s">
        <v>49</v>
      </c>
      <c r="C21" s="54">
        <f>'2. melléklet'!G8</f>
        <v>77060266</v>
      </c>
      <c r="D21" s="54">
        <f>'2. melléklet'!H8</f>
        <v>77360266</v>
      </c>
      <c r="E21" s="54">
        <f>'2. melléklet'!I8</f>
        <v>85626407</v>
      </c>
      <c r="F21" s="54">
        <v>80500000</v>
      </c>
      <c r="G21" s="54">
        <v>82500000</v>
      </c>
      <c r="H21" s="54">
        <v>85000000</v>
      </c>
      <c r="I21" s="12"/>
      <c r="J21" s="12"/>
    </row>
    <row r="22" spans="1:10" s="9" customFormat="1" ht="24" x14ac:dyDescent="0.25">
      <c r="A22" s="69">
        <v>16</v>
      </c>
      <c r="B22" s="66" t="s">
        <v>473</v>
      </c>
      <c r="C22" s="54">
        <f>'2. melléklet'!G9</f>
        <v>10321712</v>
      </c>
      <c r="D22" s="54">
        <f>'2. melléklet'!H9</f>
        <v>10341212</v>
      </c>
      <c r="E22" s="54">
        <f>'2. melléklet'!I9</f>
        <v>10840538</v>
      </c>
      <c r="F22" s="54">
        <v>10800000</v>
      </c>
      <c r="G22" s="54">
        <v>10750000</v>
      </c>
      <c r="H22" s="54">
        <v>11000000</v>
      </c>
      <c r="I22" s="12"/>
      <c r="J22" s="12"/>
    </row>
    <row r="23" spans="1:10" s="9" customFormat="1" ht="15" customHeight="1" x14ac:dyDescent="0.25">
      <c r="A23" s="124">
        <v>17</v>
      </c>
      <c r="B23" s="66" t="s">
        <v>55</v>
      </c>
      <c r="C23" s="54">
        <f>'2. melléklet'!G10</f>
        <v>143094615</v>
      </c>
      <c r="D23" s="54">
        <f>'2. melléklet'!H10</f>
        <v>147164615</v>
      </c>
      <c r="E23" s="54">
        <f>'2. melléklet'!I10</f>
        <v>168069690</v>
      </c>
      <c r="F23" s="54">
        <v>114200000</v>
      </c>
      <c r="G23" s="54">
        <v>114750000</v>
      </c>
      <c r="H23" s="54">
        <v>116500000</v>
      </c>
      <c r="I23" s="12"/>
      <c r="J23" s="12"/>
    </row>
    <row r="24" spans="1:10" ht="15" customHeight="1" x14ac:dyDescent="0.25">
      <c r="A24" s="69">
        <v>18</v>
      </c>
      <c r="B24" s="66" t="s">
        <v>145</v>
      </c>
      <c r="C24" s="54">
        <f>'2. melléklet'!G11</f>
        <v>3000000</v>
      </c>
      <c r="D24" s="54">
        <f>'2. melléklet'!H11</f>
        <v>3000000</v>
      </c>
      <c r="E24" s="54">
        <f>'2. melléklet'!I11</f>
        <v>3000000</v>
      </c>
      <c r="F24" s="54">
        <v>3000000</v>
      </c>
      <c r="G24" s="54">
        <v>3000000</v>
      </c>
      <c r="H24" s="54">
        <v>3000000</v>
      </c>
    </row>
    <row r="25" spans="1:10" s="9" customFormat="1" ht="15" customHeight="1" x14ac:dyDescent="0.25">
      <c r="A25" s="124">
        <v>19</v>
      </c>
      <c r="B25" s="66" t="s">
        <v>147</v>
      </c>
      <c r="C25" s="54">
        <f>'2. melléklet'!G12+'2. melléklet'!G13+'2. melléklet'!G14</f>
        <v>34992555</v>
      </c>
      <c r="D25" s="54">
        <f>'2. melléklet'!H12+'2. melléklet'!H13+'2. melléklet'!H14</f>
        <v>44869355</v>
      </c>
      <c r="E25" s="54">
        <f>'2. melléklet'!I12+'2. melléklet'!I13+'2. melléklet'!I14</f>
        <v>46334355</v>
      </c>
      <c r="F25" s="54">
        <v>35000000</v>
      </c>
      <c r="G25" s="54">
        <v>36000000</v>
      </c>
      <c r="H25" s="54">
        <v>38000000</v>
      </c>
      <c r="I25" s="12"/>
      <c r="J25" s="56"/>
    </row>
    <row r="26" spans="1:10" s="9" customFormat="1" ht="15" customHeight="1" x14ac:dyDescent="0.25">
      <c r="A26" s="69">
        <v>20</v>
      </c>
      <c r="B26" s="66" t="s">
        <v>100</v>
      </c>
      <c r="C26" s="54">
        <f>'2. melléklet'!G19</f>
        <v>208549108</v>
      </c>
      <c r="D26" s="54">
        <f>'2. melléklet'!H19</f>
        <v>214257508</v>
      </c>
      <c r="E26" s="54">
        <f>'2. melléklet'!I19</f>
        <v>228922307</v>
      </c>
      <c r="F26" s="54">
        <v>25000000</v>
      </c>
      <c r="G26" s="54">
        <v>25000000</v>
      </c>
      <c r="H26" s="54">
        <v>25000000</v>
      </c>
      <c r="I26" s="12"/>
      <c r="J26" s="12"/>
    </row>
    <row r="27" spans="1:10" s="9" customFormat="1" ht="15" customHeight="1" x14ac:dyDescent="0.25">
      <c r="A27" s="124">
        <v>21</v>
      </c>
      <c r="B27" s="66" t="s">
        <v>167</v>
      </c>
      <c r="C27" s="54">
        <f>'2. melléklet'!G20</f>
        <v>72635300</v>
      </c>
      <c r="D27" s="54">
        <f>'2. melléklet'!H20</f>
        <v>72635300</v>
      </c>
      <c r="E27" s="54">
        <f>'2. melléklet'!I20</f>
        <v>96280900</v>
      </c>
      <c r="F27" s="54">
        <v>40000000</v>
      </c>
      <c r="G27" s="54">
        <v>40000000</v>
      </c>
      <c r="H27" s="54">
        <v>40000000</v>
      </c>
      <c r="I27" s="12"/>
      <c r="J27" s="12"/>
    </row>
    <row r="28" spans="1:10" s="9" customFormat="1" ht="15" customHeight="1" x14ac:dyDescent="0.25">
      <c r="A28" s="69">
        <v>22</v>
      </c>
      <c r="B28" s="142" t="s">
        <v>61</v>
      </c>
      <c r="C28" s="54">
        <f>'2. melléklet'!G21</f>
        <v>0</v>
      </c>
      <c r="D28" s="54">
        <f>'2. melléklet'!H21</f>
        <v>0</v>
      </c>
      <c r="E28" s="54">
        <f>'2. melléklet'!I21</f>
        <v>0</v>
      </c>
      <c r="F28" s="54">
        <v>0</v>
      </c>
      <c r="G28" s="54">
        <v>0</v>
      </c>
      <c r="H28" s="54"/>
      <c r="I28" s="12"/>
      <c r="J28" s="12"/>
    </row>
    <row r="29" spans="1:10" s="9" customFormat="1" ht="15" customHeight="1" x14ac:dyDescent="0.25">
      <c r="A29" s="124">
        <v>23</v>
      </c>
      <c r="B29" s="55" t="s">
        <v>15</v>
      </c>
      <c r="C29" s="54">
        <f>'2. melléklet'!G26</f>
        <v>1902709</v>
      </c>
      <c r="D29" s="54">
        <f>'2. melléklet'!H26</f>
        <v>1902709</v>
      </c>
      <c r="E29" s="54">
        <f>'2. melléklet'!I26</f>
        <v>1902709</v>
      </c>
      <c r="F29" s="54">
        <v>0</v>
      </c>
      <c r="G29" s="54">
        <v>0</v>
      </c>
      <c r="H29" s="54">
        <v>0</v>
      </c>
      <c r="I29" s="12"/>
      <c r="J29" s="12"/>
    </row>
    <row r="30" spans="1:10" ht="15" customHeight="1" x14ac:dyDescent="0.25">
      <c r="A30" s="69">
        <v>24</v>
      </c>
      <c r="B30" s="55" t="s">
        <v>13</v>
      </c>
      <c r="C30" s="54">
        <f>'2. melléklet'!G15</f>
        <v>121539672</v>
      </c>
      <c r="D30" s="54">
        <f>'2. melléklet'!H15</f>
        <v>220510077</v>
      </c>
      <c r="E30" s="54">
        <f>'2. melléklet'!I15</f>
        <v>278148031</v>
      </c>
      <c r="F30" s="54">
        <v>28500000</v>
      </c>
      <c r="G30" s="54">
        <v>28500000</v>
      </c>
      <c r="H30" s="54">
        <v>28500000</v>
      </c>
    </row>
    <row r="31" spans="1:10" ht="15" customHeight="1" x14ac:dyDescent="0.25">
      <c r="A31" s="124">
        <v>25</v>
      </c>
      <c r="B31" s="103" t="s">
        <v>474</v>
      </c>
      <c r="C31" s="114">
        <f>SUM(C21:C30)</f>
        <v>673095937</v>
      </c>
      <c r="D31" s="114">
        <f t="shared" ref="D31:E31" si="2">SUM(D21:D30)</f>
        <v>792041042</v>
      </c>
      <c r="E31" s="114">
        <f t="shared" si="2"/>
        <v>919124937</v>
      </c>
      <c r="F31" s="114">
        <f t="shared" ref="F31" si="3">SUM(F21:F30)</f>
        <v>337000000</v>
      </c>
      <c r="G31" s="114">
        <f t="shared" ref="G31" si="4">SUM(G21:G30)</f>
        <v>340500000</v>
      </c>
      <c r="H31" s="114">
        <f t="shared" ref="H31" si="5">SUM(H21:H30)</f>
        <v>347000000</v>
      </c>
    </row>
  </sheetData>
  <sheetProtection selectLockedCells="1" selectUnlockedCells="1"/>
  <mergeCells count="3">
    <mergeCell ref="B8:H8"/>
    <mergeCell ref="B20:H20"/>
    <mergeCell ref="A4:H4"/>
  </mergeCells>
  <phoneticPr fontId="15" type="noConversion"/>
  <pageMargins left="0.74791666666666667" right="0.74791666666666667" top="0.98402777777777772" bottom="0.98402777777777772" header="0.51180555555555551" footer="0.51180555555555551"/>
  <pageSetup paperSize="9" firstPageNumber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13</vt:i4>
      </vt:variant>
      <vt:variant>
        <vt:lpstr>Névvel ellátott tartományok</vt:lpstr>
      </vt:variant>
      <vt:variant>
        <vt:i4>4</vt:i4>
      </vt:variant>
    </vt:vector>
  </HeadingPairs>
  <TitlesOfParts>
    <vt:vector size="17" baseType="lpstr">
      <vt:lpstr>1. melléklet</vt:lpstr>
      <vt:lpstr>2. melléklet</vt:lpstr>
      <vt:lpstr>3. melléklet</vt:lpstr>
      <vt:lpstr>4. melléklet</vt:lpstr>
      <vt:lpstr>5. melléklet</vt:lpstr>
      <vt:lpstr>6. melléklet</vt:lpstr>
      <vt:lpstr>7. melléklet</vt:lpstr>
      <vt:lpstr>8. melléklet </vt:lpstr>
      <vt:lpstr>9. melléklet</vt:lpstr>
      <vt:lpstr>10. melléklet</vt:lpstr>
      <vt:lpstr>11. melléklet</vt:lpstr>
      <vt:lpstr>12. melléklet</vt:lpstr>
      <vt:lpstr>13. melléklet</vt:lpstr>
      <vt:lpstr>'1. melléklet'!Nyomtatási_terület</vt:lpstr>
      <vt:lpstr>'10. melléklet'!Nyomtatási_terület</vt:lpstr>
      <vt:lpstr>'11. melléklet'!Nyomtatási_terület</vt:lpstr>
      <vt:lpstr>'12. melléklet'!Nyomtatási_terület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</dc:creator>
  <cp:lastModifiedBy>User</cp:lastModifiedBy>
  <cp:lastPrinted>2022-11-17T10:56:59Z</cp:lastPrinted>
  <dcterms:created xsi:type="dcterms:W3CDTF">2014-02-03T15:00:44Z</dcterms:created>
  <dcterms:modified xsi:type="dcterms:W3CDTF">2022-11-22T15:38:12Z</dcterms:modified>
</cp:coreProperties>
</file>