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88" yWindow="12" windowWidth="20412" windowHeight="12888" tabRatio="596"/>
  </bookViews>
  <sheets>
    <sheet name="1. melléklet" sheetId="1" r:id="rId1"/>
    <sheet name="2. melléklet" sheetId="2" r:id="rId2"/>
    <sheet name="3. melléklet" sheetId="7" r:id="rId3"/>
    <sheet name="4. melléklet" sheetId="9" r:id="rId4"/>
    <sheet name="5. melléklet" sheetId="18" r:id="rId5"/>
    <sheet name="6. melléklet " sheetId="30" r:id="rId6"/>
    <sheet name="7. melléklet" sheetId="13" r:id="rId7"/>
    <sheet name="8. melléklet" sheetId="10" r:id="rId8"/>
    <sheet name="9. melléklet" sheetId="11" r:id="rId9"/>
    <sheet name="10. melléklet" sheetId="14" r:id="rId10"/>
  </sheets>
  <definedNames>
    <definedName name="_xlnm.Print_Area" localSheetId="0">'1. melléklet'!$A$1:$H$86</definedName>
    <definedName name="_xlnm.Print_Area" localSheetId="9">'10. melléklet'!$A$1:$O$24</definedName>
    <definedName name="_xlnm.Print_Area" localSheetId="3">'4. melléklet'!$A$1:$D$40</definedName>
    <definedName name="_xlnm.Print_Area" localSheetId="7">'8. melléklet'!$A$1:$F$40</definedName>
    <definedName name="_xlnm.Print_Area" localSheetId="8">'9. melléklet'!$A$1:$G$41</definedName>
  </definedNames>
  <calcPr calcId="191029"/>
</workbook>
</file>

<file path=xl/calcChain.xml><?xml version="1.0" encoding="utf-8"?>
<calcChain xmlns="http://schemas.openxmlformats.org/spreadsheetml/2006/main">
  <c r="E47" i="1" l="1"/>
  <c r="D47" i="1"/>
  <c r="E46" i="1"/>
  <c r="D46" i="1"/>
  <c r="E84" i="1"/>
  <c r="D84" i="1"/>
  <c r="F94" i="7"/>
  <c r="G94" i="7" s="1"/>
  <c r="E94" i="7"/>
  <c r="E99" i="7" s="1"/>
  <c r="G97" i="7"/>
  <c r="G96" i="7"/>
  <c r="F99" i="7"/>
  <c r="F52" i="7"/>
  <c r="G48" i="7"/>
  <c r="E28" i="1"/>
  <c r="E19" i="1" s="1"/>
  <c r="D19" i="1"/>
  <c r="G99" i="7" l="1"/>
  <c r="C38" i="11"/>
  <c r="E34" i="10"/>
  <c r="D34" i="10"/>
  <c r="E33" i="10"/>
  <c r="D33" i="10"/>
  <c r="E31" i="10" l="1"/>
  <c r="D31" i="10"/>
  <c r="E27" i="10"/>
  <c r="D27" i="10"/>
  <c r="E23" i="10"/>
  <c r="D23" i="10"/>
  <c r="D17" i="13"/>
  <c r="F45" i="30"/>
  <c r="G45" i="30"/>
  <c r="C45" i="30"/>
  <c r="D45" i="30"/>
  <c r="C12" i="9"/>
  <c r="C40" i="9" s="1"/>
  <c r="C8" i="9"/>
  <c r="G26" i="2" l="1"/>
  <c r="F26" i="2"/>
  <c r="D26" i="2"/>
  <c r="C26" i="2"/>
  <c r="E43" i="1"/>
  <c r="D43" i="1"/>
  <c r="E82" i="1"/>
  <c r="D82" i="1"/>
  <c r="F46" i="7"/>
  <c r="F51" i="7" s="1"/>
  <c r="G51" i="7" s="1"/>
  <c r="E46" i="7"/>
  <c r="E51" i="7" s="1"/>
  <c r="G46" i="30" l="1"/>
  <c r="F46" i="30"/>
  <c r="F47" i="30" s="1"/>
  <c r="E43" i="30"/>
  <c r="E41" i="30"/>
  <c r="E40" i="30"/>
  <c r="E35" i="30"/>
  <c r="E32" i="30"/>
  <c r="E29" i="30"/>
  <c r="E25" i="30"/>
  <c r="E22" i="30"/>
  <c r="H42" i="30"/>
  <c r="H41" i="30"/>
  <c r="H40" i="30"/>
  <c r="H39" i="30"/>
  <c r="H37" i="30"/>
  <c r="H36" i="30"/>
  <c r="H35" i="30"/>
  <c r="H33" i="30"/>
  <c r="H32" i="30"/>
  <c r="H31" i="30"/>
  <c r="H30" i="30"/>
  <c r="H29" i="30"/>
  <c r="H28" i="30"/>
  <c r="H27" i="30"/>
  <c r="H26" i="30"/>
  <c r="H25" i="30"/>
  <c r="H24" i="30"/>
  <c r="H22" i="30"/>
  <c r="H21" i="30"/>
  <c r="H19" i="30"/>
  <c r="H17" i="30"/>
  <c r="H16" i="30"/>
  <c r="H15" i="30"/>
  <c r="H14" i="30"/>
  <c r="H13" i="30"/>
  <c r="H12" i="30"/>
  <c r="H11" i="30"/>
  <c r="H10" i="30"/>
  <c r="H9" i="30"/>
  <c r="H8" i="30"/>
  <c r="E12" i="30"/>
  <c r="E11" i="30"/>
  <c r="E10" i="30"/>
  <c r="E9" i="30"/>
  <c r="E8" i="30"/>
  <c r="E9" i="10"/>
  <c r="E17" i="10" s="1"/>
  <c r="E37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2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D22" i="11"/>
  <c r="C22" i="11"/>
  <c r="E45" i="30"/>
  <c r="D47" i="30" l="1"/>
  <c r="H46" i="30"/>
  <c r="H45" i="30"/>
  <c r="E46" i="30"/>
  <c r="G47" i="30"/>
  <c r="H47" i="30" s="1"/>
  <c r="C47" i="30"/>
  <c r="E47" i="30" l="1"/>
  <c r="G91" i="7"/>
  <c r="G90" i="7"/>
  <c r="G88" i="7"/>
  <c r="G87" i="7"/>
  <c r="G86" i="7"/>
  <c r="G85" i="7"/>
  <c r="G81" i="7"/>
  <c r="G80" i="7"/>
  <c r="G79" i="7"/>
  <c r="G78" i="7"/>
  <c r="G76" i="7"/>
  <c r="G75" i="7"/>
  <c r="G74" i="7"/>
  <c r="G73" i="7"/>
  <c r="G72" i="7"/>
  <c r="G70" i="7"/>
  <c r="G69" i="7"/>
  <c r="G68" i="7"/>
  <c r="G67" i="7"/>
  <c r="G65" i="7"/>
  <c r="G64" i="7"/>
  <c r="G63" i="7"/>
  <c r="G62" i="7"/>
  <c r="G60" i="7"/>
  <c r="G59" i="7"/>
  <c r="G58" i="7"/>
  <c r="G56" i="7"/>
  <c r="G44" i="7"/>
  <c r="G42" i="7"/>
  <c r="G41" i="7"/>
  <c r="G35" i="7"/>
  <c r="G33" i="7"/>
  <c r="G30" i="7"/>
  <c r="G29" i="7"/>
  <c r="G28" i="7"/>
  <c r="G27" i="7"/>
  <c r="G26" i="7"/>
  <c r="G25" i="7"/>
  <c r="G23" i="7"/>
  <c r="G22" i="7"/>
  <c r="G21" i="7"/>
  <c r="G19" i="7"/>
  <c r="G17" i="7"/>
  <c r="G14" i="7"/>
  <c r="G13" i="7"/>
  <c r="G12" i="7"/>
  <c r="G11" i="7"/>
  <c r="F89" i="7"/>
  <c r="F83" i="7"/>
  <c r="F77" i="7"/>
  <c r="F71" i="7"/>
  <c r="F61" i="7"/>
  <c r="F55" i="7"/>
  <c r="E89" i="7"/>
  <c r="E83" i="7"/>
  <c r="E77" i="7"/>
  <c r="E71" i="7"/>
  <c r="E66" i="7"/>
  <c r="E61" i="7"/>
  <c r="E55" i="7"/>
  <c r="F43" i="7"/>
  <c r="F40" i="7"/>
  <c r="F37" i="7"/>
  <c r="F34" i="7"/>
  <c r="F24" i="7"/>
  <c r="F20" i="7"/>
  <c r="F10" i="7"/>
  <c r="F9" i="7" s="1"/>
  <c r="E43" i="7"/>
  <c r="E40" i="7"/>
  <c r="D36" i="1" s="1"/>
  <c r="E37" i="7"/>
  <c r="E45" i="7" s="1"/>
  <c r="E34" i="7"/>
  <c r="D30" i="1" s="1"/>
  <c r="E24" i="7"/>
  <c r="E20" i="7"/>
  <c r="E18" i="7"/>
  <c r="E10" i="7"/>
  <c r="E9" i="7" s="1"/>
  <c r="D11" i="1"/>
  <c r="D12" i="1"/>
  <c r="D13" i="1"/>
  <c r="D14" i="1"/>
  <c r="D16" i="1"/>
  <c r="D17" i="1"/>
  <c r="D18" i="1"/>
  <c r="D31" i="1"/>
  <c r="D34" i="1"/>
  <c r="D35" i="1"/>
  <c r="D33" i="1" s="1"/>
  <c r="D37" i="1"/>
  <c r="D38" i="1"/>
  <c r="D39" i="1"/>
  <c r="D40" i="1"/>
  <c r="K2" i="2"/>
  <c r="G20" i="7" l="1"/>
  <c r="G40" i="7"/>
  <c r="G55" i="7"/>
  <c r="G83" i="7"/>
  <c r="G43" i="7"/>
  <c r="G89" i="7"/>
  <c r="G24" i="7"/>
  <c r="G9" i="7"/>
  <c r="G34" i="7"/>
  <c r="G46" i="7"/>
  <c r="G71" i="7"/>
  <c r="G61" i="7"/>
  <c r="E52" i="7"/>
  <c r="F18" i="7"/>
  <c r="G18" i="7" s="1"/>
  <c r="F45" i="7"/>
  <c r="G45" i="7" s="1"/>
  <c r="G77" i="7"/>
  <c r="F66" i="7"/>
  <c r="G66" i="7" s="1"/>
  <c r="E93" i="7"/>
  <c r="F54" i="7"/>
  <c r="F93" i="7"/>
  <c r="G10" i="7"/>
  <c r="E36" i="7"/>
  <c r="F36" i="7"/>
  <c r="G36" i="7" s="1"/>
  <c r="D41" i="1"/>
  <c r="D10" i="1"/>
  <c r="D9" i="1" s="1"/>
  <c r="E54" i="7"/>
  <c r="F100" i="7"/>
  <c r="D15" i="1"/>
  <c r="D9" i="10"/>
  <c r="D17" i="10" s="1"/>
  <c r="G52" i="7" l="1"/>
  <c r="G54" i="7"/>
  <c r="E100" i="7"/>
  <c r="G100" i="7" s="1"/>
  <c r="E82" i="7"/>
  <c r="F82" i="7"/>
  <c r="G93" i="7"/>
  <c r="D32" i="1"/>
  <c r="D42" i="1"/>
  <c r="D48" i="1" s="1"/>
  <c r="G82" i="7" l="1"/>
  <c r="C41" i="11" l="1"/>
  <c r="D41" i="11"/>
  <c r="D38" i="11"/>
  <c r="E38" i="11" l="1"/>
  <c r="D10" i="18" l="1"/>
  <c r="C10" i="18"/>
  <c r="C8" i="18" s="1"/>
  <c r="C14" i="18" s="1"/>
  <c r="E10" i="18" l="1"/>
  <c r="D8" i="18"/>
  <c r="D14" i="18" l="1"/>
  <c r="E14" i="18" s="1"/>
  <c r="E8" i="18"/>
  <c r="E32" i="13"/>
  <c r="F32" i="13"/>
  <c r="G32" i="13"/>
  <c r="D10" i="13"/>
  <c r="C10" i="13"/>
  <c r="D9" i="13" l="1"/>
  <c r="C9" i="13"/>
  <c r="E80" i="1" l="1"/>
  <c r="D80" i="1"/>
  <c r="F80" i="1" l="1"/>
  <c r="F44" i="1"/>
  <c r="F29" i="1"/>
  <c r="F24" i="1"/>
  <c r="F22" i="1"/>
  <c r="E11" i="1"/>
  <c r="F11" i="1" s="1"/>
  <c r="E12" i="1"/>
  <c r="E13" i="1"/>
  <c r="E83" i="1"/>
  <c r="D83" i="1"/>
  <c r="D85" i="1" s="1"/>
  <c r="E72" i="1"/>
  <c r="E73" i="1"/>
  <c r="E74" i="1"/>
  <c r="D73" i="1"/>
  <c r="D74" i="1"/>
  <c r="D72" i="1"/>
  <c r="F56" i="1"/>
  <c r="F62" i="1"/>
  <c r="F66" i="1"/>
  <c r="F68" i="1"/>
  <c r="E40" i="1"/>
  <c r="F40" i="1" s="1"/>
  <c r="E37" i="1"/>
  <c r="F37" i="1" s="1"/>
  <c r="E38" i="1"/>
  <c r="F38" i="1" s="1"/>
  <c r="E31" i="1"/>
  <c r="F31" i="1" s="1"/>
  <c r="F20" i="1"/>
  <c r="F21" i="1"/>
  <c r="F23" i="1"/>
  <c r="F25" i="1"/>
  <c r="F26" i="1"/>
  <c r="F73" i="1" l="1"/>
  <c r="F67" i="1"/>
  <c r="F61" i="1"/>
  <c r="F55" i="1"/>
  <c r="F60" i="1"/>
  <c r="F72" i="1"/>
  <c r="F65" i="1"/>
  <c r="F58" i="1"/>
  <c r="F52" i="1"/>
  <c r="F74" i="1"/>
  <c r="E85" i="1"/>
  <c r="F85" i="1" s="1"/>
  <c r="F83" i="1"/>
  <c r="D71" i="1"/>
  <c r="E71" i="1"/>
  <c r="F59" i="1" l="1"/>
  <c r="F71" i="1"/>
  <c r="F51" i="1"/>
  <c r="E70" i="1"/>
  <c r="D70" i="1"/>
  <c r="F63" i="1" l="1"/>
  <c r="F70" i="1"/>
  <c r="C18" i="13" l="1"/>
  <c r="D12" i="9" l="1"/>
  <c r="D19" i="2" l="1"/>
  <c r="C19" i="2"/>
  <c r="E34" i="1"/>
  <c r="D14" i="13"/>
  <c r="C14" i="13"/>
  <c r="C13" i="13" l="1"/>
  <c r="C15" i="13"/>
  <c r="D78" i="1"/>
  <c r="D77" i="1"/>
  <c r="C16" i="13" l="1"/>
  <c r="D79" i="1"/>
  <c r="F19" i="2"/>
  <c r="C27" i="13" s="1"/>
  <c r="D76" i="1"/>
  <c r="C11" i="13" l="1"/>
  <c r="C20" i="13" s="1"/>
  <c r="D75" i="1" l="1"/>
  <c r="D81" i="1" s="1"/>
  <c r="D86" i="1" s="1"/>
  <c r="D30" i="13" l="1"/>
  <c r="C30" i="13"/>
  <c r="E78" i="1" l="1"/>
  <c r="D16" i="13" l="1"/>
  <c r="G20" i="13"/>
  <c r="F20" i="13"/>
  <c r="G19" i="2" l="1"/>
  <c r="D27" i="13" s="1"/>
  <c r="E76" i="1"/>
  <c r="F76" i="1" s="1"/>
  <c r="E20" i="13"/>
  <c r="O13" i="14" l="1"/>
  <c r="G28" i="2" l="1"/>
  <c r="F28" i="2"/>
  <c r="D28" i="2" l="1"/>
  <c r="C28" i="2" l="1"/>
  <c r="D8" i="9" l="1"/>
  <c r="D40" i="9" s="1"/>
  <c r="D18" i="13" l="1"/>
  <c r="D23" i="13" l="1"/>
  <c r="G11" i="2"/>
  <c r="D25" i="13" s="1"/>
  <c r="G12" i="2"/>
  <c r="G13" i="2"/>
  <c r="G14" i="2"/>
  <c r="G15" i="2"/>
  <c r="D31" i="13" s="1"/>
  <c r="E45" i="1"/>
  <c r="D26" i="13" l="1"/>
  <c r="F47" i="1"/>
  <c r="F20" i="2"/>
  <c r="C28" i="13" s="1"/>
  <c r="E79" i="1"/>
  <c r="F79" i="1" s="1"/>
  <c r="G21" i="2"/>
  <c r="D29" i="13" s="1"/>
  <c r="D13" i="13"/>
  <c r="C23" i="13"/>
  <c r="F11" i="2"/>
  <c r="C25" i="13" s="1"/>
  <c r="F12" i="2"/>
  <c r="F13" i="2"/>
  <c r="F14" i="2"/>
  <c r="F15" i="2"/>
  <c r="C31" i="13" s="1"/>
  <c r="C10" i="2"/>
  <c r="C12" i="2"/>
  <c r="C8" i="2"/>
  <c r="C9" i="2"/>
  <c r="E39" i="1"/>
  <c r="F39" i="1" s="1"/>
  <c r="D2" i="9"/>
  <c r="O21" i="14"/>
  <c r="D10" i="2"/>
  <c r="D12" i="2"/>
  <c r="D8" i="2"/>
  <c r="D9" i="2"/>
  <c r="D20" i="2"/>
  <c r="E16" i="1"/>
  <c r="F16" i="1" s="1"/>
  <c r="E18" i="1"/>
  <c r="F18" i="1" s="1"/>
  <c r="E10" i="1"/>
  <c r="F10" i="1" s="1"/>
  <c r="E14" i="1"/>
  <c r="F14" i="1" s="1"/>
  <c r="E35" i="1"/>
  <c r="M2" i="30"/>
  <c r="C20" i="2"/>
  <c r="O12" i="14"/>
  <c r="O9" i="14"/>
  <c r="I2" i="7"/>
  <c r="F2" i="18"/>
  <c r="F2" i="10"/>
  <c r="G2" i="11"/>
  <c r="O18" i="14"/>
  <c r="O19" i="14"/>
  <c r="O20" i="14"/>
  <c r="O22" i="14"/>
  <c r="O17" i="14"/>
  <c r="O10" i="14"/>
  <c r="O11" i="14"/>
  <c r="O2" i="14"/>
  <c r="H2" i="13"/>
  <c r="D15" i="14"/>
  <c r="E15" i="14"/>
  <c r="F15" i="14"/>
  <c r="F23" i="14"/>
  <c r="G15" i="14"/>
  <c r="H15" i="14"/>
  <c r="I15" i="14"/>
  <c r="J15" i="14"/>
  <c r="K15" i="14"/>
  <c r="L15" i="14"/>
  <c r="M15" i="14"/>
  <c r="N15" i="14"/>
  <c r="N23" i="14"/>
  <c r="C23" i="14"/>
  <c r="D23" i="14"/>
  <c r="E23" i="14"/>
  <c r="M23" i="14"/>
  <c r="L23" i="14"/>
  <c r="K23" i="14"/>
  <c r="G23" i="14"/>
  <c r="H23" i="14"/>
  <c r="I23" i="14"/>
  <c r="J23" i="14"/>
  <c r="C26" i="13" l="1"/>
  <c r="E9" i="1"/>
  <c r="F9" i="1" s="1"/>
  <c r="F19" i="1"/>
  <c r="F64" i="1"/>
  <c r="F69" i="1"/>
  <c r="G20" i="2"/>
  <c r="D28" i="13" s="1"/>
  <c r="E77" i="1"/>
  <c r="F77" i="1" s="1"/>
  <c r="E33" i="1"/>
  <c r="C24" i="13"/>
  <c r="N24" i="14"/>
  <c r="J24" i="14"/>
  <c r="E24" i="14"/>
  <c r="I24" i="14"/>
  <c r="F24" i="14"/>
  <c r="K24" i="14"/>
  <c r="H24" i="14"/>
  <c r="G24" i="14"/>
  <c r="M24" i="14"/>
  <c r="O23" i="14"/>
  <c r="L24" i="14"/>
  <c r="D24" i="14"/>
  <c r="C21" i="2"/>
  <c r="D14" i="2"/>
  <c r="D21" i="2"/>
  <c r="D15" i="13"/>
  <c r="C22" i="2"/>
  <c r="F21" i="2"/>
  <c r="E30" i="1"/>
  <c r="F30" i="1" s="1"/>
  <c r="D22" i="2"/>
  <c r="E36" i="1"/>
  <c r="F36" i="1" s="1"/>
  <c r="C14" i="2"/>
  <c r="C11" i="2"/>
  <c r="D11" i="2"/>
  <c r="E17" i="1"/>
  <c r="D11" i="13"/>
  <c r="E15" i="1" l="1"/>
  <c r="F15" i="1" s="1"/>
  <c r="F17" i="1"/>
  <c r="C23" i="2"/>
  <c r="F25" i="2"/>
  <c r="C29" i="13"/>
  <c r="D16" i="2"/>
  <c r="G25" i="2"/>
  <c r="C16" i="2"/>
  <c r="D24" i="13"/>
  <c r="E41" i="1"/>
  <c r="F41" i="1" s="1"/>
  <c r="D23" i="2"/>
  <c r="D25" i="2" s="1"/>
  <c r="E42" i="1"/>
  <c r="F42" i="1" s="1"/>
  <c r="D20" i="13"/>
  <c r="O14" i="14"/>
  <c r="O15" i="14" s="1"/>
  <c r="C15" i="14"/>
  <c r="C24" i="14" s="1"/>
  <c r="O24" i="14" s="1"/>
  <c r="D22" i="13"/>
  <c r="E32" i="1" l="1"/>
  <c r="F32" i="1" s="1"/>
  <c r="E75" i="1"/>
  <c r="F50" i="1"/>
  <c r="C24" i="2"/>
  <c r="C25" i="2" s="1"/>
  <c r="D32" i="13"/>
  <c r="F18" i="2"/>
  <c r="C22" i="13"/>
  <c r="C32" i="13" s="1"/>
  <c r="G18" i="2"/>
  <c r="G29" i="2" s="1"/>
  <c r="E81" i="1" l="1"/>
  <c r="F81" i="1" s="1"/>
  <c r="F75" i="1"/>
  <c r="F29" i="2"/>
  <c r="C17" i="2"/>
  <c r="C18" i="2" s="1"/>
  <c r="C29" i="2" s="1"/>
  <c r="D18" i="2"/>
  <c r="D29" i="2" s="1"/>
  <c r="E86" i="1" l="1"/>
  <c r="F86" i="1" s="1"/>
  <c r="E48" i="1"/>
  <c r="F48" i="1" s="1"/>
</calcChain>
</file>

<file path=xl/sharedStrings.xml><?xml version="1.0" encoding="utf-8"?>
<sst xmlns="http://schemas.openxmlformats.org/spreadsheetml/2006/main" count="826" uniqueCount="501">
  <si>
    <t>Sor-   sz</t>
  </si>
  <si>
    <t>Megnevezés</t>
  </si>
  <si>
    <t>BEVÉTELEK</t>
  </si>
  <si>
    <t>Működési bevételek</t>
  </si>
  <si>
    <t>1.</t>
  </si>
  <si>
    <t>2.</t>
  </si>
  <si>
    <t>Közhatalmi bevételek</t>
  </si>
  <si>
    <t>2.1</t>
  </si>
  <si>
    <t>2.2</t>
  </si>
  <si>
    <t>Költségvetési hiány belső finanszírozása</t>
  </si>
  <si>
    <t>KIADÁSOK</t>
  </si>
  <si>
    <t>Működési kiadások</t>
  </si>
  <si>
    <t>Felhalmozási kiadások</t>
  </si>
  <si>
    <t>Tartalékok</t>
  </si>
  <si>
    <t>Általános tartalék</t>
  </si>
  <si>
    <t>Finanszírozási kiadások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</si>
  <si>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</si>
  <si>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</si>
  <si>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</si>
  <si>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</si>
  <si>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</si>
  <si>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</si>
  <si>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</si>
  <si>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</si>
  <si>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</si>
  <si>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</si>
  <si>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</si>
  <si>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</si>
  <si>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8.</t>
  </si>
  <si>
    <t>Felújítás</t>
  </si>
  <si>
    <t>Beruházás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</si>
  <si>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</si>
  <si>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</si>
  <si>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</si>
  <si>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</si>
  <si>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</si>
  <si>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</si>
  <si>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</si>
  <si>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</si>
  <si>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</si>
  <si>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</si>
  <si>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</si>
  <si>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</si>
  <si>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</si>
  <si>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</si>
  <si>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</si>
  <si>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</si>
  <si>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</si>
  <si>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</si>
  <si>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</si>
  <si>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</si>
  <si>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</si>
  <si>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</si>
  <si>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</si>
  <si>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</si>
  <si>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</si>
  <si>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</si>
  <si>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</si>
  <si>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</si>
  <si>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</si>
  <si>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</si>
  <si>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Felhalmozási célú pénzeszköz átadás</t>
  </si>
  <si>
    <t>Felhalmozási kiadások összesen</t>
  </si>
  <si>
    <t>Mozdulj Balaton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</si>
  <si>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</si>
  <si>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</si>
  <si>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</si>
  <si>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</si>
  <si>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</si>
  <si>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</si>
  <si>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</si>
  <si>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</si>
  <si>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</si>
  <si>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</si>
  <si>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</si>
  <si>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</si>
  <si>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</si>
  <si>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</si>
  <si>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</si>
  <si>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</si>
  <si>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</si>
  <si>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</si>
  <si>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</si>
  <si>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</si>
  <si>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</si>
  <si>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</si>
  <si>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</si>
  <si>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</si>
  <si>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Kiadások</t>
  </si>
  <si>
    <t>Felújítási kiadások</t>
  </si>
  <si>
    <t>Tartalék felhasználása</t>
  </si>
  <si>
    <t>Átadott pénzeszköz</t>
  </si>
  <si>
    <t>Összesen</t>
  </si>
  <si>
    <t>Munkaadókat terhelő járulékok</t>
  </si>
  <si>
    <t>Beruházások</t>
  </si>
  <si>
    <t>Kötelező feladat</t>
  </si>
  <si>
    <t>Önként vállalt feladat</t>
  </si>
  <si>
    <t>X</t>
  </si>
  <si>
    <t>I</t>
  </si>
  <si>
    <t>L</t>
  </si>
  <si>
    <t>Önkormányzati hivatal működésének támogatása</t>
  </si>
  <si>
    <t>közvilágítás fenntartásának támogatása</t>
  </si>
  <si>
    <t>közutak fenntartásának támogatása</t>
  </si>
  <si>
    <t>Egyéb kötelező önkormányzati feldadatok támogatása</t>
  </si>
  <si>
    <t>4.1</t>
  </si>
  <si>
    <t>5.1</t>
  </si>
  <si>
    <t>5.2</t>
  </si>
  <si>
    <t>Lakott külterülettel kapcsolatos feladatok támogatása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</si>
  <si>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</si>
  <si>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</si>
  <si>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</si>
  <si>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</si>
  <si>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</si>
  <si>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</si>
  <si>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</si>
  <si>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</si>
  <si>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</si>
  <si>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</si>
  <si>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</si>
  <si>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</si>
  <si>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</si>
  <si>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</si>
  <si>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</si>
  <si>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</si>
  <si>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</si>
  <si>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</si>
  <si>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</si>
  <si>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</si>
  <si>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</si>
  <si>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</si>
  <si>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</si>
  <si>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</si>
  <si>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K351</t>
  </si>
  <si>
    <t>1.2.1 Választott tisztségviselők juttatásai</t>
  </si>
  <si>
    <t>1.2.2 Munkavégzésre irányuló egyéb jogviszony</t>
  </si>
  <si>
    <t>1.2.3 Egyéb külső személyi juttatások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</si>
  <si>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</si>
  <si>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</si>
  <si>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</si>
  <si>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</si>
  <si>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</si>
  <si>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</si>
  <si>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</si>
  <si>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</si>
  <si>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</si>
  <si>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</si>
  <si>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</si>
  <si>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</si>
  <si>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</si>
  <si>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</si>
  <si>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</si>
  <si>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</si>
  <si>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</si>
  <si>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</si>
  <si>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</si>
  <si>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</si>
  <si>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</si>
  <si>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</si>
  <si>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</si>
  <si>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</si>
  <si>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</si>
  <si>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</si>
  <si>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</si>
  <si>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</si>
  <si>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</si>
  <si>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</si>
  <si>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</si>
  <si>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</si>
  <si>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</si>
  <si>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</si>
  <si>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</si>
  <si>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</si>
  <si>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</si>
  <si>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</si>
  <si>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</si>
  <si>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</si>
  <si>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</si>
  <si>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</si>
  <si>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</si>
  <si>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</si>
  <si>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</si>
  <si>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</si>
  <si>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</si>
  <si>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</si>
  <si>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</si>
  <si>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</si>
  <si>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</si>
  <si>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</si>
  <si>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</si>
  <si>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</si>
  <si>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</si>
  <si>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</si>
  <si>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</si>
  <si>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</si>
  <si>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</si>
  <si>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</si>
  <si>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</si>
  <si>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</si>
  <si>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</si>
  <si>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</si>
  <si>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</si>
  <si>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</si>
  <si>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</si>
  <si>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</si>
  <si>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</si>
  <si>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</si>
  <si>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</si>
  <si>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</si>
  <si>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</si>
  <si>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</si>
  <si>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</si>
  <si>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</si>
  <si>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Önkormányzatok működési támogatása</t>
  </si>
  <si>
    <t>B813</t>
  </si>
  <si>
    <t>Beruházási kiadások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</si>
  <si>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</si>
  <si>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</si>
  <si>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</si>
  <si>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</si>
  <si>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</si>
  <si>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</si>
  <si>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</si>
  <si>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</si>
  <si>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</si>
  <si>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</si>
  <si>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</si>
  <si>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</si>
  <si>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</si>
  <si>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</si>
  <si>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</si>
  <si>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</si>
  <si>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</si>
  <si>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</si>
  <si>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</si>
  <si>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</si>
  <si>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</si>
  <si>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</si>
  <si>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</si>
  <si>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</si>
  <si>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</si>
  <si>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</si>
  <si>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</si>
  <si>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</si>
  <si>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</si>
  <si>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</si>
  <si>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</si>
  <si>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</si>
  <si>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</si>
  <si>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</si>
  <si>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</si>
  <si>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</si>
  <si>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</si>
  <si>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</si>
  <si>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</si>
  <si>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</si>
  <si>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</si>
  <si>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</si>
  <si>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</si>
  <si>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</si>
  <si>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</si>
  <si>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</si>
  <si>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K513</t>
  </si>
  <si>
    <t>2. melléklet</t>
  </si>
  <si>
    <t>4. melléklet</t>
  </si>
  <si>
    <t>5. melléklet</t>
  </si>
  <si>
    <t>7. melléklet</t>
  </si>
  <si>
    <t>10. melléklet</t>
  </si>
  <si>
    <t>9.1</t>
  </si>
  <si>
    <t>ÁH-n belüli megelőlegezések visszafizetése</t>
  </si>
  <si>
    <t>9.2</t>
  </si>
  <si>
    <t>K914</t>
  </si>
  <si>
    <t>K91</t>
  </si>
  <si>
    <t>K353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</si>
  <si>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</si>
  <si>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</si>
  <si>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</si>
  <si>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</si>
  <si>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</si>
  <si>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</si>
  <si>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</si>
  <si>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Belföldi értékpapírok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</si>
  <si>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</si>
  <si>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</si>
  <si>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</si>
  <si>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</si>
  <si>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</si>
  <si>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</si>
  <si>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041140 Területfejlesztés igazgatása</t>
  </si>
  <si>
    <t>047320 Turizmusfejlesztési támogatások és tevékenységek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</si>
  <si>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</si>
  <si>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</si>
  <si>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</si>
  <si>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</si>
  <si>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</si>
  <si>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</si>
  <si>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</si>
  <si>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</si>
  <si>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 xml:space="preserve">Ellátottak pénzbeli juttatásai </t>
  </si>
  <si>
    <t>082094 Közművelődés - kulturális alapú gazdaságfejlesztés</t>
  </si>
  <si>
    <t>086010 Határon túli magyarok egyéb támogatásai</t>
  </si>
  <si>
    <t>Balatonakali Polgárőr Egyesület</t>
  </si>
  <si>
    <t>Ellátási díjak</t>
  </si>
  <si>
    <t>062020 Településfejlesztési projektek és támogatásuk</t>
  </si>
  <si>
    <t>PH kiviteli tervek</t>
  </si>
  <si>
    <t>Általános útalap</t>
  </si>
  <si>
    <t>Mandulás terület gondozása</t>
  </si>
  <si>
    <t>MAG-TÁR-HÁZA lépcső fedés</t>
  </si>
  <si>
    <t>K1103</t>
  </si>
  <si>
    <t>Egyéb tárgyi eszközök értékesítése</t>
  </si>
  <si>
    <t>Informatikai eszközök beszerzése</t>
  </si>
  <si>
    <t>Filagória térkövezéssel 1 db</t>
  </si>
  <si>
    <t>Közvilágítás fejlesztés</t>
  </si>
  <si>
    <t>Veszprém-Balaton 2023</t>
  </si>
  <si>
    <t xml:space="preserve">Finanszírozási bevételek </t>
  </si>
  <si>
    <t>1. melléklet</t>
  </si>
  <si>
    <t>Önkormányzatok általános működésének és ágazati feladatainak támogatása</t>
  </si>
  <si>
    <t>Működési célú költségvetési támogatások és kiegészítő támogatások</t>
  </si>
  <si>
    <t>Felhalmozási célú</t>
  </si>
  <si>
    <t>2.3</t>
  </si>
  <si>
    <t>3.6</t>
  </si>
  <si>
    <t>3.7</t>
  </si>
  <si>
    <t>3.8</t>
  </si>
  <si>
    <t>3.9</t>
  </si>
  <si>
    <t xml:space="preserve">B </t>
  </si>
  <si>
    <t>KÖLTSÉGVETÉSI BEVÉTELEK</t>
  </si>
  <si>
    <t>Hitel, kölcsön felvétele, értékpapírok bevételei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</si>
  <si>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</si>
  <si>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</si>
  <si>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</si>
  <si>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</si>
  <si>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</si>
  <si>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</si>
  <si>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</si>
  <si>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</si>
  <si>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</si>
  <si>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Törvény szerinti illetmények, munkabérek</t>
  </si>
  <si>
    <t>Céljuttatás, projektprémium</t>
  </si>
  <si>
    <t>Béren kívüli juttatások</t>
  </si>
  <si>
    <t>Közlekedési költségtérítés</t>
  </si>
  <si>
    <t>Foglalkoztatottak egyéb személyi juttatásai</t>
  </si>
  <si>
    <t>Jubileumi jutalom</t>
  </si>
  <si>
    <t>KÖLTSÉGVETÉSI KIADÁSOK</t>
  </si>
  <si>
    <t>BEVÉTELEK MINDÖSSZESEN</t>
  </si>
  <si>
    <t>KIADÁSOK MINDÖSSZESEN</t>
  </si>
  <si>
    <t>Belföldi értékpapírok kiadásai</t>
  </si>
  <si>
    <t>Elszámolásból származó bevételek</t>
  </si>
  <si>
    <t>3.5.1</t>
  </si>
  <si>
    <t>3.5.2</t>
  </si>
  <si>
    <t>3.5.3</t>
  </si>
  <si>
    <t>3.5.4</t>
  </si>
  <si>
    <t>Működési célú előzetesen felszámított ÁFA</t>
  </si>
  <si>
    <t>Fizetendő általános forgalmi adó</t>
  </si>
  <si>
    <t>Kamatkiadások</t>
  </si>
  <si>
    <t>Egyéb dologi kiadások</t>
  </si>
  <si>
    <t>Értékesítési és forgalmi adók</t>
  </si>
  <si>
    <t>Egyéb áruhasználati és szolgáltatási adók</t>
  </si>
  <si>
    <t>2.2.1</t>
  </si>
  <si>
    <t>2.2.2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</si>
  <si>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</si>
  <si>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</si>
  <si>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</si>
  <si>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</si>
  <si>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B111</t>
  </si>
  <si>
    <t>B112</t>
  </si>
  <si>
    <t>B113</t>
  </si>
  <si>
    <t>B114</t>
  </si>
  <si>
    <t>B115</t>
  </si>
  <si>
    <t>B116</t>
  </si>
  <si>
    <t>N</t>
  </si>
  <si>
    <t>M</t>
  </si>
  <si>
    <t>3. melléklet</t>
  </si>
  <si>
    <t>Működési célú</t>
  </si>
  <si>
    <t>Tartalékok összesen</t>
  </si>
  <si>
    <t>Működési kiadások (tartalékok nélkül)</t>
  </si>
  <si>
    <t xml:space="preserve">K </t>
  </si>
  <si>
    <t xml:space="preserve">C </t>
  </si>
  <si>
    <t xml:space="preserve">D </t>
  </si>
  <si>
    <t xml:space="preserve">E </t>
  </si>
  <si>
    <t xml:space="preserve">A </t>
  </si>
  <si>
    <t>2</t>
  </si>
  <si>
    <t>4</t>
  </si>
  <si>
    <t>6</t>
  </si>
  <si>
    <t>8</t>
  </si>
  <si>
    <t>Településüzemeltetéshez kapcsolódó feladatellátás támogatása (=4+…+7)</t>
  </si>
  <si>
    <t>Óvodaműködtetési támogatás</t>
  </si>
  <si>
    <t>Óvodapedagógusok nevelő munkáját segítők bértámogatása</t>
  </si>
  <si>
    <t xml:space="preserve">Települési önkormányzatok szociális, gyermekjóléti és gyermekétkeztetési feladatok támogatása </t>
  </si>
  <si>
    <t>Települési önkormányzatok szociális és gyermekjóléti feladatainak támogatása</t>
  </si>
  <si>
    <t>Települési önkormányzatok gyermekétkeztetési feladatainak támogatása</t>
  </si>
  <si>
    <t>Települési önkormányzatok könyvtári és közművelődési feladatainak támogatása</t>
  </si>
  <si>
    <t>Helyi önkormányzatok. általános működésének és ágazati feladatainak támogatása összesen:</t>
  </si>
  <si>
    <t>Államháztartáson belülre</t>
  </si>
  <si>
    <t>Államháztartáson kívülre</t>
  </si>
  <si>
    <t>Vállalkozások támogatása</t>
  </si>
  <si>
    <t>Balatonakali Önkormányzat összesített konszolidált működési és felhalmozási egyensúlyát bemutató mérleg (forintban)</t>
  </si>
  <si>
    <t>6. melléklet</t>
  </si>
  <si>
    <t>8. melléklet</t>
  </si>
  <si>
    <t>9. melléklet</t>
  </si>
  <si>
    <t>1.1.7</t>
  </si>
  <si>
    <t>Immateriális javak beszerzése</t>
  </si>
  <si>
    <t>K61</t>
  </si>
  <si>
    <t>6.5</t>
  </si>
  <si>
    <t>Balatonakali Önkormányzat gördülő tervezés (forintban)</t>
  </si>
  <si>
    <t>2025. évi eredeti előirányzat</t>
  </si>
  <si>
    <t>Bevételek összesen</t>
  </si>
  <si>
    <t>Munkaadókat terhelő járulékok és szociális hozzájárulási adó</t>
  </si>
  <si>
    <t>Kiadások összesen</t>
  </si>
  <si>
    <t>082092 Közművelődés – hagyományos közösségi kulturális értékek gondozása</t>
  </si>
  <si>
    <t>Céltartalék</t>
  </si>
  <si>
    <t>Informatikai eszközök beszerzése (notebook, nyomtató, szkenner) TOP-1.2.1-16-VE1-2021-00044</t>
  </si>
  <si>
    <t>Csónakok kötelező felszereléssel TOP-1.2.1-16-VE1-2021-00044</t>
  </si>
  <si>
    <t>Mentőmellények TOP-1.2.1-16-VE1-2021-00044</t>
  </si>
  <si>
    <t>Pad, szemetes, szelektív gyűjtő TOP-1.2.1-16-VE1-2021-00044</t>
  </si>
  <si>
    <t>Biztonsági kamerarendszer TOP-1.2.1-16-VE1-2021-00044</t>
  </si>
  <si>
    <t>Információs tábla (Halösvény) TOP-1.2.1-16-VE1-2021-00044</t>
  </si>
  <si>
    <t>Sólyakocsi TOP-1.2.1-16-VE1-2021-00044</t>
  </si>
  <si>
    <t>Horgászcsónak kikötő stég és környezetének fejlesztése (közösségi épület, zöldterület rendezés, sétány, parkoló, víziturisztikai beszállópont, stégek cseréje) TOP-1.2.1-16-VE1-2021-00044</t>
  </si>
  <si>
    <t>SUP tároló</t>
  </si>
  <si>
    <t>Működési és felhalmozási célú támogatások (forintban)</t>
  </si>
  <si>
    <t>Balatonfüredi Önkormányzati Tűzoltóság</t>
  </si>
  <si>
    <t>Balatonfüredi Többcélú Társulás - belső ellenőrzés</t>
  </si>
  <si>
    <t>Balatonfüredi Többcélú Társulás - jelzőrendszeres házi segítségnyújtás</t>
  </si>
  <si>
    <t>Balatonfüredi Többcélú Társulás - házi segítségnyújtás</t>
  </si>
  <si>
    <t>Balatonfüredi Többcélú Társulás -gyermekjóléti szolgálat</t>
  </si>
  <si>
    <t>Balatonfüredi Városi Szakorvosi Rendelőintézet - orvosi ügyelet</t>
  </si>
  <si>
    <t>Tihanyi Közös Önkormányzati Hivatal</t>
  </si>
  <si>
    <t>Balatonakali Napköziotthonos Óvoda</t>
  </si>
  <si>
    <t>Balatonfüredi Többcélú Társulás - tagdíj</t>
  </si>
  <si>
    <t>Bursa Hungarica ösztöndíj</t>
  </si>
  <si>
    <t>Balatonakaliért Támogatási Közalapítvány</t>
  </si>
  <si>
    <t>Zánka és Térsége Oktatási Intézményi Társulás - bölcsődei ellátás</t>
  </si>
  <si>
    <t>Állam-igazgatási feladat</t>
  </si>
  <si>
    <t>zöldterület-gazdálkodással kapcsolatos feladatok támogatása</t>
  </si>
  <si>
    <t>Egyenleg (havi záró pénzállomány)</t>
  </si>
  <si>
    <t>Kommunikációs szolgáltatások</t>
  </si>
  <si>
    <t>köztemető fenntartásával kapcsolatos feladatok támogatása</t>
  </si>
  <si>
    <t>2023. évi előirányzat</t>
  </si>
  <si>
    <t>Egyéb költségtérítés</t>
  </si>
  <si>
    <t>Balatonakali Önkormányzat 2023. évi összesített konszolidált tervezett bevételei és kiadásai (forintban)</t>
  </si>
  <si>
    <t>Balatonakali Község Önkormányzata 2023. évi tervezett bevételei és kiadásai (forintban)</t>
  </si>
  <si>
    <t>Balatonakali Önkormányzat 2023. évi felhalmozási kiadásai feladatonként/célonként (forintban)</t>
  </si>
  <si>
    <t>Balatonakali Önkormányzat 2023. évi tartaléka (forintban)</t>
  </si>
  <si>
    <t>Fizikai épület kialakítása 188/10 hrsz</t>
  </si>
  <si>
    <t>Beeresztő szelep átalakítás, tervezési díj</t>
  </si>
  <si>
    <t>Kikötő engedélyezési tervdokumentáció</t>
  </si>
  <si>
    <t>Balatonakali Sósi földek-Sósi út nyomott szennyvízelvezető rendszeren szennyvízátemelők rekonstrukció tervezése  50db</t>
  </si>
  <si>
    <t>Balatonakali Hajóállomás szennyvízelvezetését biztosító átemelő DRV Zrt SCADA irányítási rendszerébe illesztése</t>
  </si>
  <si>
    <t>Balatonakali rendkívüli helyzetből adódó feladatok ellátása - szennyvízhálózat</t>
  </si>
  <si>
    <t>Fűnyíró traktor</t>
  </si>
  <si>
    <t>2023. évi eredeti előirányzat</t>
  </si>
  <si>
    <t>Balatonakali Önkormányzat 2023. évi összesített konszolidált költségvetése kormányzati funkciónként (forintban)</t>
  </si>
  <si>
    <t>018020 Központi költségvetési befizetések</t>
  </si>
  <si>
    <t>041233 Hosszabb időtartamú közfoglalkoztatás</t>
  </si>
  <si>
    <t xml:space="preserve">2024. évi eredeti előirányzat </t>
  </si>
  <si>
    <t>2026. évi eredeti előirányzat</t>
  </si>
  <si>
    <t>Balatonakali Önkormányzat általános működésének és ágazati feladatainak 2023. évi támogatása (forintban)</t>
  </si>
  <si>
    <t>11</t>
  </si>
  <si>
    <t>Üzemeltetési támogatás</t>
  </si>
  <si>
    <t>Kulturális illetménypótlék</t>
  </si>
  <si>
    <t>Polgármesteri illetményhez és költségtérítéshez nyújtott támogatás</t>
  </si>
  <si>
    <t>Óvodapedagógusok átlagbér alapú támogatása (1,9 fő)</t>
  </si>
  <si>
    <t>Támogatás visszafizetése - Bethlen Gábor Alap</t>
  </si>
  <si>
    <t>Balatonakali Gyermekekért Alapítvány</t>
  </si>
  <si>
    <t>Balatonakali Önkormányzat 2023. évi előirányzat felhasználási (likviditási) ütemterve (ezer Ft-ban)</t>
  </si>
  <si>
    <t xml:space="preserve">                                                                                                                                                                                 </t>
  </si>
  <si>
    <t>mód./eredet előirányzat (%)</t>
  </si>
  <si>
    <r>
      <t xml:space="preserve">2023. évi mód.előir. </t>
    </r>
    <r>
      <rPr>
        <sz val="8"/>
        <rFont val="Times New Roman"/>
        <family val="1"/>
        <charset val="238"/>
      </rPr>
      <t>(2023.IX.)</t>
    </r>
  </si>
  <si>
    <t>Bevétel 2023. évi előir.</t>
  </si>
  <si>
    <t>Bevétel 2023. évi mód. előir.</t>
  </si>
  <si>
    <t>Kiadás 2023. évi előir.</t>
  </si>
  <si>
    <t>Kiadás 2023. évi mód. előir.</t>
  </si>
  <si>
    <t>2023. évi mód. előir. (2023.IX.)</t>
  </si>
  <si>
    <t>1.1.8</t>
  </si>
  <si>
    <t>9.3</t>
  </si>
  <si>
    <t>Egyéb pénzügyi műveletek bevételei</t>
  </si>
  <si>
    <t>B409</t>
  </si>
  <si>
    <t>Belföldi értékpapírok bevételei</t>
  </si>
  <si>
    <t>B812</t>
  </si>
  <si>
    <t>8.3</t>
  </si>
  <si>
    <r>
      <t xml:space="preserve">2023. évi mód. előir. </t>
    </r>
    <r>
      <rPr>
        <sz val="8"/>
        <rFont val="Times New Roman"/>
        <family val="1"/>
        <charset val="238"/>
      </rPr>
      <t>(2023.IX.)</t>
    </r>
  </si>
  <si>
    <t>900060 Forgatási és befektetési célú finanszírozási műveletek</t>
  </si>
  <si>
    <t>2023. évi bérintézkedések támogatása</t>
  </si>
  <si>
    <t>26</t>
  </si>
  <si>
    <t>Lakossági víz- és csatornaszolgáltatás támogatása</t>
  </si>
  <si>
    <t>27</t>
  </si>
  <si>
    <t>28</t>
  </si>
  <si>
    <t>az .../2023. ( IX.) önkormányzati rendelethez</t>
  </si>
  <si>
    <t>3.10</t>
  </si>
  <si>
    <t>11.</t>
  </si>
  <si>
    <t>Lekötött bankbetétek megszüntetése</t>
  </si>
  <si>
    <t>Pénzeszközök leköttt bankbetétként elhelyezése</t>
  </si>
  <si>
    <t>8.4</t>
  </si>
  <si>
    <t>B817</t>
  </si>
  <si>
    <t>9.4</t>
  </si>
  <si>
    <t>Pénzeszközök lekötött bankbetétként elhelyezése</t>
  </si>
  <si>
    <t>K917</t>
  </si>
  <si>
    <t>Étkezőszett TOP-1.2.1-16-VE1-2021-00044</t>
  </si>
  <si>
    <t>Parkolás gátló oszlop TOP-1.2.1-16-VE1-2021-00044</t>
  </si>
  <si>
    <t>Funkciós szelep, nyitható kanál KUBOTA</t>
  </si>
  <si>
    <t>Pénztárgép 2 db</t>
  </si>
  <si>
    <t>Tatami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</si>
</sst>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/>
    <xf numFmtId="0" fontId="13" fillId="0" borderId="0"/>
    <xf numFmtId="0" fontId="2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3" fontId="6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/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wrapText="1"/>
    </xf>
    <xf numFmtId="3" fontId="3" fillId="0" borderId="2" xfId="1" applyNumberFormat="1" applyFont="1" applyBorder="1" applyAlignment="1">
      <alignment horizontal="right" vertical="center"/>
    </xf>
    <xf numFmtId="0" fontId="15" fillId="0" borderId="0" xfId="0" applyFont="1"/>
    <xf numFmtId="0" fontId="7" fillId="0" borderId="2" xfId="0" applyFont="1" applyBorder="1" applyAlignment="1">
      <alignment vertical="center"/>
    </xf>
    <xf numFmtId="0" fontId="13" fillId="0" borderId="0" xfId="0" applyFont="1"/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3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 wrapText="1"/>
    </xf>
    <xf numFmtId="3" fontId="11" fillId="0" borderId="0" xfId="0" applyNumberFormat="1" applyFont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5" fillId="0" borderId="0" xfId="0" applyFont="1"/>
    <xf numFmtId="0" fontId="16" fillId="0" borderId="0" xfId="0" applyFont="1"/>
    <xf numFmtId="3" fontId="5" fillId="0" borderId="0" xfId="0" applyNumberFormat="1" applyFont="1"/>
    <xf numFmtId="3" fontId="4" fillId="0" borderId="0" xfId="0" applyNumberFormat="1" applyFont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right" vertical="center"/>
    </xf>
    <xf numFmtId="9" fontId="8" fillId="0" borderId="2" xfId="0" applyNumberFormat="1" applyFont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9" fontId="8" fillId="2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9" fontId="6" fillId="0" borderId="2" xfId="0" applyNumberFormat="1" applyFont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9" fontId="8" fillId="3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3" fontId="9" fillId="0" borderId="2" xfId="1" applyNumberFormat="1" applyFont="1" applyBorder="1" applyAlignment="1">
      <alignment horizontal="center" vertical="center"/>
    </xf>
    <xf numFmtId="9" fontId="9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3" fontId="8" fillId="5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9" fontId="7" fillId="0" borderId="9" xfId="0" applyNumberFormat="1" applyFont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vertical="center"/>
    </xf>
    <xf numFmtId="3" fontId="12" fillId="0" borderId="2" xfId="1" applyNumberFormat="1" applyFont="1" applyBorder="1" applyAlignment="1">
      <alignment horizontal="center" vertical="center"/>
    </xf>
    <xf numFmtId="9" fontId="12" fillId="0" borderId="2" xfId="1" applyNumberFormat="1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9" fontId="12" fillId="0" borderId="9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9" fontId="8" fillId="5" borderId="2" xfId="0" applyNumberFormat="1" applyFont="1" applyFill="1" applyBorder="1" applyAlignment="1">
      <alignment horizontal="right" vertical="center" wrapText="1"/>
    </xf>
    <xf numFmtId="49" fontId="8" fillId="5" borderId="2" xfId="0" applyNumberFormat="1" applyFont="1" applyFill="1" applyBorder="1" applyAlignment="1">
      <alignment horizontal="center" vertical="center"/>
    </xf>
    <xf numFmtId="0" fontId="2" fillId="0" borderId="2" xfId="1" applyBorder="1" applyAlignment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3" fontId="14" fillId="0" borderId="0" xfId="0" applyNumberFormat="1" applyFont="1"/>
    <xf numFmtId="0" fontId="8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3" fontId="3" fillId="5" borderId="8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</cellXfs>
  <cellStyles count="5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zoomScale="105" zoomScaleNormal="105" workbookViewId="0"/>
  </sheetViews>
  <sheetFormatPr defaultRowHeight="13.2" x14ac:dyDescent="0.25"/>
  <cols>
    <col min="1" max="2" width="5.6640625" style="1" customWidth="1"/>
    <col min="3" max="3" width="38" style="1" customWidth="1"/>
    <col min="4" max="5" width="10.5546875" style="1" customWidth="1"/>
    <col min="6" max="6" width="8.88671875" style="1" customWidth="1"/>
    <col min="8" max="8" width="11.109375" bestFit="1" customWidth="1"/>
  </cols>
  <sheetData>
    <row r="1" spans="1:8" s="1" customFormat="1" ht="15" customHeight="1" x14ac:dyDescent="0.25">
      <c r="C1" s="2"/>
      <c r="D1" s="2"/>
      <c r="E1" s="2"/>
      <c r="F1" s="2"/>
      <c r="G1" s="2"/>
      <c r="H1" s="2" t="s">
        <v>314</v>
      </c>
    </row>
    <row r="2" spans="1:8" s="1" customFormat="1" ht="15" customHeight="1" x14ac:dyDescent="0.25">
      <c r="A2" s="1" t="s">
        <v>464</v>
      </c>
      <c r="H2" s="2" t="s">
        <v>486</v>
      </c>
    </row>
    <row r="3" spans="1:8" s="1" customFormat="1" ht="15" customHeight="1" x14ac:dyDescent="0.25">
      <c r="A3" s="3"/>
      <c r="B3" s="3"/>
    </row>
    <row r="4" spans="1:8" s="1" customFormat="1" ht="15" customHeight="1" x14ac:dyDescent="0.25">
      <c r="A4" s="152" t="s">
        <v>438</v>
      </c>
      <c r="B4" s="152"/>
      <c r="C4" s="152"/>
      <c r="D4" s="152"/>
      <c r="E4" s="152"/>
      <c r="F4" s="152"/>
      <c r="G4" s="152"/>
      <c r="H4" s="152"/>
    </row>
    <row r="5" spans="1:8" s="1" customFormat="1" ht="7.5" customHeight="1" x14ac:dyDescent="0.25">
      <c r="A5" s="3"/>
      <c r="B5" s="3"/>
      <c r="C5" s="3"/>
      <c r="D5" s="3"/>
      <c r="E5" s="3"/>
      <c r="F5" s="39"/>
    </row>
    <row r="6" spans="1:8" ht="15" customHeight="1" x14ac:dyDescent="0.25">
      <c r="A6" s="57"/>
      <c r="B6" s="58" t="s">
        <v>33</v>
      </c>
      <c r="C6" s="57" t="s">
        <v>34</v>
      </c>
      <c r="D6" s="57" t="s">
        <v>35</v>
      </c>
      <c r="E6" s="57" t="s">
        <v>36</v>
      </c>
      <c r="F6" s="57" t="s">
        <v>37</v>
      </c>
    </row>
    <row r="7" spans="1:8" ht="34.200000000000003" x14ac:dyDescent="0.25">
      <c r="A7" s="58">
        <v>1</v>
      </c>
      <c r="B7" s="57" t="s">
        <v>31</v>
      </c>
      <c r="C7" s="58" t="s">
        <v>1</v>
      </c>
      <c r="D7" s="57" t="s">
        <v>436</v>
      </c>
      <c r="E7" s="57" t="s">
        <v>466</v>
      </c>
      <c r="F7" s="59" t="s">
        <v>465</v>
      </c>
      <c r="G7" s="5"/>
    </row>
    <row r="8" spans="1:8" ht="15" customHeight="1" x14ac:dyDescent="0.25">
      <c r="A8" s="58">
        <v>2</v>
      </c>
      <c r="B8" s="157" t="s">
        <v>2</v>
      </c>
      <c r="C8" s="158"/>
      <c r="D8" s="158"/>
      <c r="E8" s="158"/>
      <c r="F8" s="159"/>
      <c r="G8" s="5"/>
    </row>
    <row r="9" spans="1:8" ht="24" x14ac:dyDescent="0.25">
      <c r="A9" s="58">
        <v>3</v>
      </c>
      <c r="B9" s="79" t="s">
        <v>4</v>
      </c>
      <c r="C9" s="63" t="s">
        <v>293</v>
      </c>
      <c r="D9" s="56">
        <f>D10+D14</f>
        <v>61785847</v>
      </c>
      <c r="E9" s="56">
        <f t="shared" ref="E9" si="0">E10+E14</f>
        <v>72789563</v>
      </c>
      <c r="F9" s="61">
        <f>E9/D9</f>
        <v>1.1780944428907805</v>
      </c>
      <c r="G9" s="5"/>
    </row>
    <row r="10" spans="1:8" ht="15" customHeight="1" x14ac:dyDescent="0.25">
      <c r="A10" s="58">
        <v>4</v>
      </c>
      <c r="B10" s="73" t="s">
        <v>50</v>
      </c>
      <c r="C10" s="55" t="s">
        <v>173</v>
      </c>
      <c r="D10" s="22">
        <f>'3. melléklet'!E10</f>
        <v>55896947</v>
      </c>
      <c r="E10" s="22">
        <f>'3. melléklet'!F10</f>
        <v>66900663</v>
      </c>
      <c r="F10" s="62">
        <f t="shared" ref="F10:F26" si="1">E10/D10</f>
        <v>1.1968571915027846</v>
      </c>
      <c r="G10" s="5"/>
    </row>
    <row r="11" spans="1:8" ht="24" x14ac:dyDescent="0.25">
      <c r="A11" s="58">
        <v>5</v>
      </c>
      <c r="B11" s="82" t="s">
        <v>326</v>
      </c>
      <c r="C11" s="71" t="s">
        <v>315</v>
      </c>
      <c r="D11" s="23">
        <f>'3. melléklet'!E11+'3. melléklet'!E12+'3. melléklet'!E13+'3. melléklet'!E14</f>
        <v>55896947</v>
      </c>
      <c r="E11" s="23">
        <f>'3. melléklet'!F11+'3. melléklet'!F12+'3. melléklet'!F13+'3. melléklet'!F14</f>
        <v>56773663</v>
      </c>
      <c r="F11" s="64">
        <f t="shared" si="1"/>
        <v>1.015684505989209</v>
      </c>
      <c r="G11" s="5"/>
      <c r="H11" s="25"/>
    </row>
    <row r="12" spans="1:8" ht="24" x14ac:dyDescent="0.25">
      <c r="A12" s="58">
        <v>6</v>
      </c>
      <c r="B12" s="82" t="s">
        <v>327</v>
      </c>
      <c r="C12" s="71" t="s">
        <v>316</v>
      </c>
      <c r="D12" s="23">
        <f>'3. melléklet'!E15</f>
        <v>0</v>
      </c>
      <c r="E12" s="23">
        <f>'3. melléklet'!F15</f>
        <v>10127000</v>
      </c>
      <c r="F12" s="125"/>
      <c r="G12" s="5"/>
    </row>
    <row r="13" spans="1:8" ht="15" customHeight="1" x14ac:dyDescent="0.25">
      <c r="A13" s="58">
        <v>7</v>
      </c>
      <c r="B13" s="82" t="s">
        <v>328</v>
      </c>
      <c r="C13" s="71" t="s">
        <v>345</v>
      </c>
      <c r="D13" s="23">
        <f>'3. melléklet'!E16</f>
        <v>0</v>
      </c>
      <c r="E13" s="23">
        <f>'3. melléklet'!F16</f>
        <v>0</v>
      </c>
      <c r="F13" s="125"/>
      <c r="G13" s="5"/>
    </row>
    <row r="14" spans="1:8" ht="24" x14ac:dyDescent="0.25">
      <c r="A14" s="58">
        <v>8</v>
      </c>
      <c r="B14" s="74" t="s">
        <v>51</v>
      </c>
      <c r="C14" s="55" t="s">
        <v>295</v>
      </c>
      <c r="D14" s="22">
        <f>'3. melléklet'!E17</f>
        <v>5888900</v>
      </c>
      <c r="E14" s="22">
        <f>'3. melléklet'!F17</f>
        <v>5888900</v>
      </c>
      <c r="F14" s="62">
        <f t="shared" si="1"/>
        <v>1</v>
      </c>
      <c r="G14" s="5"/>
    </row>
    <row r="15" spans="1:8" ht="15" customHeight="1" x14ac:dyDescent="0.25">
      <c r="A15" s="58">
        <v>9</v>
      </c>
      <c r="B15" s="79" t="s">
        <v>5</v>
      </c>
      <c r="C15" s="63" t="s">
        <v>6</v>
      </c>
      <c r="D15" s="56">
        <f>SUM(D16:D18)</f>
        <v>122000000</v>
      </c>
      <c r="E15" s="56">
        <f>SUM(E16:E18)</f>
        <v>122000000</v>
      </c>
      <c r="F15" s="61">
        <f t="shared" si="1"/>
        <v>1</v>
      </c>
      <c r="G15" s="5"/>
    </row>
    <row r="16" spans="1:8" ht="15" customHeight="1" x14ac:dyDescent="0.25">
      <c r="A16" s="58">
        <v>10</v>
      </c>
      <c r="B16" s="73" t="s">
        <v>7</v>
      </c>
      <c r="C16" s="55" t="s">
        <v>181</v>
      </c>
      <c r="D16" s="22">
        <f>'3. melléklet'!E19</f>
        <v>66000000</v>
      </c>
      <c r="E16" s="22">
        <f>'3. melléklet'!F19</f>
        <v>66000000</v>
      </c>
      <c r="F16" s="62">
        <f t="shared" si="1"/>
        <v>1</v>
      </c>
      <c r="G16" s="5"/>
    </row>
    <row r="17" spans="1:8" ht="15" customHeight="1" x14ac:dyDescent="0.25">
      <c r="A17" s="58">
        <v>11</v>
      </c>
      <c r="B17" s="74" t="s">
        <v>8</v>
      </c>
      <c r="C17" s="55" t="s">
        <v>182</v>
      </c>
      <c r="D17" s="22">
        <f>'3. melléklet'!E20</f>
        <v>54500000</v>
      </c>
      <c r="E17" s="22">
        <f>'3. melléklet'!F20</f>
        <v>54500000</v>
      </c>
      <c r="F17" s="62">
        <f t="shared" si="1"/>
        <v>1</v>
      </c>
      <c r="G17" s="5"/>
    </row>
    <row r="18" spans="1:8" ht="15" customHeight="1" x14ac:dyDescent="0.25">
      <c r="A18" s="58">
        <v>12</v>
      </c>
      <c r="B18" s="73" t="s">
        <v>318</v>
      </c>
      <c r="C18" s="55" t="s">
        <v>188</v>
      </c>
      <c r="D18" s="22">
        <f>'3. melléklet'!E23</f>
        <v>1500000</v>
      </c>
      <c r="E18" s="22">
        <f>'3. melléklet'!F23</f>
        <v>1500000</v>
      </c>
      <c r="F18" s="62">
        <f t="shared" si="1"/>
        <v>1</v>
      </c>
      <c r="G18" s="5"/>
    </row>
    <row r="19" spans="1:8" ht="15" customHeight="1" x14ac:dyDescent="0.25">
      <c r="A19" s="58">
        <v>13</v>
      </c>
      <c r="B19" s="79" t="s">
        <v>17</v>
      </c>
      <c r="C19" s="63" t="s">
        <v>3</v>
      </c>
      <c r="D19" s="56">
        <f>SUM(D20:D29)</f>
        <v>111967485</v>
      </c>
      <c r="E19" s="56">
        <f>SUM(E20:E29)</f>
        <v>117428102</v>
      </c>
      <c r="F19" s="61">
        <f t="shared" si="1"/>
        <v>1.0487696673726306</v>
      </c>
      <c r="G19" s="5"/>
      <c r="H19" s="25"/>
    </row>
    <row r="20" spans="1:8" ht="15" customHeight="1" x14ac:dyDescent="0.25">
      <c r="A20" s="58">
        <v>14</v>
      </c>
      <c r="B20" s="74" t="s">
        <v>53</v>
      </c>
      <c r="C20" s="6" t="s">
        <v>190</v>
      </c>
      <c r="D20" s="22">
        <v>97500</v>
      </c>
      <c r="E20" s="22">
        <v>97500</v>
      </c>
      <c r="F20" s="62">
        <f t="shared" si="1"/>
        <v>1</v>
      </c>
      <c r="G20" s="5"/>
    </row>
    <row r="21" spans="1:8" ht="15" customHeight="1" x14ac:dyDescent="0.25">
      <c r="A21" s="58">
        <v>15</v>
      </c>
      <c r="B21" s="74" t="s">
        <v>55</v>
      </c>
      <c r="C21" s="6" t="s">
        <v>193</v>
      </c>
      <c r="D21" s="22">
        <v>62150000</v>
      </c>
      <c r="E21" s="22">
        <v>62150000</v>
      </c>
      <c r="F21" s="62">
        <f t="shared" si="1"/>
        <v>1</v>
      </c>
      <c r="G21" s="5"/>
    </row>
    <row r="22" spans="1:8" ht="15" customHeight="1" x14ac:dyDescent="0.25">
      <c r="A22" s="58">
        <v>16</v>
      </c>
      <c r="B22" s="74" t="s">
        <v>121</v>
      </c>
      <c r="C22" s="6" t="s">
        <v>196</v>
      </c>
      <c r="D22" s="22">
        <v>15300000</v>
      </c>
      <c r="E22" s="22">
        <v>15300000</v>
      </c>
      <c r="F22" s="62">
        <f t="shared" si="1"/>
        <v>1</v>
      </c>
      <c r="G22" s="5"/>
    </row>
    <row r="23" spans="1:8" ht="15" customHeight="1" x14ac:dyDescent="0.25">
      <c r="A23" s="58">
        <v>17</v>
      </c>
      <c r="B23" s="74" t="s">
        <v>123</v>
      </c>
      <c r="C23" s="6" t="s">
        <v>197</v>
      </c>
      <c r="D23" s="22">
        <v>8505000</v>
      </c>
      <c r="E23" s="22">
        <v>8505000</v>
      </c>
      <c r="F23" s="62">
        <f t="shared" si="1"/>
        <v>1</v>
      </c>
      <c r="G23" s="5"/>
    </row>
    <row r="24" spans="1:8" ht="15" customHeight="1" x14ac:dyDescent="0.25">
      <c r="A24" s="58">
        <v>18</v>
      </c>
      <c r="B24" s="74" t="s">
        <v>129</v>
      </c>
      <c r="C24" s="6" t="s">
        <v>301</v>
      </c>
      <c r="D24" s="22">
        <v>360000</v>
      </c>
      <c r="E24" s="22">
        <v>360000</v>
      </c>
      <c r="F24" s="62">
        <f t="shared" si="1"/>
        <v>1</v>
      </c>
      <c r="G24" s="5"/>
    </row>
    <row r="25" spans="1:8" ht="15" customHeight="1" x14ac:dyDescent="0.25">
      <c r="A25" s="58">
        <v>19</v>
      </c>
      <c r="B25" s="74" t="s">
        <v>319</v>
      </c>
      <c r="C25" s="6" t="s">
        <v>198</v>
      </c>
      <c r="D25" s="22">
        <v>23374941</v>
      </c>
      <c r="E25" s="22">
        <v>23374941</v>
      </c>
      <c r="F25" s="62">
        <f t="shared" si="1"/>
        <v>1</v>
      </c>
      <c r="G25" s="5"/>
    </row>
    <row r="26" spans="1:8" ht="15" customHeight="1" x14ac:dyDescent="0.25">
      <c r="A26" s="58">
        <v>20</v>
      </c>
      <c r="B26" s="74" t="s">
        <v>320</v>
      </c>
      <c r="C26" s="44" t="s">
        <v>282</v>
      </c>
      <c r="D26" s="22">
        <v>2179000</v>
      </c>
      <c r="E26" s="22">
        <v>2179000</v>
      </c>
      <c r="F26" s="62">
        <f t="shared" si="1"/>
        <v>1</v>
      </c>
      <c r="G26" s="5"/>
    </row>
    <row r="27" spans="1:8" ht="15" customHeight="1" x14ac:dyDescent="0.25">
      <c r="A27" s="58">
        <v>21</v>
      </c>
      <c r="B27" s="74" t="s">
        <v>321</v>
      </c>
      <c r="C27" s="6" t="s">
        <v>199</v>
      </c>
      <c r="D27" s="22">
        <v>0</v>
      </c>
      <c r="E27" s="22">
        <v>792000</v>
      </c>
      <c r="F27" s="125"/>
      <c r="G27" s="5"/>
    </row>
    <row r="28" spans="1:8" ht="15" customHeight="1" x14ac:dyDescent="0.25">
      <c r="A28" s="58">
        <v>22</v>
      </c>
      <c r="B28" s="74" t="s">
        <v>322</v>
      </c>
      <c r="C28" s="6" t="s">
        <v>474</v>
      </c>
      <c r="D28" s="22">
        <v>0</v>
      </c>
      <c r="E28" s="22">
        <f>'3. melléklet'!F32</f>
        <v>4669333</v>
      </c>
      <c r="F28" s="125"/>
      <c r="G28" s="5"/>
    </row>
    <row r="29" spans="1:8" ht="15" customHeight="1" x14ac:dyDescent="0.25">
      <c r="A29" s="58">
        <v>23</v>
      </c>
      <c r="B29" s="74" t="s">
        <v>487</v>
      </c>
      <c r="C29" s="6" t="s">
        <v>200</v>
      </c>
      <c r="D29" s="22">
        <v>1044</v>
      </c>
      <c r="E29" s="22">
        <v>328</v>
      </c>
      <c r="F29" s="62">
        <f>E29/D29</f>
        <v>0.31417624521072796</v>
      </c>
      <c r="G29" s="5"/>
    </row>
    <row r="30" spans="1:8" ht="15" customHeight="1" x14ac:dyDescent="0.25">
      <c r="A30" s="58">
        <v>24</v>
      </c>
      <c r="B30" s="79" t="s">
        <v>18</v>
      </c>
      <c r="C30" s="63" t="s">
        <v>204</v>
      </c>
      <c r="D30" s="56">
        <f>'3. melléklet'!E34</f>
        <v>687246</v>
      </c>
      <c r="E30" s="56">
        <f>'3. melléklet'!F34</f>
        <v>687246</v>
      </c>
      <c r="F30" s="64">
        <f t="shared" ref="F30:F42" si="2">E30/D30</f>
        <v>1</v>
      </c>
      <c r="G30" s="5"/>
    </row>
    <row r="31" spans="1:8" ht="15" customHeight="1" x14ac:dyDescent="0.25">
      <c r="A31" s="58">
        <v>25</v>
      </c>
      <c r="B31" s="74" t="s">
        <v>104</v>
      </c>
      <c r="C31" s="55" t="s">
        <v>206</v>
      </c>
      <c r="D31" s="22">
        <f>'3. melléklet'!E35</f>
        <v>687246</v>
      </c>
      <c r="E31" s="22">
        <f>'3. melléklet'!F35</f>
        <v>687246</v>
      </c>
      <c r="F31" s="64">
        <f t="shared" si="2"/>
        <v>1</v>
      </c>
      <c r="G31" s="5"/>
    </row>
    <row r="32" spans="1:8" ht="15.75" customHeight="1" x14ac:dyDescent="0.25">
      <c r="A32" s="58">
        <v>26</v>
      </c>
      <c r="B32" s="76" t="s">
        <v>33</v>
      </c>
      <c r="C32" s="72" t="s">
        <v>3</v>
      </c>
      <c r="D32" s="24">
        <f>D9+D15+D19+D30</f>
        <v>296440578</v>
      </c>
      <c r="E32" s="24">
        <f>E9+E15+E19+E30</f>
        <v>312904911</v>
      </c>
      <c r="F32" s="61">
        <f t="shared" si="2"/>
        <v>1.0555400785920745</v>
      </c>
      <c r="G32" s="5"/>
    </row>
    <row r="33" spans="1:8" ht="24" x14ac:dyDescent="0.25">
      <c r="A33" s="58">
        <v>27</v>
      </c>
      <c r="B33" s="80" t="s">
        <v>19</v>
      </c>
      <c r="C33" s="63" t="s">
        <v>294</v>
      </c>
      <c r="D33" s="56">
        <f>SUM(D34:D35)</f>
        <v>0</v>
      </c>
      <c r="E33" s="56">
        <f t="shared" ref="E33" si="3">SUM(E34:E35)</f>
        <v>0</v>
      </c>
      <c r="F33" s="125"/>
      <c r="G33" s="5"/>
    </row>
    <row r="34" spans="1:8" ht="15" customHeight="1" x14ac:dyDescent="0.25">
      <c r="A34" s="58">
        <v>28</v>
      </c>
      <c r="B34" s="74" t="s">
        <v>105</v>
      </c>
      <c r="C34" s="55" t="s">
        <v>281</v>
      </c>
      <c r="D34" s="22">
        <f>'3. melléklet'!E38</f>
        <v>0</v>
      </c>
      <c r="E34" s="22">
        <f>'3. melléklet'!F38</f>
        <v>0</v>
      </c>
      <c r="F34" s="125"/>
      <c r="G34" s="5"/>
    </row>
    <row r="35" spans="1:8" ht="24" x14ac:dyDescent="0.25">
      <c r="A35" s="58">
        <v>29</v>
      </c>
      <c r="B35" s="73" t="s">
        <v>106</v>
      </c>
      <c r="C35" s="55" t="s">
        <v>296</v>
      </c>
      <c r="D35" s="22">
        <f>'3. melléklet'!E39</f>
        <v>0</v>
      </c>
      <c r="E35" s="22">
        <f>'3. melléklet'!F39</f>
        <v>0</v>
      </c>
      <c r="F35" s="125"/>
      <c r="G35" s="5"/>
    </row>
    <row r="36" spans="1:8" ht="15" customHeight="1" x14ac:dyDescent="0.25">
      <c r="A36" s="58">
        <v>30</v>
      </c>
      <c r="B36" s="80" t="s">
        <v>20</v>
      </c>
      <c r="C36" s="63" t="s">
        <v>249</v>
      </c>
      <c r="D36" s="56">
        <f>'3. melléklet'!E40</f>
        <v>27527559</v>
      </c>
      <c r="E36" s="56">
        <f>'3. melléklet'!F40</f>
        <v>27527559</v>
      </c>
      <c r="F36" s="61">
        <f t="shared" si="2"/>
        <v>1</v>
      </c>
      <c r="G36" s="5"/>
    </row>
    <row r="37" spans="1:8" ht="15" customHeight="1" x14ac:dyDescent="0.25">
      <c r="A37" s="58">
        <v>31</v>
      </c>
      <c r="B37" s="74" t="s">
        <v>148</v>
      </c>
      <c r="C37" s="38" t="s">
        <v>251</v>
      </c>
      <c r="D37" s="22">
        <f>'3. melléklet'!E41</f>
        <v>25800000</v>
      </c>
      <c r="E37" s="22">
        <f>'3. melléklet'!F41</f>
        <v>25800000</v>
      </c>
      <c r="F37" s="62">
        <f t="shared" si="2"/>
        <v>1</v>
      </c>
      <c r="G37" s="5"/>
    </row>
    <row r="38" spans="1:8" ht="13.5" customHeight="1" x14ac:dyDescent="0.25">
      <c r="A38" s="58">
        <v>32</v>
      </c>
      <c r="B38" s="73" t="s">
        <v>149</v>
      </c>
      <c r="C38" s="12" t="s">
        <v>308</v>
      </c>
      <c r="D38" s="22">
        <f>'3. melléklet'!E42</f>
        <v>1727559</v>
      </c>
      <c r="E38" s="22">
        <f>'3. melléklet'!F42</f>
        <v>1727559</v>
      </c>
      <c r="F38" s="64">
        <f t="shared" si="2"/>
        <v>1</v>
      </c>
      <c r="G38" s="5"/>
    </row>
    <row r="39" spans="1:8" ht="15" customHeight="1" x14ac:dyDescent="0.25">
      <c r="A39" s="58">
        <v>33</v>
      </c>
      <c r="B39" s="81" t="s">
        <v>21</v>
      </c>
      <c r="C39" s="63" t="s">
        <v>208</v>
      </c>
      <c r="D39" s="56">
        <f>'3. melléklet'!E43</f>
        <v>131700</v>
      </c>
      <c r="E39" s="56">
        <f>'3. melléklet'!F43</f>
        <v>131700</v>
      </c>
      <c r="F39" s="61">
        <f t="shared" si="2"/>
        <v>1</v>
      </c>
      <c r="G39" s="5"/>
      <c r="H39" s="146"/>
    </row>
    <row r="40" spans="1:8" ht="15" customHeight="1" x14ac:dyDescent="0.25">
      <c r="A40" s="58">
        <v>34</v>
      </c>
      <c r="B40" s="73" t="s">
        <v>162</v>
      </c>
      <c r="C40" s="13" t="s">
        <v>209</v>
      </c>
      <c r="D40" s="22">
        <f>'3. melléklet'!E44</f>
        <v>131700</v>
      </c>
      <c r="E40" s="22">
        <f>'3. melléklet'!F44</f>
        <v>131700</v>
      </c>
      <c r="F40" s="62">
        <f t="shared" si="2"/>
        <v>1</v>
      </c>
      <c r="G40" s="5"/>
    </row>
    <row r="41" spans="1:8" ht="15.75" customHeight="1" x14ac:dyDescent="0.25">
      <c r="A41" s="58">
        <v>35</v>
      </c>
      <c r="B41" s="76" t="s">
        <v>323</v>
      </c>
      <c r="C41" s="72" t="s">
        <v>249</v>
      </c>
      <c r="D41" s="24">
        <f>D33+D36+D39</f>
        <v>27659259</v>
      </c>
      <c r="E41" s="24">
        <f t="shared" ref="E41" si="4">E33+E36+E39</f>
        <v>27659259</v>
      </c>
      <c r="F41" s="61">
        <f t="shared" si="2"/>
        <v>1</v>
      </c>
      <c r="G41" s="5"/>
    </row>
    <row r="42" spans="1:8" ht="15" customHeight="1" x14ac:dyDescent="0.25">
      <c r="A42" s="58">
        <v>36</v>
      </c>
      <c r="B42" s="160" t="s">
        <v>324</v>
      </c>
      <c r="C42" s="161"/>
      <c r="D42" s="24">
        <f>D19+D15+D9+D36+D33+D30+D39</f>
        <v>324099837</v>
      </c>
      <c r="E42" s="24">
        <f>E19+E15+E9+E36+E33+E30+E39</f>
        <v>340564170</v>
      </c>
      <c r="F42" s="65">
        <f t="shared" si="2"/>
        <v>1.0508001890787746</v>
      </c>
      <c r="G42" s="5"/>
    </row>
    <row r="43" spans="1:8" ht="15" customHeight="1" x14ac:dyDescent="0.25">
      <c r="A43" s="58">
        <v>37</v>
      </c>
      <c r="B43" s="74" t="s">
        <v>28</v>
      </c>
      <c r="C43" s="55" t="s">
        <v>325</v>
      </c>
      <c r="D43" s="22">
        <f>'3. melléklet'!E47</f>
        <v>0</v>
      </c>
      <c r="E43" s="22">
        <f>'3. melléklet'!F47</f>
        <v>150000667</v>
      </c>
      <c r="F43" s="125"/>
      <c r="G43" s="5"/>
    </row>
    <row r="44" spans="1:8" ht="15" customHeight="1" x14ac:dyDescent="0.25">
      <c r="A44" s="58">
        <v>38</v>
      </c>
      <c r="B44" s="73" t="s">
        <v>43</v>
      </c>
      <c r="C44" s="55" t="s">
        <v>257</v>
      </c>
      <c r="D44" s="22">
        <v>453404243</v>
      </c>
      <c r="E44" s="22">
        <v>453404243</v>
      </c>
      <c r="F44" s="62">
        <f>E44/D44</f>
        <v>1</v>
      </c>
      <c r="G44" s="5"/>
    </row>
    <row r="45" spans="1:8" ht="15" customHeight="1" x14ac:dyDescent="0.25">
      <c r="A45" s="58">
        <v>39</v>
      </c>
      <c r="B45" s="74" t="s">
        <v>44</v>
      </c>
      <c r="C45" s="55" t="s">
        <v>260</v>
      </c>
      <c r="D45" s="22">
        <v>0</v>
      </c>
      <c r="E45" s="22">
        <f>'3. melléklet'!F49</f>
        <v>0</v>
      </c>
      <c r="F45" s="125"/>
      <c r="G45" s="5"/>
    </row>
    <row r="46" spans="1:8" ht="15" customHeight="1" x14ac:dyDescent="0.25">
      <c r="A46" s="58">
        <v>40</v>
      </c>
      <c r="B46" s="74" t="s">
        <v>488</v>
      </c>
      <c r="C46" s="55" t="s">
        <v>489</v>
      </c>
      <c r="D46" s="22">
        <f>'3. melléklet'!E50</f>
        <v>0</v>
      </c>
      <c r="E46" s="22">
        <f>'3. melléklet'!F50</f>
        <v>0</v>
      </c>
      <c r="F46" s="125"/>
      <c r="G46" s="5"/>
    </row>
    <row r="47" spans="1:8" ht="15" customHeight="1" x14ac:dyDescent="0.25">
      <c r="A47" s="58">
        <v>41</v>
      </c>
      <c r="B47" s="81" t="s">
        <v>35</v>
      </c>
      <c r="C47" s="72" t="s">
        <v>313</v>
      </c>
      <c r="D47" s="24">
        <f>SUM(D43:D46)</f>
        <v>453404243</v>
      </c>
      <c r="E47" s="24">
        <f>SUM(E43:E46)</f>
        <v>603404910</v>
      </c>
      <c r="F47" s="65">
        <f t="shared" ref="F47:F86" si="5">E47/D47</f>
        <v>1.3308320760465402</v>
      </c>
      <c r="G47" s="5"/>
    </row>
    <row r="48" spans="1:8" ht="15" customHeight="1" x14ac:dyDescent="0.25">
      <c r="A48" s="151">
        <v>42</v>
      </c>
      <c r="B48" s="162" t="s">
        <v>342</v>
      </c>
      <c r="C48" s="163"/>
      <c r="D48" s="66">
        <f>D47+D42</f>
        <v>777504080</v>
      </c>
      <c r="E48" s="66">
        <f>E47+E42</f>
        <v>943969080</v>
      </c>
      <c r="F48" s="67">
        <f t="shared" si="5"/>
        <v>1.2141017703727033</v>
      </c>
      <c r="G48" s="5"/>
    </row>
    <row r="49" spans="1:8" ht="15" customHeight="1" x14ac:dyDescent="0.25">
      <c r="A49" s="58">
        <v>43</v>
      </c>
      <c r="B49" s="75"/>
      <c r="C49" s="157" t="s">
        <v>10</v>
      </c>
      <c r="D49" s="158"/>
      <c r="E49" s="158"/>
      <c r="F49" s="159"/>
      <c r="G49" s="5"/>
    </row>
    <row r="50" spans="1:8" ht="15" customHeight="1" x14ac:dyDescent="0.25">
      <c r="A50" s="58">
        <v>44</v>
      </c>
      <c r="B50" s="79" t="s">
        <v>4</v>
      </c>
      <c r="C50" s="60" t="s">
        <v>49</v>
      </c>
      <c r="D50" s="21">
        <v>89906318</v>
      </c>
      <c r="E50" s="21">
        <v>89906318</v>
      </c>
      <c r="F50" s="61">
        <f t="shared" si="5"/>
        <v>1</v>
      </c>
      <c r="G50" s="5"/>
      <c r="H50" s="25"/>
    </row>
    <row r="51" spans="1:8" ht="15" customHeight="1" x14ac:dyDescent="0.25">
      <c r="A51" s="58">
        <v>45</v>
      </c>
      <c r="B51" s="74" t="s">
        <v>50</v>
      </c>
      <c r="C51" s="6" t="s">
        <v>110</v>
      </c>
      <c r="D51" s="42">
        <v>71902023</v>
      </c>
      <c r="E51" s="42">
        <v>71902023</v>
      </c>
      <c r="F51" s="62">
        <f t="shared" si="5"/>
        <v>1</v>
      </c>
      <c r="G51" s="5"/>
      <c r="H51" s="25"/>
    </row>
    <row r="52" spans="1:8" ht="15" customHeight="1" x14ac:dyDescent="0.25">
      <c r="A52" s="58">
        <v>46</v>
      </c>
      <c r="B52" s="82" t="s">
        <v>326</v>
      </c>
      <c r="C52" s="7" t="s">
        <v>335</v>
      </c>
      <c r="D52" s="48">
        <v>64765140</v>
      </c>
      <c r="E52" s="48">
        <v>64765140</v>
      </c>
      <c r="F52" s="64">
        <f t="shared" si="5"/>
        <v>1</v>
      </c>
      <c r="G52" s="5"/>
      <c r="H52" s="25"/>
    </row>
    <row r="53" spans="1:8" ht="15" customHeight="1" x14ac:dyDescent="0.25">
      <c r="A53" s="58">
        <v>47</v>
      </c>
      <c r="B53" s="82" t="s">
        <v>327</v>
      </c>
      <c r="C53" s="7" t="s">
        <v>336</v>
      </c>
      <c r="D53" s="48">
        <v>0</v>
      </c>
      <c r="E53" s="48">
        <v>0</v>
      </c>
      <c r="F53" s="125"/>
      <c r="G53" s="5"/>
      <c r="H53" s="25"/>
    </row>
    <row r="54" spans="1:8" ht="15" customHeight="1" x14ac:dyDescent="0.25">
      <c r="A54" s="58">
        <v>48</v>
      </c>
      <c r="B54" s="82" t="s">
        <v>329</v>
      </c>
      <c r="C54" s="7" t="s">
        <v>340</v>
      </c>
      <c r="D54" s="48">
        <v>0</v>
      </c>
      <c r="E54" s="48">
        <v>0</v>
      </c>
      <c r="F54" s="125"/>
      <c r="G54" s="5"/>
      <c r="H54" s="25"/>
    </row>
    <row r="55" spans="1:8" ht="15" customHeight="1" x14ac:dyDescent="0.25">
      <c r="A55" s="58">
        <v>49</v>
      </c>
      <c r="B55" s="82" t="s">
        <v>330</v>
      </c>
      <c r="C55" s="7" t="s">
        <v>337</v>
      </c>
      <c r="D55" s="48">
        <v>3598618</v>
      </c>
      <c r="E55" s="48">
        <v>3598618</v>
      </c>
      <c r="F55" s="64">
        <f t="shared" si="5"/>
        <v>1</v>
      </c>
      <c r="G55" s="5"/>
      <c r="H55" s="25"/>
    </row>
    <row r="56" spans="1:8" ht="15" customHeight="1" x14ac:dyDescent="0.25">
      <c r="A56" s="58">
        <v>50</v>
      </c>
      <c r="B56" s="82" t="s">
        <v>331</v>
      </c>
      <c r="C56" s="7" t="s">
        <v>338</v>
      </c>
      <c r="D56" s="48">
        <v>878800</v>
      </c>
      <c r="E56" s="48">
        <v>878800</v>
      </c>
      <c r="F56" s="64">
        <f t="shared" si="5"/>
        <v>1</v>
      </c>
      <c r="G56" s="5"/>
      <c r="H56" s="25"/>
    </row>
    <row r="57" spans="1:8" ht="15" customHeight="1" x14ac:dyDescent="0.25">
      <c r="A57" s="58">
        <v>51</v>
      </c>
      <c r="B57" s="82" t="s">
        <v>398</v>
      </c>
      <c r="C57" s="7" t="s">
        <v>437</v>
      </c>
      <c r="D57" s="48">
        <v>1142865</v>
      </c>
      <c r="E57" s="48">
        <v>1142865</v>
      </c>
      <c r="F57" s="64"/>
      <c r="G57" s="5"/>
      <c r="H57" s="25"/>
    </row>
    <row r="58" spans="1:8" ht="15" customHeight="1" x14ac:dyDescent="0.25">
      <c r="A58" s="58">
        <v>52</v>
      </c>
      <c r="B58" s="82" t="s">
        <v>472</v>
      </c>
      <c r="C58" s="7" t="s">
        <v>339</v>
      </c>
      <c r="D58" s="48">
        <v>1516600</v>
      </c>
      <c r="E58" s="48">
        <v>1516600</v>
      </c>
      <c r="F58" s="64">
        <f t="shared" si="5"/>
        <v>1</v>
      </c>
      <c r="G58" s="5"/>
      <c r="H58" s="25"/>
    </row>
    <row r="59" spans="1:8" ht="15" customHeight="1" x14ac:dyDescent="0.25">
      <c r="A59" s="58">
        <v>53</v>
      </c>
      <c r="B59" s="74" t="s">
        <v>51</v>
      </c>
      <c r="C59" s="6" t="s">
        <v>52</v>
      </c>
      <c r="D59" s="42">
        <v>18004295</v>
      </c>
      <c r="E59" s="42">
        <v>18004295</v>
      </c>
      <c r="F59" s="62">
        <f t="shared" si="5"/>
        <v>1</v>
      </c>
      <c r="G59" s="5"/>
      <c r="H59" s="25"/>
    </row>
    <row r="60" spans="1:8" ht="15" customHeight="1" x14ac:dyDescent="0.25">
      <c r="A60" s="58">
        <v>54</v>
      </c>
      <c r="B60" s="82" t="s">
        <v>332</v>
      </c>
      <c r="C60" s="7" t="s">
        <v>133</v>
      </c>
      <c r="D60" s="48">
        <v>12193243</v>
      </c>
      <c r="E60" s="48">
        <v>12193243</v>
      </c>
      <c r="F60" s="64">
        <f t="shared" si="5"/>
        <v>1</v>
      </c>
      <c r="G60" s="5"/>
      <c r="H60" s="25"/>
    </row>
    <row r="61" spans="1:8" ht="15" customHeight="1" x14ac:dyDescent="0.25">
      <c r="A61" s="58">
        <v>55</v>
      </c>
      <c r="B61" s="82" t="s">
        <v>333</v>
      </c>
      <c r="C61" s="7" t="s">
        <v>134</v>
      </c>
      <c r="D61" s="48">
        <v>4935052</v>
      </c>
      <c r="E61" s="48">
        <v>4935052</v>
      </c>
      <c r="F61" s="64">
        <f t="shared" si="5"/>
        <v>1</v>
      </c>
      <c r="G61" s="5"/>
      <c r="H61" s="25"/>
    </row>
    <row r="62" spans="1:8" ht="15" customHeight="1" x14ac:dyDescent="0.25">
      <c r="A62" s="58">
        <v>56</v>
      </c>
      <c r="B62" s="82" t="s">
        <v>334</v>
      </c>
      <c r="C62" s="7" t="s">
        <v>135</v>
      </c>
      <c r="D62" s="48">
        <v>876000</v>
      </c>
      <c r="E62" s="48">
        <v>876000</v>
      </c>
      <c r="F62" s="64">
        <f t="shared" si="5"/>
        <v>1</v>
      </c>
      <c r="G62" s="5"/>
      <c r="H62" s="25"/>
    </row>
    <row r="63" spans="1:8" ht="15" customHeight="1" x14ac:dyDescent="0.25">
      <c r="A63" s="58">
        <v>57</v>
      </c>
      <c r="B63" s="79" t="s">
        <v>5</v>
      </c>
      <c r="C63" s="60" t="s">
        <v>93</v>
      </c>
      <c r="D63" s="21">
        <v>12303307</v>
      </c>
      <c r="E63" s="21">
        <v>12303307</v>
      </c>
      <c r="F63" s="61">
        <f t="shared" si="5"/>
        <v>1</v>
      </c>
      <c r="G63" s="5"/>
      <c r="H63" s="25"/>
    </row>
    <row r="64" spans="1:8" ht="15" customHeight="1" x14ac:dyDescent="0.25">
      <c r="A64" s="58">
        <v>58</v>
      </c>
      <c r="B64" s="79" t="s">
        <v>17</v>
      </c>
      <c r="C64" s="60" t="s">
        <v>54</v>
      </c>
      <c r="D64" s="21">
        <v>152024571</v>
      </c>
      <c r="E64" s="21">
        <v>164069571</v>
      </c>
      <c r="F64" s="61">
        <f t="shared" si="5"/>
        <v>1.0792306133197376</v>
      </c>
      <c r="G64" s="5"/>
      <c r="H64" s="25"/>
    </row>
    <row r="65" spans="1:8" ht="15" customHeight="1" x14ac:dyDescent="0.25">
      <c r="A65" s="58">
        <v>59</v>
      </c>
      <c r="B65" s="74" t="s">
        <v>53</v>
      </c>
      <c r="C65" s="6" t="s">
        <v>120</v>
      </c>
      <c r="D65" s="42">
        <v>15599500</v>
      </c>
      <c r="E65" s="42">
        <v>15599500</v>
      </c>
      <c r="F65" s="62">
        <f t="shared" si="5"/>
        <v>1</v>
      </c>
      <c r="G65" s="5"/>
      <c r="H65" s="25"/>
    </row>
    <row r="66" spans="1:8" ht="15" customHeight="1" x14ac:dyDescent="0.25">
      <c r="A66" s="58">
        <v>60</v>
      </c>
      <c r="B66" s="74" t="s">
        <v>55</v>
      </c>
      <c r="C66" s="6" t="s">
        <v>434</v>
      </c>
      <c r="D66" s="42">
        <v>4856000</v>
      </c>
      <c r="E66" s="42">
        <v>4856000</v>
      </c>
      <c r="F66" s="62">
        <f t="shared" si="5"/>
        <v>1</v>
      </c>
      <c r="G66" s="5"/>
      <c r="H66" s="25"/>
    </row>
    <row r="67" spans="1:8" ht="15" customHeight="1" x14ac:dyDescent="0.25">
      <c r="A67" s="58">
        <v>61</v>
      </c>
      <c r="B67" s="74" t="s">
        <v>121</v>
      </c>
      <c r="C67" s="6" t="s">
        <v>122</v>
      </c>
      <c r="D67" s="42">
        <v>95726532</v>
      </c>
      <c r="E67" s="42">
        <v>95801532</v>
      </c>
      <c r="F67" s="62">
        <f t="shared" si="5"/>
        <v>1.0007834818459735</v>
      </c>
      <c r="G67" s="5"/>
      <c r="H67" s="25"/>
    </row>
    <row r="68" spans="1:8" ht="15" customHeight="1" x14ac:dyDescent="0.25">
      <c r="A68" s="58">
        <v>62</v>
      </c>
      <c r="B68" s="74" t="s">
        <v>123</v>
      </c>
      <c r="C68" s="6" t="s">
        <v>124</v>
      </c>
      <c r="D68" s="42">
        <v>370000</v>
      </c>
      <c r="E68" s="42">
        <v>370000</v>
      </c>
      <c r="F68" s="62">
        <f t="shared" si="5"/>
        <v>1</v>
      </c>
      <c r="G68" s="5"/>
      <c r="H68" s="25"/>
    </row>
    <row r="69" spans="1:8" ht="15" customHeight="1" x14ac:dyDescent="0.25">
      <c r="A69" s="58">
        <v>63</v>
      </c>
      <c r="B69" s="74" t="s">
        <v>129</v>
      </c>
      <c r="C69" s="6" t="s">
        <v>130</v>
      </c>
      <c r="D69" s="42">
        <v>35472539</v>
      </c>
      <c r="E69" s="42">
        <v>47442539</v>
      </c>
      <c r="F69" s="62">
        <f t="shared" si="5"/>
        <v>1.3374441282593277</v>
      </c>
      <c r="G69" s="5"/>
      <c r="H69" s="25"/>
    </row>
    <row r="70" spans="1:8" ht="15" customHeight="1" x14ac:dyDescent="0.25">
      <c r="A70" s="58">
        <v>64</v>
      </c>
      <c r="B70" s="79" t="s">
        <v>18</v>
      </c>
      <c r="C70" s="60" t="s">
        <v>297</v>
      </c>
      <c r="D70" s="21">
        <f>'3. melléklet'!E76</f>
        <v>3000000</v>
      </c>
      <c r="E70" s="21">
        <f>'3. melléklet'!F76</f>
        <v>3000000</v>
      </c>
      <c r="F70" s="61">
        <f t="shared" si="5"/>
        <v>1</v>
      </c>
      <c r="G70" s="5"/>
      <c r="H70" s="25"/>
    </row>
    <row r="71" spans="1:8" ht="15" customHeight="1" x14ac:dyDescent="0.25">
      <c r="A71" s="58">
        <v>65</v>
      </c>
      <c r="B71" s="79" t="s">
        <v>19</v>
      </c>
      <c r="C71" s="60" t="s">
        <v>140</v>
      </c>
      <c r="D71" s="21">
        <f>SUM(D72:D74)</f>
        <v>38636343</v>
      </c>
      <c r="E71" s="21">
        <f t="shared" ref="E71" si="6">SUM(E72:E74)</f>
        <v>49903399</v>
      </c>
      <c r="F71" s="61">
        <f t="shared" si="5"/>
        <v>1.2916180757583604</v>
      </c>
      <c r="G71" s="5"/>
      <c r="H71" s="25"/>
    </row>
    <row r="72" spans="1:8" ht="15" customHeight="1" x14ac:dyDescent="0.25">
      <c r="A72" s="58">
        <v>66</v>
      </c>
      <c r="B72" s="74" t="s">
        <v>105</v>
      </c>
      <c r="C72" s="37" t="s">
        <v>253</v>
      </c>
      <c r="D72" s="42">
        <f>'3. melléklet'!E78</f>
        <v>2298680</v>
      </c>
      <c r="E72" s="42">
        <f>'3. melléklet'!F78</f>
        <v>3438736</v>
      </c>
      <c r="F72" s="62">
        <f t="shared" si="5"/>
        <v>1.4959611603180956</v>
      </c>
      <c r="G72" s="5"/>
      <c r="H72" s="25"/>
    </row>
    <row r="73" spans="1:8" ht="24" x14ac:dyDescent="0.25">
      <c r="A73" s="58">
        <v>67</v>
      </c>
      <c r="B73" s="74" t="s">
        <v>106</v>
      </c>
      <c r="C73" s="55" t="s">
        <v>290</v>
      </c>
      <c r="D73" s="42">
        <f>'3. melléklet'!E79</f>
        <v>27362663</v>
      </c>
      <c r="E73" s="42">
        <f>'3. melléklet'!F79</f>
        <v>27362663</v>
      </c>
      <c r="F73" s="62">
        <f t="shared" si="5"/>
        <v>1</v>
      </c>
      <c r="G73" s="5"/>
      <c r="H73" s="25"/>
    </row>
    <row r="74" spans="1:8" ht="24" x14ac:dyDescent="0.25">
      <c r="A74" s="58">
        <v>68</v>
      </c>
      <c r="B74" s="74" t="s">
        <v>146</v>
      </c>
      <c r="C74" s="55" t="s">
        <v>291</v>
      </c>
      <c r="D74" s="42">
        <f>'3. melléklet'!E80</f>
        <v>8975000</v>
      </c>
      <c r="E74" s="42">
        <f>'3. melléklet'!F80</f>
        <v>19102000</v>
      </c>
      <c r="F74" s="62">
        <f t="shared" si="5"/>
        <v>2.1283565459610028</v>
      </c>
      <c r="G74" s="5"/>
      <c r="H74" s="25"/>
    </row>
    <row r="75" spans="1:8" ht="15" customHeight="1" x14ac:dyDescent="0.25">
      <c r="A75" s="58">
        <v>69</v>
      </c>
      <c r="B75" s="78" t="s">
        <v>33</v>
      </c>
      <c r="C75" s="36" t="s">
        <v>373</v>
      </c>
      <c r="D75" s="49">
        <f>D50+D63+D64+D70+D71</f>
        <v>295870539</v>
      </c>
      <c r="E75" s="49">
        <f>E50+E63+E64+E70+E71</f>
        <v>319182595</v>
      </c>
      <c r="F75" s="65">
        <f t="shared" si="5"/>
        <v>1.078791406805123</v>
      </c>
      <c r="G75" s="5"/>
      <c r="H75" s="25"/>
    </row>
    <row r="76" spans="1:8" ht="15" customHeight="1" x14ac:dyDescent="0.25">
      <c r="A76" s="58">
        <v>70</v>
      </c>
      <c r="B76" s="73" t="s">
        <v>20</v>
      </c>
      <c r="C76" s="37" t="s">
        <v>94</v>
      </c>
      <c r="D76" s="22">
        <f>'3. melléklet'!E83</f>
        <v>381807997</v>
      </c>
      <c r="E76" s="22">
        <f>'3. melléklet'!F83</f>
        <v>375837997</v>
      </c>
      <c r="F76" s="62">
        <f t="shared" si="5"/>
        <v>0.98436386862792713</v>
      </c>
      <c r="G76" s="5"/>
    </row>
    <row r="77" spans="1:8" ht="15" customHeight="1" x14ac:dyDescent="0.25">
      <c r="A77" s="58">
        <v>71</v>
      </c>
      <c r="B77" s="73" t="s">
        <v>21</v>
      </c>
      <c r="C77" s="37" t="s">
        <v>160</v>
      </c>
      <c r="D77" s="22">
        <f>'3. melléklet'!E89</f>
        <v>15909300</v>
      </c>
      <c r="E77" s="22">
        <f>'3. melléklet'!F89</f>
        <v>15909300</v>
      </c>
      <c r="F77" s="62">
        <f t="shared" si="5"/>
        <v>1</v>
      </c>
      <c r="G77" s="5"/>
    </row>
    <row r="78" spans="1:8" ht="15" customHeight="1" x14ac:dyDescent="0.25">
      <c r="A78" s="58">
        <v>72</v>
      </c>
      <c r="B78" s="73" t="s">
        <v>28</v>
      </c>
      <c r="C78" s="37" t="s">
        <v>60</v>
      </c>
      <c r="D78" s="22">
        <f>'3. melléklet'!E92</f>
        <v>0</v>
      </c>
      <c r="E78" s="22">
        <f>'3. melléklet'!F92</f>
        <v>0</v>
      </c>
      <c r="F78" s="125"/>
      <c r="G78" s="5"/>
    </row>
    <row r="79" spans="1:8" ht="15" customHeight="1" x14ac:dyDescent="0.25">
      <c r="A79" s="58">
        <v>73</v>
      </c>
      <c r="B79" s="81" t="s">
        <v>34</v>
      </c>
      <c r="C79" s="36" t="s">
        <v>12</v>
      </c>
      <c r="D79" s="24">
        <f>'3. melléklet'!E83+'3. melléklet'!E89+'3. melléklet'!E92</f>
        <v>397717297</v>
      </c>
      <c r="E79" s="24">
        <f>'3. melléklet'!F83+'3. melléklet'!F89+'3. melléklet'!F92</f>
        <v>391747297</v>
      </c>
      <c r="F79" s="65">
        <f t="shared" si="5"/>
        <v>0.98498933779085807</v>
      </c>
      <c r="G79" s="5"/>
    </row>
    <row r="80" spans="1:8" ht="15" customHeight="1" x14ac:dyDescent="0.25">
      <c r="A80" s="58">
        <v>74</v>
      </c>
      <c r="B80" s="81" t="s">
        <v>35</v>
      </c>
      <c r="C80" s="36" t="s">
        <v>13</v>
      </c>
      <c r="D80" s="49">
        <f>'3. melléklet'!E81</f>
        <v>81708571</v>
      </c>
      <c r="E80" s="49">
        <f>'3. melléklet'!F81</f>
        <v>80830848</v>
      </c>
      <c r="F80" s="65">
        <f t="shared" si="5"/>
        <v>0.98925788336207721</v>
      </c>
      <c r="G80" s="5"/>
    </row>
    <row r="81" spans="1:7" ht="15" customHeight="1" x14ac:dyDescent="0.25">
      <c r="A81" s="58">
        <v>75</v>
      </c>
      <c r="B81" s="153" t="s">
        <v>341</v>
      </c>
      <c r="C81" s="154"/>
      <c r="D81" s="49">
        <f>D75+D79+D80</f>
        <v>775296407</v>
      </c>
      <c r="E81" s="49">
        <f>E75+E79+E80</f>
        <v>791760740</v>
      </c>
      <c r="F81" s="65">
        <f t="shared" si="5"/>
        <v>1.021236178642577</v>
      </c>
      <c r="G81" s="5"/>
    </row>
    <row r="82" spans="1:7" ht="15" customHeight="1" x14ac:dyDescent="0.25">
      <c r="A82" s="58">
        <v>76</v>
      </c>
      <c r="B82" s="58" t="s">
        <v>43</v>
      </c>
      <c r="C82" s="85" t="s">
        <v>344</v>
      </c>
      <c r="D82" s="42">
        <f>'3. melléklet'!E95</f>
        <v>0</v>
      </c>
      <c r="E82" s="42">
        <f>'3. melléklet'!F95</f>
        <v>150000667</v>
      </c>
      <c r="F82" s="125"/>
      <c r="G82" s="5"/>
    </row>
    <row r="83" spans="1:7" ht="15" customHeight="1" x14ac:dyDescent="0.25">
      <c r="A83" s="58">
        <v>77</v>
      </c>
      <c r="B83" s="58" t="s">
        <v>44</v>
      </c>
      <c r="C83" s="37" t="s">
        <v>268</v>
      </c>
      <c r="D83" s="42">
        <f>'3. melléklet'!E96</f>
        <v>2207673</v>
      </c>
      <c r="E83" s="42">
        <f>'3. melléklet'!F96</f>
        <v>2207673</v>
      </c>
      <c r="F83" s="62">
        <f t="shared" si="5"/>
        <v>1</v>
      </c>
      <c r="G83" s="5"/>
    </row>
    <row r="84" spans="1:7" ht="15" customHeight="1" x14ac:dyDescent="0.25">
      <c r="A84" s="58">
        <v>78</v>
      </c>
      <c r="B84" s="58" t="s">
        <v>488</v>
      </c>
      <c r="C84" s="37" t="s">
        <v>490</v>
      </c>
      <c r="D84" s="42">
        <f>'3. melléklet'!E98</f>
        <v>0</v>
      </c>
      <c r="E84" s="42">
        <f>'3. melléklet'!F98</f>
        <v>0</v>
      </c>
      <c r="F84" s="125"/>
      <c r="G84" s="5"/>
    </row>
    <row r="85" spans="1:7" ht="15" customHeight="1" x14ac:dyDescent="0.25">
      <c r="A85" s="58">
        <v>79</v>
      </c>
      <c r="B85" s="81" t="s">
        <v>36</v>
      </c>
      <c r="C85" s="84" t="s">
        <v>15</v>
      </c>
      <c r="D85" s="49">
        <f>SUM(D82:D83)</f>
        <v>2207673</v>
      </c>
      <c r="E85" s="49">
        <f>SUM(E82:E83)</f>
        <v>152208340</v>
      </c>
      <c r="F85" s="65">
        <f t="shared" si="5"/>
        <v>68.945147220625515</v>
      </c>
      <c r="G85" s="5"/>
    </row>
    <row r="86" spans="1:7" s="9" customFormat="1" ht="15" customHeight="1" x14ac:dyDescent="0.25">
      <c r="A86" s="151">
        <v>80</v>
      </c>
      <c r="B86" s="155" t="s">
        <v>343</v>
      </c>
      <c r="C86" s="156"/>
      <c r="D86" s="68">
        <f>D81+D85</f>
        <v>777504080</v>
      </c>
      <c r="E86" s="68">
        <f>E81+E85</f>
        <v>943969080</v>
      </c>
      <c r="F86" s="67">
        <f t="shared" si="5"/>
        <v>1.2141017703727033</v>
      </c>
      <c r="G86" s="8"/>
    </row>
  </sheetData>
  <sheetProtection selectLockedCells="1" selectUnlockedCells="1"/>
  <mergeCells count="7">
    <mergeCell ref="A4:H4"/>
    <mergeCell ref="B81:C81"/>
    <mergeCell ref="B86:C86"/>
    <mergeCell ref="C49:F49"/>
    <mergeCell ref="B8:F8"/>
    <mergeCell ref="B42:C42"/>
    <mergeCell ref="B48:C48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96" firstPageNumber="0" orientation="portrait" r:id="rId1"/>
  <headerFooter alignWithMargins="0"/>
  <rowBreaks count="1" manualBreakCount="1">
    <brk id="4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28.6640625" style="1" customWidth="1"/>
    <col min="3" max="4" width="10.44140625" style="1" customWidth="1"/>
    <col min="5" max="5" width="28.6640625" style="1" customWidth="1"/>
    <col min="6" max="7" width="10.44140625" style="1" customWidth="1"/>
    <col min="8" max="9" width="10.44140625" customWidth="1"/>
    <col min="10" max="10" width="9.109375" customWidth="1"/>
    <col min="11" max="11" width="10.6640625" style="39" customWidth="1"/>
    <col min="12" max="249" width="9.109375" customWidth="1"/>
  </cols>
  <sheetData>
    <row r="1" spans="1:13" s="9" customFormat="1" ht="15" customHeight="1" x14ac:dyDescent="0.25">
      <c r="B1" s="12"/>
      <c r="C1" s="12"/>
      <c r="D1" s="12"/>
      <c r="E1" s="12"/>
      <c r="K1" s="2" t="s">
        <v>262</v>
      </c>
      <c r="M1" s="138"/>
    </row>
    <row r="2" spans="1:13" s="9" customFormat="1" ht="15" customHeight="1" x14ac:dyDescent="0.25">
      <c r="A2" s="1"/>
      <c r="B2" s="1"/>
      <c r="C2" s="1"/>
      <c r="D2" s="1"/>
      <c r="E2" s="1"/>
      <c r="K2" s="2" t="str">
        <f>'1. melléklet'!H2</f>
        <v>az .../2023. ( IX.) önkormányzati rendelethez</v>
      </c>
      <c r="M2" s="138"/>
    </row>
    <row r="3" spans="1:13" s="9" customFormat="1" ht="6" customHeight="1" x14ac:dyDescent="0.25">
      <c r="A3" s="11"/>
      <c r="B3" s="12"/>
      <c r="C3" s="12"/>
      <c r="D3" s="12"/>
      <c r="E3" s="12"/>
      <c r="F3" s="12"/>
      <c r="G3" s="12"/>
      <c r="K3" s="138"/>
    </row>
    <row r="4" spans="1:13" s="9" customFormat="1" ht="15" customHeight="1" x14ac:dyDescent="0.25">
      <c r="A4" s="152" t="s">
        <v>394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3" s="9" customFormat="1" ht="6" customHeight="1" x14ac:dyDescent="0.25">
      <c r="A5" s="11"/>
      <c r="B5" s="12"/>
      <c r="C5" s="12"/>
      <c r="D5" s="12"/>
      <c r="E5" s="11"/>
      <c r="F5" s="12"/>
      <c r="G5" s="12"/>
      <c r="K5" s="138"/>
    </row>
    <row r="6" spans="1:13" s="9" customFormat="1" x14ac:dyDescent="0.25">
      <c r="A6" s="58"/>
      <c r="B6" s="58" t="s">
        <v>33</v>
      </c>
      <c r="C6" s="57" t="s">
        <v>34</v>
      </c>
      <c r="D6" s="57" t="s">
        <v>35</v>
      </c>
      <c r="E6" s="57" t="s">
        <v>376</v>
      </c>
      <c r="F6" s="57" t="s">
        <v>37</v>
      </c>
      <c r="G6" s="57" t="s">
        <v>38</v>
      </c>
      <c r="I6" s="138"/>
    </row>
    <row r="7" spans="1:13" s="9" customFormat="1" ht="58.5" customHeight="1" x14ac:dyDescent="0.25">
      <c r="A7" s="57">
        <v>1</v>
      </c>
      <c r="B7" s="58" t="s">
        <v>1</v>
      </c>
      <c r="C7" s="57" t="s">
        <v>436</v>
      </c>
      <c r="D7" s="57" t="s">
        <v>466</v>
      </c>
      <c r="E7" s="58" t="s">
        <v>1</v>
      </c>
      <c r="F7" s="57" t="s">
        <v>436</v>
      </c>
      <c r="G7" s="57" t="s">
        <v>466</v>
      </c>
      <c r="I7" s="138"/>
    </row>
    <row r="8" spans="1:13" s="9" customFormat="1" ht="15" customHeight="1" x14ac:dyDescent="0.25">
      <c r="A8" s="58">
        <v>2</v>
      </c>
      <c r="B8" s="55" t="s">
        <v>173</v>
      </c>
      <c r="C8" s="22">
        <f>'3. melléklet'!E10</f>
        <v>55896947</v>
      </c>
      <c r="D8" s="22">
        <f>'3. melléklet'!F10</f>
        <v>66900663</v>
      </c>
      <c r="E8" s="37" t="s">
        <v>49</v>
      </c>
      <c r="F8" s="22">
        <v>89906318</v>
      </c>
      <c r="G8" s="22">
        <v>89906318</v>
      </c>
      <c r="I8" s="138"/>
    </row>
    <row r="9" spans="1:13" s="9" customFormat="1" ht="24" x14ac:dyDescent="0.25">
      <c r="A9" s="57">
        <v>3</v>
      </c>
      <c r="B9" s="55" t="s">
        <v>295</v>
      </c>
      <c r="C9" s="22">
        <f>'3. melléklet'!E17</f>
        <v>5888900</v>
      </c>
      <c r="D9" s="22">
        <f>'3. melléklet'!F17</f>
        <v>5888900</v>
      </c>
      <c r="E9" s="37" t="s">
        <v>16</v>
      </c>
      <c r="F9" s="22">
        <v>12303307</v>
      </c>
      <c r="G9" s="22">
        <v>12303307</v>
      </c>
      <c r="I9" s="138"/>
    </row>
    <row r="10" spans="1:13" s="9" customFormat="1" ht="15" customHeight="1" x14ac:dyDescent="0.25">
      <c r="A10" s="58">
        <v>4</v>
      </c>
      <c r="B10" s="37" t="s">
        <v>181</v>
      </c>
      <c r="C10" s="22">
        <f>'3. melléklet'!E19</f>
        <v>66000000</v>
      </c>
      <c r="D10" s="22">
        <f>'3. melléklet'!F19</f>
        <v>66000000</v>
      </c>
      <c r="E10" s="37" t="s">
        <v>54</v>
      </c>
      <c r="F10" s="22">
        <v>152024571</v>
      </c>
      <c r="G10" s="22">
        <v>164069571</v>
      </c>
      <c r="I10" s="138"/>
    </row>
    <row r="11" spans="1:13" s="9" customFormat="1" ht="15" customHeight="1" x14ac:dyDescent="0.25">
      <c r="A11" s="57">
        <v>5</v>
      </c>
      <c r="B11" s="37" t="s">
        <v>182</v>
      </c>
      <c r="C11" s="22">
        <f>'3. melléklet'!E20</f>
        <v>54500000</v>
      </c>
      <c r="D11" s="22">
        <f>'3. melléklet'!F20</f>
        <v>54500000</v>
      </c>
      <c r="E11" s="37" t="s">
        <v>138</v>
      </c>
      <c r="F11" s="22">
        <f>'3. melléklet'!E76</f>
        <v>3000000</v>
      </c>
      <c r="G11" s="22">
        <f>'3. melléklet'!F76</f>
        <v>3000000</v>
      </c>
      <c r="I11" s="138"/>
    </row>
    <row r="12" spans="1:13" s="9" customFormat="1" ht="15" customHeight="1" x14ac:dyDescent="0.25">
      <c r="A12" s="58">
        <v>6</v>
      </c>
      <c r="B12" s="37" t="s">
        <v>188</v>
      </c>
      <c r="C12" s="22">
        <f>'3. melléklet'!E23</f>
        <v>1500000</v>
      </c>
      <c r="D12" s="22">
        <f>'3. melléklet'!F23</f>
        <v>1500000</v>
      </c>
      <c r="E12" s="37" t="s">
        <v>253</v>
      </c>
      <c r="F12" s="22">
        <f>'3. melléklet'!E78</f>
        <v>2298680</v>
      </c>
      <c r="G12" s="22">
        <f>'3. melléklet'!F78</f>
        <v>3438736</v>
      </c>
      <c r="I12" s="138"/>
    </row>
    <row r="13" spans="1:13" s="9" customFormat="1" ht="24" x14ac:dyDescent="0.25">
      <c r="A13" s="57">
        <v>7</v>
      </c>
      <c r="B13" s="37" t="s">
        <v>3</v>
      </c>
      <c r="C13" s="22">
        <v>111967485</v>
      </c>
      <c r="D13" s="22">
        <v>117428102</v>
      </c>
      <c r="E13" s="55" t="s">
        <v>290</v>
      </c>
      <c r="F13" s="22">
        <f>'3. melléklet'!E79</f>
        <v>27362663</v>
      </c>
      <c r="G13" s="22">
        <f>'3. melléklet'!F79</f>
        <v>27362663</v>
      </c>
      <c r="I13" s="138"/>
    </row>
    <row r="14" spans="1:13" s="9" customFormat="1" ht="24" x14ac:dyDescent="0.25">
      <c r="A14" s="58">
        <v>8</v>
      </c>
      <c r="B14" s="55" t="s">
        <v>204</v>
      </c>
      <c r="C14" s="42">
        <f>'3. melléklet'!E34</f>
        <v>687246</v>
      </c>
      <c r="D14" s="42">
        <f>'3. melléklet'!F34</f>
        <v>687246</v>
      </c>
      <c r="E14" s="55" t="s">
        <v>291</v>
      </c>
      <c r="F14" s="22">
        <f>'3. melléklet'!E80</f>
        <v>8975000</v>
      </c>
      <c r="G14" s="22">
        <f>'3. melléklet'!F80</f>
        <v>19102000</v>
      </c>
      <c r="I14" s="53"/>
    </row>
    <row r="15" spans="1:13" s="9" customFormat="1" ht="15" customHeight="1" x14ac:dyDescent="0.25">
      <c r="A15" s="57">
        <v>9</v>
      </c>
      <c r="B15" s="37"/>
      <c r="C15" s="42"/>
      <c r="D15" s="42"/>
      <c r="E15" s="37" t="s">
        <v>13</v>
      </c>
      <c r="F15" s="22">
        <f>'3. melléklet'!E81</f>
        <v>81708571</v>
      </c>
      <c r="G15" s="22">
        <f>'3. melléklet'!F81</f>
        <v>80830848</v>
      </c>
      <c r="I15" s="53"/>
    </row>
    <row r="16" spans="1:13" s="9" customFormat="1" ht="15" customHeight="1" x14ac:dyDescent="0.25">
      <c r="A16" s="58">
        <v>10</v>
      </c>
      <c r="B16" s="37" t="s">
        <v>22</v>
      </c>
      <c r="C16" s="22">
        <f>SUM(C8:C15)</f>
        <v>296440578</v>
      </c>
      <c r="D16" s="22">
        <f>SUM(D8:D15)</f>
        <v>312904911</v>
      </c>
      <c r="E16" s="37"/>
      <c r="F16" s="22"/>
      <c r="G16" s="22"/>
      <c r="I16" s="138"/>
    </row>
    <row r="17" spans="1:11" s="9" customFormat="1" ht="15" customHeight="1" x14ac:dyDescent="0.25">
      <c r="A17" s="57">
        <v>11</v>
      </c>
      <c r="B17" s="37" t="s">
        <v>9</v>
      </c>
      <c r="C17" s="22">
        <f>F18-C16</f>
        <v>81138532</v>
      </c>
      <c r="D17" s="22">
        <v>81138532</v>
      </c>
      <c r="E17" s="37"/>
      <c r="F17" s="37"/>
      <c r="G17" s="37"/>
      <c r="I17" s="138"/>
    </row>
    <row r="18" spans="1:11" s="9" customFormat="1" ht="15" customHeight="1" x14ac:dyDescent="0.25">
      <c r="A18" s="58">
        <v>12</v>
      </c>
      <c r="B18" s="36" t="s">
        <v>24</v>
      </c>
      <c r="C18" s="24">
        <f>SUM(C16:C17)</f>
        <v>377579110</v>
      </c>
      <c r="D18" s="24">
        <f t="shared" ref="D18" si="0">SUM(D16:D17)</f>
        <v>394043443</v>
      </c>
      <c r="E18" s="36" t="s">
        <v>23</v>
      </c>
      <c r="F18" s="24">
        <f>SUM(F8:F17)</f>
        <v>377579110</v>
      </c>
      <c r="G18" s="24">
        <f>SUM(G8:G17)</f>
        <v>400013443</v>
      </c>
      <c r="I18" s="53"/>
    </row>
    <row r="19" spans="1:11" s="9" customFormat="1" ht="24" x14ac:dyDescent="0.25">
      <c r="A19" s="57">
        <v>13</v>
      </c>
      <c r="B19" s="55" t="s">
        <v>281</v>
      </c>
      <c r="C19" s="22">
        <f>'3. melléklet'!E38</f>
        <v>0</v>
      </c>
      <c r="D19" s="22">
        <f>'3. melléklet'!F38</f>
        <v>0</v>
      </c>
      <c r="E19" s="37" t="s">
        <v>94</v>
      </c>
      <c r="F19" s="22">
        <f>'3. melléklet'!E83</f>
        <v>381807997</v>
      </c>
      <c r="G19" s="22">
        <f>'3. melléklet'!F83</f>
        <v>375837997</v>
      </c>
      <c r="I19" s="53"/>
    </row>
    <row r="20" spans="1:11" s="9" customFormat="1" ht="24" x14ac:dyDescent="0.25">
      <c r="A20" s="58">
        <v>14</v>
      </c>
      <c r="B20" s="55" t="s">
        <v>292</v>
      </c>
      <c r="C20" s="22">
        <f>'3. melléklet'!E39</f>
        <v>0</v>
      </c>
      <c r="D20" s="22">
        <f>'3. melléklet'!F39</f>
        <v>0</v>
      </c>
      <c r="E20" s="37" t="s">
        <v>160</v>
      </c>
      <c r="F20" s="22">
        <f>'3. melléklet'!E89</f>
        <v>15909300</v>
      </c>
      <c r="G20" s="22">
        <f>'3. melléklet'!F89</f>
        <v>15909300</v>
      </c>
      <c r="I20" s="53"/>
    </row>
    <row r="21" spans="1:11" s="9" customFormat="1" ht="15" customHeight="1" x14ac:dyDescent="0.25">
      <c r="A21" s="57">
        <v>15</v>
      </c>
      <c r="B21" s="37" t="s">
        <v>249</v>
      </c>
      <c r="C21" s="22">
        <f>'3. melléklet'!E40</f>
        <v>27527559</v>
      </c>
      <c r="D21" s="22">
        <f>'3. melléklet'!F40</f>
        <v>27527559</v>
      </c>
      <c r="E21" s="37" t="s">
        <v>60</v>
      </c>
      <c r="F21" s="22">
        <f>'3. melléklet'!E92</f>
        <v>0</v>
      </c>
      <c r="G21" s="22">
        <f>'3. melléklet'!F92</f>
        <v>0</v>
      </c>
      <c r="I21" s="138"/>
    </row>
    <row r="22" spans="1:11" s="9" customFormat="1" ht="15" customHeight="1" x14ac:dyDescent="0.25">
      <c r="A22" s="58">
        <v>16</v>
      </c>
      <c r="B22" s="37" t="s">
        <v>208</v>
      </c>
      <c r="C22" s="22">
        <f>'3. melléklet'!E43</f>
        <v>131700</v>
      </c>
      <c r="D22" s="22">
        <f>'3. melléklet'!F43</f>
        <v>131700</v>
      </c>
      <c r="E22" s="37"/>
      <c r="F22" s="22"/>
      <c r="G22" s="22"/>
      <c r="I22" s="138"/>
    </row>
    <row r="23" spans="1:11" s="9" customFormat="1" ht="15" customHeight="1" x14ac:dyDescent="0.25">
      <c r="A23" s="57">
        <v>17</v>
      </c>
      <c r="B23" s="37" t="s">
        <v>25</v>
      </c>
      <c r="C23" s="22">
        <f>SUM(C19:C22)</f>
        <v>27659259</v>
      </c>
      <c r="D23" s="22">
        <f t="shared" ref="D23" si="1">SUM(D19:D22)</f>
        <v>27659259</v>
      </c>
      <c r="E23" s="37"/>
      <c r="F23" s="37"/>
      <c r="G23" s="37"/>
      <c r="I23" s="138"/>
    </row>
    <row r="24" spans="1:11" s="9" customFormat="1" ht="15" customHeight="1" x14ac:dyDescent="0.25">
      <c r="A24" s="58">
        <v>18</v>
      </c>
      <c r="B24" s="37" t="s">
        <v>9</v>
      </c>
      <c r="C24" s="22">
        <f>F25-C23</f>
        <v>370058038</v>
      </c>
      <c r="D24" s="22">
        <v>370058038</v>
      </c>
      <c r="E24" s="37"/>
      <c r="F24" s="37"/>
      <c r="G24" s="37"/>
      <c r="I24" s="138"/>
    </row>
    <row r="25" spans="1:11" s="9" customFormat="1" ht="15" customHeight="1" x14ac:dyDescent="0.25">
      <c r="A25" s="57">
        <v>19</v>
      </c>
      <c r="B25" s="36" t="s">
        <v>26</v>
      </c>
      <c r="C25" s="24">
        <f>SUM(C23:C24)</f>
        <v>397717297</v>
      </c>
      <c r="D25" s="24">
        <f>SUM(D23:D24)</f>
        <v>397717297</v>
      </c>
      <c r="E25" s="36" t="s">
        <v>27</v>
      </c>
      <c r="F25" s="24">
        <f>SUM(F19:F23)</f>
        <v>397717297</v>
      </c>
      <c r="G25" s="24">
        <f>SUM(G19:G23)</f>
        <v>391747297</v>
      </c>
      <c r="I25" s="138"/>
    </row>
    <row r="26" spans="1:11" s="9" customFormat="1" ht="15" customHeight="1" x14ac:dyDescent="0.25">
      <c r="A26" s="58">
        <v>20</v>
      </c>
      <c r="B26" s="37" t="s">
        <v>273</v>
      </c>
      <c r="C26" s="42">
        <f>'3. melléklet'!E49+'3. melléklet'!E47</f>
        <v>0</v>
      </c>
      <c r="D26" s="42">
        <f>'3. melléklet'!F49+'3. melléklet'!F47</f>
        <v>150000667</v>
      </c>
      <c r="E26" s="37" t="s">
        <v>15</v>
      </c>
      <c r="F26" s="42">
        <f>'3. melléklet'!E96+'3. melléklet'!E95</f>
        <v>2207673</v>
      </c>
      <c r="G26" s="42">
        <f>'3. melléklet'!F96+'3. melléklet'!F95</f>
        <v>152208340</v>
      </c>
      <c r="I26" s="138"/>
    </row>
    <row r="27" spans="1:11" s="9" customFormat="1" ht="15" customHeight="1" x14ac:dyDescent="0.25">
      <c r="A27" s="57">
        <v>21</v>
      </c>
      <c r="B27" s="37" t="s">
        <v>9</v>
      </c>
      <c r="C27" s="42">
        <v>2207673</v>
      </c>
      <c r="D27" s="42">
        <v>2207673</v>
      </c>
      <c r="E27" s="37"/>
      <c r="F27" s="37"/>
      <c r="G27" s="22"/>
      <c r="I27" s="138"/>
    </row>
    <row r="28" spans="1:11" s="9" customFormat="1" ht="15" customHeight="1" x14ac:dyDescent="0.25">
      <c r="A28" s="58">
        <v>22</v>
      </c>
      <c r="B28" s="36" t="s">
        <v>274</v>
      </c>
      <c r="C28" s="24">
        <f>SUM(C26:C27)</f>
        <v>2207673</v>
      </c>
      <c r="D28" s="24">
        <f t="shared" ref="D28" si="2">SUM(D26:D27)</f>
        <v>152208340</v>
      </c>
      <c r="E28" s="36" t="s">
        <v>275</v>
      </c>
      <c r="F28" s="24">
        <f>SUM(F26:F27)</f>
        <v>2207673</v>
      </c>
      <c r="G28" s="24">
        <f>SUM(G26:G27)</f>
        <v>152208340</v>
      </c>
      <c r="I28" s="138"/>
    </row>
    <row r="29" spans="1:11" x14ac:dyDescent="0.25">
      <c r="A29" s="126">
        <v>23</v>
      </c>
      <c r="B29" s="69" t="s">
        <v>45</v>
      </c>
      <c r="C29" s="66">
        <f>C18+C25+C28</f>
        <v>777504080</v>
      </c>
      <c r="D29" s="66">
        <f>D18+D25+D28</f>
        <v>943969080</v>
      </c>
      <c r="E29" s="69" t="s">
        <v>45</v>
      </c>
      <c r="F29" s="68">
        <f>F18+F25+F28</f>
        <v>777504080</v>
      </c>
      <c r="G29" s="68">
        <f>G18+G25+G28</f>
        <v>943969080</v>
      </c>
      <c r="I29" s="39"/>
      <c r="K29"/>
    </row>
    <row r="30" spans="1:11" x14ac:dyDescent="0.25">
      <c r="E30"/>
      <c r="F30"/>
      <c r="G30"/>
    </row>
    <row r="31" spans="1:11" x14ac:dyDescent="0.25">
      <c r="E31"/>
      <c r="F31"/>
      <c r="G31"/>
    </row>
    <row r="32" spans="1:11" x14ac:dyDescent="0.25">
      <c r="E32"/>
      <c r="F32"/>
      <c r="G32"/>
    </row>
    <row r="33" spans="5:7" x14ac:dyDescent="0.25">
      <c r="E33"/>
      <c r="F33"/>
      <c r="G33"/>
    </row>
    <row r="34" spans="5:7" x14ac:dyDescent="0.25">
      <c r="E34"/>
      <c r="F34"/>
      <c r="G34"/>
    </row>
    <row r="35" spans="5:7" x14ac:dyDescent="0.25">
      <c r="E35"/>
      <c r="F35"/>
      <c r="G35"/>
    </row>
    <row r="36" spans="5:7" x14ac:dyDescent="0.25">
      <c r="E36"/>
      <c r="F36"/>
      <c r="G36"/>
    </row>
    <row r="37" spans="5:7" x14ac:dyDescent="0.25">
      <c r="E37"/>
      <c r="F37"/>
      <c r="G37"/>
    </row>
  </sheetData>
  <sheetProtection selectLockedCells="1" selectUnlockedCells="1"/>
  <mergeCells count="1">
    <mergeCell ref="A4:K4"/>
  </mergeCells>
  <phoneticPr fontId="14" type="noConversion"/>
  <pageMargins left="0.25" right="0.25" top="0.75" bottom="0.75" header="0.3" footer="0.3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zoomScaleNormal="100" workbookViewId="0"/>
  </sheetViews>
  <sheetFormatPr defaultRowHeight="15" customHeight="1" x14ac:dyDescent="0.25"/>
  <cols>
    <col min="1" max="1" width="5.33203125" style="1" customWidth="1"/>
    <col min="2" max="2" width="5.6640625" style="1" customWidth="1"/>
    <col min="3" max="3" width="36.33203125" style="1" customWidth="1"/>
    <col min="4" max="4" width="5.6640625" style="1" customWidth="1"/>
    <col min="5" max="6" width="10.44140625" style="1" customWidth="1"/>
    <col min="7" max="7" width="8.6640625" customWidth="1"/>
    <col min="8" max="8" width="9.109375" customWidth="1"/>
    <col min="9" max="9" width="9.5546875" style="50" bestFit="1" customWidth="1"/>
    <col min="10" max="10" width="11.109375" bestFit="1" customWidth="1"/>
    <col min="11" max="11" width="13.6640625" customWidth="1"/>
  </cols>
  <sheetData>
    <row r="1" spans="1:11" ht="15" customHeight="1" x14ac:dyDescent="0.25">
      <c r="G1" s="1"/>
      <c r="H1" s="1"/>
      <c r="I1" s="2" t="s">
        <v>370</v>
      </c>
      <c r="K1" s="50"/>
    </row>
    <row r="2" spans="1:11" ht="15" customHeight="1" x14ac:dyDescent="0.25">
      <c r="G2" s="1"/>
      <c r="H2" s="1"/>
      <c r="I2" s="2" t="str">
        <f>'1. melléklet'!H2</f>
        <v>az .../2023. ( IX.) önkormányzati rendelethez</v>
      </c>
      <c r="K2" s="50"/>
    </row>
    <row r="3" spans="1:11" ht="6.75" customHeight="1" x14ac:dyDescent="0.25">
      <c r="G3" s="2"/>
    </row>
    <row r="4" spans="1:11" ht="15" customHeight="1" x14ac:dyDescent="0.25">
      <c r="A4" s="152" t="s">
        <v>439</v>
      </c>
      <c r="B4" s="152"/>
      <c r="C4" s="152"/>
      <c r="D4" s="152"/>
      <c r="E4" s="152"/>
      <c r="F4" s="152"/>
      <c r="G4" s="152"/>
      <c r="H4" s="152"/>
      <c r="I4" s="152"/>
    </row>
    <row r="5" spans="1:11" ht="12.75" customHeight="1" x14ac:dyDescent="0.25">
      <c r="A5" s="11"/>
      <c r="B5" s="11"/>
      <c r="C5" s="14"/>
      <c r="D5" s="14"/>
      <c r="E5" s="10"/>
      <c r="F5" s="10"/>
      <c r="G5" s="4"/>
    </row>
    <row r="6" spans="1:11" ht="15" customHeight="1" x14ac:dyDescent="0.25">
      <c r="A6" s="57"/>
      <c r="B6" s="58" t="s">
        <v>33</v>
      </c>
      <c r="C6" s="58" t="s">
        <v>323</v>
      </c>
      <c r="D6" s="58" t="s">
        <v>35</v>
      </c>
      <c r="E6" s="58" t="s">
        <v>36</v>
      </c>
      <c r="F6" s="58" t="s">
        <v>37</v>
      </c>
      <c r="G6" s="57" t="s">
        <v>38</v>
      </c>
    </row>
    <row r="7" spans="1:11" ht="34.200000000000003" x14ac:dyDescent="0.25">
      <c r="A7" s="58">
        <v>1</v>
      </c>
      <c r="B7" s="57" t="s">
        <v>0</v>
      </c>
      <c r="C7" s="58" t="s">
        <v>1</v>
      </c>
      <c r="D7" s="57" t="s">
        <v>108</v>
      </c>
      <c r="E7" s="57" t="s">
        <v>436</v>
      </c>
      <c r="F7" s="57" t="s">
        <v>466</v>
      </c>
      <c r="G7" s="59" t="s">
        <v>465</v>
      </c>
    </row>
    <row r="8" spans="1:11" ht="15" customHeight="1" x14ac:dyDescent="0.25">
      <c r="A8" s="58">
        <v>2</v>
      </c>
      <c r="B8" s="165" t="s">
        <v>2</v>
      </c>
      <c r="C8" s="165"/>
      <c r="D8" s="165"/>
      <c r="E8" s="165"/>
      <c r="F8" s="165"/>
      <c r="G8" s="165"/>
      <c r="I8"/>
    </row>
    <row r="9" spans="1:11" ht="15" customHeight="1" x14ac:dyDescent="0.25">
      <c r="A9" s="58">
        <v>3</v>
      </c>
      <c r="B9" s="70" t="s">
        <v>170</v>
      </c>
      <c r="C9" s="60" t="s">
        <v>171</v>
      </c>
      <c r="D9" s="60" t="s">
        <v>172</v>
      </c>
      <c r="E9" s="56">
        <f t="shared" ref="E9:F9" si="0">E10+E17</f>
        <v>61785847</v>
      </c>
      <c r="F9" s="56">
        <f t="shared" si="0"/>
        <v>72789563</v>
      </c>
      <c r="G9" s="61">
        <f>F9/E9</f>
        <v>1.1780944428907805</v>
      </c>
      <c r="J9" s="25"/>
    </row>
    <row r="10" spans="1:11" ht="15" customHeight="1" x14ac:dyDescent="0.25">
      <c r="A10" s="58">
        <v>4</v>
      </c>
      <c r="B10" s="73" t="s">
        <v>50</v>
      </c>
      <c r="C10" s="37" t="s">
        <v>173</v>
      </c>
      <c r="D10" s="37" t="s">
        <v>174</v>
      </c>
      <c r="E10" s="22">
        <f t="shared" ref="E10:F10" si="1">SUM(E11:E16)</f>
        <v>55896947</v>
      </c>
      <c r="F10" s="22">
        <f t="shared" si="1"/>
        <v>66900663</v>
      </c>
      <c r="G10" s="62">
        <f t="shared" ref="G10:G14" si="2">F10/E10</f>
        <v>1.1968571915027846</v>
      </c>
      <c r="J10" s="25"/>
    </row>
    <row r="11" spans="1:11" ht="24" x14ac:dyDescent="0.25">
      <c r="A11" s="58">
        <v>5</v>
      </c>
      <c r="B11" s="82" t="s">
        <v>326</v>
      </c>
      <c r="C11" s="71" t="s">
        <v>358</v>
      </c>
      <c r="D11" s="89" t="s">
        <v>362</v>
      </c>
      <c r="E11" s="23">
        <v>29623173</v>
      </c>
      <c r="F11" s="23">
        <v>29623173</v>
      </c>
      <c r="G11" s="64">
        <f t="shared" si="2"/>
        <v>1</v>
      </c>
      <c r="J11" s="25"/>
    </row>
    <row r="12" spans="1:11" ht="24" x14ac:dyDescent="0.25">
      <c r="A12" s="58">
        <v>6</v>
      </c>
      <c r="B12" s="82" t="s">
        <v>327</v>
      </c>
      <c r="C12" s="71" t="s">
        <v>359</v>
      </c>
      <c r="D12" s="89" t="s">
        <v>363</v>
      </c>
      <c r="E12" s="23">
        <v>20267510</v>
      </c>
      <c r="F12" s="23">
        <v>20832828</v>
      </c>
      <c r="G12" s="64">
        <f t="shared" si="2"/>
        <v>1.0278928195915531</v>
      </c>
      <c r="J12" s="25"/>
    </row>
    <row r="13" spans="1:11" ht="36" x14ac:dyDescent="0.25">
      <c r="A13" s="58">
        <v>7</v>
      </c>
      <c r="B13" s="82" t="s">
        <v>328</v>
      </c>
      <c r="C13" s="71" t="s">
        <v>360</v>
      </c>
      <c r="D13" s="89" t="s">
        <v>364</v>
      </c>
      <c r="E13" s="23">
        <v>3031144</v>
      </c>
      <c r="F13" s="23">
        <v>3066182</v>
      </c>
      <c r="G13" s="64">
        <f t="shared" si="2"/>
        <v>1.0115593320541683</v>
      </c>
      <c r="J13" s="25"/>
    </row>
    <row r="14" spans="1:11" ht="24" x14ac:dyDescent="0.25">
      <c r="A14" s="58">
        <v>8</v>
      </c>
      <c r="B14" s="82" t="s">
        <v>329</v>
      </c>
      <c r="C14" s="71" t="s">
        <v>361</v>
      </c>
      <c r="D14" s="89" t="s">
        <v>365</v>
      </c>
      <c r="E14" s="23">
        <v>2975120</v>
      </c>
      <c r="F14" s="23">
        <v>3251480</v>
      </c>
      <c r="G14" s="64">
        <f t="shared" si="2"/>
        <v>1.0928903708085724</v>
      </c>
      <c r="J14" s="25"/>
    </row>
    <row r="15" spans="1:11" ht="24" x14ac:dyDescent="0.25">
      <c r="A15" s="58">
        <v>9</v>
      </c>
      <c r="B15" s="82" t="s">
        <v>330</v>
      </c>
      <c r="C15" s="71" t="s">
        <v>316</v>
      </c>
      <c r="D15" s="89" t="s">
        <v>366</v>
      </c>
      <c r="E15" s="23">
        <v>0</v>
      </c>
      <c r="F15" s="23">
        <v>10127000</v>
      </c>
      <c r="G15" s="125"/>
      <c r="J15" s="25"/>
    </row>
    <row r="16" spans="1:11" ht="15" customHeight="1" x14ac:dyDescent="0.25">
      <c r="A16" s="58">
        <v>10</v>
      </c>
      <c r="B16" s="82" t="s">
        <v>331</v>
      </c>
      <c r="C16" s="71" t="s">
        <v>345</v>
      </c>
      <c r="D16" s="88" t="s">
        <v>367</v>
      </c>
      <c r="E16" s="23">
        <v>0</v>
      </c>
      <c r="F16" s="23">
        <v>0</v>
      </c>
      <c r="G16" s="125"/>
      <c r="J16" s="25"/>
    </row>
    <row r="17" spans="1:10" s="35" customFormat="1" ht="15" customHeight="1" x14ac:dyDescent="0.25">
      <c r="A17" s="58">
        <v>11</v>
      </c>
      <c r="B17" s="73" t="s">
        <v>51</v>
      </c>
      <c r="C17" s="37" t="s">
        <v>176</v>
      </c>
      <c r="D17" s="37" t="s">
        <v>175</v>
      </c>
      <c r="E17" s="22">
        <v>5888900</v>
      </c>
      <c r="F17" s="22">
        <v>5888900</v>
      </c>
      <c r="G17" s="62">
        <f t="shared" ref="G17:G29" si="3">F17/E17</f>
        <v>1</v>
      </c>
      <c r="I17" s="50"/>
    </row>
    <row r="18" spans="1:10" ht="15" customHeight="1" x14ac:dyDescent="0.25">
      <c r="A18" s="58">
        <v>12</v>
      </c>
      <c r="B18" s="70" t="s">
        <v>5</v>
      </c>
      <c r="C18" s="60" t="s">
        <v>6</v>
      </c>
      <c r="D18" s="60" t="s">
        <v>183</v>
      </c>
      <c r="E18" s="56">
        <f>E19+E20+E23</f>
        <v>122000000</v>
      </c>
      <c r="F18" s="56">
        <f>F19+F20+F23</f>
        <v>122000000</v>
      </c>
      <c r="G18" s="61">
        <f t="shared" si="3"/>
        <v>1</v>
      </c>
      <c r="J18" s="25"/>
    </row>
    <row r="19" spans="1:10" ht="15" customHeight="1" x14ac:dyDescent="0.25">
      <c r="A19" s="58">
        <v>13</v>
      </c>
      <c r="B19" s="73" t="s">
        <v>7</v>
      </c>
      <c r="C19" s="37" t="s">
        <v>181</v>
      </c>
      <c r="D19" s="37" t="s">
        <v>184</v>
      </c>
      <c r="E19" s="22">
        <v>66000000</v>
      </c>
      <c r="F19" s="22">
        <v>66000000</v>
      </c>
      <c r="G19" s="62">
        <f t="shared" si="3"/>
        <v>1</v>
      </c>
    </row>
    <row r="20" spans="1:10" ht="15" customHeight="1" x14ac:dyDescent="0.25">
      <c r="A20" s="58">
        <v>14</v>
      </c>
      <c r="B20" s="73" t="s">
        <v>8</v>
      </c>
      <c r="C20" s="37" t="s">
        <v>182</v>
      </c>
      <c r="D20" s="37" t="s">
        <v>185</v>
      </c>
      <c r="E20" s="22">
        <f>SUM(E21:E22)</f>
        <v>54500000</v>
      </c>
      <c r="F20" s="22">
        <f>SUM(F21:F22)</f>
        <v>54500000</v>
      </c>
      <c r="G20" s="62">
        <f t="shared" si="3"/>
        <v>1</v>
      </c>
    </row>
    <row r="21" spans="1:10" ht="15" customHeight="1" x14ac:dyDescent="0.25">
      <c r="A21" s="58">
        <v>15</v>
      </c>
      <c r="B21" s="77" t="s">
        <v>356</v>
      </c>
      <c r="C21" s="34" t="s">
        <v>354</v>
      </c>
      <c r="D21" s="34" t="s">
        <v>186</v>
      </c>
      <c r="E21" s="23">
        <v>32000000</v>
      </c>
      <c r="F21" s="23">
        <v>32000000</v>
      </c>
      <c r="G21" s="64">
        <f t="shared" si="3"/>
        <v>1</v>
      </c>
    </row>
    <row r="22" spans="1:10" ht="15" customHeight="1" x14ac:dyDescent="0.25">
      <c r="A22" s="58">
        <v>16</v>
      </c>
      <c r="B22" s="77" t="s">
        <v>357</v>
      </c>
      <c r="C22" s="34" t="s">
        <v>355</v>
      </c>
      <c r="D22" s="34" t="s">
        <v>187</v>
      </c>
      <c r="E22" s="23">
        <v>22500000</v>
      </c>
      <c r="F22" s="23">
        <v>22500000</v>
      </c>
      <c r="G22" s="64">
        <f t="shared" si="3"/>
        <v>1</v>
      </c>
    </row>
    <row r="23" spans="1:10" ht="15" customHeight="1" x14ac:dyDescent="0.25">
      <c r="A23" s="58">
        <v>17</v>
      </c>
      <c r="B23" s="73" t="s">
        <v>318</v>
      </c>
      <c r="C23" s="37" t="s">
        <v>188</v>
      </c>
      <c r="D23" s="37" t="s">
        <v>189</v>
      </c>
      <c r="E23" s="22">
        <v>1500000</v>
      </c>
      <c r="F23" s="22">
        <v>1500000</v>
      </c>
      <c r="G23" s="62">
        <f t="shared" si="3"/>
        <v>1</v>
      </c>
    </row>
    <row r="24" spans="1:10" ht="15" customHeight="1" x14ac:dyDescent="0.25">
      <c r="A24" s="58">
        <v>18</v>
      </c>
      <c r="B24" s="70" t="s">
        <v>17</v>
      </c>
      <c r="C24" s="60" t="s">
        <v>3</v>
      </c>
      <c r="D24" s="60" t="s">
        <v>191</v>
      </c>
      <c r="E24" s="56">
        <f>SUM(E25:E33)</f>
        <v>110407485</v>
      </c>
      <c r="F24" s="56">
        <f>SUM(F25:F33)</f>
        <v>115868102</v>
      </c>
      <c r="G24" s="61">
        <f t="shared" si="3"/>
        <v>1.0494587572572638</v>
      </c>
    </row>
    <row r="25" spans="1:10" ht="15" customHeight="1" x14ac:dyDescent="0.25">
      <c r="A25" s="58">
        <v>19</v>
      </c>
      <c r="B25" s="73" t="s">
        <v>53</v>
      </c>
      <c r="C25" s="37" t="s">
        <v>190</v>
      </c>
      <c r="D25" s="37" t="s">
        <v>192</v>
      </c>
      <c r="E25" s="42">
        <v>97500</v>
      </c>
      <c r="F25" s="42">
        <v>97500</v>
      </c>
      <c r="G25" s="62">
        <f t="shared" si="3"/>
        <v>1</v>
      </c>
    </row>
    <row r="26" spans="1:10" ht="15" customHeight="1" x14ac:dyDescent="0.25">
      <c r="A26" s="58">
        <v>20</v>
      </c>
      <c r="B26" s="73" t="s">
        <v>55</v>
      </c>
      <c r="C26" s="37" t="s">
        <v>193</v>
      </c>
      <c r="D26" s="37" t="s">
        <v>194</v>
      </c>
      <c r="E26" s="42">
        <v>62150000</v>
      </c>
      <c r="F26" s="42">
        <v>62150000</v>
      </c>
      <c r="G26" s="62">
        <f t="shared" si="3"/>
        <v>1</v>
      </c>
    </row>
    <row r="27" spans="1:10" ht="15" customHeight="1" x14ac:dyDescent="0.25">
      <c r="A27" s="58">
        <v>21</v>
      </c>
      <c r="B27" s="73" t="s">
        <v>121</v>
      </c>
      <c r="C27" s="37" t="s">
        <v>196</v>
      </c>
      <c r="D27" s="37" t="s">
        <v>195</v>
      </c>
      <c r="E27" s="42">
        <v>14100000</v>
      </c>
      <c r="F27" s="42">
        <v>14100000</v>
      </c>
      <c r="G27" s="62">
        <f t="shared" si="3"/>
        <v>1</v>
      </c>
    </row>
    <row r="28" spans="1:10" ht="15" customHeight="1" x14ac:dyDescent="0.25">
      <c r="A28" s="58">
        <v>22</v>
      </c>
      <c r="B28" s="73" t="s">
        <v>123</v>
      </c>
      <c r="C28" s="37" t="s">
        <v>197</v>
      </c>
      <c r="D28" s="37" t="s">
        <v>203</v>
      </c>
      <c r="E28" s="42">
        <v>8505000</v>
      </c>
      <c r="F28" s="42">
        <v>8505000</v>
      </c>
      <c r="G28" s="62">
        <f t="shared" si="3"/>
        <v>1</v>
      </c>
    </row>
    <row r="29" spans="1:10" ht="15" customHeight="1" x14ac:dyDescent="0.25">
      <c r="A29" s="58">
        <v>23</v>
      </c>
      <c r="B29" s="73" t="s">
        <v>129</v>
      </c>
      <c r="C29" s="37" t="s">
        <v>198</v>
      </c>
      <c r="D29" s="37" t="s">
        <v>202</v>
      </c>
      <c r="E29" s="42">
        <v>23374941</v>
      </c>
      <c r="F29" s="42">
        <v>23374941</v>
      </c>
      <c r="G29" s="62">
        <f t="shared" si="3"/>
        <v>1</v>
      </c>
    </row>
    <row r="30" spans="1:10" ht="15" customHeight="1" x14ac:dyDescent="0.25">
      <c r="A30" s="58">
        <v>24</v>
      </c>
      <c r="B30" s="73" t="s">
        <v>319</v>
      </c>
      <c r="C30" s="44" t="s">
        <v>282</v>
      </c>
      <c r="D30" s="37" t="s">
        <v>283</v>
      </c>
      <c r="E30" s="22">
        <v>2179000</v>
      </c>
      <c r="F30" s="22">
        <v>2179000</v>
      </c>
      <c r="G30" s="62">
        <f>F30/E30</f>
        <v>1</v>
      </c>
    </row>
    <row r="31" spans="1:10" ht="15" customHeight="1" x14ac:dyDescent="0.25">
      <c r="A31" s="58">
        <v>25</v>
      </c>
      <c r="B31" s="73" t="s">
        <v>320</v>
      </c>
      <c r="C31" s="37" t="s">
        <v>199</v>
      </c>
      <c r="D31" s="37" t="s">
        <v>201</v>
      </c>
      <c r="E31" s="22">
        <v>0</v>
      </c>
      <c r="F31" s="22">
        <v>792000</v>
      </c>
      <c r="G31" s="125"/>
    </row>
    <row r="32" spans="1:10" ht="15" customHeight="1" x14ac:dyDescent="0.25">
      <c r="A32" s="58">
        <v>26</v>
      </c>
      <c r="B32" s="73" t="s">
        <v>321</v>
      </c>
      <c r="C32" s="37" t="s">
        <v>474</v>
      </c>
      <c r="D32" s="37" t="s">
        <v>475</v>
      </c>
      <c r="E32" s="22">
        <v>0</v>
      </c>
      <c r="F32" s="22">
        <v>4669333</v>
      </c>
      <c r="G32" s="125"/>
    </row>
    <row r="33" spans="1:10" s="33" customFormat="1" ht="15" customHeight="1" x14ac:dyDescent="0.25">
      <c r="A33" s="58">
        <v>27</v>
      </c>
      <c r="B33" s="73" t="s">
        <v>322</v>
      </c>
      <c r="C33" s="37" t="s">
        <v>200</v>
      </c>
      <c r="D33" s="37" t="s">
        <v>276</v>
      </c>
      <c r="E33" s="22">
        <v>1044</v>
      </c>
      <c r="F33" s="22">
        <v>328</v>
      </c>
      <c r="G33" s="62">
        <f t="shared" ref="G33:G36" si="4">F33/E33</f>
        <v>0.31417624521072796</v>
      </c>
      <c r="I33" s="51"/>
    </row>
    <row r="34" spans="1:10" ht="15" customHeight="1" x14ac:dyDescent="0.25">
      <c r="A34" s="58">
        <v>28</v>
      </c>
      <c r="B34" s="70" t="s">
        <v>18</v>
      </c>
      <c r="C34" s="63" t="s">
        <v>204</v>
      </c>
      <c r="D34" s="63" t="s">
        <v>205</v>
      </c>
      <c r="E34" s="56">
        <f>SUM(E35:E35)</f>
        <v>687246</v>
      </c>
      <c r="F34" s="56">
        <f>SUM(F35:F35)</f>
        <v>687246</v>
      </c>
      <c r="G34" s="62">
        <f t="shared" si="4"/>
        <v>1</v>
      </c>
      <c r="J34" s="25"/>
    </row>
    <row r="35" spans="1:10" ht="15" customHeight="1" x14ac:dyDescent="0.25">
      <c r="A35" s="58">
        <v>29</v>
      </c>
      <c r="B35" s="73" t="s">
        <v>104</v>
      </c>
      <c r="C35" s="55" t="s">
        <v>206</v>
      </c>
      <c r="D35" s="55" t="s">
        <v>207</v>
      </c>
      <c r="E35" s="22">
        <v>687246</v>
      </c>
      <c r="F35" s="22">
        <v>687246</v>
      </c>
      <c r="G35" s="62">
        <f t="shared" si="4"/>
        <v>1</v>
      </c>
    </row>
    <row r="36" spans="1:10" ht="15.75" customHeight="1" x14ac:dyDescent="0.25">
      <c r="A36" s="58">
        <v>30</v>
      </c>
      <c r="B36" s="76" t="s">
        <v>33</v>
      </c>
      <c r="C36" s="160" t="s">
        <v>3</v>
      </c>
      <c r="D36" s="161"/>
      <c r="E36" s="24">
        <f>E9+E18+E24+E34</f>
        <v>294880578</v>
      </c>
      <c r="F36" s="24">
        <f>F9+F18+F24+F34</f>
        <v>311344911</v>
      </c>
      <c r="G36" s="61">
        <f t="shared" si="4"/>
        <v>1.0558339010038158</v>
      </c>
      <c r="H36" s="5"/>
      <c r="I36"/>
    </row>
    <row r="37" spans="1:10" ht="15" customHeight="1" x14ac:dyDescent="0.25">
      <c r="A37" s="58">
        <v>31</v>
      </c>
      <c r="B37" s="70" t="s">
        <v>19</v>
      </c>
      <c r="C37" s="60" t="s">
        <v>177</v>
      </c>
      <c r="D37" s="60" t="s">
        <v>178</v>
      </c>
      <c r="E37" s="56">
        <f t="shared" ref="E37:F37" si="5">SUM(E38:E39)</f>
        <v>0</v>
      </c>
      <c r="F37" s="56">
        <f t="shared" si="5"/>
        <v>0</v>
      </c>
      <c r="G37" s="125"/>
    </row>
    <row r="38" spans="1:10" ht="15" customHeight="1" x14ac:dyDescent="0.25">
      <c r="A38" s="58">
        <v>32</v>
      </c>
      <c r="B38" s="73" t="s">
        <v>105</v>
      </c>
      <c r="C38" s="37" t="s">
        <v>281</v>
      </c>
      <c r="D38" s="37" t="s">
        <v>180</v>
      </c>
      <c r="E38" s="22">
        <v>0</v>
      </c>
      <c r="F38" s="22">
        <v>0</v>
      </c>
      <c r="G38" s="125"/>
    </row>
    <row r="39" spans="1:10" ht="15" customHeight="1" x14ac:dyDescent="0.25">
      <c r="A39" s="58">
        <v>33</v>
      </c>
      <c r="B39" s="73" t="s">
        <v>106</v>
      </c>
      <c r="C39" s="37" t="s">
        <v>179</v>
      </c>
      <c r="D39" s="37" t="s">
        <v>180</v>
      </c>
      <c r="E39" s="22">
        <v>0</v>
      </c>
      <c r="F39" s="22">
        <v>0</v>
      </c>
      <c r="G39" s="125"/>
    </row>
    <row r="40" spans="1:10" ht="15" customHeight="1" x14ac:dyDescent="0.25">
      <c r="A40" s="58">
        <v>34</v>
      </c>
      <c r="B40" s="70" t="s">
        <v>20</v>
      </c>
      <c r="C40" s="60" t="s">
        <v>249</v>
      </c>
      <c r="D40" s="60" t="s">
        <v>250</v>
      </c>
      <c r="E40" s="56">
        <f t="shared" ref="E40:F40" si="6">SUM(E41:E42)</f>
        <v>27527559</v>
      </c>
      <c r="F40" s="56">
        <f t="shared" si="6"/>
        <v>27527559</v>
      </c>
      <c r="G40" s="61">
        <f t="shared" ref="G40:G46" si="7">F40/E40</f>
        <v>1</v>
      </c>
    </row>
    <row r="41" spans="1:10" ht="15" customHeight="1" x14ac:dyDescent="0.25">
      <c r="A41" s="58">
        <v>35</v>
      </c>
      <c r="B41" s="73" t="s">
        <v>148</v>
      </c>
      <c r="C41" s="37" t="s">
        <v>251</v>
      </c>
      <c r="D41" s="37" t="s">
        <v>252</v>
      </c>
      <c r="E41" s="22">
        <v>25800000</v>
      </c>
      <c r="F41" s="22">
        <v>25800000</v>
      </c>
      <c r="G41" s="62">
        <f t="shared" si="7"/>
        <v>1</v>
      </c>
      <c r="J41" s="25"/>
    </row>
    <row r="42" spans="1:10" ht="15" customHeight="1" x14ac:dyDescent="0.25">
      <c r="A42" s="58">
        <v>36</v>
      </c>
      <c r="B42" s="73" t="s">
        <v>149</v>
      </c>
      <c r="C42" s="37" t="s">
        <v>308</v>
      </c>
      <c r="D42" s="37" t="s">
        <v>252</v>
      </c>
      <c r="E42" s="22">
        <v>1727559</v>
      </c>
      <c r="F42" s="22">
        <v>1727559</v>
      </c>
      <c r="G42" s="64">
        <f t="shared" si="7"/>
        <v>1</v>
      </c>
      <c r="J42" s="25"/>
    </row>
    <row r="43" spans="1:10" ht="15" customHeight="1" x14ac:dyDescent="0.25">
      <c r="A43" s="58">
        <v>37</v>
      </c>
      <c r="B43" s="70" t="s">
        <v>21</v>
      </c>
      <c r="C43" s="63" t="s">
        <v>208</v>
      </c>
      <c r="D43" s="63" t="s">
        <v>210</v>
      </c>
      <c r="E43" s="56">
        <f>SUM(E44:E44)</f>
        <v>131700</v>
      </c>
      <c r="F43" s="56">
        <f>SUM(F44:F44)</f>
        <v>131700</v>
      </c>
      <c r="G43" s="61">
        <f t="shared" si="7"/>
        <v>1</v>
      </c>
    </row>
    <row r="44" spans="1:10" ht="15" customHeight="1" x14ac:dyDescent="0.25">
      <c r="A44" s="58">
        <v>38</v>
      </c>
      <c r="B44" s="73" t="s">
        <v>162</v>
      </c>
      <c r="C44" s="55" t="s">
        <v>209</v>
      </c>
      <c r="D44" s="55" t="s">
        <v>211</v>
      </c>
      <c r="E44" s="22">
        <v>131700</v>
      </c>
      <c r="F44" s="22">
        <v>131700</v>
      </c>
      <c r="G44" s="62">
        <f t="shared" si="7"/>
        <v>1</v>
      </c>
      <c r="I44" s="52"/>
      <c r="J44" s="52"/>
    </row>
    <row r="45" spans="1:10" ht="15.75" customHeight="1" x14ac:dyDescent="0.25">
      <c r="A45" s="58">
        <v>39</v>
      </c>
      <c r="B45" s="76" t="s">
        <v>323</v>
      </c>
      <c r="C45" s="160" t="s">
        <v>249</v>
      </c>
      <c r="D45" s="161"/>
      <c r="E45" s="24">
        <f>E37+E40+E43</f>
        <v>27659259</v>
      </c>
      <c r="F45" s="24">
        <f>F37+F40+F43</f>
        <v>27659259</v>
      </c>
      <c r="G45" s="62">
        <f t="shared" si="7"/>
        <v>1</v>
      </c>
      <c r="I45"/>
    </row>
    <row r="46" spans="1:10" ht="15" customHeight="1" x14ac:dyDescent="0.25">
      <c r="A46" s="58">
        <v>40</v>
      </c>
      <c r="B46" s="70" t="s">
        <v>28</v>
      </c>
      <c r="C46" s="63" t="s">
        <v>255</v>
      </c>
      <c r="D46" s="63" t="s">
        <v>256</v>
      </c>
      <c r="E46" s="56">
        <f>SUM(E47:E49)</f>
        <v>452735163</v>
      </c>
      <c r="F46" s="56">
        <f>SUM(F47:F49)</f>
        <v>602735830</v>
      </c>
      <c r="G46" s="61">
        <f t="shared" si="7"/>
        <v>1.3313210001318143</v>
      </c>
    </row>
    <row r="47" spans="1:10" ht="15" customHeight="1" x14ac:dyDescent="0.25">
      <c r="A47" s="58">
        <v>41</v>
      </c>
      <c r="B47" s="73" t="s">
        <v>169</v>
      </c>
      <c r="C47" s="55" t="s">
        <v>476</v>
      </c>
      <c r="D47" s="55" t="s">
        <v>477</v>
      </c>
      <c r="E47" s="22">
        <v>0</v>
      </c>
      <c r="F47" s="22">
        <v>150000667</v>
      </c>
      <c r="G47" s="125"/>
    </row>
    <row r="48" spans="1:10" ht="15" customHeight="1" x14ac:dyDescent="0.25">
      <c r="A48" s="58">
        <v>42</v>
      </c>
      <c r="B48" s="73" t="s">
        <v>248</v>
      </c>
      <c r="C48" s="55" t="s">
        <v>257</v>
      </c>
      <c r="D48" s="55" t="s">
        <v>213</v>
      </c>
      <c r="E48" s="22">
        <v>452735163</v>
      </c>
      <c r="F48" s="22">
        <v>452735163</v>
      </c>
      <c r="G48" s="62">
        <f t="shared" ref="G48" si="8">F48/E48</f>
        <v>1</v>
      </c>
    </row>
    <row r="49" spans="1:10" ht="15" customHeight="1" x14ac:dyDescent="0.25">
      <c r="A49" s="58">
        <v>43</v>
      </c>
      <c r="B49" s="73" t="s">
        <v>478</v>
      </c>
      <c r="C49" s="55" t="s">
        <v>258</v>
      </c>
      <c r="D49" s="55" t="s">
        <v>259</v>
      </c>
      <c r="E49" s="22">
        <v>0</v>
      </c>
      <c r="F49" s="22">
        <v>0</v>
      </c>
      <c r="G49" s="125"/>
    </row>
    <row r="50" spans="1:10" ht="15" customHeight="1" x14ac:dyDescent="0.25">
      <c r="A50" s="58">
        <v>44</v>
      </c>
      <c r="B50" s="73" t="s">
        <v>491</v>
      </c>
      <c r="C50" s="55" t="s">
        <v>489</v>
      </c>
      <c r="D50" s="55" t="s">
        <v>492</v>
      </c>
      <c r="E50" s="22">
        <v>0</v>
      </c>
      <c r="F50" s="22">
        <v>0</v>
      </c>
      <c r="G50" s="125"/>
    </row>
    <row r="51" spans="1:10" ht="15" customHeight="1" x14ac:dyDescent="0.25">
      <c r="A51" s="58">
        <v>45</v>
      </c>
      <c r="B51" s="81" t="s">
        <v>35</v>
      </c>
      <c r="C51" s="160" t="s">
        <v>313</v>
      </c>
      <c r="D51" s="161"/>
      <c r="E51" s="24">
        <f>E46</f>
        <v>452735163</v>
      </c>
      <c r="F51" s="24">
        <f>F46</f>
        <v>602735830</v>
      </c>
      <c r="G51" s="62">
        <f t="shared" ref="G51" si="9">F51/E51</f>
        <v>1.3313210001318143</v>
      </c>
      <c r="I51"/>
    </row>
    <row r="52" spans="1:10" ht="15" customHeight="1" x14ac:dyDescent="0.25">
      <c r="A52" s="58">
        <v>46</v>
      </c>
      <c r="B52" s="164" t="s">
        <v>58</v>
      </c>
      <c r="C52" s="164"/>
      <c r="D52" s="83"/>
      <c r="E52" s="66">
        <f>E9+E37+E18+E24+E34+E43+E46+E40</f>
        <v>775275000</v>
      </c>
      <c r="F52" s="66">
        <f>F9+F37+F18+F24+F34+F43+F46+F40</f>
        <v>941740000</v>
      </c>
      <c r="G52" s="67">
        <f t="shared" ref="G52" si="10">F52/E52</f>
        <v>1.2147173583567121</v>
      </c>
    </row>
    <row r="53" spans="1:10" ht="15" customHeight="1" x14ac:dyDescent="0.25">
      <c r="A53" s="58">
        <v>47</v>
      </c>
      <c r="B53" s="165" t="s">
        <v>10</v>
      </c>
      <c r="C53" s="165"/>
      <c r="D53" s="165"/>
      <c r="E53" s="165"/>
      <c r="F53" s="165"/>
      <c r="G53" s="165"/>
      <c r="I53"/>
    </row>
    <row r="54" spans="1:10" ht="15" customHeight="1" x14ac:dyDescent="0.25">
      <c r="A54" s="58">
        <v>48</v>
      </c>
      <c r="B54" s="70" t="s">
        <v>4</v>
      </c>
      <c r="C54" s="60" t="s">
        <v>49</v>
      </c>
      <c r="D54" s="60" t="s">
        <v>109</v>
      </c>
      <c r="E54" s="56">
        <f>E55+E61</f>
        <v>72586812</v>
      </c>
      <c r="F54" s="56">
        <f>F55+F61</f>
        <v>72586812</v>
      </c>
      <c r="G54" s="61">
        <f t="shared" ref="G54:G56" si="11">F54/E54</f>
        <v>1</v>
      </c>
    </row>
    <row r="55" spans="1:10" ht="15" customHeight="1" x14ac:dyDescent="0.25">
      <c r="A55" s="58">
        <v>49</v>
      </c>
      <c r="B55" s="73" t="s">
        <v>50</v>
      </c>
      <c r="C55" s="37" t="s">
        <v>110</v>
      </c>
      <c r="D55" s="37" t="s">
        <v>111</v>
      </c>
      <c r="E55" s="22">
        <f>SUM(E56:E60)</f>
        <v>54607517</v>
      </c>
      <c r="F55" s="22">
        <f>SUM(F56:F60)</f>
        <v>54607517</v>
      </c>
      <c r="G55" s="62">
        <f t="shared" si="11"/>
        <v>1</v>
      </c>
    </row>
    <row r="56" spans="1:10" ht="15" customHeight="1" x14ac:dyDescent="0.25">
      <c r="A56" s="58">
        <v>50</v>
      </c>
      <c r="B56" s="82" t="s">
        <v>326</v>
      </c>
      <c r="C56" s="7" t="s">
        <v>335</v>
      </c>
      <c r="D56" s="34" t="s">
        <v>112</v>
      </c>
      <c r="E56" s="48">
        <v>49618028</v>
      </c>
      <c r="F56" s="48">
        <v>49618028</v>
      </c>
      <c r="G56" s="64">
        <f t="shared" si="11"/>
        <v>1</v>
      </c>
    </row>
    <row r="57" spans="1:10" ht="15" customHeight="1" x14ac:dyDescent="0.25">
      <c r="A57" s="58">
        <v>51</v>
      </c>
      <c r="B57" s="82" t="s">
        <v>327</v>
      </c>
      <c r="C57" s="7" t="s">
        <v>336</v>
      </c>
      <c r="D57" s="34" t="s">
        <v>307</v>
      </c>
      <c r="E57" s="23">
        <v>0</v>
      </c>
      <c r="F57" s="23">
        <v>0</v>
      </c>
      <c r="G57" s="125"/>
    </row>
    <row r="58" spans="1:10" ht="15" customHeight="1" x14ac:dyDescent="0.25">
      <c r="A58" s="58">
        <v>52</v>
      </c>
      <c r="B58" s="82" t="s">
        <v>328</v>
      </c>
      <c r="C58" s="7" t="s">
        <v>337</v>
      </c>
      <c r="D58" s="34" t="s">
        <v>113</v>
      </c>
      <c r="E58" s="48">
        <v>2954089</v>
      </c>
      <c r="F58" s="48">
        <v>2954089</v>
      </c>
      <c r="G58" s="64">
        <f t="shared" ref="G58:G83" si="12">F58/E58</f>
        <v>1</v>
      </c>
    </row>
    <row r="59" spans="1:10" ht="15" customHeight="1" x14ac:dyDescent="0.25">
      <c r="A59" s="58">
        <v>53</v>
      </c>
      <c r="B59" s="82" t="s">
        <v>329</v>
      </c>
      <c r="C59" s="7" t="s">
        <v>338</v>
      </c>
      <c r="D59" s="34" t="s">
        <v>241</v>
      </c>
      <c r="E59" s="48">
        <v>518800</v>
      </c>
      <c r="F59" s="48">
        <v>518800</v>
      </c>
      <c r="G59" s="64">
        <f t="shared" si="12"/>
        <v>1</v>
      </c>
    </row>
    <row r="60" spans="1:10" ht="15" customHeight="1" x14ac:dyDescent="0.25">
      <c r="A60" s="58">
        <v>54</v>
      </c>
      <c r="B60" s="82" t="s">
        <v>330</v>
      </c>
      <c r="C60" s="7" t="s">
        <v>339</v>
      </c>
      <c r="D60" s="34" t="s">
        <v>244</v>
      </c>
      <c r="E60" s="48">
        <v>1516600</v>
      </c>
      <c r="F60" s="48">
        <v>1516600</v>
      </c>
      <c r="G60" s="64">
        <f t="shared" si="12"/>
        <v>1</v>
      </c>
    </row>
    <row r="61" spans="1:10" ht="15" customHeight="1" x14ac:dyDescent="0.25">
      <c r="A61" s="58">
        <v>55</v>
      </c>
      <c r="B61" s="73" t="s">
        <v>51</v>
      </c>
      <c r="C61" s="37" t="s">
        <v>52</v>
      </c>
      <c r="D61" s="37" t="s">
        <v>114</v>
      </c>
      <c r="E61" s="22">
        <f>SUM(E62:E64)</f>
        <v>17979295</v>
      </c>
      <c r="F61" s="22">
        <f>SUM(F62:F64)</f>
        <v>17979295</v>
      </c>
      <c r="G61" s="62">
        <f t="shared" si="12"/>
        <v>1</v>
      </c>
    </row>
    <row r="62" spans="1:10" ht="15" customHeight="1" x14ac:dyDescent="0.25">
      <c r="A62" s="58">
        <v>56</v>
      </c>
      <c r="B62" s="82" t="s">
        <v>332</v>
      </c>
      <c r="C62" s="7" t="s">
        <v>133</v>
      </c>
      <c r="D62" s="34" t="s">
        <v>115</v>
      </c>
      <c r="E62" s="48">
        <v>12193243</v>
      </c>
      <c r="F62" s="48">
        <v>12193243</v>
      </c>
      <c r="G62" s="64">
        <f t="shared" si="12"/>
        <v>1</v>
      </c>
    </row>
    <row r="63" spans="1:10" ht="15" customHeight="1" x14ac:dyDescent="0.25">
      <c r="A63" s="58">
        <v>57</v>
      </c>
      <c r="B63" s="82" t="s">
        <v>333</v>
      </c>
      <c r="C63" s="7" t="s">
        <v>134</v>
      </c>
      <c r="D63" s="34" t="s">
        <v>116</v>
      </c>
      <c r="E63" s="48">
        <v>4935052</v>
      </c>
      <c r="F63" s="48">
        <v>4935052</v>
      </c>
      <c r="G63" s="61">
        <f t="shared" si="12"/>
        <v>1</v>
      </c>
      <c r="J63" s="25"/>
    </row>
    <row r="64" spans="1:10" ht="15" customHeight="1" x14ac:dyDescent="0.25">
      <c r="A64" s="58">
        <v>58</v>
      </c>
      <c r="B64" s="82" t="s">
        <v>334</v>
      </c>
      <c r="C64" s="7" t="s">
        <v>135</v>
      </c>
      <c r="D64" s="34" t="s">
        <v>117</v>
      </c>
      <c r="E64" s="48">
        <v>851000</v>
      </c>
      <c r="F64" s="48">
        <v>851000</v>
      </c>
      <c r="G64" s="61">
        <f t="shared" si="12"/>
        <v>1</v>
      </c>
    </row>
    <row r="65" spans="1:11" ht="15" customHeight="1" x14ac:dyDescent="0.25">
      <c r="A65" s="58">
        <v>59</v>
      </c>
      <c r="B65" s="70" t="s">
        <v>5</v>
      </c>
      <c r="C65" s="60" t="s">
        <v>93</v>
      </c>
      <c r="D65" s="60" t="s">
        <v>118</v>
      </c>
      <c r="E65" s="21">
        <v>9994652</v>
      </c>
      <c r="F65" s="21">
        <v>9994652</v>
      </c>
      <c r="G65" s="61">
        <f t="shared" si="12"/>
        <v>1</v>
      </c>
    </row>
    <row r="66" spans="1:11" ht="15" customHeight="1" x14ac:dyDescent="0.25">
      <c r="A66" s="58">
        <v>60</v>
      </c>
      <c r="B66" s="70" t="s">
        <v>17</v>
      </c>
      <c r="C66" s="60" t="s">
        <v>54</v>
      </c>
      <c r="D66" s="60" t="s">
        <v>119</v>
      </c>
      <c r="E66" s="56">
        <f>SUM(E67:E71)</f>
        <v>140508732</v>
      </c>
      <c r="F66" s="56">
        <f>SUM(F67:F71)</f>
        <v>152553732</v>
      </c>
      <c r="G66" s="61">
        <f t="shared" si="12"/>
        <v>1.0857242096526785</v>
      </c>
      <c r="J66" s="25"/>
    </row>
    <row r="67" spans="1:11" ht="15" customHeight="1" x14ac:dyDescent="0.25">
      <c r="A67" s="58">
        <v>61</v>
      </c>
      <c r="B67" s="73" t="s">
        <v>53</v>
      </c>
      <c r="C67" s="37" t="s">
        <v>120</v>
      </c>
      <c r="D67" s="37" t="s">
        <v>125</v>
      </c>
      <c r="E67" s="42">
        <v>15099500</v>
      </c>
      <c r="F67" s="42">
        <v>15099500</v>
      </c>
      <c r="G67" s="62">
        <f t="shared" si="12"/>
        <v>1</v>
      </c>
    </row>
    <row r="68" spans="1:11" ht="15" customHeight="1" x14ac:dyDescent="0.25">
      <c r="A68" s="58">
        <v>62</v>
      </c>
      <c r="B68" s="73" t="s">
        <v>55</v>
      </c>
      <c r="C68" s="37" t="s">
        <v>434</v>
      </c>
      <c r="D68" s="37" t="s">
        <v>126</v>
      </c>
      <c r="E68" s="42">
        <v>4761000</v>
      </c>
      <c r="F68" s="42">
        <v>4761000</v>
      </c>
      <c r="G68" s="62">
        <f t="shared" si="12"/>
        <v>1</v>
      </c>
    </row>
    <row r="69" spans="1:11" ht="15" customHeight="1" x14ac:dyDescent="0.25">
      <c r="A69" s="58">
        <v>63</v>
      </c>
      <c r="B69" s="73" t="s">
        <v>121</v>
      </c>
      <c r="C69" s="37" t="s">
        <v>122</v>
      </c>
      <c r="D69" s="37" t="s">
        <v>127</v>
      </c>
      <c r="E69" s="42">
        <v>86742532</v>
      </c>
      <c r="F69" s="42">
        <v>86817532</v>
      </c>
      <c r="G69" s="62">
        <f t="shared" si="12"/>
        <v>1.0008646277468589</v>
      </c>
    </row>
    <row r="70" spans="1:11" ht="15" customHeight="1" x14ac:dyDescent="0.25">
      <c r="A70" s="58">
        <v>64</v>
      </c>
      <c r="B70" s="73" t="s">
        <v>123</v>
      </c>
      <c r="C70" s="37" t="s">
        <v>124</v>
      </c>
      <c r="D70" s="37" t="s">
        <v>128</v>
      </c>
      <c r="E70" s="42">
        <v>340000</v>
      </c>
      <c r="F70" s="42">
        <v>340000</v>
      </c>
      <c r="G70" s="62">
        <f t="shared" si="12"/>
        <v>1</v>
      </c>
    </row>
    <row r="71" spans="1:11" ht="15" customHeight="1" x14ac:dyDescent="0.25">
      <c r="A71" s="58">
        <v>65</v>
      </c>
      <c r="B71" s="73" t="s">
        <v>129</v>
      </c>
      <c r="C71" s="37" t="s">
        <v>130</v>
      </c>
      <c r="D71" s="37" t="s">
        <v>131</v>
      </c>
      <c r="E71" s="22">
        <f>SUM(E72:E75)</f>
        <v>33565700</v>
      </c>
      <c r="F71" s="22">
        <f>SUM(F72:F75)</f>
        <v>45535700</v>
      </c>
      <c r="G71" s="62">
        <f t="shared" si="12"/>
        <v>1.3566140435027423</v>
      </c>
    </row>
    <row r="72" spans="1:11" ht="15" customHeight="1" x14ac:dyDescent="0.25">
      <c r="A72" s="58">
        <v>66</v>
      </c>
      <c r="B72" s="77" t="s">
        <v>346</v>
      </c>
      <c r="C72" s="34" t="s">
        <v>350</v>
      </c>
      <c r="D72" s="34" t="s">
        <v>132</v>
      </c>
      <c r="E72" s="48">
        <v>22980700</v>
      </c>
      <c r="F72" s="48">
        <v>22980700</v>
      </c>
      <c r="G72" s="64">
        <f t="shared" si="12"/>
        <v>1</v>
      </c>
    </row>
    <row r="73" spans="1:11" ht="15" customHeight="1" x14ac:dyDescent="0.25">
      <c r="A73" s="58">
        <v>67</v>
      </c>
      <c r="B73" s="77" t="s">
        <v>347</v>
      </c>
      <c r="C73" s="86" t="s">
        <v>351</v>
      </c>
      <c r="D73" s="34" t="s">
        <v>136</v>
      </c>
      <c r="E73" s="48">
        <v>10000000</v>
      </c>
      <c r="F73" s="48">
        <v>21970000</v>
      </c>
      <c r="G73" s="64">
        <f t="shared" si="12"/>
        <v>2.1970000000000001</v>
      </c>
    </row>
    <row r="74" spans="1:11" ht="15" customHeight="1" x14ac:dyDescent="0.25">
      <c r="A74" s="58">
        <v>68</v>
      </c>
      <c r="B74" s="77" t="s">
        <v>348</v>
      </c>
      <c r="C74" s="86" t="s">
        <v>352</v>
      </c>
      <c r="D74" s="34" t="s">
        <v>272</v>
      </c>
      <c r="E74" s="48">
        <v>35000</v>
      </c>
      <c r="F74" s="48">
        <v>35000</v>
      </c>
      <c r="G74" s="64">
        <f t="shared" si="12"/>
        <v>1</v>
      </c>
    </row>
    <row r="75" spans="1:11" ht="15" customHeight="1" x14ac:dyDescent="0.25">
      <c r="A75" s="58">
        <v>69</v>
      </c>
      <c r="B75" s="77" t="s">
        <v>349</v>
      </c>
      <c r="C75" s="86" t="s">
        <v>353</v>
      </c>
      <c r="D75" s="34" t="s">
        <v>137</v>
      </c>
      <c r="E75" s="48">
        <v>550000</v>
      </c>
      <c r="F75" s="48">
        <v>550000</v>
      </c>
      <c r="G75" s="64">
        <f t="shared" si="12"/>
        <v>1</v>
      </c>
    </row>
    <row r="76" spans="1:11" ht="15" customHeight="1" x14ac:dyDescent="0.25">
      <c r="A76" s="58">
        <v>70</v>
      </c>
      <c r="B76" s="70" t="s">
        <v>18</v>
      </c>
      <c r="C76" s="60" t="s">
        <v>138</v>
      </c>
      <c r="D76" s="60" t="s">
        <v>139</v>
      </c>
      <c r="E76" s="56">
        <v>3000000</v>
      </c>
      <c r="F76" s="56">
        <v>3000000</v>
      </c>
      <c r="G76" s="61">
        <f t="shared" si="12"/>
        <v>1</v>
      </c>
      <c r="J76" s="25"/>
      <c r="K76" s="25"/>
    </row>
    <row r="77" spans="1:11" ht="15" customHeight="1" x14ac:dyDescent="0.25">
      <c r="A77" s="58">
        <v>71</v>
      </c>
      <c r="B77" s="70" t="s">
        <v>19</v>
      </c>
      <c r="C77" s="60" t="s">
        <v>140</v>
      </c>
      <c r="D77" s="60" t="s">
        <v>141</v>
      </c>
      <c r="E77" s="56">
        <f>SUM(E78:E81)</f>
        <v>120344914</v>
      </c>
      <c r="F77" s="56">
        <f>SUM(F78:F81)</f>
        <v>130734247</v>
      </c>
      <c r="G77" s="61">
        <f t="shared" si="12"/>
        <v>1.0863296391569983</v>
      </c>
    </row>
    <row r="78" spans="1:11" ht="15" customHeight="1" x14ac:dyDescent="0.25">
      <c r="A78" s="58">
        <v>72</v>
      </c>
      <c r="B78" s="73" t="s">
        <v>105</v>
      </c>
      <c r="C78" s="37" t="s">
        <v>245</v>
      </c>
      <c r="D78" s="37" t="s">
        <v>246</v>
      </c>
      <c r="E78" s="42">
        <v>2298680</v>
      </c>
      <c r="F78" s="42">
        <v>3438736</v>
      </c>
      <c r="G78" s="65">
        <f t="shared" si="12"/>
        <v>1.4959611603180956</v>
      </c>
      <c r="J78" s="25"/>
    </row>
    <row r="79" spans="1:11" ht="15" customHeight="1" x14ac:dyDescent="0.25">
      <c r="A79" s="58">
        <v>73</v>
      </c>
      <c r="B79" s="73" t="s">
        <v>106</v>
      </c>
      <c r="C79" s="37" t="s">
        <v>142</v>
      </c>
      <c r="D79" s="37" t="s">
        <v>144</v>
      </c>
      <c r="E79" s="42">
        <v>27362663</v>
      </c>
      <c r="F79" s="42">
        <v>27362663</v>
      </c>
      <c r="G79" s="62">
        <f t="shared" si="12"/>
        <v>1</v>
      </c>
    </row>
    <row r="80" spans="1:11" ht="15" customHeight="1" x14ac:dyDescent="0.25">
      <c r="A80" s="58">
        <v>74</v>
      </c>
      <c r="B80" s="73" t="s">
        <v>146</v>
      </c>
      <c r="C80" s="37" t="s">
        <v>143</v>
      </c>
      <c r="D80" s="37" t="s">
        <v>145</v>
      </c>
      <c r="E80" s="42">
        <v>8975000</v>
      </c>
      <c r="F80" s="42">
        <v>19102000</v>
      </c>
      <c r="G80" s="62">
        <f t="shared" si="12"/>
        <v>2.1283565459610028</v>
      </c>
      <c r="J80" s="25"/>
    </row>
    <row r="81" spans="1:10" ht="15" customHeight="1" x14ac:dyDescent="0.25">
      <c r="A81" s="58">
        <v>75</v>
      </c>
      <c r="B81" s="73" t="s">
        <v>247</v>
      </c>
      <c r="C81" s="37" t="s">
        <v>13</v>
      </c>
      <c r="D81" s="37" t="s">
        <v>261</v>
      </c>
      <c r="E81" s="42">
        <v>81708571</v>
      </c>
      <c r="F81" s="42">
        <v>80830848</v>
      </c>
      <c r="G81" s="62">
        <f t="shared" si="12"/>
        <v>0.98925788336207721</v>
      </c>
    </row>
    <row r="82" spans="1:10" ht="15" customHeight="1" x14ac:dyDescent="0.25">
      <c r="A82" s="58">
        <v>76</v>
      </c>
      <c r="B82" s="78" t="s">
        <v>33</v>
      </c>
      <c r="C82" s="153" t="s">
        <v>11</v>
      </c>
      <c r="D82" s="154"/>
      <c r="E82" s="49">
        <f>E54+E65+E66+E76+E77</f>
        <v>346435110</v>
      </c>
      <c r="F82" s="49">
        <f>F54+F65+F66+F76+F77</f>
        <v>368869443</v>
      </c>
      <c r="G82" s="65">
        <f t="shared" si="12"/>
        <v>1.0647576771303577</v>
      </c>
      <c r="H82" s="25"/>
      <c r="I82"/>
    </row>
    <row r="83" spans="1:10" ht="15" customHeight="1" x14ac:dyDescent="0.25">
      <c r="A83" s="58">
        <v>77</v>
      </c>
      <c r="B83" s="70" t="s">
        <v>20</v>
      </c>
      <c r="C83" s="60" t="s">
        <v>94</v>
      </c>
      <c r="D83" s="60" t="s">
        <v>147</v>
      </c>
      <c r="E83" s="56">
        <f t="shared" ref="E83:F83" si="13">SUM(E84:E88)</f>
        <v>381807997</v>
      </c>
      <c r="F83" s="56">
        <f t="shared" si="13"/>
        <v>375837997</v>
      </c>
      <c r="G83" s="61">
        <f t="shared" si="12"/>
        <v>0.98436386862792713</v>
      </c>
      <c r="J83" s="25"/>
    </row>
    <row r="84" spans="1:10" ht="15" customHeight="1" x14ac:dyDescent="0.25">
      <c r="A84" s="58">
        <v>78</v>
      </c>
      <c r="B84" s="73" t="s">
        <v>148</v>
      </c>
      <c r="C84" s="37" t="s">
        <v>399</v>
      </c>
      <c r="D84" s="37" t="s">
        <v>400</v>
      </c>
      <c r="E84" s="22">
        <v>0</v>
      </c>
      <c r="F84" s="22">
        <v>0</v>
      </c>
      <c r="G84" s="125"/>
    </row>
    <row r="85" spans="1:10" s="33" customFormat="1" ht="15" customHeight="1" x14ac:dyDescent="0.25">
      <c r="A85" s="58">
        <v>79</v>
      </c>
      <c r="B85" s="73" t="s">
        <v>149</v>
      </c>
      <c r="C85" s="37" t="s">
        <v>150</v>
      </c>
      <c r="D85" s="37" t="s">
        <v>151</v>
      </c>
      <c r="E85" s="42">
        <v>284270931</v>
      </c>
      <c r="F85" s="42">
        <v>284270931</v>
      </c>
      <c r="G85" s="62">
        <f t="shared" ref="G85:G91" si="14">F85/E85</f>
        <v>1</v>
      </c>
      <c r="I85" s="51"/>
    </row>
    <row r="86" spans="1:10" ht="15" customHeight="1" x14ac:dyDescent="0.25">
      <c r="A86" s="58">
        <v>80</v>
      </c>
      <c r="B86" s="73" t="s">
        <v>152</v>
      </c>
      <c r="C86" s="37" t="s">
        <v>153</v>
      </c>
      <c r="D86" s="37" t="s">
        <v>154</v>
      </c>
      <c r="E86" s="42">
        <v>578732</v>
      </c>
      <c r="F86" s="42">
        <v>578732</v>
      </c>
      <c r="G86" s="62">
        <f t="shared" si="14"/>
        <v>1</v>
      </c>
    </row>
    <row r="87" spans="1:10" ht="15" customHeight="1" x14ac:dyDescent="0.25">
      <c r="A87" s="58">
        <v>81</v>
      </c>
      <c r="B87" s="73" t="s">
        <v>155</v>
      </c>
      <c r="C87" s="37" t="s">
        <v>156</v>
      </c>
      <c r="D87" s="37" t="s">
        <v>157</v>
      </c>
      <c r="E87" s="42">
        <v>16631420</v>
      </c>
      <c r="F87" s="42">
        <v>16631420</v>
      </c>
      <c r="G87" s="62">
        <f t="shared" si="14"/>
        <v>1</v>
      </c>
    </row>
    <row r="88" spans="1:10" ht="15" customHeight="1" x14ac:dyDescent="0.25">
      <c r="A88" s="58">
        <v>82</v>
      </c>
      <c r="B88" s="73" t="s">
        <v>401</v>
      </c>
      <c r="C88" s="37" t="s">
        <v>158</v>
      </c>
      <c r="D88" s="37" t="s">
        <v>159</v>
      </c>
      <c r="E88" s="42">
        <v>80326914</v>
      </c>
      <c r="F88" s="42">
        <v>74356914</v>
      </c>
      <c r="G88" s="62">
        <f t="shared" si="14"/>
        <v>0.9256787083840915</v>
      </c>
    </row>
    <row r="89" spans="1:10" ht="15" customHeight="1" x14ac:dyDescent="0.25">
      <c r="A89" s="58">
        <v>83</v>
      </c>
      <c r="B89" s="80" t="s">
        <v>21</v>
      </c>
      <c r="C89" s="60" t="s">
        <v>160</v>
      </c>
      <c r="D89" s="60" t="s">
        <v>161</v>
      </c>
      <c r="E89" s="56">
        <f>SUM(E90:E91)</f>
        <v>15909300</v>
      </c>
      <c r="F89" s="56">
        <f>SUM(F90:F91)</f>
        <v>15909300</v>
      </c>
      <c r="G89" s="61">
        <f t="shared" si="14"/>
        <v>1</v>
      </c>
    </row>
    <row r="90" spans="1:10" ht="15" customHeight="1" x14ac:dyDescent="0.25">
      <c r="A90" s="58">
        <v>84</v>
      </c>
      <c r="B90" s="73" t="s">
        <v>162</v>
      </c>
      <c r="C90" s="37" t="s">
        <v>163</v>
      </c>
      <c r="D90" s="37" t="s">
        <v>164</v>
      </c>
      <c r="E90" s="42">
        <v>12527000</v>
      </c>
      <c r="F90" s="42">
        <v>12527000</v>
      </c>
      <c r="G90" s="62">
        <f t="shared" si="14"/>
        <v>1</v>
      </c>
    </row>
    <row r="91" spans="1:10" ht="15" customHeight="1" x14ac:dyDescent="0.25">
      <c r="A91" s="58">
        <v>85</v>
      </c>
      <c r="B91" s="73" t="s">
        <v>165</v>
      </c>
      <c r="C91" s="37" t="s">
        <v>166</v>
      </c>
      <c r="D91" s="37" t="s">
        <v>167</v>
      </c>
      <c r="E91" s="42">
        <v>3382300</v>
      </c>
      <c r="F91" s="42">
        <v>3382300</v>
      </c>
      <c r="G91" s="62">
        <f t="shared" si="14"/>
        <v>1</v>
      </c>
    </row>
    <row r="92" spans="1:10" ht="15" customHeight="1" x14ac:dyDescent="0.25">
      <c r="A92" s="58">
        <v>86</v>
      </c>
      <c r="B92" s="70" t="s">
        <v>28</v>
      </c>
      <c r="C92" s="60" t="s">
        <v>60</v>
      </c>
      <c r="D92" s="60" t="s">
        <v>168</v>
      </c>
      <c r="E92" s="56">
        <v>0</v>
      </c>
      <c r="F92" s="56">
        <v>0</v>
      </c>
      <c r="G92" s="125"/>
    </row>
    <row r="93" spans="1:10" ht="15" customHeight="1" x14ac:dyDescent="0.25">
      <c r="A93" s="58">
        <v>87</v>
      </c>
      <c r="B93" s="81" t="s">
        <v>34</v>
      </c>
      <c r="C93" s="153" t="s">
        <v>12</v>
      </c>
      <c r="D93" s="154"/>
      <c r="E93" s="24">
        <f>E83+E89+E92</f>
        <v>397717297</v>
      </c>
      <c r="F93" s="24">
        <f>F83+F89+F92</f>
        <v>391747297</v>
      </c>
      <c r="G93" s="65">
        <f t="shared" ref="G93:G100" si="15">F93/E93</f>
        <v>0.98498933779085807</v>
      </c>
      <c r="I93"/>
    </row>
    <row r="94" spans="1:10" ht="15" customHeight="1" x14ac:dyDescent="0.25">
      <c r="A94" s="58">
        <v>88</v>
      </c>
      <c r="B94" s="81" t="s">
        <v>43</v>
      </c>
      <c r="C94" s="36" t="s">
        <v>15</v>
      </c>
      <c r="D94" s="36" t="s">
        <v>271</v>
      </c>
      <c r="E94" s="24">
        <f>SUM(E95:E98)</f>
        <v>31122593</v>
      </c>
      <c r="F94" s="24">
        <f>SUM(F95:F98)</f>
        <v>181123260</v>
      </c>
      <c r="G94" s="65">
        <f t="shared" si="15"/>
        <v>5.8196712593966708</v>
      </c>
    </row>
    <row r="95" spans="1:10" ht="15" customHeight="1" x14ac:dyDescent="0.25">
      <c r="A95" s="58">
        <v>89</v>
      </c>
      <c r="B95" s="73" t="s">
        <v>267</v>
      </c>
      <c r="C95" s="37" t="s">
        <v>344</v>
      </c>
      <c r="D95" s="37" t="s">
        <v>270</v>
      </c>
      <c r="E95" s="22">
        <v>0</v>
      </c>
      <c r="F95" s="22">
        <v>150000667</v>
      </c>
      <c r="G95" s="125"/>
      <c r="I95" s="52"/>
    </row>
    <row r="96" spans="1:10" ht="15" customHeight="1" x14ac:dyDescent="0.25">
      <c r="A96" s="58">
        <v>90</v>
      </c>
      <c r="B96" s="73" t="s">
        <v>269</v>
      </c>
      <c r="C96" s="37" t="s">
        <v>268</v>
      </c>
      <c r="D96" s="37" t="s">
        <v>270</v>
      </c>
      <c r="E96" s="22">
        <v>2207673</v>
      </c>
      <c r="F96" s="22">
        <v>2207673</v>
      </c>
      <c r="G96" s="62">
        <f t="shared" ref="G96:G99" si="16">F96/E96</f>
        <v>1</v>
      </c>
      <c r="I96" s="52"/>
    </row>
    <row r="97" spans="1:9" ht="15" customHeight="1" x14ac:dyDescent="0.25">
      <c r="A97" s="58">
        <v>91</v>
      </c>
      <c r="B97" s="73" t="s">
        <v>473</v>
      </c>
      <c r="C97" s="37" t="s">
        <v>242</v>
      </c>
      <c r="D97" s="37" t="s">
        <v>243</v>
      </c>
      <c r="E97" s="22">
        <v>28914920</v>
      </c>
      <c r="F97" s="22">
        <v>28914920</v>
      </c>
      <c r="G97" s="62">
        <f t="shared" si="16"/>
        <v>1</v>
      </c>
    </row>
    <row r="98" spans="1:9" ht="15" customHeight="1" x14ac:dyDescent="0.25">
      <c r="A98" s="58">
        <v>92</v>
      </c>
      <c r="B98" s="73" t="s">
        <v>493</v>
      </c>
      <c r="C98" s="37" t="s">
        <v>494</v>
      </c>
      <c r="D98" s="37" t="s">
        <v>495</v>
      </c>
      <c r="E98" s="22">
        <v>0</v>
      </c>
      <c r="F98" s="22">
        <v>0</v>
      </c>
      <c r="G98" s="125"/>
    </row>
    <row r="99" spans="1:9" ht="15" customHeight="1" x14ac:dyDescent="0.25">
      <c r="A99" s="58">
        <v>93</v>
      </c>
      <c r="B99" s="81" t="s">
        <v>35</v>
      </c>
      <c r="C99" s="153" t="s">
        <v>15</v>
      </c>
      <c r="D99" s="154"/>
      <c r="E99" s="49">
        <f t="shared" ref="E99:F99" si="17">E94</f>
        <v>31122593</v>
      </c>
      <c r="F99" s="49">
        <f t="shared" si="17"/>
        <v>181123260</v>
      </c>
      <c r="G99" s="65">
        <f t="shared" si="16"/>
        <v>5.8196712593966708</v>
      </c>
      <c r="I99"/>
    </row>
    <row r="100" spans="1:9" ht="15" customHeight="1" x14ac:dyDescent="0.25">
      <c r="A100" s="58">
        <v>94</v>
      </c>
      <c r="B100" s="164" t="s">
        <v>56</v>
      </c>
      <c r="C100" s="164"/>
      <c r="D100" s="83"/>
      <c r="E100" s="66">
        <f>E54+E65+E66+E76+E77+E83+E89+E92+E94</f>
        <v>775275000</v>
      </c>
      <c r="F100" s="66">
        <f>F54+F65+F66+F76+F77+F83+F89+F92+F94</f>
        <v>941740000</v>
      </c>
      <c r="G100" s="67">
        <f t="shared" si="15"/>
        <v>1.2147173583567121</v>
      </c>
    </row>
  </sheetData>
  <sheetProtection selectLockedCells="1" selectUnlockedCells="1"/>
  <mergeCells count="11">
    <mergeCell ref="A4:I4"/>
    <mergeCell ref="B100:C100"/>
    <mergeCell ref="B8:G8"/>
    <mergeCell ref="C82:D82"/>
    <mergeCell ref="C93:D93"/>
    <mergeCell ref="C99:D99"/>
    <mergeCell ref="B53:G53"/>
    <mergeCell ref="C36:D36"/>
    <mergeCell ref="C45:D45"/>
    <mergeCell ref="C51:D51"/>
    <mergeCell ref="B52:C52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Normal="100" workbookViewId="0"/>
  </sheetViews>
  <sheetFormatPr defaultRowHeight="13.2" x14ac:dyDescent="0.25"/>
  <cols>
    <col min="1" max="1" width="6.33203125" style="1" customWidth="1"/>
    <col min="2" max="2" width="53.6640625" style="1" customWidth="1"/>
    <col min="3" max="4" width="12.5546875" style="1" customWidth="1"/>
    <col min="5" max="5" width="5.6640625" style="1" customWidth="1"/>
    <col min="6" max="6" width="14.6640625" style="1" customWidth="1"/>
    <col min="7" max="7" width="10.6640625" customWidth="1"/>
  </cols>
  <sheetData>
    <row r="1" spans="1:7" ht="13.5" customHeight="1" x14ac:dyDescent="0.25">
      <c r="C1" s="2"/>
      <c r="D1" s="2" t="s">
        <v>263</v>
      </c>
      <c r="E1"/>
      <c r="F1"/>
    </row>
    <row r="2" spans="1:7" ht="13.5" customHeight="1" x14ac:dyDescent="0.25">
      <c r="C2" s="2"/>
      <c r="D2" s="2" t="str">
        <f>'1. melléklet'!H2</f>
        <v>az .../2023. ( IX.) önkormányzati rendelethez</v>
      </c>
      <c r="E2"/>
      <c r="F2"/>
    </row>
    <row r="3" spans="1:7" ht="9.75" customHeight="1" x14ac:dyDescent="0.25"/>
    <row r="4" spans="1:7" ht="13.5" customHeight="1" x14ac:dyDescent="0.25">
      <c r="A4" s="166" t="s">
        <v>440</v>
      </c>
      <c r="B4" s="166"/>
      <c r="C4" s="166"/>
      <c r="D4" s="166"/>
      <c r="E4" s="108"/>
      <c r="F4" s="41"/>
      <c r="G4" s="41"/>
    </row>
    <row r="5" spans="1:7" ht="9.75" customHeight="1" x14ac:dyDescent="0.25">
      <c r="A5" s="40"/>
      <c r="B5" s="40"/>
      <c r="C5" s="40"/>
      <c r="D5" s="40"/>
      <c r="E5" s="40"/>
      <c r="F5" s="41"/>
      <c r="G5" s="41"/>
    </row>
    <row r="6" spans="1:7" s="9" customFormat="1" ht="14.25" customHeight="1" x14ac:dyDescent="0.25">
      <c r="A6" s="109"/>
      <c r="B6" s="109" t="s">
        <v>33</v>
      </c>
      <c r="C6" s="110" t="s">
        <v>34</v>
      </c>
      <c r="D6" s="110" t="s">
        <v>35</v>
      </c>
    </row>
    <row r="7" spans="1:7" s="9" customFormat="1" ht="24" x14ac:dyDescent="0.25">
      <c r="A7" s="109">
        <v>1</v>
      </c>
      <c r="B7" s="109" t="s">
        <v>59</v>
      </c>
      <c r="C7" s="57" t="s">
        <v>436</v>
      </c>
      <c r="D7" s="57" t="s">
        <v>479</v>
      </c>
    </row>
    <row r="8" spans="1:7" s="9" customFormat="1" ht="14.25" customHeight="1" x14ac:dyDescent="0.25">
      <c r="A8" s="111">
        <v>2</v>
      </c>
      <c r="B8" s="112" t="s">
        <v>29</v>
      </c>
      <c r="C8" s="113">
        <f>SUM(C9:C11)</f>
        <v>15909300</v>
      </c>
      <c r="D8" s="113">
        <f>SUM(D9:D11)</f>
        <v>15909300</v>
      </c>
    </row>
    <row r="9" spans="1:7" s="9" customFormat="1" ht="13.5" customHeight="1" x14ac:dyDescent="0.25">
      <c r="A9" s="58">
        <v>3</v>
      </c>
      <c r="B9" s="37" t="s">
        <v>303</v>
      </c>
      <c r="C9" s="42">
        <v>2540000</v>
      </c>
      <c r="D9" s="42">
        <v>2540000</v>
      </c>
    </row>
    <row r="10" spans="1:7" s="9" customFormat="1" ht="13.5" customHeight="1" x14ac:dyDescent="0.25">
      <c r="A10" s="58">
        <v>4</v>
      </c>
      <c r="B10" s="37" t="s">
        <v>304</v>
      </c>
      <c r="C10" s="42">
        <v>5000000</v>
      </c>
      <c r="D10" s="42">
        <v>5000000</v>
      </c>
    </row>
    <row r="11" spans="1:7" s="9" customFormat="1" x14ac:dyDescent="0.25">
      <c r="A11" s="58">
        <v>5</v>
      </c>
      <c r="B11" s="54" t="s">
        <v>447</v>
      </c>
      <c r="C11" s="42">
        <v>8369300</v>
      </c>
      <c r="D11" s="42">
        <v>8369300</v>
      </c>
    </row>
    <row r="12" spans="1:7" s="9" customFormat="1" ht="14.25" customHeight="1" x14ac:dyDescent="0.25">
      <c r="A12" s="111">
        <v>6</v>
      </c>
      <c r="B12" s="112" t="s">
        <v>30</v>
      </c>
      <c r="C12" s="113">
        <f>SUM(C13:C38)</f>
        <v>381807997</v>
      </c>
      <c r="D12" s="113">
        <f>SUM(D13:D38)</f>
        <v>375837997</v>
      </c>
    </row>
    <row r="13" spans="1:7" s="9" customFormat="1" ht="13.5" customHeight="1" x14ac:dyDescent="0.25">
      <c r="A13" s="58">
        <v>7</v>
      </c>
      <c r="B13" s="37" t="s">
        <v>309</v>
      </c>
      <c r="C13" s="42">
        <v>127000</v>
      </c>
      <c r="D13" s="42">
        <v>127000</v>
      </c>
    </row>
    <row r="14" spans="1:7" s="9" customFormat="1" ht="13.5" customHeight="1" x14ac:dyDescent="0.25">
      <c r="A14" s="58">
        <v>8</v>
      </c>
      <c r="B14" s="37" t="s">
        <v>442</v>
      </c>
      <c r="C14" s="42">
        <v>193080800</v>
      </c>
      <c r="D14" s="42">
        <v>193080800</v>
      </c>
    </row>
    <row r="15" spans="1:7" s="9" customFormat="1" ht="13.5" customHeight="1" x14ac:dyDescent="0.25">
      <c r="A15" s="58">
        <v>9</v>
      </c>
      <c r="B15" s="37" t="s">
        <v>310</v>
      </c>
      <c r="C15" s="42">
        <v>5080000</v>
      </c>
      <c r="D15" s="42">
        <v>5080000</v>
      </c>
      <c r="E15" s="19"/>
    </row>
    <row r="16" spans="1:7" s="9" customFormat="1" ht="13.5" customHeight="1" x14ac:dyDescent="0.25">
      <c r="A16" s="58">
        <v>10</v>
      </c>
      <c r="B16" s="37" t="s">
        <v>443</v>
      </c>
      <c r="C16" s="42">
        <v>3016250</v>
      </c>
      <c r="D16" s="42">
        <v>3016250</v>
      </c>
      <c r="E16" s="19"/>
    </row>
    <row r="17" spans="1:7" s="9" customFormat="1" ht="13.5" customHeight="1" x14ac:dyDescent="0.25">
      <c r="A17" s="58">
        <v>11</v>
      </c>
      <c r="B17" s="37" t="s">
        <v>444</v>
      </c>
      <c r="C17" s="42">
        <v>1270000</v>
      </c>
      <c r="D17" s="42">
        <v>89510</v>
      </c>
      <c r="E17" s="19"/>
      <c r="F17" s="19"/>
    </row>
    <row r="18" spans="1:7" s="9" customFormat="1" ht="24" x14ac:dyDescent="0.25">
      <c r="A18" s="58">
        <v>12</v>
      </c>
      <c r="B18" s="55" t="s">
        <v>409</v>
      </c>
      <c r="C18" s="42">
        <v>607990</v>
      </c>
      <c r="D18" s="42">
        <v>607990</v>
      </c>
      <c r="G18" s="19"/>
    </row>
    <row r="19" spans="1:7" s="9" customFormat="1" ht="13.5" customHeight="1" x14ac:dyDescent="0.25">
      <c r="A19" s="58">
        <v>13</v>
      </c>
      <c r="B19" s="55" t="s">
        <v>410</v>
      </c>
      <c r="C19" s="42">
        <v>3839400</v>
      </c>
      <c r="D19" s="42">
        <v>3839400</v>
      </c>
      <c r="E19" s="19"/>
    </row>
    <row r="20" spans="1:7" s="16" customFormat="1" ht="13.5" customHeight="1" x14ac:dyDescent="0.25">
      <c r="A20" s="58">
        <v>14</v>
      </c>
      <c r="B20" s="37" t="s">
        <v>411</v>
      </c>
      <c r="C20" s="42">
        <v>600000</v>
      </c>
      <c r="D20" s="42">
        <v>600000</v>
      </c>
      <c r="E20" s="47"/>
    </row>
    <row r="21" spans="1:7" s="16" customFormat="1" ht="13.5" customHeight="1" x14ac:dyDescent="0.25">
      <c r="A21" s="58">
        <v>15</v>
      </c>
      <c r="B21" s="37" t="s">
        <v>412</v>
      </c>
      <c r="C21" s="42">
        <v>1980118</v>
      </c>
      <c r="D21" s="42">
        <v>1980118</v>
      </c>
    </row>
    <row r="22" spans="1:7" s="9" customFormat="1" ht="13.5" customHeight="1" x14ac:dyDescent="0.25">
      <c r="A22" s="58">
        <v>16</v>
      </c>
      <c r="B22" s="37" t="s">
        <v>413</v>
      </c>
      <c r="C22" s="42">
        <v>952500</v>
      </c>
      <c r="D22" s="42">
        <v>952500</v>
      </c>
      <c r="F22" s="19"/>
    </row>
    <row r="23" spans="1:7" s="9" customFormat="1" ht="13.5" customHeight="1" x14ac:dyDescent="0.25">
      <c r="A23" s="58">
        <v>17</v>
      </c>
      <c r="B23" s="37" t="s">
        <v>414</v>
      </c>
      <c r="C23" s="42">
        <v>2078392</v>
      </c>
      <c r="D23" s="42">
        <v>1800876</v>
      </c>
    </row>
    <row r="24" spans="1:7" s="9" customFormat="1" ht="13.5" customHeight="1" x14ac:dyDescent="0.25">
      <c r="A24" s="58">
        <v>18</v>
      </c>
      <c r="B24" s="37" t="s">
        <v>415</v>
      </c>
      <c r="C24" s="42">
        <v>101600</v>
      </c>
      <c r="D24" s="42">
        <v>101600</v>
      </c>
    </row>
    <row r="25" spans="1:7" s="9" customFormat="1" ht="13.5" customHeight="1" x14ac:dyDescent="0.25">
      <c r="A25" s="58">
        <v>19</v>
      </c>
      <c r="B25" s="37" t="s">
        <v>496</v>
      </c>
      <c r="C25" s="42">
        <v>0</v>
      </c>
      <c r="D25" s="42">
        <v>179980</v>
      </c>
    </row>
    <row r="26" spans="1:7" s="9" customFormat="1" ht="13.5" customHeight="1" x14ac:dyDescent="0.25">
      <c r="A26" s="58">
        <v>20</v>
      </c>
      <c r="B26" s="37" t="s">
        <v>497</v>
      </c>
      <c r="C26" s="42">
        <v>0</v>
      </c>
      <c r="D26" s="42">
        <v>97536</v>
      </c>
    </row>
    <row r="27" spans="1:7" s="9" customFormat="1" ht="36" x14ac:dyDescent="0.25">
      <c r="A27" s="58">
        <v>21</v>
      </c>
      <c r="B27" s="55" t="s">
        <v>416</v>
      </c>
      <c r="C27" s="42">
        <v>137370097</v>
      </c>
      <c r="D27" s="42">
        <v>131400097</v>
      </c>
      <c r="E27" s="19"/>
    </row>
    <row r="28" spans="1:7" s="9" customFormat="1" ht="24" x14ac:dyDescent="0.25">
      <c r="A28" s="58">
        <v>22</v>
      </c>
      <c r="B28" s="54" t="s">
        <v>445</v>
      </c>
      <c r="C28" s="42">
        <v>2863850</v>
      </c>
      <c r="D28" s="42">
        <v>2863850</v>
      </c>
      <c r="E28" s="19"/>
    </row>
    <row r="29" spans="1:7" s="9" customFormat="1" ht="24" x14ac:dyDescent="0.25">
      <c r="A29" s="58">
        <v>23</v>
      </c>
      <c r="B29" s="55" t="s">
        <v>446</v>
      </c>
      <c r="C29" s="42">
        <v>1905000</v>
      </c>
      <c r="D29" s="42">
        <v>1905000</v>
      </c>
      <c r="E29" s="19"/>
    </row>
    <row r="30" spans="1:7" s="9" customFormat="1" ht="13.5" customHeight="1" x14ac:dyDescent="0.25">
      <c r="A30" s="58">
        <v>24</v>
      </c>
      <c r="B30" s="37" t="s">
        <v>311</v>
      </c>
      <c r="C30" s="42">
        <v>13716000</v>
      </c>
      <c r="D30" s="42">
        <v>13716000</v>
      </c>
    </row>
    <row r="31" spans="1:7" s="9" customFormat="1" ht="13.5" customHeight="1" x14ac:dyDescent="0.25">
      <c r="A31" s="58">
        <v>25</v>
      </c>
      <c r="B31" s="37" t="s">
        <v>448</v>
      </c>
      <c r="C31" s="42">
        <v>3810000</v>
      </c>
      <c r="D31" s="42">
        <v>2304000</v>
      </c>
      <c r="E31" s="19"/>
      <c r="F31" s="19"/>
    </row>
    <row r="32" spans="1:7" s="9" customFormat="1" ht="13.5" customHeight="1" x14ac:dyDescent="0.25">
      <c r="A32" s="58">
        <v>26</v>
      </c>
      <c r="B32" s="37" t="s">
        <v>498</v>
      </c>
      <c r="C32" s="42">
        <v>0</v>
      </c>
      <c r="D32" s="42">
        <v>1506000</v>
      </c>
      <c r="E32" s="19"/>
      <c r="F32" s="19"/>
    </row>
    <row r="33" spans="1:4" s="9" customFormat="1" ht="13.5" customHeight="1" x14ac:dyDescent="0.25">
      <c r="A33" s="58">
        <v>27</v>
      </c>
      <c r="B33" s="37" t="s">
        <v>305</v>
      </c>
      <c r="C33" s="42">
        <v>254000</v>
      </c>
      <c r="D33" s="42">
        <v>254000</v>
      </c>
    </row>
    <row r="34" spans="1:4" s="9" customFormat="1" ht="13.5" customHeight="1" x14ac:dyDescent="0.25">
      <c r="A34" s="58">
        <v>28</v>
      </c>
      <c r="B34" s="37" t="s">
        <v>417</v>
      </c>
      <c r="C34" s="42">
        <v>3100000</v>
      </c>
      <c r="D34" s="42">
        <v>3100000</v>
      </c>
    </row>
    <row r="35" spans="1:4" s="9" customFormat="1" ht="13.5" customHeight="1" x14ac:dyDescent="0.25">
      <c r="A35" s="58">
        <v>29</v>
      </c>
      <c r="B35" s="37" t="s">
        <v>499</v>
      </c>
      <c r="C35" s="42">
        <v>0</v>
      </c>
      <c r="D35" s="42">
        <v>1122680</v>
      </c>
    </row>
    <row r="36" spans="1:4" s="9" customFormat="1" ht="13.5" customHeight="1" x14ac:dyDescent="0.25">
      <c r="A36" s="58">
        <v>30</v>
      </c>
      <c r="B36" s="37" t="s">
        <v>500</v>
      </c>
      <c r="C36" s="42">
        <v>0</v>
      </c>
      <c r="D36" s="42">
        <v>57810</v>
      </c>
    </row>
    <row r="37" spans="1:4" s="9" customFormat="1" ht="13.5" customHeight="1" x14ac:dyDescent="0.25">
      <c r="A37" s="58">
        <v>31</v>
      </c>
      <c r="B37" s="37" t="s">
        <v>289</v>
      </c>
      <c r="C37" s="42">
        <v>340000</v>
      </c>
      <c r="D37" s="42">
        <v>340000</v>
      </c>
    </row>
    <row r="38" spans="1:4" s="9" customFormat="1" ht="13.5" customHeight="1" x14ac:dyDescent="0.25">
      <c r="A38" s="58">
        <v>32</v>
      </c>
      <c r="B38" s="37" t="s">
        <v>306</v>
      </c>
      <c r="C38" s="42">
        <v>5715000</v>
      </c>
      <c r="D38" s="42">
        <v>5715000</v>
      </c>
    </row>
    <row r="39" spans="1:4" s="9" customFormat="1" ht="14.25" customHeight="1" x14ac:dyDescent="0.25">
      <c r="A39" s="135">
        <v>33</v>
      </c>
      <c r="B39" s="112" t="s">
        <v>61</v>
      </c>
      <c r="C39" s="113">
        <v>0</v>
      </c>
      <c r="D39" s="113">
        <v>0</v>
      </c>
    </row>
    <row r="40" spans="1:4" s="9" customFormat="1" ht="14.25" customHeight="1" x14ac:dyDescent="0.25">
      <c r="A40" s="136">
        <v>34</v>
      </c>
      <c r="B40" s="114" t="s">
        <v>62</v>
      </c>
      <c r="C40" s="115">
        <f>C8+C12+C39</f>
        <v>397717297</v>
      </c>
      <c r="D40" s="115">
        <f>D8+D12+D39</f>
        <v>391747297</v>
      </c>
    </row>
    <row r="41" spans="1:4" s="9" customFormat="1" ht="14.25" customHeight="1" x14ac:dyDescent="0.25">
      <c r="A41" s="1"/>
      <c r="B41" s="1"/>
      <c r="C41" s="1"/>
      <c r="D41" s="1"/>
    </row>
  </sheetData>
  <sheetProtection selectLockedCells="1" selectUnlockedCells="1"/>
  <mergeCells count="1">
    <mergeCell ref="A4:D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/>
  </sheetViews>
  <sheetFormatPr defaultColWidth="9.109375" defaultRowHeight="13.2" x14ac:dyDescent="0.25"/>
  <cols>
    <col min="1" max="1" width="5.6640625" style="28" customWidth="1"/>
    <col min="2" max="2" width="35.109375" style="28" customWidth="1"/>
    <col min="3" max="3" width="10.5546875" style="28" customWidth="1"/>
    <col min="4" max="5" width="10.44140625" style="28" customWidth="1"/>
    <col min="6" max="6" width="8.6640625" style="27" customWidth="1"/>
    <col min="7" max="16384" width="9.109375" style="27"/>
  </cols>
  <sheetData>
    <row r="1" spans="1:6" ht="15" customHeight="1" x14ac:dyDescent="0.25">
      <c r="F1" s="26" t="s">
        <v>264</v>
      </c>
    </row>
    <row r="2" spans="1:6" ht="15" customHeight="1" x14ac:dyDescent="0.25">
      <c r="F2" s="26" t="str">
        <f>'1. melléklet'!H2</f>
        <v>az .../2023. ( IX.) önkormányzati rendelethez</v>
      </c>
    </row>
    <row r="3" spans="1:6" ht="15" customHeight="1" x14ac:dyDescent="0.25">
      <c r="A3" s="29"/>
    </row>
    <row r="4" spans="1:6" ht="15" customHeight="1" x14ac:dyDescent="0.25">
      <c r="A4" s="167" t="s">
        <v>441</v>
      </c>
      <c r="B4" s="167"/>
      <c r="C4" s="167"/>
      <c r="D4" s="167"/>
      <c r="E4" s="167"/>
      <c r="F4" s="167"/>
    </row>
    <row r="5" spans="1:6" ht="15" customHeight="1" x14ac:dyDescent="0.25">
      <c r="A5" s="30"/>
      <c r="B5" s="30"/>
      <c r="C5" s="30"/>
      <c r="D5" s="30"/>
      <c r="E5" s="30"/>
      <c r="F5" s="31"/>
    </row>
    <row r="6" spans="1:6" ht="15" customHeight="1" x14ac:dyDescent="0.25">
      <c r="A6" s="103"/>
      <c r="B6" s="103" t="s">
        <v>378</v>
      </c>
      <c r="C6" s="104" t="s">
        <v>323</v>
      </c>
      <c r="D6" s="57" t="s">
        <v>375</v>
      </c>
      <c r="E6" s="57" t="s">
        <v>36</v>
      </c>
    </row>
    <row r="7" spans="1:6" ht="34.200000000000003" x14ac:dyDescent="0.25">
      <c r="A7" s="104">
        <v>1</v>
      </c>
      <c r="B7" s="104" t="s">
        <v>48</v>
      </c>
      <c r="C7" s="57" t="s">
        <v>436</v>
      </c>
      <c r="D7" s="57" t="s">
        <v>466</v>
      </c>
      <c r="E7" s="59" t="s">
        <v>465</v>
      </c>
    </row>
    <row r="8" spans="1:6" ht="18" customHeight="1" x14ac:dyDescent="0.25">
      <c r="A8" s="131">
        <v>2</v>
      </c>
      <c r="B8" s="132" t="s">
        <v>14</v>
      </c>
      <c r="C8" s="133">
        <f>SUM(C9:C10)</f>
        <v>81708571</v>
      </c>
      <c r="D8" s="133">
        <f t="shared" ref="D8" si="0">SUM(D9:D10)</f>
        <v>80830848</v>
      </c>
      <c r="E8" s="134">
        <f>D8/C8</f>
        <v>0.98925788336207721</v>
      </c>
    </row>
    <row r="9" spans="1:6" ht="18" customHeight="1" x14ac:dyDescent="0.25">
      <c r="A9" s="104">
        <v>3</v>
      </c>
      <c r="B9" s="105" t="s">
        <v>371</v>
      </c>
      <c r="C9" s="106">
        <v>0</v>
      </c>
      <c r="D9" s="106">
        <v>0</v>
      </c>
      <c r="E9" s="140"/>
    </row>
    <row r="10" spans="1:6" ht="18" customHeight="1" x14ac:dyDescent="0.25">
      <c r="A10" s="104">
        <v>4</v>
      </c>
      <c r="B10" s="105" t="s">
        <v>317</v>
      </c>
      <c r="C10" s="106">
        <f>'3. melléklet'!E81</f>
        <v>81708571</v>
      </c>
      <c r="D10" s="106">
        <f>'3. melléklet'!F81</f>
        <v>80830848</v>
      </c>
      <c r="E10" s="107">
        <f>D10/C10</f>
        <v>0.98925788336207721</v>
      </c>
    </row>
    <row r="11" spans="1:6" ht="18" customHeight="1" x14ac:dyDescent="0.25">
      <c r="A11" s="131">
        <v>5</v>
      </c>
      <c r="B11" s="132" t="s">
        <v>408</v>
      </c>
      <c r="C11" s="133">
        <v>0</v>
      </c>
      <c r="D11" s="133">
        <v>0</v>
      </c>
      <c r="E11" s="139"/>
    </row>
    <row r="12" spans="1:6" ht="18" customHeight="1" x14ac:dyDescent="0.25">
      <c r="A12" s="104">
        <v>6</v>
      </c>
      <c r="B12" s="105" t="s">
        <v>371</v>
      </c>
      <c r="C12" s="106">
        <v>0</v>
      </c>
      <c r="D12" s="106">
        <v>0</v>
      </c>
      <c r="E12" s="140"/>
    </row>
    <row r="13" spans="1:6" ht="18" customHeight="1" x14ac:dyDescent="0.25">
      <c r="A13" s="104">
        <v>7</v>
      </c>
      <c r="B13" s="105" t="s">
        <v>317</v>
      </c>
      <c r="C13" s="106">
        <v>0</v>
      </c>
      <c r="D13" s="106">
        <v>0</v>
      </c>
      <c r="E13" s="140"/>
    </row>
    <row r="14" spans="1:6" ht="18" customHeight="1" x14ac:dyDescent="0.25">
      <c r="A14" s="127">
        <v>8</v>
      </c>
      <c r="B14" s="128" t="s">
        <v>372</v>
      </c>
      <c r="C14" s="129">
        <f>C8+C11</f>
        <v>81708571</v>
      </c>
      <c r="D14" s="129">
        <f t="shared" ref="D14" si="1">D8+D11</f>
        <v>80830848</v>
      </c>
      <c r="E14" s="130">
        <f>D14/C14</f>
        <v>0.98925788336207721</v>
      </c>
    </row>
  </sheetData>
  <mergeCells count="1">
    <mergeCell ref="A4:F4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zoomScaleNormal="100" zoomScaleSheetLayoutView="75" workbookViewId="0"/>
  </sheetViews>
  <sheetFormatPr defaultRowHeight="13.2" x14ac:dyDescent="0.25"/>
  <cols>
    <col min="1" max="1" width="4.33203125" style="15" customWidth="1"/>
    <col min="2" max="2" width="34.44140625" customWidth="1"/>
    <col min="3" max="4" width="10" customWidth="1"/>
    <col min="5" max="5" width="8.6640625" customWidth="1"/>
    <col min="6" max="7" width="10" customWidth="1"/>
    <col min="8" max="8" width="8.6640625" customWidth="1"/>
    <col min="9" max="13" width="6.88671875" customWidth="1"/>
  </cols>
  <sheetData>
    <row r="1" spans="1:13" s="12" customFormat="1" ht="12" x14ac:dyDescent="0.25">
      <c r="M1" s="10" t="s">
        <v>395</v>
      </c>
    </row>
    <row r="2" spans="1:13" s="12" customFormat="1" ht="12" x14ac:dyDescent="0.25">
      <c r="A2" s="1"/>
      <c r="B2" s="1"/>
      <c r="C2" s="1"/>
      <c r="D2" s="1"/>
      <c r="E2" s="1"/>
      <c r="F2" s="1"/>
      <c r="G2" s="1"/>
      <c r="H2" s="1"/>
      <c r="M2" s="2" t="str">
        <f>'1. melléklet'!H2</f>
        <v>az .../2023. ( IX.) önkormányzati rendelethez</v>
      </c>
    </row>
    <row r="3" spans="1:13" s="12" customFormat="1" ht="6.75" customHeight="1" x14ac:dyDescent="0.25">
      <c r="A3" s="11"/>
    </row>
    <row r="4" spans="1:13" s="12" customFormat="1" ht="12" x14ac:dyDescent="0.25">
      <c r="A4" s="152" t="s">
        <v>450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</row>
    <row r="5" spans="1:13" s="12" customFormat="1" ht="12" x14ac:dyDescent="0.2">
      <c r="L5" s="4"/>
      <c r="M5" s="4"/>
    </row>
    <row r="6" spans="1:13" s="12" customFormat="1" ht="12" x14ac:dyDescent="0.25">
      <c r="A6" s="57"/>
      <c r="B6" s="59" t="s">
        <v>33</v>
      </c>
      <c r="C6" s="59" t="s">
        <v>34</v>
      </c>
      <c r="D6" s="59" t="s">
        <v>35</v>
      </c>
      <c r="E6" s="59" t="s">
        <v>37</v>
      </c>
      <c r="F6" s="59" t="s">
        <v>38</v>
      </c>
      <c r="G6" s="59" t="s">
        <v>39</v>
      </c>
      <c r="H6" s="59" t="s">
        <v>98</v>
      </c>
      <c r="I6" s="59" t="s">
        <v>41</v>
      </c>
      <c r="J6" s="91" t="s">
        <v>374</v>
      </c>
      <c r="K6" s="91" t="s">
        <v>99</v>
      </c>
    </row>
    <row r="7" spans="1:13" s="12" customFormat="1" ht="30.6" x14ac:dyDescent="0.25">
      <c r="A7" s="57">
        <v>1</v>
      </c>
      <c r="B7" s="59" t="s">
        <v>32</v>
      </c>
      <c r="C7" s="59" t="s">
        <v>467</v>
      </c>
      <c r="D7" s="59" t="s">
        <v>468</v>
      </c>
      <c r="E7" s="59" t="s">
        <v>465</v>
      </c>
      <c r="F7" s="59" t="s">
        <v>469</v>
      </c>
      <c r="G7" s="59" t="s">
        <v>470</v>
      </c>
      <c r="H7" s="59" t="s">
        <v>465</v>
      </c>
      <c r="I7" s="59" t="s">
        <v>95</v>
      </c>
      <c r="J7" s="59" t="s">
        <v>96</v>
      </c>
      <c r="K7" s="59" t="s">
        <v>431</v>
      </c>
    </row>
    <row r="8" spans="1:13" s="12" customFormat="1" ht="20.399999999999999" x14ac:dyDescent="0.25">
      <c r="A8" s="57">
        <v>2</v>
      </c>
      <c r="B8" s="92" t="s">
        <v>222</v>
      </c>
      <c r="C8" s="43">
        <v>12300744</v>
      </c>
      <c r="D8" s="43">
        <v>13092028</v>
      </c>
      <c r="E8" s="93">
        <f>D8/C8</f>
        <v>1.064328141452257</v>
      </c>
      <c r="F8" s="43">
        <v>39632518</v>
      </c>
      <c r="G8" s="43">
        <v>39632518</v>
      </c>
      <c r="H8" s="93">
        <f t="shared" ref="H8:H17" si="0">G8/F8</f>
        <v>1</v>
      </c>
      <c r="I8" s="58" t="s">
        <v>97</v>
      </c>
      <c r="J8" s="58"/>
      <c r="K8" s="58"/>
    </row>
    <row r="9" spans="1:13" s="12" customFormat="1" ht="15" customHeight="1" x14ac:dyDescent="0.25">
      <c r="A9" s="57">
        <v>3</v>
      </c>
      <c r="B9" s="94" t="s">
        <v>240</v>
      </c>
      <c r="C9" s="43">
        <v>698500</v>
      </c>
      <c r="D9" s="43">
        <v>698500</v>
      </c>
      <c r="E9" s="93">
        <f t="shared" ref="E9:E12" si="1">D9/C9</f>
        <v>1</v>
      </c>
      <c r="F9" s="43">
        <v>1873379</v>
      </c>
      <c r="G9" s="43">
        <v>1873379</v>
      </c>
      <c r="H9" s="93">
        <f t="shared" si="0"/>
        <v>1</v>
      </c>
      <c r="I9" s="58" t="s">
        <v>97</v>
      </c>
      <c r="J9" s="58"/>
      <c r="K9" s="58"/>
    </row>
    <row r="10" spans="1:13" s="12" customFormat="1" ht="20.399999999999999" x14ac:dyDescent="0.25">
      <c r="A10" s="57">
        <v>4</v>
      </c>
      <c r="B10" s="92" t="s">
        <v>220</v>
      </c>
      <c r="C10" s="43">
        <v>32658000</v>
      </c>
      <c r="D10" s="43">
        <v>32658000</v>
      </c>
      <c r="E10" s="93">
        <f t="shared" si="1"/>
        <v>1</v>
      </c>
      <c r="F10" s="43">
        <v>210897050</v>
      </c>
      <c r="G10" s="43">
        <v>210972050</v>
      </c>
      <c r="H10" s="93">
        <f t="shared" si="0"/>
        <v>1.0003556237510198</v>
      </c>
      <c r="I10" s="58" t="s">
        <v>97</v>
      </c>
      <c r="J10" s="58"/>
      <c r="K10" s="58"/>
    </row>
    <row r="11" spans="1:13" s="12" customFormat="1" ht="27" customHeight="1" x14ac:dyDescent="0.25">
      <c r="A11" s="57">
        <v>5</v>
      </c>
      <c r="B11" s="92" t="s">
        <v>223</v>
      </c>
      <c r="C11" s="43">
        <v>1449246</v>
      </c>
      <c r="D11" s="43">
        <v>1449246</v>
      </c>
      <c r="E11" s="93">
        <f t="shared" si="1"/>
        <v>1</v>
      </c>
      <c r="F11" s="43">
        <v>10657843</v>
      </c>
      <c r="G11" s="43">
        <v>10657843</v>
      </c>
      <c r="H11" s="93">
        <f t="shared" si="0"/>
        <v>1</v>
      </c>
      <c r="I11" s="58" t="s">
        <v>97</v>
      </c>
      <c r="J11" s="58"/>
      <c r="K11" s="58"/>
    </row>
    <row r="12" spans="1:13" s="12" customFormat="1" ht="20.399999999999999" x14ac:dyDescent="0.25">
      <c r="A12" s="57">
        <v>6</v>
      </c>
      <c r="B12" s="95" t="s">
        <v>225</v>
      </c>
      <c r="C12" s="43">
        <v>55896947</v>
      </c>
      <c r="D12" s="43">
        <v>66900663</v>
      </c>
      <c r="E12" s="93">
        <f t="shared" si="1"/>
        <v>1.1968571915027846</v>
      </c>
      <c r="F12" s="43">
        <v>2542673</v>
      </c>
      <c r="G12" s="43">
        <v>3682729</v>
      </c>
      <c r="H12" s="93">
        <f t="shared" si="0"/>
        <v>1.448369098189189</v>
      </c>
      <c r="I12" s="58" t="s">
        <v>97</v>
      </c>
      <c r="J12" s="58"/>
      <c r="K12" s="58"/>
    </row>
    <row r="13" spans="1:13" s="12" customFormat="1" ht="15" customHeight="1" x14ac:dyDescent="0.25">
      <c r="A13" s="57">
        <v>7</v>
      </c>
      <c r="B13" s="95" t="s">
        <v>451</v>
      </c>
      <c r="C13" s="43">
        <v>0</v>
      </c>
      <c r="D13" s="43">
        <v>0</v>
      </c>
      <c r="E13" s="97"/>
      <c r="F13" s="43">
        <v>1998680</v>
      </c>
      <c r="G13" s="43">
        <v>1998680</v>
      </c>
      <c r="H13" s="93">
        <f t="shared" si="0"/>
        <v>1</v>
      </c>
      <c r="I13" s="58" t="s">
        <v>97</v>
      </c>
      <c r="J13" s="58"/>
      <c r="K13" s="58"/>
    </row>
    <row r="14" spans="1:13" s="12" customFormat="1" ht="15" customHeight="1" x14ac:dyDescent="0.25">
      <c r="A14" s="57">
        <v>8</v>
      </c>
      <c r="B14" s="95" t="s">
        <v>226</v>
      </c>
      <c r="C14" s="43">
        <v>0</v>
      </c>
      <c r="D14" s="43">
        <v>0</v>
      </c>
      <c r="E14" s="97"/>
      <c r="F14" s="43">
        <v>27362663</v>
      </c>
      <c r="G14" s="43">
        <v>27362663</v>
      </c>
      <c r="H14" s="93">
        <f t="shared" si="0"/>
        <v>1</v>
      </c>
      <c r="I14" s="58" t="s">
        <v>97</v>
      </c>
      <c r="J14" s="58"/>
      <c r="K14" s="58"/>
    </row>
    <row r="15" spans="1:13" s="12" customFormat="1" ht="15" customHeight="1" x14ac:dyDescent="0.25">
      <c r="A15" s="57">
        <v>9</v>
      </c>
      <c r="B15" s="95" t="s">
        <v>227</v>
      </c>
      <c r="C15" s="43">
        <v>0</v>
      </c>
      <c r="D15" s="43">
        <v>0</v>
      </c>
      <c r="E15" s="97"/>
      <c r="F15" s="43">
        <v>82500</v>
      </c>
      <c r="G15" s="43">
        <v>82500</v>
      </c>
      <c r="H15" s="93">
        <f t="shared" si="0"/>
        <v>1</v>
      </c>
      <c r="I15" s="58" t="s">
        <v>97</v>
      </c>
      <c r="J15" s="58"/>
      <c r="K15" s="58"/>
    </row>
    <row r="16" spans="1:13" s="12" customFormat="1" ht="15" customHeight="1" x14ac:dyDescent="0.25">
      <c r="A16" s="57">
        <v>10</v>
      </c>
      <c r="B16" s="95" t="s">
        <v>228</v>
      </c>
      <c r="C16" s="43">
        <v>0</v>
      </c>
      <c r="D16" s="43">
        <v>0</v>
      </c>
      <c r="E16" s="97"/>
      <c r="F16" s="43">
        <v>508000</v>
      </c>
      <c r="G16" s="43">
        <v>508000</v>
      </c>
      <c r="H16" s="93">
        <f t="shared" si="0"/>
        <v>1</v>
      </c>
      <c r="I16" s="58" t="s">
        <v>97</v>
      </c>
      <c r="J16" s="58"/>
      <c r="K16" s="58"/>
    </row>
    <row r="17" spans="1:11" s="12" customFormat="1" ht="15" customHeight="1" x14ac:dyDescent="0.25">
      <c r="A17" s="57">
        <v>11</v>
      </c>
      <c r="B17" s="95" t="s">
        <v>287</v>
      </c>
      <c r="C17" s="43">
        <v>0</v>
      </c>
      <c r="D17" s="43">
        <v>0</v>
      </c>
      <c r="E17" s="97"/>
      <c r="F17" s="43">
        <v>152804418</v>
      </c>
      <c r="G17" s="43">
        <v>146834418</v>
      </c>
      <c r="H17" s="93">
        <f t="shared" si="0"/>
        <v>0.96093044901358804</v>
      </c>
      <c r="I17" s="58"/>
      <c r="J17" s="58" t="s">
        <v>97</v>
      </c>
      <c r="K17" s="58"/>
    </row>
    <row r="18" spans="1:11" s="12" customFormat="1" ht="15" customHeight="1" x14ac:dyDescent="0.25">
      <c r="A18" s="57">
        <v>12</v>
      </c>
      <c r="B18" s="94" t="s">
        <v>452</v>
      </c>
      <c r="C18" s="43">
        <v>0</v>
      </c>
      <c r="D18" s="43">
        <v>0</v>
      </c>
      <c r="E18" s="97"/>
      <c r="F18" s="43">
        <v>0</v>
      </c>
      <c r="G18" s="43">
        <v>0</v>
      </c>
      <c r="H18" s="97"/>
      <c r="I18" s="58"/>
      <c r="J18" s="58" t="s">
        <v>97</v>
      </c>
      <c r="K18" s="58"/>
    </row>
    <row r="19" spans="1:11" s="12" customFormat="1" ht="20.399999999999999" x14ac:dyDescent="0.25">
      <c r="A19" s="57">
        <v>13</v>
      </c>
      <c r="B19" s="92" t="s">
        <v>217</v>
      </c>
      <c r="C19" s="43">
        <v>0</v>
      </c>
      <c r="D19" s="43">
        <v>0</v>
      </c>
      <c r="E19" s="97"/>
      <c r="F19" s="43">
        <v>7250000</v>
      </c>
      <c r="G19" s="43">
        <v>7250000</v>
      </c>
      <c r="H19" s="93">
        <f>G19/F19</f>
        <v>1</v>
      </c>
      <c r="I19" s="58" t="s">
        <v>97</v>
      </c>
      <c r="J19" s="58"/>
      <c r="K19" s="58"/>
    </row>
    <row r="20" spans="1:11" s="12" customFormat="1" ht="20.399999999999999" x14ac:dyDescent="0.25">
      <c r="A20" s="57">
        <v>14</v>
      </c>
      <c r="B20" s="92" t="s">
        <v>288</v>
      </c>
      <c r="C20" s="43">
        <v>0</v>
      </c>
      <c r="D20" s="43">
        <v>0</v>
      </c>
      <c r="E20" s="97"/>
      <c r="F20" s="43">
        <v>0</v>
      </c>
      <c r="G20" s="43">
        <v>0</v>
      </c>
      <c r="H20" s="97"/>
      <c r="I20" s="58"/>
      <c r="J20" s="58" t="s">
        <v>97</v>
      </c>
      <c r="K20" s="58"/>
    </row>
    <row r="21" spans="1:11" s="12" customFormat="1" ht="20.399999999999999" x14ac:dyDescent="0.25">
      <c r="A21" s="57">
        <v>15</v>
      </c>
      <c r="B21" s="92" t="s">
        <v>216</v>
      </c>
      <c r="C21" s="43">
        <v>0</v>
      </c>
      <c r="D21" s="43">
        <v>0</v>
      </c>
      <c r="E21" s="97"/>
      <c r="F21" s="43">
        <v>1587500</v>
      </c>
      <c r="G21" s="43">
        <v>1587500</v>
      </c>
      <c r="H21" s="93">
        <f t="shared" ref="H21:H22" si="2">G21/F21</f>
        <v>1</v>
      </c>
      <c r="I21" s="58" t="s">
        <v>97</v>
      </c>
      <c r="J21" s="58"/>
      <c r="K21" s="58"/>
    </row>
    <row r="22" spans="1:11" s="12" customFormat="1" ht="15" customHeight="1" x14ac:dyDescent="0.25">
      <c r="A22" s="57">
        <v>16</v>
      </c>
      <c r="B22" s="92" t="s">
        <v>215</v>
      </c>
      <c r="C22" s="98">
        <v>10795000</v>
      </c>
      <c r="D22" s="98">
        <v>10795000</v>
      </c>
      <c r="E22" s="93">
        <f t="shared" ref="E22" si="3">D22/C22</f>
        <v>1</v>
      </c>
      <c r="F22" s="43">
        <v>13138150</v>
      </c>
      <c r="G22" s="43">
        <v>23265150</v>
      </c>
      <c r="H22" s="93">
        <f t="shared" si="2"/>
        <v>1.7708086754984529</v>
      </c>
      <c r="I22" s="58" t="s">
        <v>97</v>
      </c>
      <c r="J22" s="58"/>
      <c r="K22" s="58"/>
    </row>
    <row r="23" spans="1:11" s="12" customFormat="1" ht="15" customHeight="1" x14ac:dyDescent="0.25">
      <c r="A23" s="57">
        <v>17</v>
      </c>
      <c r="B23" s="92" t="s">
        <v>302</v>
      </c>
      <c r="C23" s="43">
        <v>0</v>
      </c>
      <c r="D23" s="43">
        <v>0</v>
      </c>
      <c r="E23" s="97"/>
      <c r="F23" s="43">
        <v>0</v>
      </c>
      <c r="G23" s="43">
        <v>0</v>
      </c>
      <c r="H23" s="97"/>
      <c r="I23" s="58"/>
      <c r="J23" s="58" t="s">
        <v>97</v>
      </c>
      <c r="K23" s="58"/>
    </row>
    <row r="24" spans="1:11" s="12" customFormat="1" ht="15" customHeight="1" x14ac:dyDescent="0.25">
      <c r="A24" s="57">
        <v>18</v>
      </c>
      <c r="B24" s="95" t="s">
        <v>224</v>
      </c>
      <c r="C24" s="43">
        <v>0</v>
      </c>
      <c r="D24" s="43">
        <v>0</v>
      </c>
      <c r="E24" s="97"/>
      <c r="F24" s="43">
        <v>20566000</v>
      </c>
      <c r="G24" s="43">
        <v>20566000</v>
      </c>
      <c r="H24" s="93">
        <f t="shared" ref="H24:H37" si="4">G24/F24</f>
        <v>1</v>
      </c>
      <c r="I24" s="58" t="s">
        <v>97</v>
      </c>
      <c r="J24" s="58"/>
      <c r="K24" s="58"/>
    </row>
    <row r="25" spans="1:11" s="12" customFormat="1" ht="15" customHeight="1" x14ac:dyDescent="0.25">
      <c r="A25" s="57">
        <v>19</v>
      </c>
      <c r="B25" s="92" t="s">
        <v>221</v>
      </c>
      <c r="C25" s="43">
        <v>2194000</v>
      </c>
      <c r="D25" s="43">
        <v>2194000</v>
      </c>
      <c r="E25" s="93">
        <f t="shared" ref="E25" si="5">D25/C25</f>
        <v>1</v>
      </c>
      <c r="F25" s="43">
        <v>48926357</v>
      </c>
      <c r="G25" s="43">
        <v>48926357</v>
      </c>
      <c r="H25" s="93">
        <f t="shared" si="4"/>
        <v>1</v>
      </c>
      <c r="I25" s="58" t="s">
        <v>97</v>
      </c>
      <c r="J25" s="58"/>
      <c r="K25" s="58"/>
    </row>
    <row r="26" spans="1:11" s="12" customFormat="1" ht="15" customHeight="1" x14ac:dyDescent="0.25">
      <c r="A26" s="57">
        <v>20</v>
      </c>
      <c r="B26" s="92" t="s">
        <v>277</v>
      </c>
      <c r="C26" s="43">
        <v>0</v>
      </c>
      <c r="D26" s="43">
        <v>0</v>
      </c>
      <c r="E26" s="97"/>
      <c r="F26" s="43">
        <v>8430965</v>
      </c>
      <c r="G26" s="43">
        <v>8430965</v>
      </c>
      <c r="H26" s="93">
        <f t="shared" si="4"/>
        <v>1</v>
      </c>
      <c r="I26" s="58" t="s">
        <v>97</v>
      </c>
      <c r="J26" s="58"/>
      <c r="K26" s="58"/>
    </row>
    <row r="27" spans="1:11" s="12" customFormat="1" ht="15" customHeight="1" x14ac:dyDescent="0.25">
      <c r="A27" s="57">
        <v>21</v>
      </c>
      <c r="B27" s="95" t="s">
        <v>231</v>
      </c>
      <c r="C27" s="43">
        <v>0</v>
      </c>
      <c r="D27" s="43">
        <v>0</v>
      </c>
      <c r="E27" s="97"/>
      <c r="F27" s="43">
        <v>1625000</v>
      </c>
      <c r="G27" s="43">
        <v>1625000</v>
      </c>
      <c r="H27" s="93">
        <f t="shared" si="4"/>
        <v>1</v>
      </c>
      <c r="I27" s="58" t="s">
        <v>97</v>
      </c>
      <c r="J27" s="58"/>
      <c r="K27" s="58"/>
    </row>
    <row r="28" spans="1:11" s="12" customFormat="1" ht="15" customHeight="1" x14ac:dyDescent="0.25">
      <c r="A28" s="57">
        <v>22</v>
      </c>
      <c r="B28" s="95" t="s">
        <v>233</v>
      </c>
      <c r="C28" s="43">
        <v>0</v>
      </c>
      <c r="D28" s="43">
        <v>0</v>
      </c>
      <c r="E28" s="97"/>
      <c r="F28" s="43">
        <v>1990000</v>
      </c>
      <c r="G28" s="43">
        <v>1990000</v>
      </c>
      <c r="H28" s="93">
        <f t="shared" si="4"/>
        <v>1</v>
      </c>
      <c r="I28" s="58" t="s">
        <v>97</v>
      </c>
      <c r="J28" s="58"/>
      <c r="K28" s="58"/>
    </row>
    <row r="29" spans="1:11" s="12" customFormat="1" ht="15" customHeight="1" x14ac:dyDescent="0.25">
      <c r="A29" s="57">
        <v>23</v>
      </c>
      <c r="B29" s="95" t="s">
        <v>234</v>
      </c>
      <c r="C29" s="43">
        <v>2488900</v>
      </c>
      <c r="D29" s="43">
        <v>2488900</v>
      </c>
      <c r="E29" s="93">
        <f t="shared" ref="E29" si="6">D29/C29</f>
        <v>1</v>
      </c>
      <c r="F29" s="43">
        <v>3978052</v>
      </c>
      <c r="G29" s="43">
        <v>3978052</v>
      </c>
      <c r="H29" s="93">
        <f t="shared" si="4"/>
        <v>1</v>
      </c>
      <c r="I29" s="58" t="s">
        <v>97</v>
      </c>
      <c r="J29" s="58"/>
      <c r="K29" s="58"/>
    </row>
    <row r="30" spans="1:11" s="12" customFormat="1" ht="15" customHeight="1" x14ac:dyDescent="0.25">
      <c r="A30" s="57">
        <v>24</v>
      </c>
      <c r="B30" s="95" t="s">
        <v>232</v>
      </c>
      <c r="C30" s="43">
        <v>0</v>
      </c>
      <c r="D30" s="43">
        <v>0</v>
      </c>
      <c r="E30" s="97"/>
      <c r="F30" s="43">
        <v>150000</v>
      </c>
      <c r="G30" s="43">
        <v>150000</v>
      </c>
      <c r="H30" s="93">
        <f t="shared" si="4"/>
        <v>1</v>
      </c>
      <c r="I30" s="58" t="s">
        <v>97</v>
      </c>
      <c r="J30" s="58"/>
      <c r="K30" s="58"/>
    </row>
    <row r="31" spans="1:11" s="12" customFormat="1" ht="15" customHeight="1" x14ac:dyDescent="0.25">
      <c r="A31" s="57">
        <v>25</v>
      </c>
      <c r="B31" s="94" t="s">
        <v>238</v>
      </c>
      <c r="C31" s="43">
        <v>0</v>
      </c>
      <c r="D31" s="43">
        <v>0</v>
      </c>
      <c r="E31" s="97"/>
      <c r="F31" s="43">
        <v>942921</v>
      </c>
      <c r="G31" s="43">
        <v>942921</v>
      </c>
      <c r="H31" s="93">
        <f t="shared" si="4"/>
        <v>1</v>
      </c>
      <c r="I31" s="58" t="s">
        <v>97</v>
      </c>
      <c r="J31" s="58"/>
      <c r="K31" s="58"/>
    </row>
    <row r="32" spans="1:11" s="12" customFormat="1" ht="15" customHeight="1" x14ac:dyDescent="0.25">
      <c r="A32" s="57">
        <v>26</v>
      </c>
      <c r="B32" s="94" t="s">
        <v>239</v>
      </c>
      <c r="C32" s="43">
        <v>81931500</v>
      </c>
      <c r="D32" s="43">
        <v>81931500</v>
      </c>
      <c r="E32" s="93">
        <f t="shared" ref="E32" si="7">D32/C32</f>
        <v>1</v>
      </c>
      <c r="F32" s="43">
        <v>72344325</v>
      </c>
      <c r="G32" s="43">
        <v>84314325</v>
      </c>
      <c r="H32" s="93">
        <f t="shared" si="4"/>
        <v>1.1654587281034139</v>
      </c>
      <c r="I32" s="58"/>
      <c r="J32" s="58" t="s">
        <v>97</v>
      </c>
      <c r="K32" s="58"/>
    </row>
    <row r="33" spans="1:13" s="12" customFormat="1" ht="15" customHeight="1" x14ac:dyDescent="0.25">
      <c r="A33" s="57">
        <v>27</v>
      </c>
      <c r="B33" s="94" t="s">
        <v>237</v>
      </c>
      <c r="C33" s="96"/>
      <c r="D33" s="96"/>
      <c r="E33" s="97"/>
      <c r="F33" s="43">
        <v>1214008</v>
      </c>
      <c r="G33" s="43">
        <v>1214008</v>
      </c>
      <c r="H33" s="93">
        <f t="shared" si="4"/>
        <v>1</v>
      </c>
      <c r="I33" s="58" t="s">
        <v>97</v>
      </c>
      <c r="J33" s="58"/>
      <c r="K33" s="58"/>
    </row>
    <row r="34" spans="1:13" s="12" customFormat="1" ht="20.399999999999999" x14ac:dyDescent="0.25">
      <c r="A34" s="57">
        <v>28</v>
      </c>
      <c r="B34" s="94" t="s">
        <v>407</v>
      </c>
      <c r="C34" s="43">
        <v>0</v>
      </c>
      <c r="D34" s="43">
        <v>0</v>
      </c>
      <c r="E34" s="97"/>
      <c r="F34" s="43">
        <v>0</v>
      </c>
      <c r="G34" s="43">
        <v>0</v>
      </c>
      <c r="H34" s="97"/>
      <c r="I34" s="58" t="s">
        <v>97</v>
      </c>
      <c r="J34" s="58"/>
      <c r="K34" s="58"/>
    </row>
    <row r="35" spans="1:13" s="12" customFormat="1" ht="20.399999999999999" x14ac:dyDescent="0.25">
      <c r="A35" s="57">
        <v>29</v>
      </c>
      <c r="B35" s="94" t="s">
        <v>298</v>
      </c>
      <c r="C35" s="43">
        <v>127000</v>
      </c>
      <c r="D35" s="43">
        <v>127000</v>
      </c>
      <c r="E35" s="93">
        <f t="shared" ref="E35" si="8">D35/C35</f>
        <v>1</v>
      </c>
      <c r="F35" s="43">
        <v>20725507</v>
      </c>
      <c r="G35" s="43">
        <v>20725507</v>
      </c>
      <c r="H35" s="93">
        <f t="shared" si="4"/>
        <v>1</v>
      </c>
      <c r="I35" s="58" t="s">
        <v>97</v>
      </c>
      <c r="J35" s="58"/>
      <c r="K35" s="58"/>
    </row>
    <row r="36" spans="1:13" s="12" customFormat="1" ht="15" customHeight="1" x14ac:dyDescent="0.25">
      <c r="A36" s="57">
        <v>30</v>
      </c>
      <c r="B36" s="95" t="s">
        <v>219</v>
      </c>
      <c r="C36" s="43">
        <v>0</v>
      </c>
      <c r="D36" s="43">
        <v>0</v>
      </c>
      <c r="E36" s="97"/>
      <c r="F36" s="43">
        <v>508000</v>
      </c>
      <c r="G36" s="43">
        <v>508000</v>
      </c>
      <c r="H36" s="93">
        <f t="shared" si="4"/>
        <v>1</v>
      </c>
      <c r="I36" s="58"/>
      <c r="J36" s="58" t="s">
        <v>97</v>
      </c>
      <c r="K36" s="58"/>
    </row>
    <row r="37" spans="1:13" s="12" customFormat="1" ht="15" customHeight="1" x14ac:dyDescent="0.25">
      <c r="A37" s="57">
        <v>31</v>
      </c>
      <c r="B37" s="94" t="s">
        <v>236</v>
      </c>
      <c r="C37" s="43">
        <v>0</v>
      </c>
      <c r="D37" s="43">
        <v>0</v>
      </c>
      <c r="E37" s="97"/>
      <c r="F37" s="43">
        <v>8875000</v>
      </c>
      <c r="G37" s="43">
        <v>8875000</v>
      </c>
      <c r="H37" s="93">
        <f t="shared" si="4"/>
        <v>1</v>
      </c>
      <c r="I37" s="58"/>
      <c r="J37" s="58" t="s">
        <v>97</v>
      </c>
      <c r="K37" s="58"/>
    </row>
    <row r="38" spans="1:13" s="12" customFormat="1" ht="15" customHeight="1" x14ac:dyDescent="0.25">
      <c r="A38" s="57">
        <v>32</v>
      </c>
      <c r="B38" s="95" t="s">
        <v>299</v>
      </c>
      <c r="C38" s="43">
        <v>0</v>
      </c>
      <c r="D38" s="43">
        <v>0</v>
      </c>
      <c r="E38" s="97"/>
      <c r="F38" s="43">
        <v>0</v>
      </c>
      <c r="G38" s="43">
        <v>0</v>
      </c>
      <c r="H38" s="97"/>
      <c r="I38" s="58"/>
      <c r="J38" s="58" t="s">
        <v>97</v>
      </c>
      <c r="K38" s="58"/>
    </row>
    <row r="39" spans="1:13" s="12" customFormat="1" ht="15" customHeight="1" x14ac:dyDescent="0.25">
      <c r="A39" s="57">
        <v>33</v>
      </c>
      <c r="B39" s="95" t="s">
        <v>229</v>
      </c>
      <c r="C39" s="43">
        <v>0</v>
      </c>
      <c r="D39" s="43">
        <v>0</v>
      </c>
      <c r="E39" s="97"/>
      <c r="F39" s="43">
        <v>19634661</v>
      </c>
      <c r="G39" s="43">
        <v>19634661</v>
      </c>
      <c r="H39" s="93">
        <f t="shared" ref="H39:H42" si="9">G39/F39</f>
        <v>1</v>
      </c>
      <c r="I39" s="58" t="s">
        <v>97</v>
      </c>
      <c r="J39" s="58"/>
      <c r="K39" s="58"/>
    </row>
    <row r="40" spans="1:13" s="12" customFormat="1" ht="12" x14ac:dyDescent="0.25">
      <c r="A40" s="57">
        <v>34</v>
      </c>
      <c r="B40" s="92" t="s">
        <v>230</v>
      </c>
      <c r="C40" s="43">
        <v>1200000</v>
      </c>
      <c r="D40" s="43">
        <v>1200000</v>
      </c>
      <c r="E40" s="93">
        <f t="shared" ref="E40:E41" si="10">D40/C40</f>
        <v>1</v>
      </c>
      <c r="F40" s="43">
        <v>9925339</v>
      </c>
      <c r="G40" s="43">
        <v>9925339</v>
      </c>
      <c r="H40" s="93">
        <f t="shared" si="9"/>
        <v>1</v>
      </c>
      <c r="I40" s="58" t="s">
        <v>97</v>
      </c>
      <c r="J40" s="58"/>
      <c r="K40" s="58"/>
    </row>
    <row r="41" spans="1:13" s="12" customFormat="1" ht="15" customHeight="1" x14ac:dyDescent="0.25">
      <c r="A41" s="57">
        <v>35</v>
      </c>
      <c r="B41" s="95" t="s">
        <v>218</v>
      </c>
      <c r="C41" s="42">
        <v>360000</v>
      </c>
      <c r="D41" s="42">
        <v>360000</v>
      </c>
      <c r="E41" s="93">
        <f t="shared" si="10"/>
        <v>1</v>
      </c>
      <c r="F41" s="43">
        <v>1584000</v>
      </c>
      <c r="G41" s="43">
        <v>1584000</v>
      </c>
      <c r="H41" s="93">
        <f t="shared" si="9"/>
        <v>1</v>
      </c>
      <c r="I41" s="58" t="s">
        <v>97</v>
      </c>
      <c r="J41" s="58"/>
      <c r="K41" s="58"/>
      <c r="L41" s="45"/>
      <c r="M41" s="45"/>
    </row>
    <row r="42" spans="1:13" s="12" customFormat="1" ht="20.399999999999999" x14ac:dyDescent="0.25">
      <c r="A42" s="57">
        <v>36</v>
      </c>
      <c r="B42" s="92" t="s">
        <v>235</v>
      </c>
      <c r="C42" s="43">
        <v>0</v>
      </c>
      <c r="D42" s="43">
        <v>0</v>
      </c>
      <c r="E42" s="97"/>
      <c r="F42" s="43">
        <v>4040000</v>
      </c>
      <c r="G42" s="43">
        <v>4040000</v>
      </c>
      <c r="H42" s="93">
        <f t="shared" si="9"/>
        <v>1</v>
      </c>
      <c r="I42" s="58" t="s">
        <v>97</v>
      </c>
      <c r="J42" s="58"/>
      <c r="K42" s="58"/>
      <c r="M42" s="45"/>
    </row>
    <row r="43" spans="1:13" s="12" customFormat="1" ht="20.399999999999999" x14ac:dyDescent="0.25">
      <c r="A43" s="57">
        <v>37</v>
      </c>
      <c r="B43" s="95" t="s">
        <v>278</v>
      </c>
      <c r="C43" s="42">
        <v>122000000</v>
      </c>
      <c r="D43" s="42">
        <v>122000000</v>
      </c>
      <c r="E43" s="93">
        <f t="shared" ref="E43:E47" si="11">D43/C43</f>
        <v>1</v>
      </c>
      <c r="F43" s="43">
        <v>0</v>
      </c>
      <c r="G43" s="43">
        <v>0</v>
      </c>
      <c r="H43" s="97"/>
      <c r="I43" s="58" t="s">
        <v>97</v>
      </c>
      <c r="J43" s="58"/>
      <c r="K43" s="58"/>
    </row>
    <row r="44" spans="1:13" s="12" customFormat="1" ht="20.399999999999999" x14ac:dyDescent="0.25">
      <c r="A44" s="57">
        <v>38</v>
      </c>
      <c r="B44" s="95" t="s">
        <v>480</v>
      </c>
      <c r="C44" s="42">
        <v>0</v>
      </c>
      <c r="D44" s="22">
        <v>154670000</v>
      </c>
      <c r="E44" s="97"/>
      <c r="F44" s="43">
        <v>0</v>
      </c>
      <c r="G44" s="22">
        <v>150000667</v>
      </c>
      <c r="H44" s="97"/>
      <c r="I44" s="58" t="s">
        <v>97</v>
      </c>
      <c r="J44" s="58"/>
      <c r="K44" s="58"/>
    </row>
    <row r="45" spans="1:13" s="12" customFormat="1" ht="15" customHeight="1" x14ac:dyDescent="0.25">
      <c r="A45" s="57">
        <v>39</v>
      </c>
      <c r="B45" s="63" t="s">
        <v>45</v>
      </c>
      <c r="C45" s="87">
        <f>SUM(C8:C44)</f>
        <v>324099837</v>
      </c>
      <c r="D45" s="87">
        <f>SUM(D8:D44)</f>
        <v>490564837</v>
      </c>
      <c r="E45" s="99">
        <f t="shared" si="11"/>
        <v>1.5136225971011519</v>
      </c>
      <c r="F45" s="87">
        <f>SUM(F8:F44)</f>
        <v>695795509</v>
      </c>
      <c r="G45" s="87">
        <f>SUM(G8:G44)</f>
        <v>863138232</v>
      </c>
      <c r="H45" s="93">
        <f t="shared" ref="H45:H47" si="12">G45/F45</f>
        <v>1.2405056095295952</v>
      </c>
      <c r="I45" s="58"/>
      <c r="J45" s="58"/>
      <c r="K45" s="58"/>
    </row>
    <row r="46" spans="1:13" s="12" customFormat="1" ht="15" customHeight="1" x14ac:dyDescent="0.25">
      <c r="A46" s="57">
        <v>40</v>
      </c>
      <c r="B46" s="55" t="s">
        <v>46</v>
      </c>
      <c r="C46" s="43">
        <v>453404243</v>
      </c>
      <c r="D46" s="43">
        <v>453404243</v>
      </c>
      <c r="E46" s="93">
        <f t="shared" si="11"/>
        <v>1</v>
      </c>
      <c r="F46" s="43">
        <f>'3. melléklet'!E81</f>
        <v>81708571</v>
      </c>
      <c r="G46" s="43">
        <f>'3. melléklet'!F81</f>
        <v>80830848</v>
      </c>
      <c r="H46" s="93">
        <f t="shared" si="12"/>
        <v>0.98925788336207721</v>
      </c>
      <c r="I46" s="58"/>
      <c r="J46" s="58"/>
      <c r="K46" s="58"/>
    </row>
    <row r="47" spans="1:13" s="12" customFormat="1" ht="15" customHeight="1" x14ac:dyDescent="0.25">
      <c r="A47" s="57">
        <v>41</v>
      </c>
      <c r="B47" s="102" t="s">
        <v>47</v>
      </c>
      <c r="C47" s="100">
        <f>SUM(C45:C46)</f>
        <v>777504080</v>
      </c>
      <c r="D47" s="100">
        <f>SUM(D45:D46)</f>
        <v>943969080</v>
      </c>
      <c r="E47" s="101">
        <f t="shared" si="11"/>
        <v>1.2141017703727033</v>
      </c>
      <c r="F47" s="100">
        <f>SUM(F45:F46)</f>
        <v>777504080</v>
      </c>
      <c r="G47" s="100">
        <f>SUM(G45:G46)</f>
        <v>943969080</v>
      </c>
      <c r="H47" s="142">
        <f t="shared" si="12"/>
        <v>1.2141017703727033</v>
      </c>
      <c r="I47" s="58"/>
      <c r="J47" s="58"/>
      <c r="K47" s="58"/>
    </row>
    <row r="48" spans="1:13" s="9" customFormat="1" x14ac:dyDescent="0.25">
      <c r="A48" s="16"/>
    </row>
    <row r="49" spans="1:9" s="9" customFormat="1" x14ac:dyDescent="0.25">
      <c r="A49" s="16"/>
      <c r="D49" s="141"/>
      <c r="H49" s="141"/>
      <c r="I49" s="141"/>
    </row>
    <row r="50" spans="1:9" s="9" customFormat="1" x14ac:dyDescent="0.25">
      <c r="A50" s="16"/>
    </row>
    <row r="51" spans="1:9" s="9" customFormat="1" x14ac:dyDescent="0.25">
      <c r="A51" s="16"/>
      <c r="D51" s="19"/>
      <c r="H51" s="19"/>
    </row>
    <row r="52" spans="1:9" s="9" customFormat="1" x14ac:dyDescent="0.25">
      <c r="A52" s="16"/>
    </row>
    <row r="53" spans="1:9" s="9" customFormat="1" x14ac:dyDescent="0.25">
      <c r="A53" s="16"/>
      <c r="D53" s="19"/>
      <c r="H53" s="19"/>
    </row>
    <row r="54" spans="1:9" s="9" customFormat="1" x14ac:dyDescent="0.25">
      <c r="A54" s="16"/>
    </row>
    <row r="55" spans="1:9" s="9" customFormat="1" x14ac:dyDescent="0.25">
      <c r="A55" s="16"/>
    </row>
    <row r="56" spans="1:9" s="9" customFormat="1" x14ac:dyDescent="0.25">
      <c r="A56" s="16"/>
    </row>
    <row r="57" spans="1:9" s="9" customFormat="1" x14ac:dyDescent="0.25">
      <c r="A57" s="16"/>
    </row>
    <row r="58" spans="1:9" s="9" customFormat="1" x14ac:dyDescent="0.25">
      <c r="A58" s="16"/>
    </row>
    <row r="59" spans="1:9" s="9" customFormat="1" x14ac:dyDescent="0.25">
      <c r="A59" s="16"/>
    </row>
    <row r="60" spans="1:9" s="9" customFormat="1" x14ac:dyDescent="0.25">
      <c r="A60" s="16"/>
    </row>
    <row r="61" spans="1:9" s="9" customFormat="1" x14ac:dyDescent="0.25">
      <c r="A61" s="16"/>
    </row>
    <row r="62" spans="1:9" s="9" customFormat="1" x14ac:dyDescent="0.25">
      <c r="A62" s="16"/>
    </row>
    <row r="63" spans="1:9" s="9" customFormat="1" x14ac:dyDescent="0.25">
      <c r="A63" s="16"/>
    </row>
    <row r="64" spans="1:9" s="9" customFormat="1" x14ac:dyDescent="0.25">
      <c r="A64" s="16"/>
    </row>
    <row r="65" spans="1:1" s="9" customFormat="1" x14ac:dyDescent="0.25">
      <c r="A65" s="16"/>
    </row>
    <row r="66" spans="1:1" s="9" customFormat="1" x14ac:dyDescent="0.25">
      <c r="A66" s="16"/>
    </row>
    <row r="67" spans="1:1" s="9" customFormat="1" x14ac:dyDescent="0.25">
      <c r="A67" s="16"/>
    </row>
    <row r="68" spans="1:1" s="9" customFormat="1" x14ac:dyDescent="0.25">
      <c r="A68" s="16"/>
    </row>
    <row r="69" spans="1:1" s="9" customFormat="1" x14ac:dyDescent="0.25">
      <c r="A69" s="16"/>
    </row>
    <row r="70" spans="1:1" s="9" customFormat="1" x14ac:dyDescent="0.25">
      <c r="A70" s="16"/>
    </row>
    <row r="71" spans="1:1" s="9" customFormat="1" x14ac:dyDescent="0.25">
      <c r="A71" s="16"/>
    </row>
    <row r="72" spans="1:1" s="9" customFormat="1" x14ac:dyDescent="0.25">
      <c r="A72" s="16"/>
    </row>
    <row r="73" spans="1:1" s="9" customFormat="1" x14ac:dyDescent="0.25">
      <c r="A73" s="16"/>
    </row>
    <row r="74" spans="1:1" s="9" customFormat="1" x14ac:dyDescent="0.25">
      <c r="A74" s="16"/>
    </row>
    <row r="75" spans="1:1" s="9" customFormat="1" x14ac:dyDescent="0.25">
      <c r="A75" s="16"/>
    </row>
    <row r="76" spans="1:1" s="9" customFormat="1" x14ac:dyDescent="0.25">
      <c r="A76" s="16"/>
    </row>
    <row r="77" spans="1:1" s="9" customFormat="1" x14ac:dyDescent="0.25">
      <c r="A77" s="16"/>
    </row>
    <row r="78" spans="1:1" s="9" customFormat="1" x14ac:dyDescent="0.25">
      <c r="A78" s="16"/>
    </row>
    <row r="79" spans="1:1" s="9" customFormat="1" x14ac:dyDescent="0.25">
      <c r="A79" s="16"/>
    </row>
    <row r="80" spans="1:1" s="9" customFormat="1" x14ac:dyDescent="0.25">
      <c r="A80" s="16"/>
    </row>
    <row r="81" spans="1:1" s="9" customFormat="1" x14ac:dyDescent="0.25">
      <c r="A81" s="16"/>
    </row>
    <row r="82" spans="1:1" s="9" customFormat="1" x14ac:dyDescent="0.25">
      <c r="A82" s="16"/>
    </row>
    <row r="83" spans="1:1" s="9" customFormat="1" x14ac:dyDescent="0.25">
      <c r="A83" s="16"/>
    </row>
    <row r="84" spans="1:1" s="9" customFormat="1" x14ac:dyDescent="0.25">
      <c r="A84" s="16"/>
    </row>
    <row r="85" spans="1:1" s="9" customFormat="1" x14ac:dyDescent="0.25">
      <c r="A85" s="16"/>
    </row>
    <row r="86" spans="1:1" s="9" customFormat="1" x14ac:dyDescent="0.25">
      <c r="A86" s="16"/>
    </row>
    <row r="87" spans="1:1" s="9" customFormat="1" x14ac:dyDescent="0.25">
      <c r="A87" s="16"/>
    </row>
    <row r="88" spans="1:1" s="9" customFormat="1" x14ac:dyDescent="0.25">
      <c r="A88" s="16"/>
    </row>
    <row r="89" spans="1:1" s="9" customFormat="1" x14ac:dyDescent="0.25">
      <c r="A89" s="16"/>
    </row>
    <row r="90" spans="1:1" s="9" customFormat="1" x14ac:dyDescent="0.25">
      <c r="A90" s="16"/>
    </row>
    <row r="91" spans="1:1" s="9" customFormat="1" x14ac:dyDescent="0.25">
      <c r="A91" s="16"/>
    </row>
    <row r="92" spans="1:1" s="9" customFormat="1" x14ac:dyDescent="0.25">
      <c r="A92" s="16"/>
    </row>
    <row r="93" spans="1:1" s="9" customFormat="1" x14ac:dyDescent="0.25">
      <c r="A93" s="16"/>
    </row>
    <row r="94" spans="1:1" s="9" customFormat="1" x14ac:dyDescent="0.25">
      <c r="A94" s="16"/>
    </row>
    <row r="95" spans="1:1" s="9" customFormat="1" x14ac:dyDescent="0.25">
      <c r="A95" s="16"/>
    </row>
    <row r="96" spans="1:1" s="9" customFormat="1" x14ac:dyDescent="0.25">
      <c r="A96" s="16"/>
    </row>
    <row r="97" spans="1:1" s="9" customFormat="1" x14ac:dyDescent="0.25">
      <c r="A97" s="16"/>
    </row>
  </sheetData>
  <sheetProtection selectLockedCells="1" selectUnlockedCells="1"/>
  <mergeCells count="1">
    <mergeCell ref="A4:M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6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/>
  </sheetViews>
  <sheetFormatPr defaultRowHeight="13.2" x14ac:dyDescent="0.25"/>
  <cols>
    <col min="1" max="1" width="3.6640625" style="1" customWidth="1"/>
    <col min="2" max="2" width="24.33203125" style="1" customWidth="1"/>
    <col min="3" max="7" width="9.88671875" style="1" customWidth="1"/>
    <col min="8" max="9" width="9.6640625" style="1" customWidth="1"/>
  </cols>
  <sheetData>
    <row r="1" spans="1:10" ht="15" customHeight="1" x14ac:dyDescent="0.25">
      <c r="H1" s="10" t="s">
        <v>265</v>
      </c>
      <c r="J1" s="1"/>
    </row>
    <row r="2" spans="1:10" ht="15" customHeight="1" x14ac:dyDescent="0.25">
      <c r="H2" s="10" t="str">
        <f>'1. melléklet'!H2</f>
        <v>az .../2023. ( IX.) önkormányzati rendelethez</v>
      </c>
      <c r="J2" s="1"/>
    </row>
    <row r="3" spans="1:10" ht="15" customHeight="1" x14ac:dyDescent="0.25">
      <c r="A3" s="2"/>
    </row>
    <row r="4" spans="1:10" ht="15" customHeight="1" x14ac:dyDescent="0.25">
      <c r="A4" s="152" t="s">
        <v>402</v>
      </c>
      <c r="B4" s="152"/>
      <c r="C4" s="152"/>
      <c r="D4" s="152"/>
      <c r="E4" s="152"/>
      <c r="F4" s="152"/>
      <c r="G4" s="152"/>
      <c r="H4" s="152"/>
    </row>
    <row r="5" spans="1:10" ht="15" customHeight="1" x14ac:dyDescent="0.25"/>
    <row r="6" spans="1:10" ht="15" customHeight="1" x14ac:dyDescent="0.25">
      <c r="A6" s="103"/>
      <c r="B6" s="103" t="s">
        <v>378</v>
      </c>
      <c r="C6" s="104" t="s">
        <v>323</v>
      </c>
      <c r="D6" s="57" t="s">
        <v>375</v>
      </c>
      <c r="E6" s="57" t="s">
        <v>377</v>
      </c>
      <c r="F6" s="57" t="s">
        <v>38</v>
      </c>
      <c r="G6" s="57" t="s">
        <v>39</v>
      </c>
    </row>
    <row r="7" spans="1:10" s="9" customFormat="1" ht="36" x14ac:dyDescent="0.25">
      <c r="A7" s="110">
        <v>1</v>
      </c>
      <c r="B7" s="57" t="s">
        <v>1</v>
      </c>
      <c r="C7" s="57" t="s">
        <v>449</v>
      </c>
      <c r="D7" s="57" t="s">
        <v>466</v>
      </c>
      <c r="E7" s="57" t="s">
        <v>453</v>
      </c>
      <c r="F7" s="57" t="s">
        <v>403</v>
      </c>
      <c r="G7" s="57" t="s">
        <v>454</v>
      </c>
      <c r="H7" s="12"/>
      <c r="I7" s="12"/>
    </row>
    <row r="8" spans="1:10" s="9" customFormat="1" ht="15" customHeight="1" x14ac:dyDescent="0.25">
      <c r="A8" s="58">
        <v>2</v>
      </c>
      <c r="B8" s="168" t="s">
        <v>2</v>
      </c>
      <c r="C8" s="169"/>
      <c r="D8" s="169"/>
      <c r="E8" s="169"/>
      <c r="F8" s="169"/>
      <c r="G8" s="170"/>
      <c r="H8" s="12"/>
      <c r="I8" s="12"/>
    </row>
    <row r="9" spans="1:10" s="9" customFormat="1" ht="24" x14ac:dyDescent="0.25">
      <c r="A9" s="110">
        <v>3</v>
      </c>
      <c r="B9" s="44" t="s">
        <v>212</v>
      </c>
      <c r="C9" s="43">
        <f>'3. melléklet'!E10</f>
        <v>55896947</v>
      </c>
      <c r="D9" s="43">
        <f>'3. melléklet'!F10</f>
        <v>66900663</v>
      </c>
      <c r="E9" s="43">
        <v>60000000</v>
      </c>
      <c r="F9" s="43">
        <v>60000000</v>
      </c>
      <c r="G9" s="43">
        <v>60000000</v>
      </c>
      <c r="H9" s="12"/>
      <c r="I9" s="12"/>
    </row>
    <row r="10" spans="1:10" s="9" customFormat="1" ht="24" x14ac:dyDescent="0.25">
      <c r="A10" s="58">
        <v>4</v>
      </c>
      <c r="B10" s="44" t="s">
        <v>293</v>
      </c>
      <c r="C10" s="43">
        <f>'3. melléklet'!E17</f>
        <v>5888900</v>
      </c>
      <c r="D10" s="43">
        <f>'3. melléklet'!F17</f>
        <v>5888900</v>
      </c>
      <c r="E10" s="43">
        <v>3500000</v>
      </c>
      <c r="F10" s="43">
        <v>3500000</v>
      </c>
      <c r="G10" s="43">
        <v>3500000</v>
      </c>
      <c r="H10" s="12"/>
      <c r="I10" s="12"/>
    </row>
    <row r="11" spans="1:10" s="9" customFormat="1" ht="15" customHeight="1" x14ac:dyDescent="0.25">
      <c r="A11" s="110">
        <v>5</v>
      </c>
      <c r="B11" s="44" t="s">
        <v>6</v>
      </c>
      <c r="C11" s="43">
        <f>'3. melléklet'!E18</f>
        <v>122000000</v>
      </c>
      <c r="D11" s="43">
        <f>'3. melléklet'!F18</f>
        <v>122000000</v>
      </c>
      <c r="E11" s="43">
        <v>123000000</v>
      </c>
      <c r="F11" s="43">
        <v>124000000</v>
      </c>
      <c r="G11" s="43">
        <v>125000000</v>
      </c>
      <c r="H11" s="12"/>
      <c r="I11" s="12"/>
    </row>
    <row r="12" spans="1:10" s="9" customFormat="1" ht="15" customHeight="1" x14ac:dyDescent="0.25">
      <c r="A12" s="58">
        <v>6</v>
      </c>
      <c r="B12" s="44" t="s">
        <v>3</v>
      </c>
      <c r="C12" s="43">
        <v>111967485</v>
      </c>
      <c r="D12" s="43">
        <v>117428102</v>
      </c>
      <c r="E12" s="43">
        <v>100000000</v>
      </c>
      <c r="F12" s="43">
        <v>104000000</v>
      </c>
      <c r="G12" s="43">
        <v>108000000</v>
      </c>
      <c r="H12" s="12"/>
      <c r="I12" s="45"/>
    </row>
    <row r="13" spans="1:10" s="9" customFormat="1" x14ac:dyDescent="0.25">
      <c r="A13" s="110">
        <v>7</v>
      </c>
      <c r="B13" s="44" t="s">
        <v>204</v>
      </c>
      <c r="C13" s="43">
        <f>'3. melléklet'!E34</f>
        <v>687246</v>
      </c>
      <c r="D13" s="43">
        <f>'3. melléklet'!F34</f>
        <v>687246</v>
      </c>
      <c r="E13" s="43">
        <v>0</v>
      </c>
      <c r="F13" s="43">
        <v>0</v>
      </c>
      <c r="G13" s="43">
        <v>0</v>
      </c>
      <c r="H13" s="12"/>
      <c r="I13" s="12"/>
    </row>
    <row r="14" spans="1:10" s="9" customFormat="1" ht="24" x14ac:dyDescent="0.25">
      <c r="A14" s="58">
        <v>8</v>
      </c>
      <c r="B14" s="44" t="s">
        <v>294</v>
      </c>
      <c r="C14" s="43">
        <f>'3. melléklet'!E37</f>
        <v>0</v>
      </c>
      <c r="D14" s="43">
        <f>'3. melléklet'!F37</f>
        <v>0</v>
      </c>
      <c r="E14" s="43">
        <v>0</v>
      </c>
      <c r="F14" s="43">
        <v>0</v>
      </c>
      <c r="G14" s="43">
        <v>0</v>
      </c>
      <c r="H14" s="12"/>
      <c r="I14" s="12"/>
    </row>
    <row r="15" spans="1:10" s="9" customFormat="1" ht="15" customHeight="1" x14ac:dyDescent="0.25">
      <c r="A15" s="110">
        <v>9</v>
      </c>
      <c r="B15" s="44" t="s">
        <v>249</v>
      </c>
      <c r="C15" s="43">
        <f>'3. melléklet'!E40</f>
        <v>27527559</v>
      </c>
      <c r="D15" s="43">
        <f>'3. melléklet'!F40</f>
        <v>27527559</v>
      </c>
      <c r="E15" s="43">
        <v>3500000</v>
      </c>
      <c r="F15" s="43">
        <v>3500000</v>
      </c>
      <c r="G15" s="43">
        <v>3500000</v>
      </c>
      <c r="H15" s="12"/>
      <c r="I15" s="12"/>
    </row>
    <row r="16" spans="1:10" s="9" customFormat="1" ht="24" customHeight="1" x14ac:dyDescent="0.25">
      <c r="A16" s="58">
        <v>10</v>
      </c>
      <c r="B16" s="44" t="s">
        <v>208</v>
      </c>
      <c r="C16" s="43">
        <f>'3. melléklet'!E43</f>
        <v>131700</v>
      </c>
      <c r="D16" s="43">
        <f>'3. melléklet'!F43</f>
        <v>131700</v>
      </c>
      <c r="E16" s="43">
        <v>0</v>
      </c>
      <c r="F16" s="43">
        <v>0</v>
      </c>
      <c r="G16" s="43">
        <v>0</v>
      </c>
      <c r="H16" s="12"/>
      <c r="I16" s="12"/>
    </row>
    <row r="17" spans="1:11" s="9" customFormat="1" ht="15" customHeight="1" x14ac:dyDescent="0.25">
      <c r="A17" s="110">
        <v>11</v>
      </c>
      <c r="B17" s="44" t="s">
        <v>476</v>
      </c>
      <c r="C17" s="43">
        <v>0</v>
      </c>
      <c r="D17" s="43">
        <f>'3. melléklet'!F47</f>
        <v>150000667</v>
      </c>
      <c r="E17" s="43">
        <v>0</v>
      </c>
      <c r="F17" s="43">
        <v>0</v>
      </c>
      <c r="G17" s="43">
        <v>0</v>
      </c>
      <c r="H17" s="12"/>
      <c r="I17" s="12"/>
    </row>
    <row r="18" spans="1:11" s="9" customFormat="1" ht="24" x14ac:dyDescent="0.25">
      <c r="A18" s="58">
        <v>12</v>
      </c>
      <c r="B18" s="44" t="s">
        <v>260</v>
      </c>
      <c r="C18" s="43">
        <f>'3. melléklet'!E49</f>
        <v>0</v>
      </c>
      <c r="D18" s="43">
        <f>'3. melléklet'!F49</f>
        <v>0</v>
      </c>
      <c r="E18" s="43">
        <v>0</v>
      </c>
      <c r="F18" s="43">
        <v>0</v>
      </c>
      <c r="G18" s="43">
        <v>0</v>
      </c>
      <c r="H18" s="12"/>
      <c r="I18" s="12"/>
    </row>
    <row r="19" spans="1:11" s="9" customFormat="1" ht="24" x14ac:dyDescent="0.25">
      <c r="A19" s="110">
        <v>13</v>
      </c>
      <c r="B19" s="44" t="s">
        <v>57</v>
      </c>
      <c r="C19" s="43">
        <v>453404243</v>
      </c>
      <c r="D19" s="43">
        <v>453404243</v>
      </c>
      <c r="E19" s="43">
        <v>100000000</v>
      </c>
      <c r="F19" s="43">
        <v>100000000</v>
      </c>
      <c r="G19" s="43">
        <v>100000000</v>
      </c>
      <c r="H19" s="12"/>
      <c r="I19" s="12"/>
    </row>
    <row r="20" spans="1:11" s="9" customFormat="1" ht="15" customHeight="1" x14ac:dyDescent="0.25">
      <c r="A20" s="58">
        <v>14</v>
      </c>
      <c r="B20" s="90" t="s">
        <v>404</v>
      </c>
      <c r="C20" s="100">
        <f t="shared" ref="C20:G20" si="0">SUM(C9:C19)</f>
        <v>777504080</v>
      </c>
      <c r="D20" s="100">
        <f t="shared" si="0"/>
        <v>943969080</v>
      </c>
      <c r="E20" s="100">
        <f t="shared" si="0"/>
        <v>390000000</v>
      </c>
      <c r="F20" s="100">
        <f t="shared" si="0"/>
        <v>395000000</v>
      </c>
      <c r="G20" s="100">
        <f t="shared" si="0"/>
        <v>400000000</v>
      </c>
      <c r="H20" s="12"/>
      <c r="I20" s="12"/>
    </row>
    <row r="21" spans="1:11" s="9" customFormat="1" ht="15" customHeight="1" x14ac:dyDescent="0.25">
      <c r="A21" s="110">
        <v>15</v>
      </c>
      <c r="B21" s="168" t="s">
        <v>10</v>
      </c>
      <c r="C21" s="169"/>
      <c r="D21" s="169"/>
      <c r="E21" s="169"/>
      <c r="F21" s="169"/>
      <c r="G21" s="170"/>
      <c r="H21" s="12"/>
      <c r="I21" s="12"/>
    </row>
    <row r="22" spans="1:11" s="9" customFormat="1" ht="15" customHeight="1" x14ac:dyDescent="0.25">
      <c r="A22" s="58">
        <v>16</v>
      </c>
      <c r="B22" s="55" t="s">
        <v>49</v>
      </c>
      <c r="C22" s="43">
        <f>'2. melléklet'!F8</f>
        <v>89906318</v>
      </c>
      <c r="D22" s="43">
        <f>'2. melléklet'!G8</f>
        <v>89906318</v>
      </c>
      <c r="E22" s="43">
        <v>92500000</v>
      </c>
      <c r="F22" s="43">
        <v>95000000</v>
      </c>
      <c r="G22" s="43">
        <v>97500000</v>
      </c>
      <c r="H22" s="12"/>
      <c r="I22" s="12"/>
    </row>
    <row r="23" spans="1:11" s="9" customFormat="1" ht="24" x14ac:dyDescent="0.25">
      <c r="A23" s="110">
        <v>17</v>
      </c>
      <c r="B23" s="55" t="s">
        <v>405</v>
      </c>
      <c r="C23" s="43">
        <f>'2. melléklet'!F9</f>
        <v>12303307</v>
      </c>
      <c r="D23" s="43">
        <f>'2. melléklet'!G9</f>
        <v>12303307</v>
      </c>
      <c r="E23" s="43">
        <v>12000000</v>
      </c>
      <c r="F23" s="43">
        <v>12500000</v>
      </c>
      <c r="G23" s="43">
        <v>13000000</v>
      </c>
      <c r="H23" s="12"/>
      <c r="I23" s="12"/>
      <c r="J23" s="12"/>
      <c r="K23" s="12"/>
    </row>
    <row r="24" spans="1:11" s="9" customFormat="1" ht="15" customHeight="1" x14ac:dyDescent="0.25">
      <c r="A24" s="58">
        <v>18</v>
      </c>
      <c r="B24" s="55" t="s">
        <v>54</v>
      </c>
      <c r="C24" s="43">
        <f>'2. melléklet'!F10</f>
        <v>152024571</v>
      </c>
      <c r="D24" s="43">
        <f>'2. melléklet'!G10</f>
        <v>164069571</v>
      </c>
      <c r="E24" s="43">
        <v>154000000</v>
      </c>
      <c r="F24" s="43">
        <v>155000000</v>
      </c>
      <c r="G24" s="43">
        <v>156000000</v>
      </c>
      <c r="H24" s="12"/>
      <c r="I24" s="12"/>
    </row>
    <row r="25" spans="1:11" ht="15" customHeight="1" x14ac:dyDescent="0.25">
      <c r="A25" s="110">
        <v>19</v>
      </c>
      <c r="B25" s="55" t="s">
        <v>138</v>
      </c>
      <c r="C25" s="43">
        <f>'2. melléklet'!F11</f>
        <v>3000000</v>
      </c>
      <c r="D25" s="43">
        <f>'2. melléklet'!G11</f>
        <v>3000000</v>
      </c>
      <c r="E25" s="43">
        <v>3000000</v>
      </c>
      <c r="F25" s="43">
        <v>3000000</v>
      </c>
      <c r="G25" s="43">
        <v>3000000</v>
      </c>
    </row>
    <row r="26" spans="1:11" s="9" customFormat="1" ht="15" customHeight="1" x14ac:dyDescent="0.25">
      <c r="A26" s="58">
        <v>20</v>
      </c>
      <c r="B26" s="55" t="s">
        <v>140</v>
      </c>
      <c r="C26" s="43">
        <f>'2. melléklet'!F12+'2. melléklet'!F13+'2. melléklet'!F14</f>
        <v>38636343</v>
      </c>
      <c r="D26" s="43">
        <f>'2. melléklet'!G12+'2. melléklet'!G13+'2. melléklet'!G14</f>
        <v>49903399</v>
      </c>
      <c r="E26" s="43">
        <v>35000000</v>
      </c>
      <c r="F26" s="43">
        <v>36000000</v>
      </c>
      <c r="G26" s="43">
        <v>37000000</v>
      </c>
      <c r="H26" s="12"/>
      <c r="I26" s="45"/>
    </row>
    <row r="27" spans="1:11" s="9" customFormat="1" ht="15" customHeight="1" x14ac:dyDescent="0.25">
      <c r="A27" s="110">
        <v>21</v>
      </c>
      <c r="B27" s="55" t="s">
        <v>94</v>
      </c>
      <c r="C27" s="43">
        <f>'2. melléklet'!F19</f>
        <v>381807997</v>
      </c>
      <c r="D27" s="43">
        <f>'2. melléklet'!G19</f>
        <v>375837997</v>
      </c>
      <c r="E27" s="43">
        <v>25000000</v>
      </c>
      <c r="F27" s="43">
        <v>25000000</v>
      </c>
      <c r="G27" s="43">
        <v>25000000</v>
      </c>
      <c r="H27" s="12"/>
      <c r="I27" s="12"/>
    </row>
    <row r="28" spans="1:11" s="9" customFormat="1" ht="15" customHeight="1" x14ac:dyDescent="0.25">
      <c r="A28" s="58">
        <v>22</v>
      </c>
      <c r="B28" s="55" t="s">
        <v>160</v>
      </c>
      <c r="C28" s="43">
        <f>'2. melléklet'!F20</f>
        <v>15909300</v>
      </c>
      <c r="D28" s="43">
        <f>'2. melléklet'!G20</f>
        <v>15909300</v>
      </c>
      <c r="E28" s="43">
        <v>40000000</v>
      </c>
      <c r="F28" s="43">
        <v>40000000</v>
      </c>
      <c r="G28" s="43">
        <v>40000000</v>
      </c>
      <c r="H28" s="12"/>
      <c r="I28" s="12"/>
    </row>
    <row r="29" spans="1:11" s="9" customFormat="1" ht="15" customHeight="1" x14ac:dyDescent="0.25">
      <c r="A29" s="110">
        <v>23</v>
      </c>
      <c r="B29" s="124" t="s">
        <v>60</v>
      </c>
      <c r="C29" s="43">
        <f>'2. melléklet'!F21</f>
        <v>0</v>
      </c>
      <c r="D29" s="43">
        <f>'2. melléklet'!G21</f>
        <v>0</v>
      </c>
      <c r="E29" s="43">
        <v>0</v>
      </c>
      <c r="F29" s="43">
        <v>0</v>
      </c>
      <c r="G29" s="43"/>
      <c r="H29" s="12"/>
      <c r="I29" s="12"/>
    </row>
    <row r="30" spans="1:11" s="9" customFormat="1" ht="15" customHeight="1" x14ac:dyDescent="0.25">
      <c r="A30" s="58">
        <v>24</v>
      </c>
      <c r="B30" s="44" t="s">
        <v>15</v>
      </c>
      <c r="C30" s="43">
        <f>'2. melléklet'!F26</f>
        <v>2207673</v>
      </c>
      <c r="D30" s="43">
        <f>'2. melléklet'!G26</f>
        <v>152208340</v>
      </c>
      <c r="E30" s="43">
        <v>0</v>
      </c>
      <c r="F30" s="43">
        <v>0</v>
      </c>
      <c r="G30" s="43">
        <v>0</v>
      </c>
      <c r="H30" s="12"/>
      <c r="I30" s="12"/>
    </row>
    <row r="31" spans="1:11" ht="15" customHeight="1" x14ac:dyDescent="0.25">
      <c r="A31" s="110">
        <v>25</v>
      </c>
      <c r="B31" s="44" t="s">
        <v>13</v>
      </c>
      <c r="C31" s="43">
        <f>'2. melléklet'!F15</f>
        <v>81708571</v>
      </c>
      <c r="D31" s="43">
        <f>'2. melléklet'!G15</f>
        <v>80830848</v>
      </c>
      <c r="E31" s="43">
        <v>28500000</v>
      </c>
      <c r="F31" s="43">
        <v>28500000</v>
      </c>
      <c r="G31" s="43">
        <v>28500000</v>
      </c>
    </row>
    <row r="32" spans="1:11" ht="15" customHeight="1" x14ac:dyDescent="0.25">
      <c r="A32" s="58">
        <v>26</v>
      </c>
      <c r="B32" s="90" t="s">
        <v>406</v>
      </c>
      <c r="C32" s="100">
        <f>SUM(C22:C31)</f>
        <v>777504080</v>
      </c>
      <c r="D32" s="100">
        <f t="shared" ref="D32" si="1">SUM(D22:D31)</f>
        <v>943969080</v>
      </c>
      <c r="E32" s="100">
        <f t="shared" ref="E32" si="2">SUM(E22:E31)</f>
        <v>390000000</v>
      </c>
      <c r="F32" s="100">
        <f t="shared" ref="F32" si="3">SUM(F22:F31)</f>
        <v>395000000</v>
      </c>
      <c r="G32" s="100">
        <f t="shared" ref="G32" si="4">SUM(G22:G31)</f>
        <v>400000000</v>
      </c>
    </row>
  </sheetData>
  <sheetProtection selectLockedCells="1" selectUnlockedCells="1"/>
  <mergeCells count="3">
    <mergeCell ref="B8:G8"/>
    <mergeCell ref="B21:G21"/>
    <mergeCell ref="A4:H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/>
  </sheetViews>
  <sheetFormatPr defaultRowHeight="13.2" x14ac:dyDescent="0.25"/>
  <cols>
    <col min="1" max="1" width="5.6640625" customWidth="1"/>
    <col min="2" max="2" width="5.6640625" style="1" customWidth="1"/>
    <col min="3" max="3" width="42.109375" customWidth="1"/>
    <col min="4" max="4" width="12.6640625" customWidth="1"/>
    <col min="5" max="5" width="12.6640625" style="1" customWidth="1"/>
    <col min="6" max="6" width="5.6640625" style="1" customWidth="1"/>
  </cols>
  <sheetData>
    <row r="1" spans="1:7" ht="15" customHeight="1" x14ac:dyDescent="0.25">
      <c r="E1"/>
      <c r="F1" s="2" t="s">
        <v>396</v>
      </c>
    </row>
    <row r="2" spans="1:7" ht="15" customHeight="1" x14ac:dyDescent="0.25">
      <c r="E2"/>
      <c r="F2" s="2" t="str">
        <f>'1. melléklet'!H2</f>
        <v>az .../2023. ( IX.) önkormányzati rendelethez</v>
      </c>
    </row>
    <row r="3" spans="1:7" ht="15" customHeight="1" x14ac:dyDescent="0.25">
      <c r="E3" s="3"/>
    </row>
    <row r="4" spans="1:7" ht="16.2" customHeight="1" x14ac:dyDescent="0.25">
      <c r="A4" s="171" t="s">
        <v>455</v>
      </c>
      <c r="B4" s="171"/>
      <c r="C4" s="171"/>
      <c r="D4" s="171"/>
      <c r="E4" s="171"/>
      <c r="F4" s="171"/>
      <c r="G4" s="1"/>
    </row>
    <row r="5" spans="1:7" ht="15" customHeight="1" x14ac:dyDescent="0.25">
      <c r="C5" s="1"/>
      <c r="D5" s="1"/>
      <c r="F5"/>
    </row>
    <row r="6" spans="1:7" ht="24.75" customHeight="1" x14ac:dyDescent="0.25">
      <c r="B6" s="58"/>
      <c r="C6" s="58" t="s">
        <v>33</v>
      </c>
      <c r="D6" s="58" t="s">
        <v>34</v>
      </c>
      <c r="E6" s="58" t="s">
        <v>35</v>
      </c>
      <c r="F6"/>
    </row>
    <row r="7" spans="1:7" ht="24" x14ac:dyDescent="0.25">
      <c r="B7" s="110">
        <v>1</v>
      </c>
      <c r="C7" s="116" t="s">
        <v>59</v>
      </c>
      <c r="D7" s="57" t="s">
        <v>436</v>
      </c>
      <c r="E7" s="57" t="s">
        <v>471</v>
      </c>
      <c r="F7"/>
    </row>
    <row r="8" spans="1:7" ht="15" customHeight="1" x14ac:dyDescent="0.25">
      <c r="B8" s="80" t="s">
        <v>379</v>
      </c>
      <c r="C8" s="63" t="s">
        <v>100</v>
      </c>
      <c r="D8" s="56">
        <v>0</v>
      </c>
      <c r="E8" s="56">
        <v>0</v>
      </c>
      <c r="F8"/>
    </row>
    <row r="9" spans="1:7" ht="24" x14ac:dyDescent="0.25">
      <c r="B9" s="110">
        <v>3</v>
      </c>
      <c r="C9" s="46" t="s">
        <v>383</v>
      </c>
      <c r="D9" s="22">
        <f>SUM(D10:D13)</f>
        <v>18967270</v>
      </c>
      <c r="E9" s="22">
        <f>SUM(E10:E13)</f>
        <v>18967270</v>
      </c>
      <c r="F9"/>
    </row>
    <row r="10" spans="1:7" ht="24" x14ac:dyDescent="0.25">
      <c r="B10" s="73" t="s">
        <v>380</v>
      </c>
      <c r="C10" s="71" t="s">
        <v>432</v>
      </c>
      <c r="D10" s="48">
        <v>3419000</v>
      </c>
      <c r="E10" s="48">
        <v>3419000</v>
      </c>
      <c r="F10"/>
    </row>
    <row r="11" spans="1:7" ht="15" customHeight="1" x14ac:dyDescent="0.25">
      <c r="B11" s="110">
        <v>5</v>
      </c>
      <c r="C11" s="71" t="s">
        <v>101</v>
      </c>
      <c r="D11" s="48">
        <v>10452000</v>
      </c>
      <c r="E11" s="48">
        <v>10452000</v>
      </c>
      <c r="F11"/>
    </row>
    <row r="12" spans="1:7" ht="24" x14ac:dyDescent="0.25">
      <c r="B12" s="73" t="s">
        <v>381</v>
      </c>
      <c r="C12" s="71" t="s">
        <v>435</v>
      </c>
      <c r="D12" s="48">
        <v>823225</v>
      </c>
      <c r="E12" s="48">
        <v>823225</v>
      </c>
      <c r="F12"/>
    </row>
    <row r="13" spans="1:7" ht="15" customHeight="1" x14ac:dyDescent="0.25">
      <c r="B13" s="110">
        <v>7</v>
      </c>
      <c r="C13" s="71" t="s">
        <v>102</v>
      </c>
      <c r="D13" s="48">
        <v>4273045</v>
      </c>
      <c r="E13" s="48">
        <v>4273045</v>
      </c>
      <c r="F13"/>
    </row>
    <row r="14" spans="1:7" ht="15" customHeight="1" x14ac:dyDescent="0.25">
      <c r="B14" s="73" t="s">
        <v>382</v>
      </c>
      <c r="C14" s="55" t="s">
        <v>103</v>
      </c>
      <c r="D14" s="22">
        <v>6600000</v>
      </c>
      <c r="E14" s="22">
        <v>6600000</v>
      </c>
      <c r="F14"/>
    </row>
    <row r="15" spans="1:7" ht="15" customHeight="1" x14ac:dyDescent="0.25">
      <c r="B15" s="110">
        <v>9</v>
      </c>
      <c r="C15" s="55" t="s">
        <v>107</v>
      </c>
      <c r="D15" s="22">
        <v>140250</v>
      </c>
      <c r="E15" s="22">
        <v>140250</v>
      </c>
      <c r="F15"/>
    </row>
    <row r="16" spans="1:7" ht="24" x14ac:dyDescent="0.25">
      <c r="B16" s="110">
        <v>10</v>
      </c>
      <c r="C16" s="55" t="s">
        <v>459</v>
      </c>
      <c r="D16" s="22">
        <v>3915653</v>
      </c>
      <c r="E16" s="22">
        <v>3915653</v>
      </c>
      <c r="F16"/>
    </row>
    <row r="17" spans="2:6" ht="15" customHeight="1" x14ac:dyDescent="0.25">
      <c r="B17" s="80" t="s">
        <v>456</v>
      </c>
      <c r="C17" s="63" t="s">
        <v>358</v>
      </c>
      <c r="D17" s="21">
        <f>D9+D14+D15+D16</f>
        <v>29623173</v>
      </c>
      <c r="E17" s="21">
        <f>E9+E14+E15+E16</f>
        <v>29623173</v>
      </c>
      <c r="F17"/>
    </row>
    <row r="18" spans="2:6" ht="15" customHeight="1" x14ac:dyDescent="0.25">
      <c r="B18" s="110">
        <v>12</v>
      </c>
      <c r="C18" s="55" t="s">
        <v>384</v>
      </c>
      <c r="D18" s="22">
        <v>2080000</v>
      </c>
      <c r="E18" s="22">
        <v>2080000</v>
      </c>
      <c r="F18"/>
    </row>
    <row r="19" spans="2:6" ht="15" customHeight="1" x14ac:dyDescent="0.25">
      <c r="B19" s="110">
        <v>13</v>
      </c>
      <c r="C19" s="55" t="s">
        <v>457</v>
      </c>
      <c r="D19" s="22">
        <v>4310000</v>
      </c>
      <c r="E19" s="22">
        <v>4310000</v>
      </c>
      <c r="F19"/>
    </row>
    <row r="20" spans="2:6" ht="15" customHeight="1" x14ac:dyDescent="0.25">
      <c r="B20" s="110">
        <v>14</v>
      </c>
      <c r="C20" s="46" t="s">
        <v>460</v>
      </c>
      <c r="D20" s="22">
        <v>9999510</v>
      </c>
      <c r="E20" s="22">
        <v>9999510</v>
      </c>
      <c r="F20"/>
    </row>
    <row r="21" spans="2:6" ht="15" customHeight="1" x14ac:dyDescent="0.25">
      <c r="B21" s="110">
        <v>15</v>
      </c>
      <c r="C21" s="55" t="s">
        <v>385</v>
      </c>
      <c r="D21" s="42">
        <v>3878000</v>
      </c>
      <c r="E21" s="42">
        <v>3878000</v>
      </c>
      <c r="F21"/>
    </row>
    <row r="22" spans="2:6" ht="15" customHeight="1" x14ac:dyDescent="0.25">
      <c r="B22" s="110">
        <v>16</v>
      </c>
      <c r="C22" s="55" t="s">
        <v>481</v>
      </c>
      <c r="D22" s="42">
        <v>0</v>
      </c>
      <c r="E22" s="42">
        <v>565318</v>
      </c>
      <c r="F22"/>
    </row>
    <row r="23" spans="2:6" ht="24" x14ac:dyDescent="0.25">
      <c r="B23" s="117">
        <v>17</v>
      </c>
      <c r="C23" s="63" t="s">
        <v>359</v>
      </c>
      <c r="D23" s="56">
        <f>SUM(D18:D22)</f>
        <v>20267510</v>
      </c>
      <c r="E23" s="56">
        <f>SUM(E18:E22)</f>
        <v>20832828</v>
      </c>
      <c r="F23"/>
    </row>
    <row r="24" spans="2:6" ht="24" x14ac:dyDescent="0.25">
      <c r="B24" s="110">
        <v>18</v>
      </c>
      <c r="C24" s="55" t="s">
        <v>387</v>
      </c>
      <c r="D24" s="22">
        <v>1735000</v>
      </c>
      <c r="E24" s="22">
        <v>1735000</v>
      </c>
      <c r="F24"/>
    </row>
    <row r="25" spans="2:6" ht="24" x14ac:dyDescent="0.25">
      <c r="B25" s="110">
        <v>19</v>
      </c>
      <c r="C25" s="55" t="s">
        <v>388</v>
      </c>
      <c r="D25" s="22">
        <v>1296144</v>
      </c>
      <c r="E25" s="22">
        <v>1296144</v>
      </c>
      <c r="F25"/>
    </row>
    <row r="26" spans="2:6" ht="15" customHeight="1" x14ac:dyDescent="0.25">
      <c r="B26" s="110">
        <v>20</v>
      </c>
      <c r="C26" s="55" t="s">
        <v>481</v>
      </c>
      <c r="D26" s="42">
        <v>0</v>
      </c>
      <c r="E26" s="42">
        <v>35038</v>
      </c>
      <c r="F26"/>
    </row>
    <row r="27" spans="2:6" ht="24" x14ac:dyDescent="0.25">
      <c r="B27" s="117">
        <v>21</v>
      </c>
      <c r="C27" s="63" t="s">
        <v>386</v>
      </c>
      <c r="D27" s="56">
        <f>SUM(D24:D26)</f>
        <v>3031144</v>
      </c>
      <c r="E27" s="56">
        <f>SUM(E24:E26)</f>
        <v>3066182</v>
      </c>
      <c r="F27"/>
    </row>
    <row r="28" spans="2:6" ht="24" x14ac:dyDescent="0.25">
      <c r="B28" s="110">
        <v>22</v>
      </c>
      <c r="C28" s="55" t="s">
        <v>389</v>
      </c>
      <c r="D28" s="22">
        <v>2270000</v>
      </c>
      <c r="E28" s="22">
        <v>2270000</v>
      </c>
      <c r="F28"/>
    </row>
    <row r="29" spans="2:6" ht="15" customHeight="1" x14ac:dyDescent="0.25">
      <c r="B29" s="110">
        <v>23</v>
      </c>
      <c r="C29" s="55" t="s">
        <v>458</v>
      </c>
      <c r="D29" s="22">
        <v>705120</v>
      </c>
      <c r="E29" s="22">
        <v>705120</v>
      </c>
      <c r="F29"/>
    </row>
    <row r="30" spans="2:6" ht="15" customHeight="1" x14ac:dyDescent="0.25">
      <c r="B30" s="110">
        <v>24</v>
      </c>
      <c r="C30" s="55" t="s">
        <v>481</v>
      </c>
      <c r="D30" s="42">
        <v>0</v>
      </c>
      <c r="E30" s="42">
        <v>276360</v>
      </c>
      <c r="F30"/>
    </row>
    <row r="31" spans="2:6" ht="24" x14ac:dyDescent="0.25">
      <c r="B31" s="117">
        <v>25</v>
      </c>
      <c r="C31" s="63" t="s">
        <v>361</v>
      </c>
      <c r="D31" s="56">
        <f>SUM(D28:D30)</f>
        <v>2975120</v>
      </c>
      <c r="E31" s="56">
        <f>SUM(E28:E30)</f>
        <v>3251480</v>
      </c>
      <c r="F31"/>
    </row>
    <row r="32" spans="2:6" ht="15" customHeight="1" x14ac:dyDescent="0.25">
      <c r="B32" s="73" t="s">
        <v>482</v>
      </c>
      <c r="C32" s="55" t="s">
        <v>483</v>
      </c>
      <c r="D32" s="22">
        <v>0</v>
      </c>
      <c r="E32" s="22">
        <v>10127000</v>
      </c>
      <c r="F32"/>
    </row>
    <row r="33" spans="2:6" ht="24" x14ac:dyDescent="0.25">
      <c r="B33" s="80" t="s">
        <v>484</v>
      </c>
      <c r="C33" s="63" t="s">
        <v>316</v>
      </c>
      <c r="D33" s="56">
        <f>SUM(D32)</f>
        <v>0</v>
      </c>
      <c r="E33" s="56">
        <f>SUM(E32)</f>
        <v>10127000</v>
      </c>
      <c r="F33"/>
    </row>
    <row r="34" spans="2:6" ht="22.8" x14ac:dyDescent="0.25">
      <c r="B34" s="143" t="s">
        <v>485</v>
      </c>
      <c r="C34" s="118" t="s">
        <v>390</v>
      </c>
      <c r="D34" s="119">
        <f>D17+D27+D31+D23+D33</f>
        <v>55896947</v>
      </c>
      <c r="E34" s="119">
        <f>E17+E27+E31+E23+E33</f>
        <v>66900663</v>
      </c>
      <c r="F34"/>
    </row>
  </sheetData>
  <sheetProtection selectLockedCells="1" selectUnlockedCells="1"/>
  <mergeCells count="1">
    <mergeCell ref="A4:F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/>
  </sheetViews>
  <sheetFormatPr defaultRowHeight="13.2" x14ac:dyDescent="0.25"/>
  <cols>
    <col min="1" max="1" width="5.6640625" style="1" customWidth="1"/>
    <col min="2" max="2" width="31" style="1" customWidth="1"/>
    <col min="3" max="4" width="10.5546875" style="1" customWidth="1"/>
    <col min="5" max="5" width="8.6640625" style="1" customWidth="1"/>
    <col min="6" max="6" width="10.5546875" customWidth="1"/>
    <col min="7" max="7" width="8.6640625" customWidth="1"/>
    <col min="9" max="12" width="10.109375" bestFit="1" customWidth="1"/>
  </cols>
  <sheetData>
    <row r="1" spans="1:8" s="9" customFormat="1" ht="15" customHeight="1" x14ac:dyDescent="0.25">
      <c r="B1" s="1"/>
      <c r="C1" s="1"/>
      <c r="D1" s="1"/>
      <c r="E1" s="1"/>
      <c r="F1" s="1"/>
      <c r="G1" s="2" t="s">
        <v>397</v>
      </c>
    </row>
    <row r="2" spans="1:8" s="9" customFormat="1" ht="15" customHeight="1" x14ac:dyDescent="0.25">
      <c r="A2" s="1"/>
      <c r="B2" s="1"/>
      <c r="C2" s="1"/>
      <c r="D2" s="1"/>
      <c r="E2" s="1"/>
      <c r="F2" s="1"/>
      <c r="G2" s="2" t="str">
        <f>'1. melléklet'!H2</f>
        <v>az .../2023. ( IX.) önkormányzati rendelethez</v>
      </c>
    </row>
    <row r="3" spans="1:8" s="9" customFormat="1" ht="15" customHeight="1" x14ac:dyDescent="0.25">
      <c r="A3" s="12"/>
      <c r="B3" s="12"/>
      <c r="C3" s="12"/>
      <c r="D3" s="12"/>
      <c r="E3" s="12"/>
    </row>
    <row r="4" spans="1:8" s="9" customFormat="1" ht="15" customHeight="1" x14ac:dyDescent="0.25">
      <c r="A4" s="152" t="s">
        <v>418</v>
      </c>
      <c r="B4" s="152"/>
      <c r="C4" s="152"/>
      <c r="D4" s="152"/>
      <c r="E4" s="152"/>
      <c r="F4" s="152"/>
      <c r="G4" s="152"/>
    </row>
    <row r="5" spans="1:8" ht="15" customHeight="1" x14ac:dyDescent="0.25"/>
    <row r="6" spans="1:8" x14ac:dyDescent="0.25">
      <c r="A6" s="58"/>
      <c r="B6" s="58" t="s">
        <v>33</v>
      </c>
      <c r="C6" s="58" t="s">
        <v>34</v>
      </c>
      <c r="D6" s="58" t="s">
        <v>35</v>
      </c>
      <c r="E6" s="58" t="s">
        <v>38</v>
      </c>
      <c r="F6" s="17"/>
    </row>
    <row r="7" spans="1:8" ht="36" x14ac:dyDescent="0.25">
      <c r="A7" s="109">
        <v>1</v>
      </c>
      <c r="B7" s="109" t="s">
        <v>59</v>
      </c>
      <c r="C7" s="57" t="s">
        <v>449</v>
      </c>
      <c r="D7" s="57" t="s">
        <v>466</v>
      </c>
      <c r="E7" s="59" t="s">
        <v>465</v>
      </c>
      <c r="F7" s="17"/>
    </row>
    <row r="8" spans="1:8" ht="15" customHeight="1" x14ac:dyDescent="0.25">
      <c r="A8" s="58">
        <v>2</v>
      </c>
      <c r="B8" s="147" t="s">
        <v>391</v>
      </c>
      <c r="C8" s="148"/>
      <c r="D8" s="148"/>
      <c r="E8" s="149"/>
      <c r="F8" s="17"/>
    </row>
    <row r="9" spans="1:8" ht="15" customHeight="1" x14ac:dyDescent="0.25">
      <c r="A9" s="58">
        <v>3</v>
      </c>
      <c r="B9" s="120" t="s">
        <v>425</v>
      </c>
      <c r="C9" s="22">
        <v>23532663</v>
      </c>
      <c r="D9" s="22">
        <v>23532663</v>
      </c>
      <c r="E9" s="62">
        <f t="shared" ref="E9:E20" si="0">D9/C9</f>
        <v>1</v>
      </c>
      <c r="F9" s="9"/>
    </row>
    <row r="10" spans="1:8" ht="15" customHeight="1" x14ac:dyDescent="0.25">
      <c r="A10" s="58">
        <v>4</v>
      </c>
      <c r="B10" s="120" t="s">
        <v>426</v>
      </c>
      <c r="C10" s="22">
        <v>28914920</v>
      </c>
      <c r="D10" s="22">
        <v>28914920</v>
      </c>
      <c r="E10" s="62">
        <f t="shared" si="0"/>
        <v>1</v>
      </c>
      <c r="F10" s="9"/>
    </row>
    <row r="11" spans="1:8" ht="15" customHeight="1" x14ac:dyDescent="0.25">
      <c r="A11" s="58">
        <v>5</v>
      </c>
      <c r="B11" s="120" t="s">
        <v>254</v>
      </c>
      <c r="C11" s="22">
        <v>80000</v>
      </c>
      <c r="D11" s="22">
        <v>80000</v>
      </c>
      <c r="E11" s="62">
        <f t="shared" si="0"/>
        <v>1</v>
      </c>
      <c r="F11" s="9"/>
    </row>
    <row r="12" spans="1:8" ht="24" x14ac:dyDescent="0.25">
      <c r="A12" s="58">
        <v>6</v>
      </c>
      <c r="B12" s="55" t="s">
        <v>424</v>
      </c>
      <c r="C12" s="22">
        <v>1850000</v>
      </c>
      <c r="D12" s="22">
        <v>1850000</v>
      </c>
      <c r="E12" s="62">
        <f t="shared" si="0"/>
        <v>1</v>
      </c>
      <c r="F12" s="9"/>
    </row>
    <row r="13" spans="1:8" ht="15" customHeight="1" x14ac:dyDescent="0.25">
      <c r="A13" s="58">
        <v>7</v>
      </c>
      <c r="B13" s="55" t="s">
        <v>419</v>
      </c>
      <c r="C13" s="22">
        <v>800000</v>
      </c>
      <c r="D13" s="22">
        <v>800000</v>
      </c>
      <c r="E13" s="62">
        <f t="shared" si="0"/>
        <v>1</v>
      </c>
      <c r="F13" s="9"/>
    </row>
    <row r="14" spans="1:8" ht="24" x14ac:dyDescent="0.25">
      <c r="A14" s="58">
        <v>8</v>
      </c>
      <c r="B14" s="55" t="s">
        <v>420</v>
      </c>
      <c r="C14" s="22">
        <v>200000</v>
      </c>
      <c r="D14" s="22">
        <v>200000</v>
      </c>
      <c r="E14" s="62">
        <f t="shared" si="0"/>
        <v>1</v>
      </c>
      <c r="F14" s="9"/>
    </row>
    <row r="15" spans="1:8" ht="24" x14ac:dyDescent="0.25">
      <c r="A15" s="58">
        <v>9</v>
      </c>
      <c r="B15" s="55" t="s">
        <v>423</v>
      </c>
      <c r="C15" s="22">
        <v>250000</v>
      </c>
      <c r="D15" s="22">
        <v>250000</v>
      </c>
      <c r="E15" s="62">
        <f t="shared" si="0"/>
        <v>1</v>
      </c>
      <c r="F15" s="9"/>
      <c r="H15" s="25"/>
    </row>
    <row r="16" spans="1:8" ht="24" x14ac:dyDescent="0.25">
      <c r="A16" s="58">
        <v>10</v>
      </c>
      <c r="B16" s="55" t="s">
        <v>422</v>
      </c>
      <c r="C16" s="22">
        <v>200000</v>
      </c>
      <c r="D16" s="22">
        <v>200000</v>
      </c>
      <c r="E16" s="62">
        <f t="shared" si="0"/>
        <v>1</v>
      </c>
      <c r="F16" s="9"/>
    </row>
    <row r="17" spans="1:10" ht="24" x14ac:dyDescent="0.25">
      <c r="A17" s="58">
        <v>11</v>
      </c>
      <c r="B17" s="55" t="s">
        <v>421</v>
      </c>
      <c r="C17" s="22">
        <v>50000</v>
      </c>
      <c r="D17" s="22">
        <v>50000</v>
      </c>
      <c r="E17" s="62">
        <f t="shared" si="0"/>
        <v>1</v>
      </c>
      <c r="F17" s="9"/>
      <c r="G17" s="25"/>
      <c r="H17" s="25"/>
      <c r="I17" s="25"/>
      <c r="J17" s="25"/>
    </row>
    <row r="18" spans="1:10" ht="15" customHeight="1" x14ac:dyDescent="0.25">
      <c r="A18" s="58">
        <v>12</v>
      </c>
      <c r="B18" s="55" t="s">
        <v>427</v>
      </c>
      <c r="C18" s="22">
        <v>100000</v>
      </c>
      <c r="D18" s="22">
        <v>100000</v>
      </c>
      <c r="E18" s="62">
        <f t="shared" si="0"/>
        <v>1</v>
      </c>
      <c r="F18" s="9"/>
      <c r="G18" s="25"/>
    </row>
    <row r="19" spans="1:10" ht="24" x14ac:dyDescent="0.25">
      <c r="A19" s="58">
        <v>13</v>
      </c>
      <c r="B19" s="44" t="s">
        <v>430</v>
      </c>
      <c r="C19" s="22">
        <v>200000</v>
      </c>
      <c r="D19" s="22">
        <v>200000</v>
      </c>
      <c r="E19" s="62">
        <f t="shared" si="0"/>
        <v>1</v>
      </c>
      <c r="F19" s="9"/>
      <c r="G19" s="25"/>
      <c r="H19" s="25"/>
    </row>
    <row r="20" spans="1:10" ht="15" customHeight="1" x14ac:dyDescent="0.25">
      <c r="A20" s="58">
        <v>14</v>
      </c>
      <c r="B20" s="120" t="s">
        <v>428</v>
      </c>
      <c r="C20" s="22">
        <v>100000</v>
      </c>
      <c r="D20" s="22">
        <v>100000</v>
      </c>
      <c r="E20" s="62">
        <f t="shared" si="0"/>
        <v>1</v>
      </c>
      <c r="F20" s="9"/>
    </row>
    <row r="21" spans="1:10" ht="24" x14ac:dyDescent="0.25">
      <c r="A21" s="58">
        <v>15</v>
      </c>
      <c r="B21" s="44" t="s">
        <v>461</v>
      </c>
      <c r="C21" s="22">
        <v>0</v>
      </c>
      <c r="D21" s="22">
        <v>0</v>
      </c>
      <c r="E21" s="96"/>
      <c r="F21" s="9"/>
    </row>
    <row r="22" spans="1:10" ht="15" customHeight="1" x14ac:dyDescent="0.25">
      <c r="A22" s="121">
        <v>16</v>
      </c>
      <c r="B22" s="122" t="s">
        <v>92</v>
      </c>
      <c r="C22" s="123">
        <f>SUM(C9:C21)</f>
        <v>56277583</v>
      </c>
      <c r="D22" s="123">
        <f>SUM(D9:D21)</f>
        <v>56277583</v>
      </c>
      <c r="E22" s="137">
        <f>D22/C22</f>
        <v>1</v>
      </c>
      <c r="F22" s="9"/>
      <c r="G22" s="25"/>
      <c r="H22" s="25"/>
      <c r="I22" s="25"/>
      <c r="J22" s="25"/>
    </row>
    <row r="23" spans="1:10" ht="15" customHeight="1" x14ac:dyDescent="0.25">
      <c r="A23" s="58">
        <v>17</v>
      </c>
      <c r="B23" s="147" t="s">
        <v>392</v>
      </c>
      <c r="C23" s="148"/>
      <c r="D23" s="148"/>
      <c r="E23" s="149"/>
      <c r="F23" s="9"/>
      <c r="G23" s="25"/>
    </row>
    <row r="24" spans="1:10" ht="15" customHeight="1" x14ac:dyDescent="0.25">
      <c r="A24" s="58">
        <v>18</v>
      </c>
      <c r="B24" s="120" t="s">
        <v>63</v>
      </c>
      <c r="C24" s="22">
        <v>100000</v>
      </c>
      <c r="D24" s="22">
        <v>100000</v>
      </c>
      <c r="E24" s="62">
        <f t="shared" ref="E24:E35" si="1">D24/C24</f>
        <v>1</v>
      </c>
      <c r="F24" s="9"/>
    </row>
    <row r="25" spans="1:10" ht="15" customHeight="1" x14ac:dyDescent="0.25">
      <c r="A25" s="58">
        <v>19</v>
      </c>
      <c r="B25" s="120" t="s">
        <v>429</v>
      </c>
      <c r="C25" s="22">
        <v>4500000</v>
      </c>
      <c r="D25" s="22">
        <v>4500000</v>
      </c>
      <c r="E25" s="62">
        <f t="shared" si="1"/>
        <v>1</v>
      </c>
      <c r="F25" s="9"/>
    </row>
    <row r="26" spans="1:10" ht="15" customHeight="1" x14ac:dyDescent="0.25">
      <c r="A26" s="58">
        <v>20</v>
      </c>
      <c r="B26" s="120" t="s">
        <v>64</v>
      </c>
      <c r="C26" s="22">
        <v>825000</v>
      </c>
      <c r="D26" s="22">
        <v>825000</v>
      </c>
      <c r="E26" s="62">
        <f t="shared" si="1"/>
        <v>1</v>
      </c>
      <c r="F26" s="9"/>
    </row>
    <row r="27" spans="1:10" ht="15" customHeight="1" x14ac:dyDescent="0.25">
      <c r="A27" s="58">
        <v>21</v>
      </c>
      <c r="B27" s="120" t="s">
        <v>65</v>
      </c>
      <c r="C27" s="22">
        <v>2200000</v>
      </c>
      <c r="D27" s="22">
        <v>2200000</v>
      </c>
      <c r="E27" s="62">
        <f t="shared" si="1"/>
        <v>1</v>
      </c>
      <c r="F27" s="9"/>
    </row>
    <row r="28" spans="1:10" ht="15" customHeight="1" x14ac:dyDescent="0.25">
      <c r="A28" s="58">
        <v>22</v>
      </c>
      <c r="B28" s="120" t="s">
        <v>300</v>
      </c>
      <c r="C28" s="22">
        <v>300000</v>
      </c>
      <c r="D28" s="22">
        <v>300000</v>
      </c>
      <c r="E28" s="62">
        <f t="shared" si="1"/>
        <v>1</v>
      </c>
      <c r="F28" s="9"/>
    </row>
    <row r="29" spans="1:10" ht="15" customHeight="1" x14ac:dyDescent="0.25">
      <c r="A29" s="58">
        <v>23</v>
      </c>
      <c r="B29" s="120" t="s">
        <v>66</v>
      </c>
      <c r="C29" s="22">
        <v>200000</v>
      </c>
      <c r="D29" s="22">
        <v>200000</v>
      </c>
      <c r="E29" s="62">
        <f t="shared" si="1"/>
        <v>1</v>
      </c>
      <c r="F29" s="9"/>
    </row>
    <row r="30" spans="1:10" ht="15" customHeight="1" x14ac:dyDescent="0.25">
      <c r="A30" s="58">
        <v>24</v>
      </c>
      <c r="B30" s="120" t="s">
        <v>67</v>
      </c>
      <c r="C30" s="22">
        <v>100000</v>
      </c>
      <c r="D30" s="22">
        <v>100000</v>
      </c>
      <c r="E30" s="62">
        <f t="shared" si="1"/>
        <v>1</v>
      </c>
      <c r="F30" s="9"/>
    </row>
    <row r="31" spans="1:10" ht="15" customHeight="1" x14ac:dyDescent="0.25">
      <c r="A31" s="58">
        <v>25</v>
      </c>
      <c r="B31" s="120" t="s">
        <v>68</v>
      </c>
      <c r="C31" s="22">
        <v>100000</v>
      </c>
      <c r="D31" s="22">
        <v>100000</v>
      </c>
      <c r="E31" s="62">
        <f t="shared" si="1"/>
        <v>1</v>
      </c>
      <c r="F31" s="9"/>
    </row>
    <row r="32" spans="1:10" ht="15" customHeight="1" x14ac:dyDescent="0.25">
      <c r="A32" s="58">
        <v>26</v>
      </c>
      <c r="B32" s="120" t="s">
        <v>284</v>
      </c>
      <c r="C32" s="22">
        <v>100000</v>
      </c>
      <c r="D32" s="22">
        <v>100000</v>
      </c>
      <c r="E32" s="62">
        <f t="shared" si="1"/>
        <v>1</v>
      </c>
      <c r="F32" s="9"/>
    </row>
    <row r="33" spans="1:7" ht="15" customHeight="1" x14ac:dyDescent="0.25">
      <c r="A33" s="58">
        <v>27</v>
      </c>
      <c r="B33" s="120" t="s">
        <v>285</v>
      </c>
      <c r="C33" s="22">
        <v>100000</v>
      </c>
      <c r="D33" s="22">
        <v>100000</v>
      </c>
      <c r="E33" s="62">
        <f t="shared" si="1"/>
        <v>1</v>
      </c>
      <c r="F33" s="9"/>
    </row>
    <row r="34" spans="1:7" ht="15" customHeight="1" x14ac:dyDescent="0.25">
      <c r="A34" s="58">
        <v>28</v>
      </c>
      <c r="B34" s="120" t="s">
        <v>286</v>
      </c>
      <c r="C34" s="22">
        <v>25000</v>
      </c>
      <c r="D34" s="22">
        <v>25000</v>
      </c>
      <c r="E34" s="62">
        <f t="shared" si="1"/>
        <v>1</v>
      </c>
      <c r="F34" s="9"/>
    </row>
    <row r="35" spans="1:7" ht="15" customHeight="1" x14ac:dyDescent="0.25">
      <c r="A35" s="58">
        <v>29</v>
      </c>
      <c r="B35" s="120" t="s">
        <v>312</v>
      </c>
      <c r="C35" s="22">
        <v>300000</v>
      </c>
      <c r="D35" s="22">
        <v>300000</v>
      </c>
      <c r="E35" s="62">
        <f t="shared" si="1"/>
        <v>1</v>
      </c>
      <c r="F35" s="9"/>
    </row>
    <row r="36" spans="1:7" ht="15" customHeight="1" x14ac:dyDescent="0.25">
      <c r="A36" s="58">
        <v>30</v>
      </c>
      <c r="B36" s="120" t="s">
        <v>462</v>
      </c>
      <c r="C36" s="22"/>
      <c r="D36" s="22"/>
      <c r="E36" s="96"/>
      <c r="F36" s="9"/>
    </row>
    <row r="37" spans="1:7" ht="15" customHeight="1" x14ac:dyDescent="0.25">
      <c r="A37" s="58">
        <v>31</v>
      </c>
      <c r="B37" s="120" t="s">
        <v>279</v>
      </c>
      <c r="C37" s="22">
        <v>125000</v>
      </c>
      <c r="D37" s="22">
        <v>125000</v>
      </c>
      <c r="E37" s="62">
        <f>D37/C37</f>
        <v>1</v>
      </c>
      <c r="F37" s="9"/>
    </row>
    <row r="38" spans="1:7" ht="15" customHeight="1" x14ac:dyDescent="0.25">
      <c r="A38" s="121">
        <v>32</v>
      </c>
      <c r="B38" s="122" t="s">
        <v>92</v>
      </c>
      <c r="C38" s="123">
        <f>SUM(C24:C37)</f>
        <v>8975000</v>
      </c>
      <c r="D38" s="123">
        <f t="shared" ref="D38" si="2">SUM(D24:D37)</f>
        <v>8975000</v>
      </c>
      <c r="E38" s="137">
        <f>D38/C38</f>
        <v>1</v>
      </c>
      <c r="F38" s="9"/>
    </row>
    <row r="39" spans="1:7" ht="15" customHeight="1" x14ac:dyDescent="0.25">
      <c r="A39" s="58">
        <v>33</v>
      </c>
      <c r="B39" s="36" t="s">
        <v>393</v>
      </c>
      <c r="C39" s="36"/>
      <c r="D39" s="36"/>
      <c r="E39" s="36"/>
      <c r="F39" s="9"/>
    </row>
    <row r="40" spans="1:7" x14ac:dyDescent="0.25">
      <c r="A40" s="58">
        <v>34</v>
      </c>
      <c r="B40" s="120" t="s">
        <v>69</v>
      </c>
      <c r="C40" s="22">
        <v>0</v>
      </c>
      <c r="D40" s="22">
        <v>10127000</v>
      </c>
      <c r="E40" s="96"/>
      <c r="F40" s="9"/>
      <c r="G40" s="25"/>
    </row>
    <row r="41" spans="1:7" ht="15" customHeight="1" x14ac:dyDescent="0.25">
      <c r="A41" s="121">
        <v>35</v>
      </c>
      <c r="B41" s="122" t="s">
        <v>92</v>
      </c>
      <c r="C41" s="123">
        <f t="shared" ref="C41:D41" si="3">SUM(C40)</f>
        <v>0</v>
      </c>
      <c r="D41" s="123">
        <f t="shared" si="3"/>
        <v>10127000</v>
      </c>
      <c r="E41" s="150"/>
      <c r="F41" s="9"/>
    </row>
    <row r="43" spans="1:7" ht="14.85" customHeight="1" x14ac:dyDescent="0.25">
      <c r="A43"/>
      <c r="B43"/>
      <c r="C43"/>
      <c r="D43" s="25"/>
      <c r="E43" s="25"/>
    </row>
    <row r="44" spans="1:7" ht="14.85" customHeight="1" x14ac:dyDescent="0.25">
      <c r="A44"/>
      <c r="B44"/>
      <c r="C44"/>
      <c r="D44"/>
      <c r="E44"/>
    </row>
    <row r="45" spans="1:7" ht="14.85" customHeight="1" x14ac:dyDescent="0.25">
      <c r="A45"/>
      <c r="B45"/>
      <c r="C45"/>
      <c r="D45"/>
      <c r="E45"/>
    </row>
    <row r="46" spans="1:7" ht="14.85" customHeight="1" x14ac:dyDescent="0.25">
      <c r="A46"/>
      <c r="B46"/>
      <c r="C46"/>
      <c r="D46"/>
      <c r="E46"/>
    </row>
  </sheetData>
  <sheetProtection selectLockedCells="1" selectUnlockedCells="1"/>
  <mergeCells count="1">
    <mergeCell ref="A4:G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/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  <col min="18" max="18" width="9.109375" bestFit="1" customWidth="1"/>
  </cols>
  <sheetData>
    <row r="1" spans="1:22" ht="15" customHeight="1" x14ac:dyDescent="0.25">
      <c r="O1" s="2" t="s">
        <v>266</v>
      </c>
    </row>
    <row r="2" spans="1:22" ht="15" customHeight="1" x14ac:dyDescent="0.25">
      <c r="O2" s="2" t="str">
        <f>'1. melléklet'!H2</f>
        <v>az .../2023. ( IX.) önkormányzati rendelethez</v>
      </c>
      <c r="Q2" s="1"/>
      <c r="R2" s="1"/>
      <c r="S2" s="1"/>
      <c r="T2" s="1"/>
      <c r="U2" s="1"/>
      <c r="V2" s="1"/>
    </row>
    <row r="3" spans="1:22" ht="15" customHeight="1" x14ac:dyDescent="0.25">
      <c r="A3" s="3"/>
    </row>
    <row r="4" spans="1:22" ht="15" customHeight="1" x14ac:dyDescent="0.25">
      <c r="A4" s="172" t="s">
        <v>463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1:22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5"/>
    </row>
    <row r="6" spans="1:22" ht="15" customHeight="1" x14ac:dyDescent="0.25">
      <c r="A6" s="144"/>
      <c r="B6" s="104" t="s">
        <v>33</v>
      </c>
      <c r="C6" s="103" t="s">
        <v>34</v>
      </c>
      <c r="D6" s="103" t="s">
        <v>35</v>
      </c>
      <c r="E6" s="103" t="s">
        <v>36</v>
      </c>
      <c r="F6" s="103" t="s">
        <v>37</v>
      </c>
      <c r="G6" s="103" t="s">
        <v>38</v>
      </c>
      <c r="H6" s="103" t="s">
        <v>39</v>
      </c>
      <c r="I6" s="103" t="s">
        <v>40</v>
      </c>
      <c r="J6" s="103" t="s">
        <v>98</v>
      </c>
      <c r="K6" s="103" t="s">
        <v>41</v>
      </c>
      <c r="L6" s="103" t="s">
        <v>42</v>
      </c>
      <c r="M6" s="103" t="s">
        <v>99</v>
      </c>
      <c r="N6" s="103" t="s">
        <v>369</v>
      </c>
      <c r="O6" s="103" t="s">
        <v>368</v>
      </c>
      <c r="P6" s="5"/>
    </row>
    <row r="7" spans="1:22" s="9" customFormat="1" ht="15" customHeight="1" x14ac:dyDescent="0.25">
      <c r="A7" s="58">
        <v>1</v>
      </c>
      <c r="B7" s="58" t="s">
        <v>1</v>
      </c>
      <c r="C7" s="58" t="s">
        <v>70</v>
      </c>
      <c r="D7" s="58" t="s">
        <v>71</v>
      </c>
      <c r="E7" s="58" t="s">
        <v>72</v>
      </c>
      <c r="F7" s="58" t="s">
        <v>73</v>
      </c>
      <c r="G7" s="58" t="s">
        <v>74</v>
      </c>
      <c r="H7" s="58" t="s">
        <v>75</v>
      </c>
      <c r="I7" s="58" t="s">
        <v>76</v>
      </c>
      <c r="J7" s="58" t="s">
        <v>77</v>
      </c>
      <c r="K7" s="58" t="s">
        <v>78</v>
      </c>
      <c r="L7" s="58" t="s">
        <v>79</v>
      </c>
      <c r="M7" s="58" t="s">
        <v>80</v>
      </c>
      <c r="N7" s="58" t="s">
        <v>81</v>
      </c>
      <c r="O7" s="58" t="s">
        <v>92</v>
      </c>
      <c r="P7" s="8"/>
    </row>
    <row r="8" spans="1:22" s="9" customFormat="1" ht="15" customHeight="1" x14ac:dyDescent="0.25">
      <c r="A8" s="58">
        <v>2</v>
      </c>
      <c r="B8" s="173" t="s">
        <v>82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8"/>
    </row>
    <row r="9" spans="1:22" s="9" customFormat="1" ht="15" customHeight="1" x14ac:dyDescent="0.25">
      <c r="A9" s="58">
        <v>3</v>
      </c>
      <c r="B9" s="37" t="s">
        <v>83</v>
      </c>
      <c r="C9" s="22">
        <v>2500</v>
      </c>
      <c r="D9" s="22">
        <v>8000</v>
      </c>
      <c r="E9" s="22">
        <v>25000</v>
      </c>
      <c r="F9" s="22">
        <v>22000</v>
      </c>
      <c r="G9" s="22">
        <v>20000</v>
      </c>
      <c r="H9" s="22">
        <v>25792</v>
      </c>
      <c r="I9" s="22">
        <v>30000</v>
      </c>
      <c r="J9" s="22">
        <v>30000</v>
      </c>
      <c r="K9" s="22">
        <v>21669</v>
      </c>
      <c r="L9" s="22">
        <v>22000</v>
      </c>
      <c r="M9" s="22">
        <v>16000</v>
      </c>
      <c r="N9" s="22">
        <v>14907</v>
      </c>
      <c r="O9" s="22">
        <f t="shared" ref="O9:O14" si="0">SUM(C9:N9)</f>
        <v>237868</v>
      </c>
      <c r="P9" s="8"/>
      <c r="Q9" s="19"/>
      <c r="R9" s="19"/>
      <c r="S9" s="19"/>
      <c r="T9" s="19"/>
      <c r="U9" s="19"/>
    </row>
    <row r="10" spans="1:22" s="9" customFormat="1" ht="15" customHeight="1" x14ac:dyDescent="0.25">
      <c r="A10" s="58">
        <v>4</v>
      </c>
      <c r="B10" s="37" t="s">
        <v>84</v>
      </c>
      <c r="C10" s="22">
        <v>11</v>
      </c>
      <c r="D10" s="22">
        <v>11</v>
      </c>
      <c r="E10" s="22">
        <v>11</v>
      </c>
      <c r="F10" s="22">
        <v>11</v>
      </c>
      <c r="G10" s="22">
        <v>698</v>
      </c>
      <c r="H10" s="22">
        <v>11</v>
      </c>
      <c r="I10" s="22">
        <v>11</v>
      </c>
      <c r="J10" s="22">
        <v>11</v>
      </c>
      <c r="K10" s="22">
        <v>11</v>
      </c>
      <c r="L10" s="22">
        <v>11</v>
      </c>
      <c r="M10" s="22">
        <v>11</v>
      </c>
      <c r="N10" s="22">
        <v>11</v>
      </c>
      <c r="O10" s="22">
        <f t="shared" si="0"/>
        <v>819</v>
      </c>
      <c r="P10" s="8"/>
      <c r="Q10" s="19"/>
      <c r="R10" s="19"/>
      <c r="S10" s="19"/>
      <c r="T10" s="19"/>
      <c r="U10" s="19"/>
    </row>
    <row r="11" spans="1:22" s="9" customFormat="1" ht="15" customHeight="1" x14ac:dyDescent="0.25">
      <c r="A11" s="58">
        <v>5</v>
      </c>
      <c r="B11" s="37" t="s">
        <v>85</v>
      </c>
      <c r="C11" s="22">
        <v>4658</v>
      </c>
      <c r="D11" s="22">
        <v>4658</v>
      </c>
      <c r="E11" s="22">
        <v>6358</v>
      </c>
      <c r="F11" s="22">
        <v>5416</v>
      </c>
      <c r="G11" s="22">
        <v>4658</v>
      </c>
      <c r="H11" s="22">
        <v>16089</v>
      </c>
      <c r="I11" s="22">
        <v>4731</v>
      </c>
      <c r="J11" s="22">
        <v>4731</v>
      </c>
      <c r="K11" s="22">
        <v>4731</v>
      </c>
      <c r="L11" s="22">
        <v>4731</v>
      </c>
      <c r="M11" s="22">
        <v>5597</v>
      </c>
      <c r="N11" s="22">
        <v>6431</v>
      </c>
      <c r="O11" s="22">
        <f t="shared" si="0"/>
        <v>72789</v>
      </c>
      <c r="P11" s="8"/>
      <c r="Q11" s="19"/>
      <c r="R11" s="19"/>
      <c r="S11" s="19"/>
      <c r="T11" s="19"/>
      <c r="U11" s="19"/>
    </row>
    <row r="12" spans="1:22" s="9" customFormat="1" ht="15" customHeight="1" x14ac:dyDescent="0.25">
      <c r="A12" s="58">
        <v>6</v>
      </c>
      <c r="B12" s="37" t="s">
        <v>86</v>
      </c>
      <c r="C12" s="22">
        <v>2000</v>
      </c>
      <c r="D12" s="22"/>
      <c r="E12" s="22">
        <v>25528</v>
      </c>
      <c r="F12" s="22"/>
      <c r="G12" s="22"/>
      <c r="H12" s="22"/>
      <c r="I12" s="22"/>
      <c r="J12" s="22"/>
      <c r="K12" s="22"/>
      <c r="L12" s="22"/>
      <c r="M12" s="22"/>
      <c r="N12" s="22"/>
      <c r="O12" s="22">
        <f t="shared" si="0"/>
        <v>27528</v>
      </c>
      <c r="P12" s="8"/>
      <c r="Q12" s="19"/>
      <c r="R12" s="19"/>
      <c r="S12" s="19"/>
      <c r="T12" s="19"/>
      <c r="U12" s="19"/>
    </row>
    <row r="13" spans="1:22" s="9" customFormat="1" ht="15" customHeight="1" x14ac:dyDescent="0.25">
      <c r="A13" s="58">
        <v>7</v>
      </c>
      <c r="B13" s="37" t="s">
        <v>280</v>
      </c>
      <c r="C13" s="22"/>
      <c r="D13" s="22"/>
      <c r="E13" s="22"/>
      <c r="F13" s="22"/>
      <c r="G13" s="22"/>
      <c r="H13" s="22">
        <v>0</v>
      </c>
      <c r="I13" s="22"/>
      <c r="J13" s="22"/>
      <c r="K13" s="22">
        <v>150001</v>
      </c>
      <c r="L13" s="22"/>
      <c r="M13" s="22"/>
      <c r="N13" s="22"/>
      <c r="O13" s="22">
        <f t="shared" si="0"/>
        <v>150001</v>
      </c>
      <c r="P13" s="8"/>
      <c r="Q13" s="19"/>
      <c r="R13" s="19"/>
      <c r="S13" s="19"/>
      <c r="T13" s="19"/>
      <c r="U13" s="19"/>
    </row>
    <row r="14" spans="1:22" s="9" customFormat="1" ht="15" customHeight="1" x14ac:dyDescent="0.25">
      <c r="A14" s="58">
        <v>8</v>
      </c>
      <c r="B14" s="37" t="s">
        <v>87</v>
      </c>
      <c r="C14" s="22">
        <v>452735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>
        <f t="shared" si="0"/>
        <v>452735</v>
      </c>
      <c r="P14" s="8"/>
      <c r="Q14" s="19"/>
      <c r="R14" s="19"/>
      <c r="S14" s="19"/>
      <c r="T14" s="19"/>
      <c r="U14" s="19"/>
    </row>
    <row r="15" spans="1:22" s="9" customFormat="1" ht="15" customHeight="1" x14ac:dyDescent="0.25">
      <c r="A15" s="58">
        <v>9</v>
      </c>
      <c r="B15" s="69" t="s">
        <v>404</v>
      </c>
      <c r="C15" s="66">
        <f t="shared" ref="C15:N15" si="1">SUM(C9:C14)</f>
        <v>461904</v>
      </c>
      <c r="D15" s="66">
        <f t="shared" si="1"/>
        <v>12669</v>
      </c>
      <c r="E15" s="66">
        <f t="shared" si="1"/>
        <v>56897</v>
      </c>
      <c r="F15" s="66">
        <f t="shared" si="1"/>
        <v>27427</v>
      </c>
      <c r="G15" s="66">
        <f t="shared" si="1"/>
        <v>25356</v>
      </c>
      <c r="H15" s="66">
        <f t="shared" si="1"/>
        <v>41892</v>
      </c>
      <c r="I15" s="66">
        <f t="shared" si="1"/>
        <v>34742</v>
      </c>
      <c r="J15" s="66">
        <f t="shared" si="1"/>
        <v>34742</v>
      </c>
      <c r="K15" s="66">
        <f t="shared" si="1"/>
        <v>176412</v>
      </c>
      <c r="L15" s="66">
        <f t="shared" si="1"/>
        <v>26742</v>
      </c>
      <c r="M15" s="66">
        <f t="shared" si="1"/>
        <v>21608</v>
      </c>
      <c r="N15" s="66">
        <f t="shared" si="1"/>
        <v>21349</v>
      </c>
      <c r="O15" s="145">
        <f>SUM(O9:O14)</f>
        <v>941740</v>
      </c>
      <c r="P15" s="8"/>
      <c r="Q15" s="19"/>
      <c r="R15" s="19"/>
      <c r="S15" s="19"/>
      <c r="T15" s="19"/>
      <c r="U15" s="19"/>
    </row>
    <row r="16" spans="1:22" s="9" customFormat="1" ht="15" customHeight="1" x14ac:dyDescent="0.25">
      <c r="A16" s="58">
        <v>10</v>
      </c>
      <c r="B16" s="173" t="s">
        <v>88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8"/>
      <c r="Q16" s="19"/>
      <c r="R16" s="19"/>
      <c r="S16" s="19"/>
      <c r="T16" s="19"/>
      <c r="U16" s="19"/>
    </row>
    <row r="17" spans="1:21" s="9" customFormat="1" ht="15" customHeight="1" x14ac:dyDescent="0.25">
      <c r="A17" s="58">
        <v>11</v>
      </c>
      <c r="B17" s="37" t="s">
        <v>11</v>
      </c>
      <c r="C17" s="42">
        <v>15000</v>
      </c>
      <c r="D17" s="42">
        <v>15900</v>
      </c>
      <c r="E17" s="42">
        <v>16600</v>
      </c>
      <c r="F17" s="42">
        <v>16600</v>
      </c>
      <c r="G17" s="42">
        <v>19139</v>
      </c>
      <c r="H17" s="42">
        <v>32545</v>
      </c>
      <c r="I17" s="42">
        <v>24600</v>
      </c>
      <c r="J17" s="42">
        <v>25600</v>
      </c>
      <c r="K17" s="42">
        <v>24500</v>
      </c>
      <c r="L17" s="42">
        <v>17000</v>
      </c>
      <c r="M17" s="42">
        <v>17000</v>
      </c>
      <c r="N17" s="42">
        <v>17090</v>
      </c>
      <c r="O17" s="22">
        <f>SUM(C17:N17)</f>
        <v>241574</v>
      </c>
      <c r="P17" s="8"/>
      <c r="Q17" s="19"/>
      <c r="R17" s="19"/>
      <c r="S17" s="19"/>
      <c r="T17" s="19"/>
      <c r="U17" s="19"/>
    </row>
    <row r="18" spans="1:21" s="9" customFormat="1" ht="15" customHeight="1" x14ac:dyDescent="0.25">
      <c r="A18" s="58">
        <v>12</v>
      </c>
      <c r="B18" s="37" t="s">
        <v>91</v>
      </c>
      <c r="C18" s="22">
        <v>2000</v>
      </c>
      <c r="D18" s="22">
        <v>2000</v>
      </c>
      <c r="E18" s="22">
        <v>3100</v>
      </c>
      <c r="F18" s="22">
        <v>4200</v>
      </c>
      <c r="G18" s="22">
        <v>3300</v>
      </c>
      <c r="H18" s="22">
        <v>12627</v>
      </c>
      <c r="I18" s="22">
        <v>2500</v>
      </c>
      <c r="J18" s="22">
        <v>2500</v>
      </c>
      <c r="K18" s="22">
        <v>6500</v>
      </c>
      <c r="L18" s="22">
        <v>2700</v>
      </c>
      <c r="M18" s="22">
        <v>2000</v>
      </c>
      <c r="N18" s="22">
        <v>3038</v>
      </c>
      <c r="O18" s="22">
        <f t="shared" ref="O18:O24" si="2">SUM(C18:N18)</f>
        <v>46465</v>
      </c>
      <c r="P18" s="8"/>
      <c r="Q18" s="19"/>
      <c r="R18" s="19"/>
      <c r="S18" s="19"/>
      <c r="T18" s="19"/>
      <c r="U18" s="19"/>
    </row>
    <row r="19" spans="1:21" s="9" customFormat="1" ht="15" customHeight="1" x14ac:dyDescent="0.25">
      <c r="A19" s="58">
        <v>13</v>
      </c>
      <c r="B19" s="37" t="s">
        <v>89</v>
      </c>
      <c r="C19" s="22"/>
      <c r="D19" s="22"/>
      <c r="E19" s="22"/>
      <c r="F19" s="22"/>
      <c r="G19" s="22"/>
      <c r="H19" s="22"/>
      <c r="I19" s="22"/>
      <c r="J19" s="22"/>
      <c r="K19" s="22">
        <v>8369</v>
      </c>
      <c r="L19" s="22"/>
      <c r="M19" s="22">
        <v>7540</v>
      </c>
      <c r="N19" s="22"/>
      <c r="O19" s="22">
        <f t="shared" si="2"/>
        <v>15909</v>
      </c>
      <c r="P19" s="8"/>
      <c r="Q19" s="19"/>
      <c r="R19" s="19"/>
      <c r="S19" s="19"/>
      <c r="T19" s="19"/>
      <c r="U19" s="19"/>
    </row>
    <row r="20" spans="1:21" s="9" customFormat="1" ht="15" customHeight="1" x14ac:dyDescent="0.25">
      <c r="A20" s="58">
        <v>14</v>
      </c>
      <c r="B20" s="37" t="s">
        <v>214</v>
      </c>
      <c r="C20" s="22"/>
      <c r="D20" s="22"/>
      <c r="E20" s="22">
        <v>38153</v>
      </c>
      <c r="F20" s="22">
        <v>34343</v>
      </c>
      <c r="G20" s="22">
        <v>47603</v>
      </c>
      <c r="H20" s="22">
        <v>28373</v>
      </c>
      <c r="I20" s="22">
        <v>5080</v>
      </c>
      <c r="J20" s="22">
        <v>9307</v>
      </c>
      <c r="K20" s="22">
        <v>13716</v>
      </c>
      <c r="L20" s="22">
        <v>5715</v>
      </c>
      <c r="M20" s="22">
        <v>193081</v>
      </c>
      <c r="N20" s="22">
        <v>467</v>
      </c>
      <c r="O20" s="22">
        <f t="shared" si="2"/>
        <v>375838</v>
      </c>
      <c r="P20" s="8"/>
      <c r="Q20" s="19"/>
      <c r="R20" s="19"/>
      <c r="S20" s="19"/>
      <c r="T20" s="19"/>
      <c r="U20" s="19"/>
    </row>
    <row r="21" spans="1:21" s="9" customFormat="1" ht="15" customHeight="1" x14ac:dyDescent="0.25">
      <c r="A21" s="58">
        <v>15</v>
      </c>
      <c r="B21" s="37" t="s">
        <v>15</v>
      </c>
      <c r="C21" s="22">
        <v>4617</v>
      </c>
      <c r="D21" s="32">
        <v>2410</v>
      </c>
      <c r="E21" s="32">
        <v>2409</v>
      </c>
      <c r="F21" s="32">
        <v>2410</v>
      </c>
      <c r="G21" s="32">
        <v>2409</v>
      </c>
      <c r="H21" s="32">
        <v>152411</v>
      </c>
      <c r="I21" s="32">
        <v>2409</v>
      </c>
      <c r="J21" s="32">
        <v>2410</v>
      </c>
      <c r="K21" s="32">
        <v>2409</v>
      </c>
      <c r="L21" s="32">
        <v>2410</v>
      </c>
      <c r="M21" s="32">
        <v>2409</v>
      </c>
      <c r="N21" s="32">
        <v>2410</v>
      </c>
      <c r="O21" s="22">
        <f>SUM(C21:N21)</f>
        <v>181123</v>
      </c>
      <c r="P21" s="8"/>
      <c r="Q21" s="19"/>
      <c r="R21" s="19"/>
      <c r="S21" s="19"/>
      <c r="T21" s="19"/>
      <c r="U21" s="19"/>
    </row>
    <row r="22" spans="1:21" s="9" customFormat="1" ht="15" customHeight="1" x14ac:dyDescent="0.25">
      <c r="A22" s="58">
        <v>16</v>
      </c>
      <c r="B22" s="37" t="s">
        <v>90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>
        <f t="shared" si="2"/>
        <v>0</v>
      </c>
      <c r="P22" s="8"/>
      <c r="Q22" s="19"/>
      <c r="R22" s="19"/>
      <c r="S22" s="19"/>
      <c r="T22" s="19"/>
      <c r="U22" s="19"/>
    </row>
    <row r="23" spans="1:21" s="9" customFormat="1" ht="15" customHeight="1" x14ac:dyDescent="0.25">
      <c r="A23" s="58">
        <v>17</v>
      </c>
      <c r="B23" s="69" t="s">
        <v>406</v>
      </c>
      <c r="C23" s="66">
        <f t="shared" ref="C23:N23" si="3">SUM(C17:C22)</f>
        <v>21617</v>
      </c>
      <c r="D23" s="66">
        <f t="shared" si="3"/>
        <v>20310</v>
      </c>
      <c r="E23" s="66">
        <f t="shared" si="3"/>
        <v>60262</v>
      </c>
      <c r="F23" s="66">
        <f t="shared" si="3"/>
        <v>57553</v>
      </c>
      <c r="G23" s="66">
        <f t="shared" si="3"/>
        <v>72451</v>
      </c>
      <c r="H23" s="66">
        <f t="shared" si="3"/>
        <v>225956</v>
      </c>
      <c r="I23" s="66">
        <f t="shared" si="3"/>
        <v>34589</v>
      </c>
      <c r="J23" s="66">
        <f t="shared" si="3"/>
        <v>39817</v>
      </c>
      <c r="K23" s="66">
        <f t="shared" si="3"/>
        <v>55494</v>
      </c>
      <c r="L23" s="66">
        <f t="shared" si="3"/>
        <v>27825</v>
      </c>
      <c r="M23" s="66">
        <f t="shared" si="3"/>
        <v>222030</v>
      </c>
      <c r="N23" s="66">
        <f t="shared" si="3"/>
        <v>23005</v>
      </c>
      <c r="O23" s="145">
        <f t="shared" si="2"/>
        <v>860909</v>
      </c>
      <c r="P23" s="8"/>
      <c r="Q23" s="19"/>
      <c r="R23" s="19"/>
      <c r="S23" s="19"/>
      <c r="T23" s="19"/>
      <c r="U23" s="19"/>
    </row>
    <row r="24" spans="1:21" s="9" customFormat="1" ht="15" customHeight="1" x14ac:dyDescent="0.25">
      <c r="A24" s="58">
        <v>18</v>
      </c>
      <c r="B24" s="37" t="s">
        <v>433</v>
      </c>
      <c r="C24" s="22">
        <f t="shared" ref="C24:N24" si="4">C15-C23</f>
        <v>440287</v>
      </c>
      <c r="D24" s="22">
        <f t="shared" si="4"/>
        <v>-7641</v>
      </c>
      <c r="E24" s="22">
        <f t="shared" si="4"/>
        <v>-3365</v>
      </c>
      <c r="F24" s="22">
        <f t="shared" si="4"/>
        <v>-30126</v>
      </c>
      <c r="G24" s="22">
        <f t="shared" si="4"/>
        <v>-47095</v>
      </c>
      <c r="H24" s="22">
        <f t="shared" si="4"/>
        <v>-184064</v>
      </c>
      <c r="I24" s="22">
        <f t="shared" si="4"/>
        <v>153</v>
      </c>
      <c r="J24" s="22">
        <f t="shared" si="4"/>
        <v>-5075</v>
      </c>
      <c r="K24" s="22">
        <f t="shared" si="4"/>
        <v>120918</v>
      </c>
      <c r="L24" s="22">
        <f t="shared" si="4"/>
        <v>-1083</v>
      </c>
      <c r="M24" s="22">
        <f t="shared" si="4"/>
        <v>-200422</v>
      </c>
      <c r="N24" s="22">
        <f t="shared" si="4"/>
        <v>-1656</v>
      </c>
      <c r="O24" s="22">
        <f t="shared" si="2"/>
        <v>80831</v>
      </c>
      <c r="P24" s="8"/>
      <c r="Q24" s="19"/>
      <c r="R24" s="19"/>
      <c r="S24" s="19"/>
      <c r="T24" s="19"/>
      <c r="U24" s="19"/>
    </row>
    <row r="25" spans="1:21" x14ac:dyDescent="0.25">
      <c r="Q25" s="25"/>
    </row>
    <row r="26" spans="1:21" x14ac:dyDescent="0.25">
      <c r="N26" s="20"/>
    </row>
    <row r="27" spans="1:21" x14ac:dyDescent="0.25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21" x14ac:dyDescent="0.25">
      <c r="D28" s="20"/>
      <c r="F28" s="20"/>
      <c r="I28" s="20"/>
      <c r="L28" s="20"/>
    </row>
    <row r="30" spans="1:21" x14ac:dyDescent="0.25"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</sheetData>
  <sheetProtection selectLockedCells="1" selectUnlockedCells="1"/>
  <mergeCells count="3">
    <mergeCell ref="A4:O4"/>
    <mergeCell ref="B8:O8"/>
    <mergeCell ref="B16:O16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5</vt:i4>
      </vt:variant>
    </vt:vector>
  </HeadingPairs>
  <TitlesOfParts>
    <vt:vector size="15" baseType="lpstr">
      <vt:lpstr>1. melléklet</vt:lpstr>
      <vt:lpstr>2. melléklet</vt:lpstr>
      <vt:lpstr>3. melléklet</vt:lpstr>
      <vt:lpstr>4. melléklet</vt:lpstr>
      <vt:lpstr>5. melléklet</vt:lpstr>
      <vt:lpstr>6. melléklet </vt:lpstr>
      <vt:lpstr>7. melléklet</vt:lpstr>
      <vt:lpstr>8. melléklet</vt:lpstr>
      <vt:lpstr>9. melléklet</vt:lpstr>
      <vt:lpstr>10. melléklet</vt:lpstr>
      <vt:lpstr>'1. melléklet'!Nyomtatási_terület</vt:lpstr>
      <vt:lpstr>'10. melléklet'!Nyomtatási_terület</vt:lpstr>
      <vt:lpstr>'4. melléklet'!Nyomtatási_terület</vt:lpstr>
      <vt:lpstr>'8. melléklet'!Nyomtatási_terület</vt:lpstr>
      <vt:lpstr>'9.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2023-02-13T12:20:43Z</cp:lastPrinted>
  <dcterms:created xsi:type="dcterms:W3CDTF">2014-02-03T15:00:44Z</dcterms:created>
  <dcterms:modified xsi:type="dcterms:W3CDTF">2023-08-24T11:52:30Z</dcterms:modified>
</cp:coreProperties>
</file>