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96" activeTab="0"/>
  </bookViews>
  <sheets>
    <sheet name="1.sz. melléklet" sheetId="1" r:id="rId1"/>
    <sheet name="2.sz. melléklet" sheetId="2" r:id="rId2"/>
    <sheet name="3. sz. melléklet" sheetId="3" r:id="rId3"/>
    <sheet name="4.sz. melléklet" sheetId="4" r:id="rId4"/>
    <sheet name="5.sz. melléklet" sheetId="5" r:id="rId5"/>
    <sheet name="6. sz. melléklet " sheetId="6" r:id="rId6"/>
    <sheet name="7.sz. melléklet" sheetId="7" r:id="rId7"/>
    <sheet name="8.sz. melléklet" sheetId="8" r:id="rId8"/>
    <sheet name="9.sz. melléklet" sheetId="9" r:id="rId9"/>
    <sheet name="10.sz. melléklet" sheetId="10" r:id="rId10"/>
    <sheet name="11.sz. melléklet" sheetId="11" r:id="rId11"/>
    <sheet name="12.sz. melléklet" sheetId="12" r:id="rId12"/>
    <sheet name="13.sz. melléklet" sheetId="13" r:id="rId13"/>
    <sheet name="14.sz melléklet" sheetId="14" r:id="rId14"/>
    <sheet name="15.sz. melléklet" sheetId="15" r:id="rId15"/>
    <sheet name="16.sz. melléklet" sheetId="16" r:id="rId16"/>
    <sheet name="17.sz. melléklet" sheetId="17" r:id="rId17"/>
    <sheet name="18.sz. melléklet" sheetId="18" r:id="rId18"/>
  </sheets>
  <definedNames>
    <definedName name="_xlnm.Print_Area" localSheetId="0">'1.sz. melléklet'!$A$1:$E$42</definedName>
    <definedName name="_xlnm.Print_Area" localSheetId="13">'14.sz melléklet'!$A$1:$G$23</definedName>
    <definedName name="_xlnm.Print_Area" localSheetId="14">'15.sz. melléklet'!$A$1:$O$25</definedName>
    <definedName name="_xlnm.Print_Area" localSheetId="16">'17.sz. melléklet'!$A$1:$E$150</definedName>
  </definedNames>
  <calcPr fullCalcOnLoad="1"/>
</workbook>
</file>

<file path=xl/sharedStrings.xml><?xml version="1.0" encoding="utf-8"?>
<sst xmlns="http://schemas.openxmlformats.org/spreadsheetml/2006/main" count="1515" uniqueCount="662">
  <si>
    <t>ezer Ft-ban</t>
  </si>
  <si>
    <t>Sor-   sz</t>
  </si>
  <si>
    <t>Megnevezés</t>
  </si>
  <si>
    <t>eredeti/mód. előirány. (%)</t>
  </si>
  <si>
    <t>A.</t>
  </si>
  <si>
    <t>B.</t>
  </si>
  <si>
    <t>C.</t>
  </si>
  <si>
    <t>D.</t>
  </si>
  <si>
    <t>E.</t>
  </si>
  <si>
    <t>F.</t>
  </si>
  <si>
    <t>G.</t>
  </si>
  <si>
    <t>BEVÉTELEK</t>
  </si>
  <si>
    <t>I.</t>
  </si>
  <si>
    <t>Működési bevételek</t>
  </si>
  <si>
    <t>1.</t>
  </si>
  <si>
    <t>2.</t>
  </si>
  <si>
    <t>Közhatalmi bevételek</t>
  </si>
  <si>
    <t>2.1</t>
  </si>
  <si>
    <t>2.2</t>
  </si>
  <si>
    <t>Helyi adók</t>
  </si>
  <si>
    <t>II.</t>
  </si>
  <si>
    <t>Támogatások</t>
  </si>
  <si>
    <t>III.</t>
  </si>
  <si>
    <t>Felhalmozási és tőke jellegű bevételek</t>
  </si>
  <si>
    <t>IV.</t>
  </si>
  <si>
    <t>Támogatásértékű átvett pénzeszközök</t>
  </si>
  <si>
    <t>Működési támogatásértékű átvett pénzeszköz</t>
  </si>
  <si>
    <t>Felhalmozási célú támogatásértékű átvett pénzeszköz</t>
  </si>
  <si>
    <t>V.</t>
  </si>
  <si>
    <t xml:space="preserve">Véglegesen átvett pénzeszköz </t>
  </si>
  <si>
    <t>1. </t>
  </si>
  <si>
    <t>Működési célú átvett pénzeszköz</t>
  </si>
  <si>
    <t>Felhalmozási célú átvett pénzeszköz</t>
  </si>
  <si>
    <t>VI.</t>
  </si>
  <si>
    <t>Költségvetési bevételek</t>
  </si>
  <si>
    <t>VII.</t>
  </si>
  <si>
    <t>Költségvetési hiány belső finanszírozása</t>
  </si>
  <si>
    <t xml:space="preserve">  -  előző évi  pénzmaradvány</t>
  </si>
  <si>
    <t>Költségvet. külső hiány finanszírozása</t>
  </si>
  <si>
    <t>IX.</t>
  </si>
  <si>
    <t xml:space="preserve"> Finanszírozási bevételek </t>
  </si>
  <si>
    <t>BEVÉTELEK mindösszesen</t>
  </si>
  <si>
    <t>KIADÁSOK</t>
  </si>
  <si>
    <t>Működési kiadások</t>
  </si>
  <si>
    <t>Felhalmozási kiadások</t>
  </si>
  <si>
    <t>Tartalékok</t>
  </si>
  <si>
    <t>Általános tartalék</t>
  </si>
  <si>
    <t>Céltartalék</t>
  </si>
  <si>
    <t>Költségvetési kiadások</t>
  </si>
  <si>
    <t>Finanszírozási kiadások</t>
  </si>
  <si>
    <t xml:space="preserve">KIADÁSOK mindösszesen </t>
  </si>
  <si>
    <t>Balatonakali Önkormányzat működési és felhalmozási egyensúlyát bemutató mérleg</t>
  </si>
  <si>
    <t>Személyi jellegű kiadások</t>
  </si>
  <si>
    <t>Munkaadót terhelő járulékok</t>
  </si>
  <si>
    <t>3.</t>
  </si>
  <si>
    <t>4.</t>
  </si>
  <si>
    <t>Működési célú pénzeszköz átadások</t>
  </si>
  <si>
    <t>5.</t>
  </si>
  <si>
    <t>6.</t>
  </si>
  <si>
    <t>Önkormányzatok által folyósított ellátások</t>
  </si>
  <si>
    <t>7.</t>
  </si>
  <si>
    <t>Összes költségvetési működési bevétel</t>
  </si>
  <si>
    <t>Összes működési kiadás</t>
  </si>
  <si>
    <t>Összes működési bevétel</t>
  </si>
  <si>
    <t>Összes költségvetési felhalmozási bevétel</t>
  </si>
  <si>
    <t>Összes felhalmozási bevétel</t>
  </si>
  <si>
    <t>Összes felhalmozási kiadás</t>
  </si>
  <si>
    <t>H.</t>
  </si>
  <si>
    <t> I.</t>
  </si>
  <si>
    <t xml:space="preserve">3.2 Településüzemeltetéshez támogatás </t>
  </si>
  <si>
    <t>3.3 Egyéb kötelező feladat ellátása</t>
  </si>
  <si>
    <t>3.4 Egyes jövedelem pótló támogatások kiegészítése</t>
  </si>
  <si>
    <t>3.5 Hozzájárulás a pénzbeli szociális ellátáshoz</t>
  </si>
  <si>
    <t>3.6 Egyes szociális és gyermekjóléti feladatok</t>
  </si>
  <si>
    <t>3.9 Gyermekétkeztetés támogatása</t>
  </si>
  <si>
    <t>3.10 Könyvtári,közművelődési feladatok támogatása</t>
  </si>
  <si>
    <t>3.11 Üdülőhelyi feladatok</t>
  </si>
  <si>
    <t>3.12 Lakott külterülettel kapcsolatos feladatok támogatása</t>
  </si>
  <si>
    <t> III.</t>
  </si>
  <si>
    <t> IV.</t>
  </si>
  <si>
    <t>Költségvetési bevétel</t>
  </si>
  <si>
    <t>Pénzforgalom nélküli bevétel</t>
  </si>
  <si>
    <t>-ebből belső hiányt finansz. pénzmaradvány</t>
  </si>
  <si>
    <t xml:space="preserve">Bevételek mindösszesen </t>
  </si>
  <si>
    <t>összevont létszámkeret</t>
  </si>
  <si>
    <t>Sor-   sz.</t>
  </si>
  <si>
    <t>Végleges pénzeszközátadások</t>
  </si>
  <si>
    <t xml:space="preserve">Működési kiadások </t>
  </si>
  <si>
    <t>Év végi tervezett pénzmaradvány</t>
  </si>
  <si>
    <t>8.</t>
  </si>
  <si>
    <t>Engegélyezett létszámkeret (összevont)</t>
  </si>
  <si>
    <t xml:space="preserve">Működési kiadások mindösszesen </t>
  </si>
  <si>
    <t>Balatonakali Önkormányzat</t>
  </si>
  <si>
    <t>Felhalmozási kiadások részletezése</t>
  </si>
  <si>
    <t>Felújítás</t>
  </si>
  <si>
    <t>Beruházás</t>
  </si>
  <si>
    <t>Felhalmozási kiadások mindösszesen</t>
  </si>
  <si>
    <t>Sor-szám</t>
  </si>
  <si>
    <t>Szakfeladat</t>
  </si>
  <si>
    <t>A</t>
  </si>
  <si>
    <t>B</t>
  </si>
  <si>
    <t>C</t>
  </si>
  <si>
    <t>D</t>
  </si>
  <si>
    <t>F</t>
  </si>
  <si>
    <t>G</t>
  </si>
  <si>
    <t>H</t>
  </si>
  <si>
    <t>J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</si>
  <si>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</si>
  <si>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</si>
  <si>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</si>
  <si>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</si>
  <si>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</si>
  <si>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</si>
  <si>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</si>
  <si>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</si>
  <si>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</si>
  <si>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</si>
  <si>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</si>
  <si>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</si>
  <si>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</si>
  <si>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</si>
  <si>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</si>
  <si>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</si>
  <si>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</si>
  <si>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</si>
  <si>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</si>
  <si>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</si>
  <si>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</si>
  <si>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</si>
  <si>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</si>
  <si>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</si>
  <si>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</si>
  <si>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</si>
  <si>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</si>
  <si>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</si>
  <si>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</si>
  <si>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</si>
  <si>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</si>
  <si>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</si>
  <si>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</si>
  <si>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</si>
  <si>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Összesen:</t>
  </si>
  <si>
    <t>Tartalék:</t>
  </si>
  <si>
    <t>Mindösszesen:</t>
  </si>
  <si>
    <t>Balatonakali Önkormányzat kiadásai</t>
  </si>
  <si>
    <t xml:space="preserve">Megnevezés                                                                                                       </t>
  </si>
  <si>
    <t>Személyi juttatások</t>
  </si>
  <si>
    <t>1.1</t>
  </si>
  <si>
    <t>1.2</t>
  </si>
  <si>
    <t>1.3</t>
  </si>
  <si>
    <t>Külső személyi juttatások</t>
  </si>
  <si>
    <t>3.1</t>
  </si>
  <si>
    <t>Dologi kiadások</t>
  </si>
  <si>
    <t>3.2</t>
  </si>
  <si>
    <t>Kiadás összesen</t>
  </si>
  <si>
    <t>Balatonakali Önkormányzat bevételei</t>
  </si>
  <si>
    <t>Előző évi költségvetési pénzmaradvány</t>
  </si>
  <si>
    <t>Bevétel összesen</t>
  </si>
  <si>
    <t>Napközi otthonos Óvoda kiadásai</t>
  </si>
  <si>
    <t>Sorsz.</t>
  </si>
  <si>
    <t>Napközi otthonos Óvoda bevételei</t>
  </si>
  <si>
    <t>Sor-  sz.</t>
  </si>
  <si>
    <t>Feladat megnevezése</t>
  </si>
  <si>
    <t>PM Hivatal - tető</t>
  </si>
  <si>
    <t>Kossuth utca - főtér</t>
  </si>
  <si>
    <t>Közösségi többfunkciós tér</t>
  </si>
  <si>
    <t>Egyéb felhalmozási célú kiadások</t>
  </si>
  <si>
    <t>Meglévő tartós rész. kapcs. tőkeemelés</t>
  </si>
  <si>
    <t>Felhalmozási célú pénzeszköz átadás</t>
  </si>
  <si>
    <t>Felhalmozási kiadások összesen</t>
  </si>
  <si>
    <t xml:space="preserve">Balatonakali Önkormányzat általános működésének és ágazati feladatainak </t>
  </si>
  <si>
    <t>Egyes szociális és gyermekjóléti feladatok támogatása</t>
  </si>
  <si>
    <t>Átadott pénzeszközök államháztartáson belülre</t>
  </si>
  <si>
    <t>Tihanyi Közös Hivatal</t>
  </si>
  <si>
    <t>Óvoda Balatonakali</t>
  </si>
  <si>
    <t>Tűzoltóság</t>
  </si>
  <si>
    <t>Védőnői szolgálat</t>
  </si>
  <si>
    <t>Kistérségi társulatnak</t>
  </si>
  <si>
    <t>Átadott pénzeszközök államháztartáson kívülre</t>
  </si>
  <si>
    <t>Mozdulj Balaton</t>
  </si>
  <si>
    <t>Balatonakaliért Közalapítvány</t>
  </si>
  <si>
    <t>Horgászegyesület Balatonakali</t>
  </si>
  <si>
    <t>Balatonakali Sportegyesület</t>
  </si>
  <si>
    <t>Polgárőrség</t>
  </si>
  <si>
    <t>Erdélyi Kör Egyesület</t>
  </si>
  <si>
    <t>Borút Egyesület Akali</t>
  </si>
  <si>
    <t>Iskolai Alapítványok támogatása</t>
  </si>
  <si>
    <t>Vállalkozások támogatása:</t>
  </si>
  <si>
    <t>UNIPRAX Eü. Bt. Fizikoterápia</t>
  </si>
  <si>
    <t>DRV ZRt (lakossági víz- és csat. szolg. tám.)</t>
  </si>
  <si>
    <t>Önkormányzat adósságot keletkező ügyleteiből, kezességvállalásból</t>
  </si>
  <si>
    <t>fennálló kötelezettség lejártáig</t>
  </si>
  <si>
    <t>1. táblázat</t>
  </si>
  <si>
    <t>Felh. hitel tőke</t>
  </si>
  <si>
    <t>2. táblázat</t>
  </si>
  <si>
    <t>Önk. vagyon és vagyoni értékű jog értékesítéséből származó bevétel</t>
  </si>
  <si>
    <t>Osztalék, koncessziós díj és hozambevétel</t>
  </si>
  <si>
    <t>Tárgyi eszköz értékesítés</t>
  </si>
  <si>
    <t>Bírság, pótlék, díjbevétel</t>
  </si>
  <si>
    <t>3. táblázat</t>
  </si>
  <si>
    <t>Saját bevétel 50 %-a</t>
  </si>
  <si>
    <t>Adósságot keletkeztető ügyletből származó fizetési kötelezettség</t>
  </si>
  <si>
    <t>Saját bevétel 50 %-a és az adósságot keletkeztető ügyletből származó fizetési kötelezettségek különbsége</t>
  </si>
  <si>
    <t>Balatonakali Önkormányzat gördülő tervezés</t>
  </si>
  <si>
    <t>Bevételek mindösszesen:</t>
  </si>
  <si>
    <t>Pénzforgalom nélküli kiadások</t>
  </si>
  <si>
    <t>Kiadások mindösszesen: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</si>
  <si>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</si>
  <si>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</si>
  <si>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</si>
  <si>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</si>
  <si>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</si>
  <si>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</si>
  <si>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</si>
  <si>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</si>
  <si>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</si>
  <si>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</si>
  <si>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</si>
  <si>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</si>
  <si>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r>
      <t>Ö</t>
    </r>
    <r>
      <rPr>
        <sz val="9"/>
        <rFont val="Times New Roman"/>
        <family val="1"/>
      </rPr>
      <t>sszese</t>
    </r>
    <r>
      <rPr>
        <b/>
        <sz val="9"/>
        <rFont val="Times New Roman"/>
        <family val="1"/>
      </rPr>
      <t>n</t>
    </r>
  </si>
  <si>
    <t>J.</t>
  </si>
  <si>
    <t>K.</t>
  </si>
  <si>
    <t>L.</t>
  </si>
  <si>
    <t>M.</t>
  </si>
  <si>
    <t>N.</t>
  </si>
  <si>
    <t>O.</t>
  </si>
  <si>
    <t>S.</t>
  </si>
  <si>
    <t>Bevételek</t>
  </si>
  <si>
    <t>Saját bevételek</t>
  </si>
  <si>
    <t>Átvett pénzeszközök</t>
  </si>
  <si>
    <t>Támogatás</t>
  </si>
  <si>
    <t>Felhalmozási bevétel</t>
  </si>
  <si>
    <t>Előző havi záró pénzállomány</t>
  </si>
  <si>
    <t>Bevételek összesen (1-5)</t>
  </si>
  <si>
    <t>Kiadások</t>
  </si>
  <si>
    <t>Felh. Hitel törlesztés</t>
  </si>
  <si>
    <t>Felújítási kiadások</t>
  </si>
  <si>
    <t>Fejlesztési kiadások</t>
  </si>
  <si>
    <t>Tartalék felhasználása</t>
  </si>
  <si>
    <t>Kiadások összesen (7-11)</t>
  </si>
  <si>
    <t>Egyenleg (havi záró pénzállomány</t>
  </si>
  <si>
    <t>6 és 12 különbsége)</t>
  </si>
  <si>
    <t>Balatonakali Önkormányzat szakfeladatainak</t>
  </si>
  <si>
    <t>Szakfeladat száma,</t>
  </si>
  <si>
    <t>Működési kiadás megnevezése</t>
  </si>
  <si>
    <t>Megnevezése</t>
  </si>
  <si>
    <t>(összesen és kiemelt előirányzatok szerint)</t>
  </si>
  <si>
    <t>előirányzat</t>
  </si>
  <si>
    <t>Dologi kiadás</t>
  </si>
  <si>
    <t>Átadott pénzeszköz</t>
  </si>
  <si>
    <t>Összesen</t>
  </si>
  <si>
    <t>Személyi juttatás</t>
  </si>
  <si>
    <t>Munkaadókat terhelő járulékok</t>
  </si>
  <si>
    <t>Létszám</t>
  </si>
  <si>
    <t>Beruházások</t>
  </si>
  <si>
    <t>Átadott pe.</t>
  </si>
  <si>
    <t>Műk.tartalék</t>
  </si>
  <si>
    <t>Fejlesztési céltartalék</t>
  </si>
  <si>
    <t>Ellátottak juttatás</t>
  </si>
  <si>
    <t>Munkaadókat terhelő járulék</t>
  </si>
  <si>
    <t>Balatonakali Óvoda szakfeladatainak</t>
  </si>
  <si>
    <t>Személyi jellegű</t>
  </si>
  <si>
    <t>Munkaadókat terhelő</t>
  </si>
  <si>
    <t xml:space="preserve"> Bevétel összesen</t>
  </si>
  <si>
    <t>Kötelező feladat</t>
  </si>
  <si>
    <t>Önként vállalt feladat</t>
  </si>
  <si>
    <t>X</t>
  </si>
  <si>
    <t>2. </t>
  </si>
  <si>
    <t>I</t>
  </si>
  <si>
    <t>adatok Ft-ban</t>
  </si>
  <si>
    <t>Önkormányzati hivatal működésének támogatása</t>
  </si>
  <si>
    <t>Településüzemeltetéshez kapcsolódó feladatellátás támogatása</t>
  </si>
  <si>
    <t>a.)</t>
  </si>
  <si>
    <t>zöldterület-gazdálkodással kapcs.feladat tám.</t>
  </si>
  <si>
    <t>b.)</t>
  </si>
  <si>
    <t>közvilágítás fenntartásának támogatása</t>
  </si>
  <si>
    <t>c,)</t>
  </si>
  <si>
    <t>köztemető fenntart.kapcs.feladatok tám.</t>
  </si>
  <si>
    <t>d. )</t>
  </si>
  <si>
    <t>közutak fenntartásának támogatása</t>
  </si>
  <si>
    <t>Egyéb kötelező önkormányzati feldadatok támogatása</t>
  </si>
  <si>
    <t>óvoda pedagógusok</t>
  </si>
  <si>
    <t>"nev.munkáját segítők</t>
  </si>
  <si>
    <t>összesen</t>
  </si>
  <si>
    <t>Gyermekétkeztetés támogatása</t>
  </si>
  <si>
    <t>8 hónap</t>
  </si>
  <si>
    <t>4 hónap</t>
  </si>
  <si>
    <t>Beszámítás összege</t>
  </si>
  <si>
    <t>Kistelepülések támogatása</t>
  </si>
  <si>
    <t>4.1</t>
  </si>
  <si>
    <t>4.2</t>
  </si>
  <si>
    <t>4.3</t>
  </si>
  <si>
    <t>Könyvtári, közművelődési és múzeumi feladatok</t>
  </si>
  <si>
    <t>5.1</t>
  </si>
  <si>
    <t>Üdülőhelyi feladatok támogatása</t>
  </si>
  <si>
    <t>5.2</t>
  </si>
  <si>
    <t>Lakott külterülettel kapcsolatos feladatok támogatása</t>
  </si>
  <si>
    <t>Helyi önkorm. általános működésének és ágazati feladatainak támogatása összesen:</t>
  </si>
  <si>
    <t>Dologi</t>
  </si>
  <si>
    <t>Rovat száma</t>
  </si>
  <si>
    <t>K1</t>
  </si>
  <si>
    <t>Foglalkoztatottak személyi juttatásai</t>
  </si>
  <si>
    <t>K11</t>
  </si>
  <si>
    <t>1.1.1. Törvény szerinti illetmények, munkabérek</t>
  </si>
  <si>
    <t>K1101</t>
  </si>
  <si>
    <t>K1107</t>
  </si>
  <si>
    <t>K12</t>
  </si>
  <si>
    <t>K121</t>
  </si>
  <si>
    <t>K122</t>
  </si>
  <si>
    <t>K123</t>
  </si>
  <si>
    <t>K2</t>
  </si>
  <si>
    <t>K3</t>
  </si>
  <si>
    <t>Készletbeszerzés</t>
  </si>
  <si>
    <t>Kommunikációs szolg.</t>
  </si>
  <si>
    <t>3.3</t>
  </si>
  <si>
    <t>Szolgáltatási kiadások</t>
  </si>
  <si>
    <t>3.4</t>
  </si>
  <si>
    <t>Kiküldetés, reklám, propagandakiadások</t>
  </si>
  <si>
    <t>K31</t>
  </si>
  <si>
    <t>K32</t>
  </si>
  <si>
    <t>K33</t>
  </si>
  <si>
    <t>K34</t>
  </si>
  <si>
    <t>3.5</t>
  </si>
  <si>
    <t>Különféle befizetések és egyéb dologi kiadások</t>
  </si>
  <si>
    <t>K35</t>
  </si>
  <si>
    <t>3.5.1 Működési célú előzetesen felszámított ÁFA</t>
  </si>
  <si>
    <t>K351</t>
  </si>
  <si>
    <t>1.2.1 Választott tisztségviselők juttatásai</t>
  </si>
  <si>
    <t>1.2.2 Munkavégzésre irányuló egyéb jogviszony</t>
  </si>
  <si>
    <t>1.2.3 Egyéb külső személyi juttatások</t>
  </si>
  <si>
    <t>3.5.2 Fizetendő általános forgalmi adó</t>
  </si>
  <si>
    <t>3.5.3 Egyéb dologi kiadások</t>
  </si>
  <si>
    <t>K352</t>
  </si>
  <si>
    <t>K355</t>
  </si>
  <si>
    <t>Ellátottak pénzbeli juttatásai</t>
  </si>
  <si>
    <t>K4</t>
  </si>
  <si>
    <t>Egyéb működési célú kiadások</t>
  </si>
  <si>
    <t>K5</t>
  </si>
  <si>
    <t>Egyéb működési célú támogatások ÁH-n belülre</t>
  </si>
  <si>
    <t>Egyéb működési célú támogatások ÁH-n kívülre</t>
  </si>
  <si>
    <t>K506</t>
  </si>
  <si>
    <t>K512</t>
  </si>
  <si>
    <t>5.3</t>
  </si>
  <si>
    <t>K6</t>
  </si>
  <si>
    <t>6.1</t>
  </si>
  <si>
    <t>Immateriális javak beszerzése, létesítése</t>
  </si>
  <si>
    <t>K61</t>
  </si>
  <si>
    <t>6.2</t>
  </si>
  <si>
    <t>Ingatlanok beszerzése, létesítése</t>
  </si>
  <si>
    <t>K62</t>
  </si>
  <si>
    <t>6.3</t>
  </si>
  <si>
    <t>Informatikai eszközök beszerzése, létesítése</t>
  </si>
  <si>
    <t>K63</t>
  </si>
  <si>
    <t>6.4</t>
  </si>
  <si>
    <t>Egyéb tárgyi eszközök beszerzése, létesítése</t>
  </si>
  <si>
    <t>K64</t>
  </si>
  <si>
    <t>6.5</t>
  </si>
  <si>
    <t>Meglévő részesedések növeléséhez kapcs.kiadások</t>
  </si>
  <si>
    <t>K65</t>
  </si>
  <si>
    <t>6.6</t>
  </si>
  <si>
    <t>Beruházási célú előzetesen felszámított ÁFA</t>
  </si>
  <si>
    <t>K67</t>
  </si>
  <si>
    <t>Felújítások</t>
  </si>
  <si>
    <t>K7</t>
  </si>
  <si>
    <t>7.1</t>
  </si>
  <si>
    <t>Ingatlanok felújítása</t>
  </si>
  <si>
    <t>K71</t>
  </si>
  <si>
    <t>7.2</t>
  </si>
  <si>
    <t>Felújítási célú előzetesen felszámított ÁFA</t>
  </si>
  <si>
    <t>K74</t>
  </si>
  <si>
    <t>K8</t>
  </si>
  <si>
    <t>8.1</t>
  </si>
  <si>
    <t>Egyéb felhalmozási célú támogatások ÁH-n kívülre</t>
  </si>
  <si>
    <t>K88</t>
  </si>
  <si>
    <t xml:space="preserve">1. </t>
  </si>
  <si>
    <t>Működési célú támogatások ÁH-n belülről</t>
  </si>
  <si>
    <t>B1</t>
  </si>
  <si>
    <t>Önkormányzatok működési támogatásai</t>
  </si>
  <si>
    <t>B11</t>
  </si>
  <si>
    <t>B16</t>
  </si>
  <si>
    <t>Egyéb működési célú támogatások ÁH-n belülről</t>
  </si>
  <si>
    <t>Felhalmozási célú támogatások ÁH-n belülről</t>
  </si>
  <si>
    <t>B2</t>
  </si>
  <si>
    <t>Egyéb felhalmozási célú támogatások ÁH-n belülről</t>
  </si>
  <si>
    <t>B25</t>
  </si>
  <si>
    <t>Vagyoni típusú adók</t>
  </si>
  <si>
    <t>Termékek és szolgáltatások adói</t>
  </si>
  <si>
    <t>B3</t>
  </si>
  <si>
    <t>B34</t>
  </si>
  <si>
    <t>B35</t>
  </si>
  <si>
    <t>3.2.1 Értékesítési és forgalmi adók</t>
  </si>
  <si>
    <t>B351</t>
  </si>
  <si>
    <t>3.2.2 Gépjárműadók</t>
  </si>
  <si>
    <t>B352</t>
  </si>
  <si>
    <t>3.2.3Egyéb áruhasználati és szolgáltatási adók</t>
  </si>
  <si>
    <t>B353</t>
  </si>
  <si>
    <t>Egyéb közhatalmi bevételek</t>
  </si>
  <si>
    <t>B36</t>
  </si>
  <si>
    <t>Készletértékesítés ellenértéke</t>
  </si>
  <si>
    <t>B4</t>
  </si>
  <si>
    <t>B401</t>
  </si>
  <si>
    <t>Szolgáltatások ellenértéke</t>
  </si>
  <si>
    <t>B402</t>
  </si>
  <si>
    <t>B403</t>
  </si>
  <si>
    <t>Közvetített szolgáltatások ellenértéke</t>
  </si>
  <si>
    <t>Tulajdonosi bevételek</t>
  </si>
  <si>
    <t>4.4</t>
  </si>
  <si>
    <t>4.5</t>
  </si>
  <si>
    <t>Ellátási díjak</t>
  </si>
  <si>
    <t>4.6</t>
  </si>
  <si>
    <t>Kiszámlázott általános forgalmi adó</t>
  </si>
  <si>
    <t>4.7</t>
  </si>
  <si>
    <t>Kamatbevételek</t>
  </si>
  <si>
    <t>4.8</t>
  </si>
  <si>
    <t>Egyéb működési bevételek</t>
  </si>
  <si>
    <t>B410</t>
  </si>
  <si>
    <t>B408</t>
  </si>
  <si>
    <t>B406</t>
  </si>
  <si>
    <t>B405</t>
  </si>
  <si>
    <t>B404</t>
  </si>
  <si>
    <t>Működési célú átvett pénzeszközök</t>
  </si>
  <si>
    <t>B6</t>
  </si>
  <si>
    <t>Egyéb működési célú átvett pénzeszközök</t>
  </si>
  <si>
    <t>B63</t>
  </si>
  <si>
    <t>Felhalmozási célú átvett pénzeszközök</t>
  </si>
  <si>
    <t>Egyéb felhalmozási célú átvett pénzeszközök</t>
  </si>
  <si>
    <t>B7</t>
  </si>
  <si>
    <t>B73</t>
  </si>
  <si>
    <t>2.3. Egyéb közhatalmi bevételek</t>
  </si>
  <si>
    <t>2.2 Termékek és szolgáltatások adói</t>
  </si>
  <si>
    <t>2.1 Vagyoni típusú adók</t>
  </si>
  <si>
    <t>Működési célú támogatások</t>
  </si>
  <si>
    <t>3. Önkormányzatok működési támogatásai</t>
  </si>
  <si>
    <t>4. Egyéb működési célú támogatások ÁH-n belülről</t>
  </si>
  <si>
    <t>B21</t>
  </si>
  <si>
    <t>Önkormányzatok felhalmozási támogatásai</t>
  </si>
  <si>
    <t>Önkormányzatok működési támogatása</t>
  </si>
  <si>
    <t xml:space="preserve">Ellátottak juttatásai </t>
  </si>
  <si>
    <t>Központi irányítószervi támogatás</t>
  </si>
  <si>
    <t>B816</t>
  </si>
  <si>
    <t>B813</t>
  </si>
  <si>
    <t>Támogatásértékű működési kiadások</t>
  </si>
  <si>
    <t>Beruházási kiadások</t>
  </si>
  <si>
    <t>Önkormányzatok felhalmozási támogatása</t>
  </si>
  <si>
    <t>Felhamozási célú átvett pénzeszközök</t>
  </si>
  <si>
    <t>Felhalmozási célú támogatás értékű bevételek</t>
  </si>
  <si>
    <t>VIII.</t>
  </si>
  <si>
    <t>Hitel, kölcsönfelvétel</t>
  </si>
  <si>
    <t>Belföldi értékpapírok bevételei</t>
  </si>
  <si>
    <t>Külföldi finanszírozás bevételei</t>
  </si>
  <si>
    <t>Felhamozási célú támogatások</t>
  </si>
  <si>
    <t>052020 Szennyvíz gyűjtése, tisztítása, elhelyezése</t>
  </si>
  <si>
    <t>051030 Nem veszélyes hulladék vegyes begyűjtése, szállítása, átrakása</t>
  </si>
  <si>
    <t>045160 Közutak, hidak, alagutak üzemeltetése, fenntartása</t>
  </si>
  <si>
    <t>081071 Üdülői szálláshely szolgáltatás és étkeztetés</t>
  </si>
  <si>
    <t>096010 Óvodai intézményi étkeztetés</t>
  </si>
  <si>
    <t>083030 Egyéb kiadói tevékenység</t>
  </si>
  <si>
    <t>013350 Az önkormányzati vagyonnal való gazdálkodással kapcsolatos feladatok</t>
  </si>
  <si>
    <t>066010 Zöldterület-kezelés</t>
  </si>
  <si>
    <t>011130 Önkormányzatok és önkormányzati hivatalok jogalkotó és általános igazgatási tevékenysége</t>
  </si>
  <si>
    <t>013390 Egyéb kiegészítő szolgáltatások</t>
  </si>
  <si>
    <t>016080 Kiemelt állami és önkormányzati rendezvények</t>
  </si>
  <si>
    <t>047320 Turizmusfejlesztési támogatások és tevékenységek</t>
  </si>
  <si>
    <t>041140 Területfejlesztés igazgatása</t>
  </si>
  <si>
    <t>064010 Közvilágítás</t>
  </si>
  <si>
    <t>018010 Önkormányzatok elszámolásai a központi költségvetéssel</t>
  </si>
  <si>
    <t>018030 Támogatási célú finanszírozási műveletek</t>
  </si>
  <si>
    <t>086030 Nemzetközi kulturális együttműködés</t>
  </si>
  <si>
    <t>031060 Bűnmegelőzés</t>
  </si>
  <si>
    <t>032020 Tűz- és katasztrófavédelmi tevékenységek</t>
  </si>
  <si>
    <t>091110 Óvodai nevelés, ellátás szakmai feladatai</t>
  </si>
  <si>
    <t>091140 Óvodai nevelés, ellátás működtetési feladatai</t>
  </si>
  <si>
    <t>072111 Háziorvosi alapellátás</t>
  </si>
  <si>
    <t>072112 Háziorvosi ügyeleti ellátás</t>
  </si>
  <si>
    <t>074011 Foglalkozás-egészségügyi alapellátás</t>
  </si>
  <si>
    <t>072311 Fogorvosi alapellátás</t>
  </si>
  <si>
    <t>072450 Fizikoterápiás szolgáltatás</t>
  </si>
  <si>
    <t>074031 Család és nővédelmi egészségügyi gondozás</t>
  </si>
  <si>
    <t>105010 Munkanélküli aktív koruak ellátásai</t>
  </si>
  <si>
    <t>106020 Lakásfenntartással, lakhatással összefüggő ellátások</t>
  </si>
  <si>
    <t>101150 Betegséggel kapcsolatos pénzbeli ellátások</t>
  </si>
  <si>
    <t>104242 Gyermekjóléti szolgáltatások</t>
  </si>
  <si>
    <t>107052 Házi segítségnyújtás</t>
  </si>
  <si>
    <t>107060 Egyéb szociális természetbeni és pénzbeli ellátások</t>
  </si>
  <si>
    <t>084031 Civil szervezetek működési támogatása</t>
  </si>
  <si>
    <t>082044 Könyvtári szolgáltatások</t>
  </si>
  <si>
    <t>082084 Közművelődés - kulturális alapú gazdaságfejlesztés</t>
  </si>
  <si>
    <t>081045 Szabadidősport tevékenység és támogatása</t>
  </si>
  <si>
    <t>081061 Szabadidős park, fürdő és strandszolgáltatás</t>
  </si>
  <si>
    <t>013320 Köztemető-fenntartás és működtetés</t>
  </si>
  <si>
    <t xml:space="preserve">Felhalmozási céltartalék </t>
  </si>
  <si>
    <t>K1109</t>
  </si>
  <si>
    <t>2.3</t>
  </si>
  <si>
    <t xml:space="preserve">Központi, irányító szervi támogatás </t>
  </si>
  <si>
    <t>K915</t>
  </si>
  <si>
    <t>2015. évi támogatása</t>
  </si>
  <si>
    <t>Balatonakali Önkormányzat 2015. évi költségvetési összevont főösszesítő</t>
  </si>
  <si>
    <t>2015. évi előirányzat</t>
  </si>
  <si>
    <t>pedagógus II. kiegészító támogatá</t>
  </si>
  <si>
    <t>1.1.2 Készenléti, ügyeleti, helyettesítési díj</t>
  </si>
  <si>
    <t>K1104</t>
  </si>
  <si>
    <t>1.1.3. Béren kívüli juttatások</t>
  </si>
  <si>
    <t>1.1.4. Foglalkoztatottak egyéb személyi juttatásai</t>
  </si>
  <si>
    <t>K1113</t>
  </si>
  <si>
    <t>Elvonások és befizetések</t>
  </si>
  <si>
    <t>K502</t>
  </si>
  <si>
    <t>Működési célú visszatérítendő támogatások, kölcsönök nyújtása ÁH-n kívülre</t>
  </si>
  <si>
    <t>K508</t>
  </si>
  <si>
    <t>5.4</t>
  </si>
  <si>
    <t>5.5</t>
  </si>
  <si>
    <t>Felhalmozási célú visszatérítendő támogatások, kölcsönök ÁH-n kívülre</t>
  </si>
  <si>
    <t>K89</t>
  </si>
  <si>
    <t>8.2</t>
  </si>
  <si>
    <t>Általános forgalmi adó visszatérítése</t>
  </si>
  <si>
    <t>B407</t>
  </si>
  <si>
    <t>Felhalmozási bevételek</t>
  </si>
  <si>
    <t xml:space="preserve">B5 </t>
  </si>
  <si>
    <t>Ingatlanok értékesítése</t>
  </si>
  <si>
    <t>B52</t>
  </si>
  <si>
    <t>Működési célú visszatérítendő támogatások, kölcsönök</t>
  </si>
  <si>
    <t>B62</t>
  </si>
  <si>
    <t>1.1.2 Jubileumi jutalom</t>
  </si>
  <si>
    <t>K1106</t>
  </si>
  <si>
    <t>1.1.4. Közlekedési költségtérítés</t>
  </si>
  <si>
    <t>1.1.5. Foglalkoztatottak egyéb személyi juttatásai</t>
  </si>
  <si>
    <t>1.2.1. Munkavégzésre irányuló egyéb jogviszonyban nem saját foglalkoztatottnak fizetett juttatások</t>
  </si>
  <si>
    <t>1.2.2. Egyéb külső személyi juttatások</t>
  </si>
  <si>
    <t>Elvonások és befizetések kiadásai</t>
  </si>
  <si>
    <t>Visszatérítendő támogatások, kölcsönök</t>
  </si>
  <si>
    <t>Támogatás értékű kiadások</t>
  </si>
  <si>
    <t xml:space="preserve">  9.1. Általános tartalék</t>
  </si>
  <si>
    <t>Felhalmozási célú támogatások</t>
  </si>
  <si>
    <t>Egyéb felhalmozási célú támogatások</t>
  </si>
  <si>
    <t>3.1 Önkormányzati hivatal működési támogatása</t>
  </si>
  <si>
    <t>3.7 Önkormányzat egyes köznevelési feladatainak támogatása</t>
  </si>
  <si>
    <t>3.8 Óvodaműködtetés támogatása</t>
  </si>
  <si>
    <t>3.13 Lakossági víz- és csatornaszolgáltatás támogatása</t>
  </si>
  <si>
    <t>Balatonakali Önkormányzat 2015. évi általános és céltartaléka</t>
  </si>
  <si>
    <t>Balatonakali Önkormányzat 2015. évi felhalmozási kiadásai feladatonként/célonként</t>
  </si>
  <si>
    <t>Veszprém Megyei Rendőr-főkapitányság</t>
  </si>
  <si>
    <t>Háziorvosi ügyeleti ellátás</t>
  </si>
  <si>
    <t>Jelzőrendszeres házi segítségnyújtás</t>
  </si>
  <si>
    <t>Veszprém Megyei Mentőszervezet "04 Alapítvány"</t>
  </si>
  <si>
    <t>B72</t>
  </si>
  <si>
    <t>Felhalmozási célú visszatérítendő támogatások, kölcsönök visszatérülése ÁH-n kívülről</t>
  </si>
  <si>
    <t>Belföldi finanszírozás bevételei</t>
  </si>
  <si>
    <t>B81</t>
  </si>
  <si>
    <t>Maradvány igénybevétele</t>
  </si>
  <si>
    <t>ÁH-n belüli megelőlegezések</t>
  </si>
  <si>
    <t>B814</t>
  </si>
  <si>
    <t>Államháztartáson belüli megelőlegezések</t>
  </si>
  <si>
    <t>2015. évi kiadásai kiemelt előirányzatonként</t>
  </si>
  <si>
    <t>2015. évi</t>
  </si>
  <si>
    <t>Sor-</t>
  </si>
  <si>
    <t>szám</t>
  </si>
  <si>
    <t>103010 Elhunyt személyek hátramaradottainak pénzbeli ellátása</t>
  </si>
  <si>
    <t>041232 Start munkaprogram - téli közfoglalkoztatás</t>
  </si>
  <si>
    <t>041233 Hosszabb időtartamú közfoglalkoztatás</t>
  </si>
  <si>
    <t>2015. évi eredeti előirányzat</t>
  </si>
  <si>
    <t xml:space="preserve">2016. évi eredeti előirányzat </t>
  </si>
  <si>
    <t>2017. évi eredeti előirányzat</t>
  </si>
  <si>
    <t>Balatonakali Óvoda 2015. évi előirányzat-felhasználási ütemterve</t>
  </si>
  <si>
    <t>Szünetmentes tápegység  3 db</t>
  </si>
  <si>
    <t>Asztali számítógép</t>
  </si>
  <si>
    <t>Páncélszekrény, pénztár kazetta</t>
  </si>
  <si>
    <t>Polc (pénzügy)</t>
  </si>
  <si>
    <t>Terület vásárlás</t>
  </si>
  <si>
    <t>Magtár megvásárlása</t>
  </si>
  <si>
    <t>Óvoda bővítés</t>
  </si>
  <si>
    <t>Utak aszfaltozása</t>
  </si>
  <si>
    <t>Forgalomlassítás</t>
  </si>
  <si>
    <t>Sport utca</t>
  </si>
  <si>
    <t>Közvilágítás fejlesztés</t>
  </si>
  <si>
    <t>Forrás park kivitelezés</t>
  </si>
  <si>
    <t>Magasan vágó fűrész</t>
  </si>
  <si>
    <t>Aggregátor</t>
  </si>
  <si>
    <t>Szerszámok</t>
  </si>
  <si>
    <t>Kisteher autó</t>
  </si>
  <si>
    <t>Fa szeméttároló 4 db</t>
  </si>
  <si>
    <t>Számítógép, monitor, nyomtató - strand</t>
  </si>
  <si>
    <t>Vízibicikli</t>
  </si>
  <si>
    <t>Pad 4 db - strand</t>
  </si>
  <si>
    <t>Mobil telefon - strand</t>
  </si>
  <si>
    <t>Számítógép - könyvtár</t>
  </si>
  <si>
    <t xml:space="preserve">Strandi átemelő  </t>
  </si>
  <si>
    <t>Mozi székek</t>
  </si>
  <si>
    <t>Riasztó, kamerák - Művelődési Ház</t>
  </si>
  <si>
    <t>Porszívó - Művelődési Ház</t>
  </si>
  <si>
    <t>Kerékpártároló - Művelődési Ház</t>
  </si>
  <si>
    <t>Hangosítás szekrény - Művelődési Ház</t>
  </si>
  <si>
    <t>Szekrény, polcállvány - Művelődési Ház</t>
  </si>
  <si>
    <t>Művelődési Ház - ajtó beépítés</t>
  </si>
  <si>
    <t>eredeti/mód előirány. (%)</t>
  </si>
  <si>
    <t>43.</t>
  </si>
  <si>
    <t>44.</t>
  </si>
  <si>
    <t>Bevétel 2015. évi előirányzat</t>
  </si>
  <si>
    <t>Kiadás 2015. évi előirányzat</t>
  </si>
  <si>
    <t>59 177 eFt</t>
  </si>
  <si>
    <t>Balatonakali Önkormányzat 2015. évi előirányzat felhasználási (likviditási) ütemterve</t>
  </si>
  <si>
    <t>K513</t>
  </si>
  <si>
    <t xml:space="preserve">Járda </t>
  </si>
  <si>
    <t>1. melléklet</t>
  </si>
  <si>
    <t>2. melléklet</t>
  </si>
  <si>
    <t>3. melléklet</t>
  </si>
  <si>
    <t>4. melléklet</t>
  </si>
  <si>
    <t>5. melléklet</t>
  </si>
  <si>
    <t>6. melléklet</t>
  </si>
  <si>
    <t>7.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</si>
  <si>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</si>
  <si>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</si>
  <si>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</si>
  <si>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</si>
  <si>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</si>
  <si>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</si>
  <si>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14. melléklet</t>
  </si>
  <si>
    <t>15. melléklet</t>
  </si>
  <si>
    <t>16. melléklet</t>
  </si>
  <si>
    <t>17. melléklet</t>
  </si>
  <si>
    <t>18. melléklet</t>
  </si>
  <si>
    <t>2015. évi módosított előirányzat</t>
  </si>
  <si>
    <t>Bevétel 2015. évi mód. előir.</t>
  </si>
  <si>
    <t>Kiadás 2015. évi mód. előir.</t>
  </si>
  <si>
    <t xml:space="preserve">E </t>
  </si>
  <si>
    <t>9.1</t>
  </si>
  <si>
    <t>ÁH-n belüli megelőlegezések visszafizetése</t>
  </si>
  <si>
    <t>9.2</t>
  </si>
  <si>
    <t>K914</t>
  </si>
  <si>
    <t>K91</t>
  </si>
  <si>
    <t>3.14 Helyi önkormányzatok kiegészítő támogatásai</t>
  </si>
  <si>
    <t>Balatonakali Önkormányzat 2015. évi működési bevételek</t>
  </si>
  <si>
    <t>Balatonakali Önkormányzat 2015. évi működési kiadásai,</t>
  </si>
  <si>
    <t>Balatonakali Önkormányzat 2015. évi összevont költségvetés kormányzati funkciónként</t>
  </si>
  <si>
    <t>Településszerkezeti terv</t>
  </si>
  <si>
    <t>Nyomásfokozó berendezés (Sportpálya)</t>
  </si>
  <si>
    <t>HAL B6 számítógép asztal 2 db, nézőtéri ülés 1 db</t>
  </si>
  <si>
    <t>Strandi hangosbemondó rendszer</t>
  </si>
  <si>
    <t>Kombinált vállgép</t>
  </si>
  <si>
    <t>Színpadfedés</t>
  </si>
  <si>
    <t>Biztonsági bébihinta 2 db</t>
  </si>
  <si>
    <t>Napvitorla (strand)</t>
  </si>
  <si>
    <t>Wifi - Művelődési Ház</t>
  </si>
  <si>
    <t>Játszótéri eszköz, kültéri fitnesz eszköz - Forrás park</t>
  </si>
  <si>
    <t>Kültéri sakk - strand</t>
  </si>
  <si>
    <t>Kültéri bútorok - Forrás park</t>
  </si>
  <si>
    <t>Magyar Ökumenikus Segélyszervezet</t>
  </si>
  <si>
    <t xml:space="preserve">III. </t>
  </si>
  <si>
    <t>6 és 13 különbsége)</t>
  </si>
  <si>
    <t>1.4</t>
  </si>
  <si>
    <t>1.5</t>
  </si>
  <si>
    <t>Működési célú költségvetési támogatások és kiegészítő támogatások</t>
  </si>
  <si>
    <t xml:space="preserve">Szociális, gyermekjóléti és gyermekétkeztetési feladatok támogatása </t>
  </si>
  <si>
    <t xml:space="preserve">Köznevelési feladatok támogatása </t>
  </si>
  <si>
    <t>Kulturális feladatok támogatása</t>
  </si>
  <si>
    <t xml:space="preserve">Általános feladatok támogatása </t>
  </si>
  <si>
    <t>59 608 eFt</t>
  </si>
  <si>
    <t>Helyi önkormányzatok kiegészítő támogatásai (bérkompenzáció)</t>
  </si>
  <si>
    <t>Óvodapedagógusok bértámogatása</t>
  </si>
  <si>
    <t>Óvodaműködtetés támogatása</t>
  </si>
  <si>
    <t>az  /2015. (IX.   .) önkormányzati rendelethez</t>
  </si>
  <si>
    <t>7. melléklet folytatása</t>
  </si>
  <si>
    <t>10. melléklet folytatása</t>
  </si>
  <si>
    <t>módosított előirányzat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</si>
</sst>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  <numFmt numFmtId="165" formatCode="[$-40E]yyyy\.\ mmmm\ d\."/>
  </numFmts>
  <fonts count="53">
    <font>
      <sz val="10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i/>
      <sz val="9"/>
      <color indexed="8"/>
      <name val="Times New Roman"/>
      <family val="1"/>
    </font>
    <font>
      <sz val="8"/>
      <name val="Arial"/>
      <family val="2"/>
    </font>
    <font>
      <i/>
      <sz val="8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double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 style="double">
        <color indexed="8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/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double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>
        <color indexed="63"/>
      </left>
      <right style="double"/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>
        <color indexed="8"/>
      </right>
      <top style="thin"/>
      <bottom style="thin"/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double">
        <color indexed="8"/>
      </right>
      <top style="thin">
        <color indexed="8"/>
      </top>
      <bottom style="double"/>
    </border>
    <border>
      <left style="double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double">
        <color indexed="8"/>
      </top>
      <bottom style="double"/>
    </border>
    <border>
      <left>
        <color indexed="63"/>
      </left>
      <right style="double">
        <color indexed="8"/>
      </right>
      <top style="double">
        <color indexed="8"/>
      </top>
      <bottom style="double"/>
    </border>
    <border>
      <left style="thin"/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double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8"/>
      </left>
      <right style="thin">
        <color indexed="8"/>
      </right>
      <top style="thin">
        <color indexed="8"/>
      </top>
      <bottom style="double"/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double"/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double"/>
      <top style="double">
        <color indexed="8"/>
      </top>
      <bottom>
        <color indexed="63"/>
      </bottom>
    </border>
    <border>
      <left style="thin"/>
      <right style="double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 style="double">
        <color indexed="8"/>
      </right>
      <top style="thin"/>
      <bottom style="double"/>
    </border>
    <border>
      <left style="double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double">
        <color indexed="8"/>
      </left>
      <right style="thin"/>
      <top style="double">
        <color indexed="8"/>
      </top>
      <bottom>
        <color indexed="63"/>
      </bottom>
    </border>
    <border>
      <left>
        <color indexed="63"/>
      </left>
      <right style="double"/>
      <top style="double">
        <color indexed="8"/>
      </top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 style="double">
        <color indexed="8"/>
      </left>
      <right style="thin"/>
      <top>
        <color indexed="63"/>
      </top>
      <bottom style="double">
        <color indexed="8"/>
      </bottom>
    </border>
    <border>
      <left>
        <color indexed="63"/>
      </left>
      <right style="double"/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/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double"/>
      <top style="double">
        <color indexed="8"/>
      </top>
      <bottom>
        <color indexed="63"/>
      </bottom>
    </border>
    <border>
      <left style="thin">
        <color indexed="8"/>
      </left>
      <right style="double"/>
      <top style="thin"/>
      <bottom style="thin"/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/>
      <top style="thin"/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 style="double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thin">
        <color indexed="8"/>
      </top>
      <bottom style="double">
        <color indexed="8"/>
      </bottom>
    </border>
    <border>
      <left style="thin">
        <color indexed="8"/>
      </left>
      <right style="thin"/>
      <top style="double"/>
      <bottom style="thin">
        <color indexed="8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double"/>
      <top style="double"/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 style="thin">
        <color indexed="8"/>
      </bottom>
    </border>
    <border>
      <left>
        <color indexed="63"/>
      </left>
      <right style="double"/>
      <top style="thin">
        <color indexed="8"/>
      </top>
      <bottom>
        <color indexed="63"/>
      </bottom>
    </border>
    <border>
      <left style="thin">
        <color indexed="8"/>
      </left>
      <right style="double"/>
      <top style="double">
        <color indexed="8"/>
      </top>
      <bottom style="double">
        <color indexed="8"/>
      </bottom>
    </border>
    <border>
      <left>
        <color indexed="63"/>
      </left>
      <right style="double"/>
      <top style="thin">
        <color indexed="8"/>
      </top>
      <bottom style="thin">
        <color indexed="8"/>
      </bottom>
    </border>
    <border>
      <left style="thin">
        <color indexed="8"/>
      </left>
      <right style="double"/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>
        <color indexed="8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 style="thin">
        <color indexed="8"/>
      </top>
      <bottom style="double"/>
    </border>
    <border>
      <left>
        <color indexed="63"/>
      </left>
      <right style="double">
        <color indexed="8"/>
      </right>
      <top style="thin">
        <color indexed="8"/>
      </top>
      <bottom style="double"/>
    </border>
    <border>
      <left style="double">
        <color indexed="8"/>
      </left>
      <right style="thin">
        <color indexed="8"/>
      </right>
      <top style="thin"/>
      <bottom style="thin"/>
    </border>
    <border>
      <left style="thin"/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>
        <color indexed="8"/>
      </right>
      <top style="thin"/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/>
      <top style="double">
        <color indexed="8"/>
      </top>
      <bottom style="thin"/>
    </border>
    <border>
      <left>
        <color indexed="63"/>
      </left>
      <right style="double">
        <color indexed="8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/>
    </border>
    <border>
      <left style="double">
        <color indexed="8"/>
      </left>
      <right style="thin">
        <color indexed="8"/>
      </right>
      <top style="double">
        <color indexed="8"/>
      </top>
      <bottom style="double"/>
    </border>
    <border>
      <left style="thin"/>
      <right style="double"/>
      <top style="double">
        <color indexed="8"/>
      </top>
      <bottom style="thin"/>
    </border>
    <border>
      <left>
        <color indexed="63"/>
      </left>
      <right style="double">
        <color indexed="8"/>
      </right>
      <top style="double"/>
      <bottom>
        <color indexed="63"/>
      </bottom>
    </border>
    <border>
      <left style="thin"/>
      <right style="thin"/>
      <top style="thin">
        <color indexed="8"/>
      </top>
      <bottom style="double"/>
    </border>
    <border>
      <left style="thin"/>
      <right style="thin"/>
      <top style="double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 style="thin">
        <color indexed="8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/>
    </border>
    <border>
      <left style="double">
        <color indexed="8"/>
      </left>
      <right style="thin"/>
      <top style="double"/>
      <bottom>
        <color indexed="63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ill="0" applyBorder="0" applyAlignment="0" applyProtection="0"/>
  </cellStyleXfs>
  <cellXfs count="79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16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3" fontId="1" fillId="0" borderId="18" xfId="0" applyNumberFormat="1" applyFont="1" applyBorder="1" applyAlignment="1">
      <alignment horizontal="right" vertical="center"/>
    </xf>
    <xf numFmtId="9" fontId="1" fillId="0" borderId="19" xfId="0" applyNumberFormat="1" applyFont="1" applyBorder="1" applyAlignment="1">
      <alignment horizontal="right" vertical="center"/>
    </xf>
    <xf numFmtId="49" fontId="1" fillId="0" borderId="17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3" fontId="5" fillId="0" borderId="18" xfId="0" applyNumberFormat="1" applyFont="1" applyBorder="1" applyAlignment="1">
      <alignment horizontal="right" vertical="center"/>
    </xf>
    <xf numFmtId="9" fontId="5" fillId="0" borderId="19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3" fontId="4" fillId="0" borderId="18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right" vertical="center"/>
    </xf>
    <xf numFmtId="9" fontId="6" fillId="0" borderId="19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0" fontId="6" fillId="33" borderId="17" xfId="0" applyFont="1" applyFill="1" applyBorder="1" applyAlignment="1">
      <alignment horizontal="center" vertical="center"/>
    </xf>
    <xf numFmtId="3" fontId="6" fillId="33" borderId="18" xfId="0" applyNumberFormat="1" applyFont="1" applyFill="1" applyBorder="1" applyAlignment="1">
      <alignment horizontal="right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9" fontId="5" fillId="0" borderId="23" xfId="0" applyNumberFormat="1" applyFont="1" applyBorder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3" fontId="1" fillId="0" borderId="16" xfId="0" applyNumberFormat="1" applyFont="1" applyBorder="1" applyAlignment="1">
      <alignment horizontal="right" vertical="center"/>
    </xf>
    <xf numFmtId="3" fontId="1" fillId="0" borderId="25" xfId="0" applyNumberFormat="1" applyFont="1" applyBorder="1" applyAlignment="1">
      <alignment horizontal="right" vertical="center"/>
    </xf>
    <xf numFmtId="3" fontId="1" fillId="0" borderId="26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vertical="center" wrapText="1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3" fontId="1" fillId="0" borderId="30" xfId="0" applyNumberFormat="1" applyFont="1" applyBorder="1" applyAlignment="1">
      <alignment horizontal="right"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33" xfId="0" applyNumberFormat="1" applyFont="1" applyBorder="1" applyAlignment="1">
      <alignment horizontal="right" vertical="center"/>
    </xf>
    <xf numFmtId="0" fontId="1" fillId="0" borderId="34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3" fontId="6" fillId="33" borderId="1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30" xfId="0" applyFont="1" applyBorder="1" applyAlignment="1">
      <alignment vertical="center"/>
    </xf>
    <xf numFmtId="3" fontId="4" fillId="0" borderId="30" xfId="0" applyNumberFormat="1" applyFont="1" applyBorder="1" applyAlignment="1">
      <alignment horizontal="right" vertical="center"/>
    </xf>
    <xf numFmtId="9" fontId="4" fillId="0" borderId="20" xfId="0" applyNumberFormat="1" applyFont="1" applyBorder="1" applyAlignment="1">
      <alignment horizontal="right" vertical="center"/>
    </xf>
    <xf numFmtId="0" fontId="1" fillId="0" borderId="38" xfId="0" applyFont="1" applyBorder="1" applyAlignment="1">
      <alignment horizontal="center" vertical="center"/>
    </xf>
    <xf numFmtId="0" fontId="1" fillId="0" borderId="30" xfId="0" applyFont="1" applyBorder="1" applyAlignment="1">
      <alignment vertical="center"/>
    </xf>
    <xf numFmtId="9" fontId="1" fillId="0" borderId="33" xfId="0" applyNumberFormat="1" applyFont="1" applyBorder="1" applyAlignment="1">
      <alignment horizontal="right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vertical="center"/>
    </xf>
    <xf numFmtId="3" fontId="1" fillId="0" borderId="40" xfId="0" applyNumberFormat="1" applyFont="1" applyBorder="1" applyAlignment="1">
      <alignment horizontal="right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3" fontId="4" fillId="0" borderId="40" xfId="0" applyNumberFormat="1" applyFont="1" applyBorder="1" applyAlignment="1">
      <alignment horizontal="right" vertical="center"/>
    </xf>
    <xf numFmtId="9" fontId="4" fillId="0" borderId="41" xfId="0" applyNumberFormat="1" applyFont="1" applyBorder="1" applyAlignment="1">
      <alignment horizontal="right" vertical="center"/>
    </xf>
    <xf numFmtId="0" fontId="5" fillId="0" borderId="4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9" fontId="4" fillId="0" borderId="23" xfId="0" applyNumberFormat="1" applyFont="1" applyBorder="1" applyAlignment="1">
      <alignment horizontal="right" vertical="center"/>
    </xf>
    <xf numFmtId="9" fontId="6" fillId="0" borderId="23" xfId="0" applyNumberFormat="1" applyFont="1" applyBorder="1" applyAlignment="1">
      <alignment horizontal="right" vertical="center"/>
    </xf>
    <xf numFmtId="9" fontId="1" fillId="0" borderId="42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3" fontId="5" fillId="0" borderId="16" xfId="0" applyNumberFormat="1" applyFont="1" applyBorder="1" applyAlignment="1">
      <alignment horizontal="right" vertical="center"/>
    </xf>
    <xf numFmtId="9" fontId="5" fillId="0" borderId="41" xfId="0" applyNumberFormat="1" applyFont="1" applyBorder="1" applyAlignment="1">
      <alignment horizontal="right" vertical="center"/>
    </xf>
    <xf numFmtId="3" fontId="1" fillId="0" borderId="32" xfId="0" applyNumberFormat="1" applyFont="1" applyBorder="1" applyAlignment="1">
      <alignment horizontal="right" vertical="center"/>
    </xf>
    <xf numFmtId="9" fontId="1" fillId="0" borderId="43" xfId="0" applyNumberFormat="1" applyFont="1" applyBorder="1" applyAlignment="1">
      <alignment horizontal="right" vertical="center"/>
    </xf>
    <xf numFmtId="9" fontId="6" fillId="33" borderId="37" xfId="0" applyNumberFormat="1" applyFont="1" applyFill="1" applyBorder="1" applyAlignment="1">
      <alignment horizontal="right" vertical="center"/>
    </xf>
    <xf numFmtId="0" fontId="5" fillId="0" borderId="44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3" fontId="6" fillId="33" borderId="45" xfId="0" applyNumberFormat="1" applyFont="1" applyFill="1" applyBorder="1" applyAlignment="1">
      <alignment horizontal="right" vertical="center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3" fontId="1" fillId="0" borderId="40" xfId="0" applyNumberFormat="1" applyFont="1" applyBorder="1" applyAlignment="1">
      <alignment horizontal="right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justify" vertical="center" wrapText="1"/>
    </xf>
    <xf numFmtId="3" fontId="1" fillId="0" borderId="18" xfId="0" applyNumberFormat="1" applyFont="1" applyBorder="1" applyAlignment="1">
      <alignment horizontal="right" vertical="center" wrapText="1"/>
    </xf>
    <xf numFmtId="3" fontId="1" fillId="0" borderId="32" xfId="0" applyNumberFormat="1" applyFont="1" applyBorder="1" applyAlignment="1">
      <alignment horizontal="right" vertical="center" wrapText="1"/>
    </xf>
    <xf numFmtId="9" fontId="1" fillId="0" borderId="36" xfId="0" applyNumberFormat="1" applyFont="1" applyBorder="1" applyAlignment="1">
      <alignment horizontal="right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justify" vertical="center" wrapText="1"/>
    </xf>
    <xf numFmtId="3" fontId="1" fillId="0" borderId="16" xfId="0" applyNumberFormat="1" applyFont="1" applyBorder="1" applyAlignment="1">
      <alignment horizontal="right" vertical="center" wrapText="1"/>
    </xf>
    <xf numFmtId="0" fontId="2" fillId="0" borderId="26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3" fontId="1" fillId="0" borderId="30" xfId="0" applyNumberFormat="1" applyFont="1" applyBorder="1" applyAlignment="1">
      <alignment horizontal="right" vertical="center" wrapText="1"/>
    </xf>
    <xf numFmtId="3" fontId="4" fillId="0" borderId="50" xfId="0" applyNumberFormat="1" applyFont="1" applyBorder="1" applyAlignment="1">
      <alignment horizontal="right" vertical="center" wrapText="1"/>
    </xf>
    <xf numFmtId="9" fontId="5" fillId="0" borderId="51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right" vertical="center" wrapText="1"/>
    </xf>
    <xf numFmtId="3" fontId="6" fillId="33" borderId="14" xfId="0" applyNumberFormat="1" applyFont="1" applyFill="1" applyBorder="1" applyAlignment="1">
      <alignment horizontal="right" vertical="center" wrapText="1"/>
    </xf>
    <xf numFmtId="9" fontId="6" fillId="33" borderId="37" xfId="0" applyNumberFormat="1" applyFont="1" applyFill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3" fontId="6" fillId="0" borderId="16" xfId="0" applyNumberFormat="1" applyFont="1" applyBorder="1" applyAlignment="1">
      <alignment horizontal="right" vertical="center"/>
    </xf>
    <xf numFmtId="9" fontId="6" fillId="0" borderId="41" xfId="0" applyNumberFormat="1" applyFont="1" applyBorder="1" applyAlignment="1">
      <alignment horizontal="right" vertical="center"/>
    </xf>
    <xf numFmtId="9" fontId="1" fillId="0" borderId="41" xfId="0" applyNumberFormat="1" applyFont="1" applyBorder="1" applyAlignment="1">
      <alignment horizontal="right" vertical="center"/>
    </xf>
    <xf numFmtId="49" fontId="5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52" xfId="0" applyFont="1" applyBorder="1" applyAlignment="1">
      <alignment horizontal="center" vertical="center"/>
    </xf>
    <xf numFmtId="3" fontId="6" fillId="0" borderId="32" xfId="0" applyNumberFormat="1" applyFont="1" applyBorder="1" applyAlignment="1">
      <alignment horizontal="right" vertical="center"/>
    </xf>
    <xf numFmtId="9" fontId="6" fillId="33" borderId="53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 wrapText="1"/>
    </xf>
    <xf numFmtId="0" fontId="1" fillId="0" borderId="54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9" fontId="6" fillId="0" borderId="55" xfId="0" applyNumberFormat="1" applyFont="1" applyBorder="1" applyAlignment="1">
      <alignment horizontal="right" vertical="center"/>
    </xf>
    <xf numFmtId="9" fontId="6" fillId="33" borderId="15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9" fontId="1" fillId="0" borderId="0" xfId="0" applyNumberFormat="1" applyFont="1" applyBorder="1" applyAlignment="1">
      <alignment horizontal="right" vertical="center"/>
    </xf>
    <xf numFmtId="9" fontId="5" fillId="0" borderId="0" xfId="0" applyNumberFormat="1" applyFont="1" applyBorder="1" applyAlignment="1">
      <alignment horizontal="right" vertical="center"/>
    </xf>
    <xf numFmtId="0" fontId="7" fillId="0" borderId="4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vertical="center"/>
    </xf>
    <xf numFmtId="0" fontId="1" fillId="0" borderId="0" xfId="0" applyFont="1" applyAlignment="1">
      <alignment/>
    </xf>
    <xf numFmtId="0" fontId="7" fillId="0" borderId="54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56" xfId="0" applyFont="1" applyBorder="1" applyAlignment="1">
      <alignment horizontal="center" vertical="center"/>
    </xf>
    <xf numFmtId="0" fontId="1" fillId="0" borderId="25" xfId="0" applyFont="1" applyBorder="1" applyAlignment="1">
      <alignment horizontal="justify" vertical="center"/>
    </xf>
    <xf numFmtId="0" fontId="1" fillId="0" borderId="27" xfId="0" applyFont="1" applyBorder="1" applyAlignment="1">
      <alignment horizontal="justify" vertical="center"/>
    </xf>
    <xf numFmtId="3" fontId="1" fillId="0" borderId="31" xfId="0" applyNumberFormat="1" applyFont="1" applyBorder="1" applyAlignment="1">
      <alignment horizontal="right" vertical="center"/>
    </xf>
    <xf numFmtId="3" fontId="1" fillId="33" borderId="49" xfId="0" applyNumberFormat="1" applyFont="1" applyFill="1" applyBorder="1" applyAlignment="1">
      <alignment horizontal="right" vertical="center"/>
    </xf>
    <xf numFmtId="9" fontId="1" fillId="33" borderId="37" xfId="0" applyNumberFormat="1" applyFont="1" applyFill="1" applyBorder="1" applyAlignment="1">
      <alignment horizontal="right" vertical="center"/>
    </xf>
    <xf numFmtId="0" fontId="1" fillId="0" borderId="57" xfId="0" applyFont="1" applyBorder="1" applyAlignment="1">
      <alignment horizontal="justify" vertical="center"/>
    </xf>
    <xf numFmtId="3" fontId="1" fillId="0" borderId="49" xfId="0" applyNumberFormat="1" applyFont="1" applyBorder="1" applyAlignment="1">
      <alignment horizontal="right" vertical="center"/>
    </xf>
    <xf numFmtId="0" fontId="1" fillId="0" borderId="58" xfId="0" applyFont="1" applyBorder="1" applyAlignment="1">
      <alignment horizontal="justify" vertical="center"/>
    </xf>
    <xf numFmtId="3" fontId="1" fillId="0" borderId="58" xfId="0" applyNumberFormat="1" applyFont="1" applyBorder="1" applyAlignment="1">
      <alignment horizontal="right" vertical="center"/>
    </xf>
    <xf numFmtId="0" fontId="5" fillId="0" borderId="0" xfId="0" applyFont="1" applyAlignment="1">
      <alignment horizontal="justify" vertical="center"/>
    </xf>
    <xf numFmtId="0" fontId="1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3" fontId="6" fillId="33" borderId="18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3" fillId="0" borderId="39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6" fillId="33" borderId="18" xfId="0" applyFont="1" applyFill="1" applyBorder="1" applyAlignment="1">
      <alignment vertical="center"/>
    </xf>
    <xf numFmtId="0" fontId="1" fillId="0" borderId="52" xfId="0" applyFont="1" applyBorder="1" applyAlignment="1">
      <alignment vertical="center"/>
    </xf>
    <xf numFmtId="3" fontId="1" fillId="0" borderId="55" xfId="0" applyNumberFormat="1" applyFont="1" applyBorder="1" applyAlignment="1">
      <alignment vertical="center" wrapText="1"/>
    </xf>
    <xf numFmtId="0" fontId="2" fillId="0" borderId="40" xfId="0" applyFont="1" applyBorder="1" applyAlignment="1">
      <alignment horizontal="center" vertical="center" wrapText="1"/>
    </xf>
    <xf numFmtId="3" fontId="1" fillId="0" borderId="6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/>
    </xf>
    <xf numFmtId="9" fontId="6" fillId="33" borderId="23" xfId="0" applyNumberFormat="1" applyFont="1" applyFill="1" applyBorder="1" applyAlignment="1">
      <alignment horizontal="right" vertical="center"/>
    </xf>
    <xf numFmtId="3" fontId="4" fillId="0" borderId="61" xfId="0" applyNumberFormat="1" applyFont="1" applyBorder="1" applyAlignment="1">
      <alignment vertical="center"/>
    </xf>
    <xf numFmtId="3" fontId="1" fillId="0" borderId="61" xfId="0" applyNumberFormat="1" applyFont="1" applyBorder="1" applyAlignment="1">
      <alignment horizontal="right" vertical="center"/>
    </xf>
    <xf numFmtId="3" fontId="1" fillId="0" borderId="61" xfId="0" applyNumberFormat="1" applyFont="1" applyBorder="1" applyAlignment="1">
      <alignment vertical="center"/>
    </xf>
    <xf numFmtId="3" fontId="5" fillId="0" borderId="61" xfId="0" applyNumberFormat="1" applyFont="1" applyBorder="1" applyAlignment="1">
      <alignment horizontal="right" vertical="center"/>
    </xf>
    <xf numFmtId="3" fontId="4" fillId="0" borderId="61" xfId="0" applyNumberFormat="1" applyFont="1" applyBorder="1" applyAlignment="1">
      <alignment horizontal="right" vertical="center"/>
    </xf>
    <xf numFmtId="3" fontId="6" fillId="0" borderId="61" xfId="0" applyNumberFormat="1" applyFont="1" applyBorder="1" applyAlignment="1">
      <alignment horizontal="right" vertical="center"/>
    </xf>
    <xf numFmtId="3" fontId="6" fillId="0" borderId="32" xfId="0" applyNumberFormat="1" applyFont="1" applyBorder="1" applyAlignment="1">
      <alignment vertical="center"/>
    </xf>
    <xf numFmtId="3" fontId="4" fillId="0" borderId="62" xfId="0" applyNumberFormat="1" applyFont="1" applyBorder="1" applyAlignment="1">
      <alignment horizontal="right" vertical="center"/>
    </xf>
    <xf numFmtId="3" fontId="5" fillId="0" borderId="63" xfId="0" applyNumberFormat="1" applyFont="1" applyBorder="1" applyAlignment="1">
      <alignment vertical="center"/>
    </xf>
    <xf numFmtId="3" fontId="6" fillId="0" borderId="53" xfId="0" applyNumberFormat="1" applyFont="1" applyBorder="1" applyAlignment="1">
      <alignment horizontal="right" vertical="center"/>
    </xf>
    <xf numFmtId="3" fontId="6" fillId="33" borderId="15" xfId="0" applyNumberFormat="1" applyFont="1" applyFill="1" applyBorder="1" applyAlignment="1">
      <alignment horizontal="right" vertical="center"/>
    </xf>
    <xf numFmtId="0" fontId="1" fillId="0" borderId="27" xfId="0" applyFont="1" applyBorder="1" applyAlignment="1">
      <alignment horizontal="center" vertical="center"/>
    </xf>
    <xf numFmtId="3" fontId="6" fillId="0" borderId="64" xfId="0" applyNumberFormat="1" applyFont="1" applyBorder="1" applyAlignment="1">
      <alignment horizontal="right" vertical="center"/>
    </xf>
    <xf numFmtId="3" fontId="1" fillId="0" borderId="65" xfId="0" applyNumberFormat="1" applyFont="1" applyBorder="1" applyAlignment="1">
      <alignment horizontal="right" vertical="center"/>
    </xf>
    <xf numFmtId="3" fontId="6" fillId="0" borderId="65" xfId="0" applyNumberFormat="1" applyFont="1" applyBorder="1" applyAlignment="1">
      <alignment horizontal="right" vertical="center"/>
    </xf>
    <xf numFmtId="3" fontId="6" fillId="33" borderId="66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3" fontId="1" fillId="0" borderId="67" xfId="0" applyNumberFormat="1" applyFont="1" applyBorder="1" applyAlignment="1">
      <alignment horizontal="right" vertical="center"/>
    </xf>
    <xf numFmtId="0" fontId="1" fillId="0" borderId="67" xfId="0" applyFont="1" applyBorder="1" applyAlignment="1">
      <alignment vertical="center"/>
    </xf>
    <xf numFmtId="3" fontId="1" fillId="0" borderId="68" xfId="0" applyNumberFormat="1" applyFont="1" applyBorder="1" applyAlignment="1">
      <alignment horizontal="right" vertical="center"/>
    </xf>
    <xf numFmtId="3" fontId="1" fillId="0" borderId="69" xfId="0" applyNumberFormat="1" applyFont="1" applyBorder="1" applyAlignment="1">
      <alignment horizontal="right" vertical="center"/>
    </xf>
    <xf numFmtId="0" fontId="1" fillId="0" borderId="0" xfId="54" applyFont="1" applyAlignment="1">
      <alignment horizontal="right"/>
      <protection/>
    </xf>
    <xf numFmtId="0" fontId="0" fillId="0" borderId="0" xfId="54">
      <alignment/>
      <protection/>
    </xf>
    <xf numFmtId="0" fontId="1" fillId="0" borderId="0" xfId="54" applyFont="1">
      <alignment/>
      <protection/>
    </xf>
    <xf numFmtId="0" fontId="1" fillId="0" borderId="0" xfId="54" applyFont="1" applyAlignment="1">
      <alignment horizontal="center" vertical="center"/>
      <protection/>
    </xf>
    <xf numFmtId="0" fontId="0" fillId="0" borderId="0" xfId="54" applyAlignment="1">
      <alignment vertical="center"/>
      <protection/>
    </xf>
    <xf numFmtId="0" fontId="1" fillId="0" borderId="0" xfId="54" applyFont="1" applyAlignment="1">
      <alignment vertical="center"/>
      <protection/>
    </xf>
    <xf numFmtId="0" fontId="1" fillId="0" borderId="70" xfId="54" applyFont="1" applyBorder="1" applyAlignment="1">
      <alignment horizontal="center" vertical="center" wrapText="1"/>
      <protection/>
    </xf>
    <xf numFmtId="0" fontId="1" fillId="0" borderId="71" xfId="54" applyFont="1" applyBorder="1" applyAlignment="1">
      <alignment horizontal="center" vertical="center" wrapText="1"/>
      <protection/>
    </xf>
    <xf numFmtId="0" fontId="1" fillId="0" borderId="0" xfId="54" applyFont="1" applyAlignment="1">
      <alignment/>
      <protection/>
    </xf>
    <xf numFmtId="0" fontId="2" fillId="0" borderId="0" xfId="0" applyFont="1" applyBorder="1" applyAlignment="1">
      <alignment vertical="center"/>
    </xf>
    <xf numFmtId="0" fontId="1" fillId="0" borderId="70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0" fontId="1" fillId="0" borderId="0" xfId="54" applyFont="1" applyAlignment="1">
      <alignment horizontal="center"/>
      <protection/>
    </xf>
    <xf numFmtId="0" fontId="8" fillId="0" borderId="0" xfId="54" applyFont="1" applyAlignment="1">
      <alignment horizontal="center"/>
      <protection/>
    </xf>
    <xf numFmtId="0" fontId="3" fillId="0" borderId="0" xfId="54" applyFont="1" applyAlignment="1">
      <alignment wrapText="1"/>
      <protection/>
    </xf>
    <xf numFmtId="0" fontId="7" fillId="0" borderId="0" xfId="54" applyFont="1">
      <alignment/>
      <protection/>
    </xf>
    <xf numFmtId="0" fontId="2" fillId="0" borderId="0" xfId="54" applyFont="1" applyBorder="1" applyAlignment="1">
      <alignment horizontal="right"/>
      <protection/>
    </xf>
    <xf numFmtId="0" fontId="1" fillId="0" borderId="81" xfId="54" applyFont="1" applyBorder="1" applyAlignment="1">
      <alignment horizontal="center" vertical="center" wrapText="1"/>
      <protection/>
    </xf>
    <xf numFmtId="0" fontId="1" fillId="0" borderId="82" xfId="54" applyFont="1" applyBorder="1" applyAlignment="1">
      <alignment horizontal="center" vertical="center" wrapText="1"/>
      <protection/>
    </xf>
    <xf numFmtId="0" fontId="1" fillId="0" borderId="70" xfId="54" applyFont="1" applyBorder="1" applyAlignment="1">
      <alignment horizontal="center" vertical="center"/>
      <protection/>
    </xf>
    <xf numFmtId="0" fontId="7" fillId="0" borderId="79" xfId="54" applyFont="1" applyBorder="1" applyAlignment="1">
      <alignment horizontal="center"/>
      <protection/>
    </xf>
    <xf numFmtId="0" fontId="7" fillId="0" borderId="83" xfId="54" applyFont="1" applyBorder="1">
      <alignment/>
      <protection/>
    </xf>
    <xf numFmtId="3" fontId="7" fillId="0" borderId="84" xfId="54" applyNumberFormat="1" applyFont="1" applyBorder="1" applyAlignment="1">
      <alignment horizontal="center"/>
      <protection/>
    </xf>
    <xf numFmtId="9" fontId="7" fillId="0" borderId="80" xfId="54" applyNumberFormat="1" applyFont="1" applyBorder="1" applyAlignment="1">
      <alignment horizontal="center"/>
      <protection/>
    </xf>
    <xf numFmtId="0" fontId="7" fillId="0" borderId="77" xfId="54" applyFont="1" applyBorder="1" applyAlignment="1">
      <alignment horizontal="center"/>
      <protection/>
    </xf>
    <xf numFmtId="0" fontId="7" fillId="0" borderId="85" xfId="54" applyFont="1" applyBorder="1">
      <alignment/>
      <protection/>
    </xf>
    <xf numFmtId="9" fontId="7" fillId="0" borderId="78" xfId="54" applyNumberFormat="1" applyFont="1" applyBorder="1" applyAlignment="1">
      <alignment horizontal="center"/>
      <protection/>
    </xf>
    <xf numFmtId="0" fontId="7" fillId="0" borderId="70" xfId="54" applyFont="1" applyBorder="1">
      <alignment/>
      <protection/>
    </xf>
    <xf numFmtId="0" fontId="7" fillId="0" borderId="71" xfId="54" applyFont="1" applyBorder="1">
      <alignment/>
      <protection/>
    </xf>
    <xf numFmtId="3" fontId="7" fillId="0" borderId="86" xfId="54" applyNumberFormat="1" applyFont="1" applyBorder="1" applyAlignment="1">
      <alignment horizontal="center"/>
      <protection/>
    </xf>
    <xf numFmtId="9" fontId="7" fillId="0" borderId="87" xfId="54" applyNumberFormat="1" applyFont="1" applyBorder="1" applyAlignment="1">
      <alignment horizontal="center"/>
      <protection/>
    </xf>
    <xf numFmtId="0" fontId="7" fillId="0" borderId="0" xfId="0" applyFont="1" applyBorder="1" applyAlignment="1">
      <alignment/>
    </xf>
    <xf numFmtId="0" fontId="6" fillId="0" borderId="0" xfId="54" applyFont="1" applyAlignment="1">
      <alignment horizontal="center" vertical="center"/>
      <protection/>
    </xf>
    <xf numFmtId="0" fontId="1" fillId="0" borderId="88" xfId="54" applyFont="1" applyBorder="1" applyAlignment="1">
      <alignment horizontal="center" vertical="center" wrapText="1"/>
      <protection/>
    </xf>
    <xf numFmtId="0" fontId="1" fillId="0" borderId="82" xfId="54" applyFont="1" applyBorder="1" applyAlignment="1">
      <alignment horizontal="center" vertical="center"/>
      <protection/>
    </xf>
    <xf numFmtId="0" fontId="1" fillId="0" borderId="89" xfId="54" applyFont="1" applyBorder="1" applyAlignment="1">
      <alignment horizontal="center" vertical="center"/>
      <protection/>
    </xf>
    <xf numFmtId="0" fontId="1" fillId="0" borderId="71" xfId="54" applyFont="1" applyBorder="1" applyAlignment="1">
      <alignment horizontal="center" vertical="center"/>
      <protection/>
    </xf>
    <xf numFmtId="0" fontId="1" fillId="0" borderId="72" xfId="54" applyFont="1" applyBorder="1" applyAlignment="1">
      <alignment horizontal="center" vertical="center"/>
      <protection/>
    </xf>
    <xf numFmtId="0" fontId="1" fillId="0" borderId="75" xfId="54" applyFont="1" applyBorder="1" applyAlignment="1">
      <alignment horizontal="center" vertical="center"/>
      <protection/>
    </xf>
    <xf numFmtId="0" fontId="1" fillId="0" borderId="61" xfId="54" applyFont="1" applyBorder="1" applyAlignment="1">
      <alignment vertical="center"/>
      <protection/>
    </xf>
    <xf numFmtId="3" fontId="1" fillId="0" borderId="61" xfId="54" applyNumberFormat="1" applyFont="1" applyBorder="1" applyAlignment="1">
      <alignment horizontal="right" vertical="center"/>
      <protection/>
    </xf>
    <xf numFmtId="3" fontId="1" fillId="0" borderId="76" xfId="54" applyNumberFormat="1" applyFont="1" applyBorder="1" applyAlignment="1">
      <alignment horizontal="right" vertical="center"/>
      <protection/>
    </xf>
    <xf numFmtId="0" fontId="1" fillId="34" borderId="75" xfId="54" applyFont="1" applyFill="1" applyBorder="1" applyAlignment="1">
      <alignment horizontal="center" vertical="center"/>
      <protection/>
    </xf>
    <xf numFmtId="0" fontId="6" fillId="34" borderId="61" xfId="54" applyFont="1" applyFill="1" applyBorder="1" applyAlignment="1">
      <alignment vertical="center"/>
      <protection/>
    </xf>
    <xf numFmtId="3" fontId="1" fillId="34" borderId="61" xfId="54" applyNumberFormat="1" applyFont="1" applyFill="1" applyBorder="1" applyAlignment="1">
      <alignment horizontal="right" vertical="center"/>
      <protection/>
    </xf>
    <xf numFmtId="3" fontId="1" fillId="34" borderId="76" xfId="54" applyNumberFormat="1" applyFont="1" applyFill="1" applyBorder="1" applyAlignment="1">
      <alignment horizontal="right" vertical="center"/>
      <protection/>
    </xf>
    <xf numFmtId="3" fontId="1" fillId="0" borderId="61" xfId="54" applyNumberFormat="1" applyFont="1" applyBorder="1" applyAlignment="1">
      <alignment horizontal="center" vertical="center"/>
      <protection/>
    </xf>
    <xf numFmtId="0" fontId="1" fillId="0" borderId="90" xfId="54" applyFont="1" applyBorder="1" applyAlignment="1">
      <alignment horizontal="center" vertical="center"/>
      <protection/>
    </xf>
    <xf numFmtId="0" fontId="1" fillId="0" borderId="91" xfId="54" applyFont="1" applyBorder="1" applyAlignment="1">
      <alignment vertical="center"/>
      <protection/>
    </xf>
    <xf numFmtId="3" fontId="1" fillId="0" borderId="91" xfId="54" applyNumberFormat="1" applyFont="1" applyBorder="1" applyAlignment="1">
      <alignment horizontal="right" vertical="center"/>
      <protection/>
    </xf>
    <xf numFmtId="3" fontId="1" fillId="0" borderId="92" xfId="54" applyNumberFormat="1" applyFont="1" applyBorder="1" applyAlignment="1">
      <alignment horizontal="right" vertical="center"/>
      <protection/>
    </xf>
    <xf numFmtId="0" fontId="1" fillId="0" borderId="70" xfId="54" applyFont="1" applyBorder="1" applyAlignment="1">
      <alignment vertical="center"/>
      <protection/>
    </xf>
    <xf numFmtId="0" fontId="1" fillId="0" borderId="71" xfId="54" applyFont="1" applyBorder="1" applyAlignment="1">
      <alignment vertical="center"/>
      <protection/>
    </xf>
    <xf numFmtId="0" fontId="1" fillId="0" borderId="71" xfId="54" applyFont="1" applyBorder="1" applyAlignment="1">
      <alignment horizontal="right" vertical="center"/>
      <protection/>
    </xf>
    <xf numFmtId="0" fontId="1" fillId="0" borderId="72" xfId="54" applyFont="1" applyBorder="1" applyAlignment="1">
      <alignment vertical="center" wrapText="1"/>
      <protection/>
    </xf>
    <xf numFmtId="3" fontId="6" fillId="34" borderId="20" xfId="0" applyNumberFormat="1" applyFont="1" applyFill="1" applyBorder="1" applyAlignment="1">
      <alignment horizontal="right" vertical="center"/>
    </xf>
    <xf numFmtId="0" fontId="8" fillId="35" borderId="48" xfId="0" applyFont="1" applyFill="1" applyBorder="1" applyAlignment="1">
      <alignment horizontal="left" vertical="center"/>
    </xf>
    <xf numFmtId="0" fontId="1" fillId="0" borderId="93" xfId="0" applyFont="1" applyBorder="1" applyAlignment="1">
      <alignment/>
    </xf>
    <xf numFmtId="0" fontId="1" fillId="0" borderId="94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95" xfId="0" applyNumberFormat="1" applyFont="1" applyBorder="1" applyAlignment="1">
      <alignment horizontal="right"/>
    </xf>
    <xf numFmtId="0" fontId="1" fillId="0" borderId="95" xfId="0" applyFont="1" applyBorder="1" applyAlignment="1">
      <alignment/>
    </xf>
    <xf numFmtId="0" fontId="1" fillId="0" borderId="96" xfId="0" applyFont="1" applyBorder="1" applyAlignment="1">
      <alignment/>
    </xf>
    <xf numFmtId="3" fontId="1" fillId="0" borderId="97" xfId="0" applyNumberFormat="1" applyFont="1" applyBorder="1" applyAlignment="1">
      <alignment horizontal="right"/>
    </xf>
    <xf numFmtId="0" fontId="1" fillId="0" borderId="98" xfId="0" applyFont="1" applyBorder="1" applyAlignment="1">
      <alignment/>
    </xf>
    <xf numFmtId="3" fontId="1" fillId="0" borderId="99" xfId="0" applyNumberFormat="1" applyFont="1" applyBorder="1" applyAlignment="1">
      <alignment horizontal="right"/>
    </xf>
    <xf numFmtId="0" fontId="5" fillId="0" borderId="93" xfId="0" applyFont="1" applyBorder="1" applyAlignment="1">
      <alignment/>
    </xf>
    <xf numFmtId="0" fontId="5" fillId="0" borderId="93" xfId="0" applyFont="1" applyBorder="1" applyAlignment="1">
      <alignment/>
    </xf>
    <xf numFmtId="0" fontId="14" fillId="0" borderId="0" xfId="0" applyFont="1" applyBorder="1" applyAlignment="1">
      <alignment/>
    </xf>
    <xf numFmtId="3" fontId="14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/>
    </xf>
    <xf numFmtId="3" fontId="14" fillId="0" borderId="93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3" fontId="2" fillId="0" borderId="96" xfId="0" applyNumberFormat="1" applyFont="1" applyBorder="1" applyAlignment="1">
      <alignment/>
    </xf>
    <xf numFmtId="3" fontId="14" fillId="0" borderId="93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4" fillId="0" borderId="93" xfId="0" applyFont="1" applyBorder="1" applyAlignment="1">
      <alignment/>
    </xf>
    <xf numFmtId="3" fontId="14" fillId="0" borderId="100" xfId="0" applyNumberFormat="1" applyFont="1" applyBorder="1" applyAlignment="1">
      <alignment horizontal="right"/>
    </xf>
    <xf numFmtId="49" fontId="8" fillId="33" borderId="101" xfId="0" applyNumberFormat="1" applyFont="1" applyFill="1" applyBorder="1" applyAlignment="1">
      <alignment horizontal="center" vertical="center"/>
    </xf>
    <xf numFmtId="0" fontId="6" fillId="33" borderId="102" xfId="0" applyFont="1" applyFill="1" applyBorder="1" applyAlignment="1">
      <alignment/>
    </xf>
    <xf numFmtId="0" fontId="1" fillId="0" borderId="103" xfId="0" applyFont="1" applyBorder="1" applyAlignment="1">
      <alignment/>
    </xf>
    <xf numFmtId="0" fontId="1" fillId="0" borderId="104" xfId="0" applyFont="1" applyBorder="1" applyAlignment="1">
      <alignment/>
    </xf>
    <xf numFmtId="0" fontId="1" fillId="0" borderId="105" xfId="0" applyFont="1" applyBorder="1" applyAlignment="1">
      <alignment/>
    </xf>
    <xf numFmtId="0" fontId="1" fillId="0" borderId="106" xfId="0" applyFont="1" applyBorder="1" applyAlignment="1">
      <alignment/>
    </xf>
    <xf numFmtId="0" fontId="14" fillId="0" borderId="104" xfId="0" applyFont="1" applyBorder="1" applyAlignment="1">
      <alignment/>
    </xf>
    <xf numFmtId="3" fontId="14" fillId="0" borderId="104" xfId="0" applyNumberFormat="1" applyFont="1" applyBorder="1" applyAlignment="1">
      <alignment/>
    </xf>
    <xf numFmtId="3" fontId="14" fillId="0" borderId="106" xfId="0" applyNumberFormat="1" applyFont="1" applyBorder="1" applyAlignment="1">
      <alignment/>
    </xf>
    <xf numFmtId="0" fontId="5" fillId="34" borderId="102" xfId="0" applyFont="1" applyFill="1" applyBorder="1" applyAlignment="1">
      <alignment/>
    </xf>
    <xf numFmtId="0" fontId="5" fillId="34" borderId="102" xfId="0" applyFont="1" applyFill="1" applyBorder="1" applyAlignment="1">
      <alignment/>
    </xf>
    <xf numFmtId="3" fontId="14" fillId="34" borderId="102" xfId="0" applyNumberFormat="1" applyFont="1" applyFill="1" applyBorder="1" applyAlignment="1">
      <alignment/>
    </xf>
    <xf numFmtId="0" fontId="1" fillId="34" borderId="107" xfId="0" applyFont="1" applyFill="1" applyBorder="1" applyAlignment="1">
      <alignment/>
    </xf>
    <xf numFmtId="49" fontId="1" fillId="0" borderId="108" xfId="0" applyNumberFormat="1" applyFont="1" applyBorder="1" applyAlignment="1">
      <alignment horizontal="center"/>
    </xf>
    <xf numFmtId="49" fontId="1" fillId="0" borderId="109" xfId="0" applyNumberFormat="1" applyFont="1" applyBorder="1" applyAlignment="1">
      <alignment horizontal="center"/>
    </xf>
    <xf numFmtId="49" fontId="1" fillId="0" borderId="110" xfId="0" applyNumberFormat="1" applyFont="1" applyBorder="1" applyAlignment="1">
      <alignment horizontal="center"/>
    </xf>
    <xf numFmtId="0" fontId="14" fillId="34" borderId="102" xfId="0" applyFont="1" applyFill="1" applyBorder="1" applyAlignment="1">
      <alignment/>
    </xf>
    <xf numFmtId="3" fontId="1" fillId="34" borderId="111" xfId="0" applyNumberFormat="1" applyFont="1" applyFill="1" applyBorder="1" applyAlignment="1">
      <alignment horizontal="right"/>
    </xf>
    <xf numFmtId="0" fontId="1" fillId="0" borderId="112" xfId="0" applyFont="1" applyBorder="1" applyAlignment="1">
      <alignment/>
    </xf>
    <xf numFmtId="0" fontId="1" fillId="0" borderId="113" xfId="0" applyFont="1" applyBorder="1" applyAlignment="1">
      <alignment/>
    </xf>
    <xf numFmtId="3" fontId="1" fillId="0" borderId="114" xfId="0" applyNumberFormat="1" applyFont="1" applyBorder="1" applyAlignment="1">
      <alignment horizontal="right"/>
    </xf>
    <xf numFmtId="0" fontId="1" fillId="34" borderId="102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1" fillId="0" borderId="104" xfId="0" applyFont="1" applyFill="1" applyBorder="1" applyAlignment="1">
      <alignment/>
    </xf>
    <xf numFmtId="3" fontId="1" fillId="0" borderId="95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49" fontId="7" fillId="0" borderId="109" xfId="0" applyNumberFormat="1" applyFont="1" applyBorder="1" applyAlignment="1">
      <alignment horizontal="center" vertical="center"/>
    </xf>
    <xf numFmtId="0" fontId="14" fillId="0" borderId="115" xfId="0" applyFont="1" applyFill="1" applyBorder="1" applyAlignment="1">
      <alignment/>
    </xf>
    <xf numFmtId="0" fontId="1" fillId="0" borderId="115" xfId="0" applyFont="1" applyBorder="1" applyAlignment="1">
      <alignment/>
    </xf>
    <xf numFmtId="3" fontId="1" fillId="0" borderId="116" xfId="0" applyNumberFormat="1" applyFont="1" applyBorder="1" applyAlignment="1">
      <alignment/>
    </xf>
    <xf numFmtId="49" fontId="1" fillId="0" borderId="109" xfId="0" applyNumberFormat="1" applyFont="1" applyBorder="1" applyAlignment="1">
      <alignment horizontal="center" vertical="center"/>
    </xf>
    <xf numFmtId="49" fontId="6" fillId="33" borderId="101" xfId="0" applyNumberFormat="1" applyFont="1" applyFill="1" applyBorder="1" applyAlignment="1">
      <alignment horizontal="center" vertical="center"/>
    </xf>
    <xf numFmtId="49" fontId="1" fillId="0" borderId="117" xfId="0" applyNumberFormat="1" applyFont="1" applyBorder="1" applyAlignment="1">
      <alignment horizontal="center" vertical="center"/>
    </xf>
    <xf numFmtId="0" fontId="1" fillId="0" borderId="118" xfId="0" applyFont="1" applyFill="1" applyBorder="1" applyAlignment="1">
      <alignment/>
    </xf>
    <xf numFmtId="0" fontId="1" fillId="0" borderId="119" xfId="0" applyFont="1" applyBorder="1" applyAlignment="1">
      <alignment horizontal="right"/>
    </xf>
    <xf numFmtId="9" fontId="4" fillId="0" borderId="120" xfId="0" applyNumberFormat="1" applyFont="1" applyBorder="1" applyAlignment="1">
      <alignment horizontal="right" vertical="center"/>
    </xf>
    <xf numFmtId="0" fontId="1" fillId="0" borderId="69" xfId="0" applyFont="1" applyBorder="1" applyAlignment="1">
      <alignment/>
    </xf>
    <xf numFmtId="9" fontId="1" fillId="0" borderId="0" xfId="0" applyNumberFormat="1" applyFont="1" applyAlignment="1">
      <alignment vertical="center"/>
    </xf>
    <xf numFmtId="9" fontId="1" fillId="0" borderId="36" xfId="0" applyNumberFormat="1" applyFont="1" applyBorder="1" applyAlignment="1">
      <alignment vertical="center"/>
    </xf>
    <xf numFmtId="9" fontId="1" fillId="0" borderId="37" xfId="0" applyNumberFormat="1" applyFont="1" applyBorder="1" applyAlignment="1">
      <alignment horizontal="right" vertical="center"/>
    </xf>
    <xf numFmtId="9" fontId="1" fillId="0" borderId="121" xfId="0" applyNumberFormat="1" applyFont="1" applyBorder="1" applyAlignment="1">
      <alignment horizontal="right" vertical="center"/>
    </xf>
    <xf numFmtId="9" fontId="1" fillId="0" borderId="122" xfId="0" applyNumberFormat="1" applyFont="1" applyBorder="1" applyAlignment="1">
      <alignment horizontal="right" vertical="center" wrapText="1"/>
    </xf>
    <xf numFmtId="3" fontId="6" fillId="33" borderId="123" xfId="0" applyNumberFormat="1" applyFont="1" applyFill="1" applyBorder="1" applyAlignment="1">
      <alignment vertical="center"/>
    </xf>
    <xf numFmtId="9" fontId="6" fillId="33" borderId="124" xfId="0" applyNumberFormat="1" applyFont="1" applyFill="1" applyBorder="1" applyAlignment="1">
      <alignment horizontal="right" vertical="center"/>
    </xf>
    <xf numFmtId="0" fontId="1" fillId="0" borderId="47" xfId="0" applyFont="1" applyBorder="1" applyAlignment="1">
      <alignment vertical="center"/>
    </xf>
    <xf numFmtId="0" fontId="1" fillId="0" borderId="125" xfId="0" applyFont="1" applyBorder="1" applyAlignment="1">
      <alignment horizontal="center" vertical="center"/>
    </xf>
    <xf numFmtId="0" fontId="6" fillId="33" borderId="126" xfId="0" applyFont="1" applyFill="1" applyBorder="1" applyAlignment="1">
      <alignment horizontal="center" vertical="center"/>
    </xf>
    <xf numFmtId="0" fontId="6" fillId="0" borderId="44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6" fillId="0" borderId="26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6" fillId="33" borderId="36" xfId="0" applyFont="1" applyFill="1" applyBorder="1" applyAlignment="1">
      <alignment horizontal="center" vertical="center"/>
    </xf>
    <xf numFmtId="14" fontId="5" fillId="0" borderId="18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6" fillId="0" borderId="127" xfId="0" applyFont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3" fontId="6" fillId="0" borderId="30" xfId="0" applyNumberFormat="1" applyFont="1" applyBorder="1" applyAlignment="1">
      <alignment horizontal="right" vertical="center"/>
    </xf>
    <xf numFmtId="49" fontId="1" fillId="0" borderId="127" xfId="0" applyNumberFormat="1" applyFont="1" applyBorder="1" applyAlignment="1">
      <alignment horizontal="center" vertical="center"/>
    </xf>
    <xf numFmtId="49" fontId="6" fillId="0" borderId="127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6" fillId="33" borderId="49" xfId="0" applyFont="1" applyFill="1" applyBorder="1" applyAlignment="1">
      <alignment horizontal="center" vertical="center"/>
    </xf>
    <xf numFmtId="0" fontId="6" fillId="0" borderId="128" xfId="0" applyFont="1" applyBorder="1" applyAlignment="1">
      <alignment vertical="center"/>
    </xf>
    <xf numFmtId="0" fontId="4" fillId="0" borderId="125" xfId="0" applyFont="1" applyBorder="1" applyAlignment="1">
      <alignment horizontal="center" vertical="center" wrapText="1"/>
    </xf>
    <xf numFmtId="0" fontId="4" fillId="0" borderId="129" xfId="0" applyFont="1" applyBorder="1" applyAlignment="1">
      <alignment vertical="center"/>
    </xf>
    <xf numFmtId="3" fontId="4" fillId="0" borderId="129" xfId="0" applyNumberFormat="1" applyFont="1" applyBorder="1" applyAlignment="1">
      <alignment horizontal="right" vertical="center"/>
    </xf>
    <xf numFmtId="9" fontId="5" fillId="0" borderId="33" xfId="0" applyNumberFormat="1" applyFont="1" applyBorder="1" applyAlignment="1">
      <alignment horizontal="right" vertical="center"/>
    </xf>
    <xf numFmtId="3" fontId="5" fillId="0" borderId="4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6" fillId="0" borderId="130" xfId="0" applyFont="1" applyBorder="1" applyAlignment="1">
      <alignment/>
    </xf>
    <xf numFmtId="3" fontId="5" fillId="0" borderId="130" xfId="0" applyNumberFormat="1" applyFont="1" applyBorder="1" applyAlignment="1">
      <alignment horizontal="right" vertical="center"/>
    </xf>
    <xf numFmtId="0" fontId="5" fillId="0" borderId="40" xfId="0" applyFont="1" applyBorder="1" applyAlignment="1">
      <alignment vertical="center" wrapText="1"/>
    </xf>
    <xf numFmtId="164" fontId="5" fillId="0" borderId="40" xfId="0" applyNumberFormat="1" applyFont="1" applyBorder="1" applyAlignment="1">
      <alignment horizontal="left" vertical="center"/>
    </xf>
    <xf numFmtId="49" fontId="1" fillId="0" borderId="21" xfId="0" applyNumberFormat="1" applyFont="1" applyBorder="1" applyAlignment="1">
      <alignment horizontal="center" vertical="center"/>
    </xf>
    <xf numFmtId="0" fontId="5" fillId="0" borderId="61" xfId="0" applyFont="1" applyBorder="1" applyAlignment="1">
      <alignment vertical="center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4" fillId="0" borderId="131" xfId="0" applyFont="1" applyBorder="1" applyAlignment="1">
      <alignment horizontal="center" vertical="center"/>
    </xf>
    <xf numFmtId="0" fontId="4" fillId="0" borderId="132" xfId="0" applyFont="1" applyBorder="1" applyAlignment="1">
      <alignment vertical="center"/>
    </xf>
    <xf numFmtId="3" fontId="4" fillId="0" borderId="132" xfId="0" applyNumberFormat="1" applyFont="1" applyBorder="1" applyAlignment="1">
      <alignment horizontal="right" vertical="center"/>
    </xf>
    <xf numFmtId="0" fontId="1" fillId="0" borderId="133" xfId="0" applyFont="1" applyBorder="1" applyAlignment="1">
      <alignment horizontal="center" vertical="center"/>
    </xf>
    <xf numFmtId="0" fontId="5" fillId="0" borderId="123" xfId="0" applyFont="1" applyBorder="1" applyAlignment="1">
      <alignment vertical="center"/>
    </xf>
    <xf numFmtId="3" fontId="5" fillId="0" borderId="123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1" fillId="0" borderId="134" xfId="0" applyFont="1" applyBorder="1" applyAlignment="1">
      <alignment vertical="center"/>
    </xf>
    <xf numFmtId="3" fontId="1" fillId="0" borderId="135" xfId="0" applyNumberFormat="1" applyFont="1" applyBorder="1" applyAlignment="1">
      <alignment horizontal="right" vertical="center"/>
    </xf>
    <xf numFmtId="0" fontId="1" fillId="0" borderId="44" xfId="0" applyFont="1" applyBorder="1" applyAlignment="1">
      <alignment vertical="center"/>
    </xf>
    <xf numFmtId="3" fontId="1" fillId="0" borderId="136" xfId="0" applyNumberFormat="1" applyFont="1" applyBorder="1" applyAlignment="1">
      <alignment horizontal="right" vertical="center"/>
    </xf>
    <xf numFmtId="0" fontId="6" fillId="0" borderId="61" xfId="0" applyFont="1" applyBorder="1" applyAlignment="1">
      <alignment vertical="center"/>
    </xf>
    <xf numFmtId="0" fontId="1" fillId="0" borderId="61" xfId="0" applyFont="1" applyBorder="1" applyAlignment="1">
      <alignment vertical="center"/>
    </xf>
    <xf numFmtId="3" fontId="6" fillId="33" borderId="137" xfId="0" applyNumberFormat="1" applyFont="1" applyFill="1" applyBorder="1" applyAlignment="1">
      <alignment horizontal="right" vertical="center"/>
    </xf>
    <xf numFmtId="9" fontId="6" fillId="33" borderId="138" xfId="0" applyNumberFormat="1" applyFont="1" applyFill="1" applyBorder="1" applyAlignment="1">
      <alignment horizontal="right" vertical="center"/>
    </xf>
    <xf numFmtId="3" fontId="1" fillId="0" borderId="51" xfId="0" applyNumberFormat="1" applyFont="1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1" fillId="0" borderId="129" xfId="0" applyFont="1" applyBorder="1" applyAlignment="1">
      <alignment vertical="center"/>
    </xf>
    <xf numFmtId="3" fontId="1" fillId="0" borderId="129" xfId="0" applyNumberFormat="1" applyFont="1" applyBorder="1" applyAlignment="1">
      <alignment horizontal="right" vertical="center"/>
    </xf>
    <xf numFmtId="0" fontId="1" fillId="0" borderId="132" xfId="0" applyFont="1" applyBorder="1" applyAlignment="1">
      <alignment vertical="center"/>
    </xf>
    <xf numFmtId="3" fontId="1" fillId="0" borderId="132" xfId="0" applyNumberFormat="1" applyFont="1" applyBorder="1" applyAlignment="1">
      <alignment vertical="center"/>
    </xf>
    <xf numFmtId="49" fontId="1" fillId="0" borderId="24" xfId="0" applyNumberFormat="1" applyFont="1" applyBorder="1" applyAlignment="1">
      <alignment horizontal="center" vertical="center"/>
    </xf>
    <xf numFmtId="3" fontId="1" fillId="0" borderId="83" xfId="0" applyNumberFormat="1" applyFont="1" applyBorder="1" applyAlignment="1">
      <alignment vertical="center"/>
    </xf>
    <xf numFmtId="3" fontId="1" fillId="0" borderId="139" xfId="0" applyNumberFormat="1" applyFont="1" applyBorder="1" applyAlignment="1">
      <alignment vertical="center"/>
    </xf>
    <xf numFmtId="0" fontId="4" fillId="0" borderId="140" xfId="0" applyFont="1" applyBorder="1" applyAlignment="1">
      <alignment horizontal="center" vertical="center"/>
    </xf>
    <xf numFmtId="3" fontId="4" fillId="0" borderId="141" xfId="0" applyNumberFormat="1" applyFont="1" applyBorder="1" applyAlignment="1">
      <alignment vertical="center"/>
    </xf>
    <xf numFmtId="3" fontId="6" fillId="0" borderId="142" xfId="0" applyNumberFormat="1" applyFont="1" applyFill="1" applyBorder="1" applyAlignment="1">
      <alignment vertical="center"/>
    </xf>
    <xf numFmtId="0" fontId="2" fillId="0" borderId="26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3" fontId="1" fillId="0" borderId="129" xfId="0" applyNumberFormat="1" applyFont="1" applyBorder="1" applyAlignment="1">
      <alignment horizontal="right" vertical="center" wrapText="1"/>
    </xf>
    <xf numFmtId="0" fontId="1" fillId="0" borderId="57" xfId="0" applyFont="1" applyBorder="1" applyAlignment="1">
      <alignment vertical="center"/>
    </xf>
    <xf numFmtId="0" fontId="1" fillId="0" borderId="143" xfId="0" applyFont="1" applyBorder="1" applyAlignment="1">
      <alignment horizontal="left" vertical="center" wrapText="1"/>
    </xf>
    <xf numFmtId="49" fontId="1" fillId="0" borderId="140" xfId="0" applyNumberFormat="1" applyFont="1" applyBorder="1" applyAlignment="1">
      <alignment horizontal="center" vertical="center"/>
    </xf>
    <xf numFmtId="49" fontId="6" fillId="0" borderId="109" xfId="0" applyNumberFormat="1" applyFont="1" applyBorder="1" applyAlignment="1">
      <alignment horizontal="center" vertical="center"/>
    </xf>
    <xf numFmtId="0" fontId="12" fillId="33" borderId="144" xfId="0" applyFont="1" applyFill="1" applyBorder="1" applyAlignment="1">
      <alignment horizontal="center" vertical="center"/>
    </xf>
    <xf numFmtId="49" fontId="1" fillId="0" borderId="145" xfId="0" applyNumberFormat="1" applyFont="1" applyBorder="1" applyAlignment="1">
      <alignment horizontal="center"/>
    </xf>
    <xf numFmtId="0" fontId="1" fillId="0" borderId="115" xfId="0" applyFont="1" applyBorder="1" applyAlignment="1">
      <alignment/>
    </xf>
    <xf numFmtId="0" fontId="1" fillId="0" borderId="146" xfId="0" applyFont="1" applyBorder="1" applyAlignment="1">
      <alignment/>
    </xf>
    <xf numFmtId="3" fontId="1" fillId="0" borderId="147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3" fontId="14" fillId="0" borderId="148" xfId="0" applyNumberFormat="1" applyFont="1" applyBorder="1" applyAlignment="1">
      <alignment horizontal="right"/>
    </xf>
    <xf numFmtId="0" fontId="1" fillId="0" borderId="129" xfId="0" applyFont="1" applyBorder="1" applyAlignment="1">
      <alignment vertical="center" wrapText="1"/>
    </xf>
    <xf numFmtId="3" fontId="1" fillId="0" borderId="0" xfId="0" applyNumberFormat="1" applyFont="1" applyBorder="1" applyAlignment="1">
      <alignment horizontal="right" vertical="center"/>
    </xf>
    <xf numFmtId="3" fontId="6" fillId="0" borderId="26" xfId="0" applyNumberFormat="1" applyFont="1" applyBorder="1" applyAlignment="1">
      <alignment horizontal="right" vertical="center"/>
    </xf>
    <xf numFmtId="49" fontId="5" fillId="0" borderId="18" xfId="0" applyNumberFormat="1" applyFont="1" applyBorder="1" applyAlignment="1">
      <alignment vertical="center" wrapText="1"/>
    </xf>
    <xf numFmtId="0" fontId="1" fillId="0" borderId="130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3" fontId="1" fillId="0" borderId="122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49" xfId="0" applyFont="1" applyBorder="1" applyAlignment="1">
      <alignment vertical="center"/>
    </xf>
    <xf numFmtId="3" fontId="1" fillId="0" borderId="150" xfId="0" applyNumberFormat="1" applyFont="1" applyBorder="1" applyAlignment="1">
      <alignment horizontal="right" vertical="center"/>
    </xf>
    <xf numFmtId="3" fontId="1" fillId="0" borderId="151" xfId="0" applyNumberFormat="1" applyFont="1" applyBorder="1" applyAlignment="1">
      <alignment horizontal="right" vertical="center"/>
    </xf>
    <xf numFmtId="3" fontId="1" fillId="0" borderId="76" xfId="0" applyNumberFormat="1" applyFont="1" applyBorder="1" applyAlignment="1">
      <alignment horizontal="right" vertical="center"/>
    </xf>
    <xf numFmtId="3" fontId="1" fillId="0" borderId="152" xfId="0" applyNumberFormat="1" applyFont="1" applyBorder="1" applyAlignment="1">
      <alignment horizontal="right" vertical="center"/>
    </xf>
    <xf numFmtId="9" fontId="1" fillId="0" borderId="15" xfId="0" applyNumberFormat="1" applyFont="1" applyBorder="1" applyAlignment="1">
      <alignment horizontal="right" vertical="center"/>
    </xf>
    <xf numFmtId="3" fontId="1" fillId="0" borderId="153" xfId="0" applyNumberFormat="1" applyFont="1" applyBorder="1" applyAlignment="1">
      <alignment horizontal="right" vertical="center"/>
    </xf>
    <xf numFmtId="0" fontId="1" fillId="0" borderId="154" xfId="0" applyFont="1" applyBorder="1" applyAlignment="1">
      <alignment horizontal="right" vertical="center"/>
    </xf>
    <xf numFmtId="0" fontId="1" fillId="0" borderId="109" xfId="0" applyFont="1" applyBorder="1" applyAlignment="1">
      <alignment horizontal="center" vertical="center"/>
    </xf>
    <xf numFmtId="0" fontId="1" fillId="0" borderId="155" xfId="0" applyFont="1" applyBorder="1" applyAlignment="1">
      <alignment horizontal="center" vertical="center"/>
    </xf>
    <xf numFmtId="0" fontId="1" fillId="0" borderId="11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6" fillId="0" borderId="140" xfId="0" applyFont="1" applyBorder="1" applyAlignment="1">
      <alignment horizontal="center" vertical="center"/>
    </xf>
    <xf numFmtId="0" fontId="6" fillId="0" borderId="129" xfId="0" applyFont="1" applyBorder="1" applyAlignment="1">
      <alignment vertical="center" wrapText="1"/>
    </xf>
    <xf numFmtId="0" fontId="6" fillId="0" borderId="156" xfId="0" applyFont="1" applyBorder="1" applyAlignment="1">
      <alignment vertical="center" wrapText="1"/>
    </xf>
    <xf numFmtId="3" fontId="6" fillId="0" borderId="129" xfId="0" applyNumberFormat="1" applyFont="1" applyBorder="1" applyAlignment="1">
      <alignment horizontal="right" vertical="center"/>
    </xf>
    <xf numFmtId="9" fontId="6" fillId="0" borderId="122" xfId="0" applyNumberFormat="1" applyFont="1" applyBorder="1" applyAlignment="1">
      <alignment horizontal="right" vertical="center"/>
    </xf>
    <xf numFmtId="9" fontId="1" fillId="0" borderId="157" xfId="0" applyNumberFormat="1" applyFont="1" applyBorder="1" applyAlignment="1">
      <alignment horizontal="right" vertical="center"/>
    </xf>
    <xf numFmtId="0" fontId="1" fillId="0" borderId="49" xfId="0" applyFont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0" fontId="1" fillId="0" borderId="149" xfId="0" applyFont="1" applyBorder="1" applyAlignment="1">
      <alignment vertical="center" wrapText="1"/>
    </xf>
    <xf numFmtId="0" fontId="1" fillId="0" borderId="100" xfId="0" applyFont="1" applyBorder="1" applyAlignment="1">
      <alignment vertical="center" wrapText="1"/>
    </xf>
    <xf numFmtId="3" fontId="1" fillId="0" borderId="158" xfId="0" applyNumberFormat="1" applyFont="1" applyBorder="1" applyAlignment="1">
      <alignment horizontal="right" vertical="center"/>
    </xf>
    <xf numFmtId="3" fontId="1" fillId="0" borderId="33" xfId="0" applyNumberFormat="1" applyFont="1" applyBorder="1" applyAlignment="1">
      <alignment vertical="center"/>
    </xf>
    <xf numFmtId="3" fontId="1" fillId="0" borderId="55" xfId="0" applyNumberFormat="1" applyFont="1" applyBorder="1" applyAlignment="1">
      <alignment horizontal="right" vertical="center"/>
    </xf>
    <xf numFmtId="0" fontId="4" fillId="0" borderId="127" xfId="0" applyFont="1" applyBorder="1" applyAlignment="1">
      <alignment horizontal="center" vertical="center"/>
    </xf>
    <xf numFmtId="9" fontId="4" fillId="0" borderId="42" xfId="0" applyNumberFormat="1" applyFont="1" applyBorder="1" applyAlignment="1">
      <alignment horizontal="right" vertical="center"/>
    </xf>
    <xf numFmtId="9" fontId="1" fillId="0" borderId="122" xfId="0" applyNumberFormat="1" applyFont="1" applyBorder="1" applyAlignment="1">
      <alignment horizontal="right" vertical="center"/>
    </xf>
    <xf numFmtId="3" fontId="1" fillId="0" borderId="83" xfId="0" applyNumberFormat="1" applyFont="1" applyBorder="1" applyAlignment="1">
      <alignment horizontal="right" vertical="center"/>
    </xf>
    <xf numFmtId="3" fontId="1" fillId="0" borderId="91" xfId="0" applyNumberFormat="1" applyFont="1" applyBorder="1" applyAlignment="1">
      <alignment horizontal="right" vertical="center"/>
    </xf>
    <xf numFmtId="0" fontId="1" fillId="0" borderId="159" xfId="0" applyFont="1" applyBorder="1" applyAlignment="1">
      <alignment horizontal="center" vertical="center"/>
    </xf>
    <xf numFmtId="0" fontId="1" fillId="0" borderId="160" xfId="0" applyFont="1" applyBorder="1" applyAlignment="1">
      <alignment horizontal="center" vertical="center" wrapText="1"/>
    </xf>
    <xf numFmtId="0" fontId="1" fillId="0" borderId="161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 wrapText="1"/>
    </xf>
    <xf numFmtId="0" fontId="1" fillId="0" borderId="95" xfId="0" applyFont="1" applyBorder="1" applyAlignment="1">
      <alignment horizontal="center" vertical="center" wrapText="1"/>
    </xf>
    <xf numFmtId="0" fontId="1" fillId="0" borderId="162" xfId="0" applyFont="1" applyBorder="1" applyAlignment="1">
      <alignment horizontal="center" vertical="center"/>
    </xf>
    <xf numFmtId="0" fontId="1" fillId="0" borderId="163" xfId="0" applyFont="1" applyBorder="1" applyAlignment="1">
      <alignment horizontal="center" vertical="center" wrapText="1"/>
    </xf>
    <xf numFmtId="0" fontId="1" fillId="0" borderId="93" xfId="0" applyFont="1" applyBorder="1" applyAlignment="1">
      <alignment vertical="center"/>
    </xf>
    <xf numFmtId="3" fontId="1" fillId="0" borderId="94" xfId="0" applyNumberFormat="1" applyFont="1" applyBorder="1" applyAlignment="1">
      <alignment horizontal="right" vertical="center"/>
    </xf>
    <xf numFmtId="0" fontId="1" fillId="0" borderId="96" xfId="0" applyFont="1" applyBorder="1" applyAlignment="1">
      <alignment vertical="center"/>
    </xf>
    <xf numFmtId="3" fontId="1" fillId="0" borderId="97" xfId="0" applyNumberFormat="1" applyFont="1" applyBorder="1" applyAlignment="1">
      <alignment horizontal="right" vertical="center"/>
    </xf>
    <xf numFmtId="3" fontId="1" fillId="0" borderId="95" xfId="0" applyNumberFormat="1" applyFont="1" applyBorder="1" applyAlignment="1">
      <alignment horizontal="right" vertical="center"/>
    </xf>
    <xf numFmtId="0" fontId="1" fillId="0" borderId="164" xfId="0" applyFont="1" applyBorder="1" applyAlignment="1">
      <alignment vertical="center"/>
    </xf>
    <xf numFmtId="3" fontId="1" fillId="0" borderId="165" xfId="0" applyNumberFormat="1" applyFont="1" applyBorder="1" applyAlignment="1">
      <alignment horizontal="right" vertical="center"/>
    </xf>
    <xf numFmtId="0" fontId="1" fillId="0" borderId="166" xfId="0" applyFont="1" applyBorder="1" applyAlignment="1">
      <alignment vertical="center"/>
    </xf>
    <xf numFmtId="0" fontId="1" fillId="0" borderId="167" xfId="0" applyFont="1" applyBorder="1" applyAlignment="1">
      <alignment vertical="center"/>
    </xf>
    <xf numFmtId="3" fontId="1" fillId="0" borderId="119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0" fontId="1" fillId="0" borderId="143" xfId="0" applyFont="1" applyBorder="1" applyAlignment="1">
      <alignment vertical="center"/>
    </xf>
    <xf numFmtId="3" fontId="1" fillId="0" borderId="143" xfId="0" applyNumberFormat="1" applyFont="1" applyBorder="1" applyAlignment="1">
      <alignment horizontal="right" vertical="center"/>
    </xf>
    <xf numFmtId="0" fontId="1" fillId="0" borderId="90" xfId="0" applyFont="1" applyBorder="1" applyAlignment="1">
      <alignment horizontal="center" vertical="center"/>
    </xf>
    <xf numFmtId="3" fontId="1" fillId="0" borderId="168" xfId="0" applyNumberFormat="1" applyFont="1" applyBorder="1" applyAlignment="1">
      <alignment horizontal="right" vertical="center"/>
    </xf>
    <xf numFmtId="3" fontId="1" fillId="0" borderId="130" xfId="0" applyNumberFormat="1" applyFont="1" applyBorder="1" applyAlignment="1">
      <alignment horizontal="right" vertical="center"/>
    </xf>
    <xf numFmtId="3" fontId="1" fillId="0" borderId="169" xfId="0" applyNumberFormat="1" applyFont="1" applyBorder="1" applyAlignment="1">
      <alignment horizontal="right" vertical="center"/>
    </xf>
    <xf numFmtId="3" fontId="1" fillId="0" borderId="170" xfId="0" applyNumberFormat="1" applyFont="1" applyBorder="1" applyAlignment="1">
      <alignment horizontal="right" vertical="center"/>
    </xf>
    <xf numFmtId="0" fontId="1" fillId="0" borderId="143" xfId="0" applyFont="1" applyBorder="1" applyAlignment="1">
      <alignment horizontal="center" vertical="center"/>
    </xf>
    <xf numFmtId="0" fontId="1" fillId="0" borderId="171" xfId="0" applyFont="1" applyBorder="1" applyAlignment="1">
      <alignment vertical="center"/>
    </xf>
    <xf numFmtId="3" fontId="1" fillId="0" borderId="172" xfId="0" applyNumberFormat="1" applyFont="1" applyBorder="1" applyAlignment="1">
      <alignment horizontal="right" vertical="center"/>
    </xf>
    <xf numFmtId="0" fontId="1" fillId="0" borderId="173" xfId="0" applyFont="1" applyBorder="1" applyAlignment="1">
      <alignment vertical="center"/>
    </xf>
    <xf numFmtId="3" fontId="1" fillId="0" borderId="174" xfId="0" applyNumberFormat="1" applyFont="1" applyBorder="1" applyAlignment="1">
      <alignment horizontal="right" vertical="center"/>
    </xf>
    <xf numFmtId="0" fontId="1" fillId="0" borderId="91" xfId="0" applyFont="1" applyBorder="1" applyAlignment="1">
      <alignment vertical="center"/>
    </xf>
    <xf numFmtId="0" fontId="1" fillId="0" borderId="83" xfId="0" applyFont="1" applyBorder="1" applyAlignment="1">
      <alignment vertical="center"/>
    </xf>
    <xf numFmtId="0" fontId="1" fillId="0" borderId="175" xfId="0" applyFont="1" applyBorder="1" applyAlignment="1">
      <alignment vertical="center"/>
    </xf>
    <xf numFmtId="0" fontId="12" fillId="33" borderId="128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76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9" fontId="1" fillId="0" borderId="157" xfId="0" applyNumberFormat="1" applyFont="1" applyBorder="1" applyAlignment="1">
      <alignment horizontal="right" vertical="center" wrapText="1"/>
    </xf>
    <xf numFmtId="9" fontId="1" fillId="0" borderId="177" xfId="0" applyNumberFormat="1" applyFont="1" applyBorder="1" applyAlignment="1">
      <alignment horizontal="center" vertical="center" wrapText="1"/>
    </xf>
    <xf numFmtId="9" fontId="1" fillId="0" borderId="20" xfId="0" applyNumberFormat="1" applyFont="1" applyBorder="1" applyAlignment="1">
      <alignment horizontal="right" vertical="center" wrapText="1"/>
    </xf>
    <xf numFmtId="9" fontId="1" fillId="0" borderId="178" xfId="0" applyNumberFormat="1" applyFont="1" applyBorder="1" applyAlignment="1">
      <alignment horizontal="center" vertical="center" wrapText="1"/>
    </xf>
    <xf numFmtId="3" fontId="1" fillId="0" borderId="122" xfId="0" applyNumberFormat="1" applyFont="1" applyBorder="1" applyAlignment="1">
      <alignment horizontal="right" vertical="center" wrapText="1"/>
    </xf>
    <xf numFmtId="3" fontId="1" fillId="0" borderId="157" xfId="0" applyNumberFormat="1" applyFont="1" applyBorder="1" applyAlignment="1">
      <alignment horizontal="right" vertical="center" wrapText="1"/>
    </xf>
    <xf numFmtId="3" fontId="1" fillId="0" borderId="18" xfId="0" applyNumberFormat="1" applyFont="1" applyBorder="1" applyAlignment="1">
      <alignment vertical="center" wrapText="1"/>
    </xf>
    <xf numFmtId="0" fontId="1" fillId="0" borderId="38" xfId="0" applyFont="1" applyBorder="1" applyAlignment="1">
      <alignment horizontal="center" vertical="center" wrapText="1"/>
    </xf>
    <xf numFmtId="0" fontId="2" fillId="0" borderId="134" xfId="0" applyFont="1" applyBorder="1" applyAlignment="1">
      <alignment horizontal="justify" vertical="center" wrapText="1"/>
    </xf>
    <xf numFmtId="9" fontId="1" fillId="0" borderId="179" xfId="0" applyNumberFormat="1" applyFont="1" applyBorder="1" applyAlignment="1">
      <alignment horizontal="right" vertical="center" wrapText="1"/>
    </xf>
    <xf numFmtId="9" fontId="1" fillId="0" borderId="180" xfId="0" applyNumberFormat="1" applyFont="1" applyBorder="1" applyAlignment="1">
      <alignment horizontal="center" vertical="center" wrapText="1"/>
    </xf>
    <xf numFmtId="0" fontId="1" fillId="0" borderId="92" xfId="0" applyFont="1" applyBorder="1" applyAlignment="1">
      <alignment horizontal="center" vertical="center"/>
    </xf>
    <xf numFmtId="0" fontId="2" fillId="0" borderId="47" xfId="0" applyFont="1" applyBorder="1" applyAlignment="1">
      <alignment horizontal="justify" vertical="center" wrapText="1"/>
    </xf>
    <xf numFmtId="3" fontId="1" fillId="0" borderId="47" xfId="0" applyNumberFormat="1" applyFont="1" applyBorder="1" applyAlignment="1">
      <alignment horizontal="right" vertical="center" wrapText="1"/>
    </xf>
    <xf numFmtId="9" fontId="1" fillId="0" borderId="47" xfId="0" applyNumberFormat="1" applyFont="1" applyBorder="1" applyAlignment="1">
      <alignment horizontal="right" vertical="center" wrapText="1"/>
    </xf>
    <xf numFmtId="9" fontId="1" fillId="0" borderId="47" xfId="0" applyNumberFormat="1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/>
    </xf>
    <xf numFmtId="0" fontId="2" fillId="0" borderId="36" xfId="0" applyFont="1" applyBorder="1" applyAlignment="1">
      <alignment horizontal="justify" vertical="center" wrapText="1"/>
    </xf>
    <xf numFmtId="3" fontId="1" fillId="0" borderId="36" xfId="0" applyNumberFormat="1" applyFont="1" applyBorder="1" applyAlignment="1">
      <alignment horizontal="right" vertical="center" wrapText="1"/>
    </xf>
    <xf numFmtId="9" fontId="1" fillId="0" borderId="36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9" fontId="1" fillId="0" borderId="181" xfId="0" applyNumberFormat="1" applyFont="1" applyBorder="1" applyAlignment="1">
      <alignment horizontal="right" vertical="center" wrapText="1"/>
    </xf>
    <xf numFmtId="9" fontId="1" fillId="0" borderId="182" xfId="0" applyNumberFormat="1" applyFont="1" applyBorder="1" applyAlignment="1">
      <alignment horizontal="center" vertical="center" wrapText="1"/>
    </xf>
    <xf numFmtId="0" fontId="1" fillId="0" borderId="125" xfId="0" applyFont="1" applyBorder="1" applyAlignment="1">
      <alignment horizontal="center" vertical="center" wrapText="1"/>
    </xf>
    <xf numFmtId="0" fontId="2" fillId="0" borderId="156" xfId="0" applyFont="1" applyBorder="1" applyAlignment="1">
      <alignment vertical="center" wrapText="1"/>
    </xf>
    <xf numFmtId="9" fontId="1" fillId="0" borderId="19" xfId="0" applyNumberFormat="1" applyFont="1" applyBorder="1" applyAlignment="1">
      <alignment horizontal="right" vertical="center" wrapText="1"/>
    </xf>
    <xf numFmtId="0" fontId="2" fillId="0" borderId="183" xfId="0" applyFont="1" applyBorder="1" applyAlignment="1">
      <alignment horizontal="left" vertical="center" wrapText="1"/>
    </xf>
    <xf numFmtId="9" fontId="4" fillId="0" borderId="51" xfId="0" applyNumberFormat="1" applyFont="1" applyBorder="1" applyAlignment="1">
      <alignment horizontal="right" vertical="center" wrapText="1"/>
    </xf>
    <xf numFmtId="9" fontId="1" fillId="0" borderId="15" xfId="0" applyNumberFormat="1" applyFont="1" applyBorder="1" applyAlignment="1">
      <alignment horizontal="right" vertical="center" wrapText="1"/>
    </xf>
    <xf numFmtId="3" fontId="1" fillId="0" borderId="49" xfId="0" applyNumberFormat="1" applyFont="1" applyBorder="1" applyAlignment="1">
      <alignment horizontal="right" vertical="center" wrapText="1"/>
    </xf>
    <xf numFmtId="9" fontId="6" fillId="34" borderId="15" xfId="0" applyNumberFormat="1" applyFont="1" applyFill="1" applyBorder="1" applyAlignment="1">
      <alignment horizontal="right" vertical="center" wrapText="1"/>
    </xf>
    <xf numFmtId="3" fontId="4" fillId="0" borderId="83" xfId="0" applyNumberFormat="1" applyFont="1" applyBorder="1" applyAlignment="1">
      <alignment vertical="center"/>
    </xf>
    <xf numFmtId="0" fontId="1" fillId="0" borderId="25" xfId="0" applyFont="1" applyBorder="1" applyAlignment="1">
      <alignment horizontal="justify" vertical="center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1" fillId="0" borderId="60" xfId="0" applyFont="1" applyBorder="1" applyAlignment="1">
      <alignment horizontal="center" vertical="center" wrapText="1"/>
    </xf>
    <xf numFmtId="3" fontId="6" fillId="0" borderId="184" xfId="0" applyNumberFormat="1" applyFont="1" applyBorder="1" applyAlignment="1">
      <alignment horizontal="right" vertical="center"/>
    </xf>
    <xf numFmtId="0" fontId="1" fillId="0" borderId="176" xfId="0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right" vertical="center"/>
    </xf>
    <xf numFmtId="3" fontId="1" fillId="0" borderId="185" xfId="0" applyNumberFormat="1" applyFont="1" applyBorder="1" applyAlignment="1">
      <alignment vertical="center"/>
    </xf>
    <xf numFmtId="0" fontId="1" fillId="0" borderId="104" xfId="0" applyFont="1" applyBorder="1" applyAlignment="1">
      <alignment vertical="center"/>
    </xf>
    <xf numFmtId="3" fontId="1" fillId="0" borderId="186" xfId="0" applyNumberFormat="1" applyFont="1" applyBorder="1" applyAlignment="1">
      <alignment horizontal="right" vertical="center"/>
    </xf>
    <xf numFmtId="3" fontId="6" fillId="0" borderId="187" xfId="0" applyNumberFormat="1" applyFont="1" applyBorder="1" applyAlignment="1">
      <alignment horizontal="right" vertical="center"/>
    </xf>
    <xf numFmtId="3" fontId="1" fillId="0" borderId="188" xfId="0" applyNumberFormat="1" applyFont="1" applyBorder="1" applyAlignment="1">
      <alignment horizontal="right" vertical="center"/>
    </xf>
    <xf numFmtId="3" fontId="1" fillId="0" borderId="160" xfId="0" applyNumberFormat="1" applyFont="1" applyBorder="1" applyAlignment="1">
      <alignment horizontal="right" vertical="center"/>
    </xf>
    <xf numFmtId="3" fontId="1" fillId="0" borderId="189" xfId="0" applyNumberFormat="1" applyFont="1" applyBorder="1" applyAlignment="1">
      <alignment horizontal="right" vertical="center"/>
    </xf>
    <xf numFmtId="0" fontId="1" fillId="0" borderId="190" xfId="0" applyFont="1" applyBorder="1" applyAlignment="1">
      <alignment vertical="center"/>
    </xf>
    <xf numFmtId="3" fontId="1" fillId="0" borderId="63" xfId="0" applyNumberFormat="1" applyFont="1" applyBorder="1" applyAlignment="1">
      <alignment horizontal="right" vertical="center"/>
    </xf>
    <xf numFmtId="3" fontId="1" fillId="0" borderId="96" xfId="0" applyNumberFormat="1" applyFont="1" applyBorder="1" applyAlignment="1">
      <alignment vertical="center"/>
    </xf>
    <xf numFmtId="9" fontId="1" fillId="0" borderId="15" xfId="0" applyNumberFormat="1" applyFont="1" applyBorder="1" applyAlignment="1">
      <alignment horizontal="center" vertical="center" wrapText="1"/>
    </xf>
    <xf numFmtId="0" fontId="1" fillId="0" borderId="150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191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3" fontId="1" fillId="0" borderId="179" xfId="0" applyNumberFormat="1" applyFont="1" applyBorder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/>
    </xf>
    <xf numFmtId="3" fontId="1" fillId="0" borderId="192" xfId="0" applyNumberFormat="1" applyFont="1" applyBorder="1" applyAlignment="1">
      <alignment horizontal="right" vertical="center"/>
    </xf>
    <xf numFmtId="3" fontId="1" fillId="0" borderId="193" xfId="0" applyNumberFormat="1" applyFont="1" applyBorder="1" applyAlignment="1">
      <alignment horizontal="right" vertical="center"/>
    </xf>
    <xf numFmtId="3" fontId="1" fillId="0" borderId="194" xfId="0" applyNumberFormat="1" applyFont="1" applyBorder="1" applyAlignment="1">
      <alignment horizontal="right" vertical="center"/>
    </xf>
    <xf numFmtId="0" fontId="1" fillId="0" borderId="163" xfId="0" applyFont="1" applyBorder="1" applyAlignment="1">
      <alignment vertical="center"/>
    </xf>
    <xf numFmtId="3" fontId="6" fillId="0" borderId="195" xfId="0" applyNumberFormat="1" applyFont="1" applyBorder="1" applyAlignment="1">
      <alignment horizontal="right" vertical="center"/>
    </xf>
    <xf numFmtId="3" fontId="1" fillId="0" borderId="196" xfId="0" applyNumberFormat="1" applyFont="1" applyBorder="1" applyAlignment="1">
      <alignment horizontal="right" vertical="center"/>
    </xf>
    <xf numFmtId="0" fontId="1" fillId="0" borderId="95" xfId="0" applyFont="1" applyBorder="1" applyAlignment="1">
      <alignment vertical="center"/>
    </xf>
    <xf numFmtId="3" fontId="6" fillId="33" borderId="197" xfId="0" applyNumberFormat="1" applyFont="1" applyFill="1" applyBorder="1" applyAlignment="1">
      <alignment horizontal="right" vertical="center"/>
    </xf>
    <xf numFmtId="0" fontId="1" fillId="0" borderId="198" xfId="0" applyFont="1" applyBorder="1" applyAlignment="1">
      <alignment horizontal="center" vertical="center" wrapText="1"/>
    </xf>
    <xf numFmtId="0" fontId="7" fillId="0" borderId="199" xfId="0" applyFont="1" applyBorder="1" applyAlignment="1">
      <alignment horizontal="center" vertical="center"/>
    </xf>
    <xf numFmtId="0" fontId="7" fillId="0" borderId="174" xfId="0" applyFont="1" applyBorder="1" applyAlignment="1">
      <alignment horizontal="center" vertical="center"/>
    </xf>
    <xf numFmtId="3" fontId="1" fillId="0" borderId="103" xfId="0" applyNumberFormat="1" applyFont="1" applyBorder="1" applyAlignment="1">
      <alignment horizontal="right"/>
    </xf>
    <xf numFmtId="3" fontId="1" fillId="0" borderId="104" xfId="0" applyNumberFormat="1" applyFont="1" applyBorder="1" applyAlignment="1">
      <alignment horizontal="right"/>
    </xf>
    <xf numFmtId="3" fontId="1" fillId="0" borderId="105" xfId="0" applyNumberFormat="1" applyFont="1" applyBorder="1" applyAlignment="1">
      <alignment horizontal="right"/>
    </xf>
    <xf numFmtId="3" fontId="1" fillId="34" borderId="107" xfId="0" applyNumberFormat="1" applyFont="1" applyFill="1" applyBorder="1" applyAlignment="1">
      <alignment/>
    </xf>
    <xf numFmtId="3" fontId="1" fillId="0" borderId="146" xfId="0" applyNumberFormat="1" applyFont="1" applyBorder="1" applyAlignment="1">
      <alignment horizontal="right"/>
    </xf>
    <xf numFmtId="3" fontId="1" fillId="34" borderId="107" xfId="0" applyNumberFormat="1" applyFont="1" applyFill="1" applyBorder="1" applyAlignment="1">
      <alignment horizontal="right"/>
    </xf>
    <xf numFmtId="3" fontId="1" fillId="0" borderId="104" xfId="0" applyNumberFormat="1" applyFont="1" applyFill="1" applyBorder="1" applyAlignment="1">
      <alignment horizontal="right"/>
    </xf>
    <xf numFmtId="3" fontId="1" fillId="0" borderId="113" xfId="0" applyNumberFormat="1" applyFont="1" applyBorder="1" applyAlignment="1">
      <alignment horizontal="right"/>
    </xf>
    <xf numFmtId="0" fontId="1" fillId="0" borderId="200" xfId="0" applyFont="1" applyBorder="1" applyAlignment="1">
      <alignment horizontal="right"/>
    </xf>
    <xf numFmtId="0" fontId="1" fillId="0" borderId="130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3" fontId="1" fillId="0" borderId="201" xfId="0" applyNumberFormat="1" applyFont="1" applyBorder="1" applyAlignment="1">
      <alignment horizontal="right" vertical="center"/>
    </xf>
    <xf numFmtId="3" fontId="1" fillId="0" borderId="202" xfId="0" applyNumberFormat="1" applyFont="1" applyBorder="1" applyAlignment="1">
      <alignment horizontal="right" vertical="center"/>
    </xf>
    <xf numFmtId="3" fontId="1" fillId="0" borderId="106" xfId="0" applyNumberFormat="1" applyFont="1" applyBorder="1" applyAlignment="1">
      <alignment horizontal="right" vertical="center"/>
    </xf>
    <xf numFmtId="3" fontId="1" fillId="0" borderId="104" xfId="0" applyNumberFormat="1" applyFont="1" applyBorder="1" applyAlignment="1">
      <alignment horizontal="right" vertical="center"/>
    </xf>
    <xf numFmtId="3" fontId="1" fillId="0" borderId="105" xfId="0" applyNumberFormat="1" applyFont="1" applyBorder="1" applyAlignment="1">
      <alignment horizontal="right" vertical="center"/>
    </xf>
    <xf numFmtId="3" fontId="1" fillId="0" borderId="200" xfId="0" applyNumberFormat="1" applyFont="1" applyBorder="1" applyAlignment="1">
      <alignment horizontal="right" vertical="center"/>
    </xf>
    <xf numFmtId="3" fontId="1" fillId="0" borderId="163" xfId="0" applyNumberFormat="1" applyFont="1" applyBorder="1" applyAlignment="1">
      <alignment horizontal="right" vertical="center"/>
    </xf>
    <xf numFmtId="0" fontId="1" fillId="0" borderId="203" xfId="0" applyFont="1" applyBorder="1" applyAlignment="1">
      <alignment horizontal="center" vertical="center"/>
    </xf>
    <xf numFmtId="0" fontId="1" fillId="0" borderId="190" xfId="0" applyFont="1" applyBorder="1" applyAlignment="1">
      <alignment horizontal="center" vertical="center" wrapText="1"/>
    </xf>
    <xf numFmtId="3" fontId="12" fillId="33" borderId="65" xfId="0" applyNumberFormat="1" applyFont="1" applyFill="1" applyBorder="1" applyAlignment="1">
      <alignment vertical="center"/>
    </xf>
    <xf numFmtId="3" fontId="7" fillId="0" borderId="65" xfId="0" applyNumberFormat="1" applyFont="1" applyBorder="1" applyAlignment="1">
      <alignment vertical="center"/>
    </xf>
    <xf numFmtId="3" fontId="1" fillId="0" borderId="65" xfId="0" applyNumberFormat="1" applyFont="1" applyBorder="1" applyAlignment="1">
      <alignment vertical="center"/>
    </xf>
    <xf numFmtId="3" fontId="12" fillId="33" borderId="65" xfId="0" applyNumberFormat="1" applyFont="1" applyFill="1" applyBorder="1" applyAlignment="1">
      <alignment horizontal="right" vertical="center"/>
    </xf>
    <xf numFmtId="3" fontId="7" fillId="0" borderId="65" xfId="0" applyNumberFormat="1" applyFont="1" applyBorder="1" applyAlignment="1">
      <alignment horizontal="right" vertical="center"/>
    </xf>
    <xf numFmtId="3" fontId="12" fillId="33" borderId="204" xfId="0" applyNumberFormat="1" applyFont="1" applyFill="1" applyBorder="1" applyAlignment="1">
      <alignment horizontal="right" vertical="center"/>
    </xf>
    <xf numFmtId="3" fontId="8" fillId="35" borderId="66" xfId="0" applyNumberFormat="1" applyFont="1" applyFill="1" applyBorder="1" applyAlignment="1">
      <alignment horizontal="right" vertical="center"/>
    </xf>
    <xf numFmtId="9" fontId="12" fillId="33" borderId="23" xfId="0" applyNumberFormat="1" applyFont="1" applyFill="1" applyBorder="1" applyAlignment="1">
      <alignment vertical="center"/>
    </xf>
    <xf numFmtId="9" fontId="7" fillId="0" borderId="23" xfId="0" applyNumberFormat="1" applyFont="1" applyBorder="1" applyAlignment="1">
      <alignment vertical="center"/>
    </xf>
    <xf numFmtId="9" fontId="1" fillId="0" borderId="23" xfId="0" applyNumberFormat="1" applyFont="1" applyBorder="1" applyAlignment="1">
      <alignment vertical="center"/>
    </xf>
    <xf numFmtId="9" fontId="12" fillId="33" borderId="23" xfId="0" applyNumberFormat="1" applyFont="1" applyFill="1" applyBorder="1" applyAlignment="1">
      <alignment horizontal="right" vertical="center"/>
    </xf>
    <xf numFmtId="9" fontId="7" fillId="0" borderId="23" xfId="0" applyNumberFormat="1" applyFont="1" applyBorder="1" applyAlignment="1">
      <alignment horizontal="right" vertical="center"/>
    </xf>
    <xf numFmtId="9" fontId="12" fillId="33" borderId="205" xfId="0" applyNumberFormat="1" applyFont="1" applyFill="1" applyBorder="1" applyAlignment="1">
      <alignment horizontal="right" vertical="center"/>
    </xf>
    <xf numFmtId="9" fontId="8" fillId="35" borderId="37" xfId="0" applyNumberFormat="1" applyFont="1" applyFill="1" applyBorder="1" applyAlignment="1">
      <alignment horizontal="right" vertical="center"/>
    </xf>
    <xf numFmtId="0" fontId="6" fillId="0" borderId="57" xfId="0" applyFont="1" applyBorder="1" applyAlignment="1">
      <alignment vertical="center"/>
    </xf>
    <xf numFmtId="3" fontId="6" fillId="0" borderId="40" xfId="0" applyNumberFormat="1" applyFont="1" applyBorder="1" applyAlignment="1">
      <alignment horizontal="right" vertical="center"/>
    </xf>
    <xf numFmtId="0" fontId="1" fillId="0" borderId="49" xfId="0" applyFont="1" applyBorder="1" applyAlignment="1">
      <alignment vertical="center"/>
    </xf>
    <xf numFmtId="3" fontId="1" fillId="0" borderId="14" xfId="0" applyNumberFormat="1" applyFont="1" applyBorder="1" applyAlignment="1">
      <alignment horizontal="right" vertical="center"/>
    </xf>
    <xf numFmtId="49" fontId="1" fillId="0" borderId="206" xfId="0" applyNumberFormat="1" applyFont="1" applyBorder="1" applyAlignment="1">
      <alignment horizontal="center" vertical="center"/>
    </xf>
    <xf numFmtId="0" fontId="1" fillId="0" borderId="191" xfId="0" applyFont="1" applyBorder="1" applyAlignment="1">
      <alignment vertical="center"/>
    </xf>
    <xf numFmtId="3" fontId="1" fillId="0" borderId="149" xfId="0" applyNumberFormat="1" applyFont="1" applyBorder="1" applyAlignment="1">
      <alignment horizontal="right" vertical="center"/>
    </xf>
    <xf numFmtId="0" fontId="5" fillId="0" borderId="130" xfId="0" applyFont="1" applyBorder="1" applyAlignment="1">
      <alignment/>
    </xf>
    <xf numFmtId="3" fontId="4" fillId="0" borderId="61" xfId="0" applyNumberFormat="1" applyFont="1" applyFill="1" applyBorder="1" applyAlignment="1">
      <alignment vertical="center"/>
    </xf>
    <xf numFmtId="3" fontId="4" fillId="0" borderId="207" xfId="0" applyNumberFormat="1" applyFont="1" applyBorder="1" applyAlignment="1">
      <alignment vertical="center"/>
    </xf>
    <xf numFmtId="0" fontId="1" fillId="0" borderId="100" xfId="0" applyFont="1" applyFill="1" applyBorder="1" applyAlignment="1">
      <alignment/>
    </xf>
    <xf numFmtId="0" fontId="1" fillId="0" borderId="100" xfId="0" applyFont="1" applyBorder="1" applyAlignment="1">
      <alignment/>
    </xf>
    <xf numFmtId="0" fontId="1" fillId="0" borderId="148" xfId="0" applyFont="1" applyBorder="1" applyAlignment="1">
      <alignment/>
    </xf>
    <xf numFmtId="3" fontId="1" fillId="0" borderId="148" xfId="0" applyNumberFormat="1" applyFont="1" applyBorder="1" applyAlignment="1">
      <alignment horizontal="right"/>
    </xf>
    <xf numFmtId="3" fontId="1" fillId="0" borderId="208" xfId="0" applyNumberFormat="1" applyFont="1" applyBorder="1" applyAlignment="1">
      <alignment horizontal="right"/>
    </xf>
    <xf numFmtId="3" fontId="1" fillId="0" borderId="59" xfId="0" applyNumberFormat="1" applyFont="1" applyBorder="1" applyAlignment="1">
      <alignment horizontal="right" vertical="center"/>
    </xf>
    <xf numFmtId="3" fontId="1" fillId="0" borderId="209" xfId="0" applyNumberFormat="1" applyFont="1" applyBorder="1" applyAlignment="1">
      <alignment horizontal="right" vertical="center"/>
    </xf>
    <xf numFmtId="9" fontId="1" fillId="0" borderId="154" xfId="0" applyNumberFormat="1" applyFont="1" applyBorder="1" applyAlignment="1">
      <alignment horizontal="right" vertical="center"/>
    </xf>
    <xf numFmtId="0" fontId="9" fillId="0" borderId="36" xfId="0" applyFont="1" applyBorder="1" applyAlignment="1">
      <alignment/>
    </xf>
    <xf numFmtId="3" fontId="1" fillId="0" borderId="136" xfId="0" applyNumberFormat="1" applyFont="1" applyBorder="1" applyAlignment="1">
      <alignment vertical="center"/>
    </xf>
    <xf numFmtId="9" fontId="1" fillId="0" borderId="4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9" fontId="1" fillId="0" borderId="0" xfId="0" applyNumberFormat="1" applyFont="1" applyBorder="1" applyAlignment="1">
      <alignment vertical="center"/>
    </xf>
    <xf numFmtId="0" fontId="1" fillId="0" borderId="144" xfId="0" applyFont="1" applyBorder="1" applyAlignment="1">
      <alignment horizontal="center" vertical="center"/>
    </xf>
    <xf numFmtId="0" fontId="1" fillId="0" borderId="128" xfId="0" applyFont="1" applyBorder="1" applyAlignment="1">
      <alignment vertical="center"/>
    </xf>
    <xf numFmtId="3" fontId="1" fillId="0" borderId="204" xfId="0" applyNumberFormat="1" applyFont="1" applyBorder="1" applyAlignment="1">
      <alignment vertical="center"/>
    </xf>
    <xf numFmtId="9" fontId="1" fillId="0" borderId="205" xfId="0" applyNumberFormat="1" applyFont="1" applyBorder="1" applyAlignment="1">
      <alignment vertical="center"/>
    </xf>
    <xf numFmtId="0" fontId="1" fillId="0" borderId="108" xfId="0" applyFont="1" applyBorder="1" applyAlignment="1">
      <alignment horizontal="center" vertical="center"/>
    </xf>
    <xf numFmtId="0" fontId="1" fillId="0" borderId="210" xfId="0" applyFont="1" applyBorder="1" applyAlignment="1">
      <alignment vertical="center"/>
    </xf>
    <xf numFmtId="3" fontId="1" fillId="0" borderId="211" xfId="0" applyNumberFormat="1" applyFont="1" applyBorder="1" applyAlignment="1">
      <alignment vertical="center"/>
    </xf>
    <xf numFmtId="9" fontId="1" fillId="0" borderId="212" xfId="0" applyNumberFormat="1" applyFont="1" applyBorder="1" applyAlignment="1">
      <alignment vertical="center"/>
    </xf>
    <xf numFmtId="49" fontId="1" fillId="0" borderId="110" xfId="0" applyNumberFormat="1" applyFont="1" applyBorder="1" applyAlignment="1">
      <alignment horizontal="center" vertical="center"/>
    </xf>
    <xf numFmtId="0" fontId="1" fillId="0" borderId="213" xfId="0" applyFont="1" applyFill="1" applyBorder="1" applyAlignment="1">
      <alignment/>
    </xf>
    <xf numFmtId="3" fontId="1" fillId="0" borderId="106" xfId="0" applyNumberFormat="1" applyFont="1" applyBorder="1" applyAlignment="1">
      <alignment horizontal="right"/>
    </xf>
    <xf numFmtId="3" fontId="1" fillId="0" borderId="94" xfId="0" applyNumberFormat="1" applyFont="1" applyBorder="1" applyAlignment="1">
      <alignment horizontal="right"/>
    </xf>
    <xf numFmtId="0" fontId="1" fillId="0" borderId="2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justify" vertical="center" wrapText="1"/>
    </xf>
    <xf numFmtId="0" fontId="1" fillId="0" borderId="31" xfId="0" applyFont="1" applyBorder="1" applyAlignment="1">
      <alignment horizontal="justify" vertical="center" wrapText="1"/>
    </xf>
    <xf numFmtId="0" fontId="1" fillId="0" borderId="49" xfId="0" applyFont="1" applyBorder="1" applyAlignment="1">
      <alignment horizontal="justify" vertical="center" wrapText="1"/>
    </xf>
    <xf numFmtId="0" fontId="0" fillId="0" borderId="75" xfId="0" applyBorder="1" applyAlignment="1">
      <alignment vertical="center"/>
    </xf>
    <xf numFmtId="0" fontId="0" fillId="0" borderId="77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9" xfId="0" applyBorder="1" applyAlignment="1">
      <alignment vertical="center"/>
    </xf>
    <xf numFmtId="0" fontId="7" fillId="0" borderId="215" xfId="0" applyFont="1" applyBorder="1" applyAlignment="1">
      <alignment horizontal="center" vertical="center" wrapText="1"/>
    </xf>
    <xf numFmtId="0" fontId="0" fillId="0" borderId="56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144" xfId="0" applyBorder="1" applyAlignment="1">
      <alignment vertical="center"/>
    </xf>
    <xf numFmtId="0" fontId="1" fillId="0" borderId="126" xfId="0" applyFont="1" applyBorder="1" applyAlignment="1">
      <alignment horizontal="justify" vertical="center" wrapText="1"/>
    </xf>
    <xf numFmtId="0" fontId="0" fillId="0" borderId="216" xfId="0" applyBorder="1" applyAlignment="1">
      <alignment vertical="center"/>
    </xf>
    <xf numFmtId="0" fontId="1" fillId="0" borderId="184" xfId="0" applyFont="1" applyBorder="1" applyAlignment="1">
      <alignment horizontal="center" vertical="center" wrapText="1"/>
    </xf>
    <xf numFmtId="0" fontId="1" fillId="0" borderId="187" xfId="0" applyFont="1" applyBorder="1" applyAlignment="1">
      <alignment horizontal="center" vertical="center" wrapText="1"/>
    </xf>
    <xf numFmtId="3" fontId="1" fillId="0" borderId="41" xfId="0" applyNumberFormat="1" applyFont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 wrapText="1"/>
    </xf>
    <xf numFmtId="3" fontId="1" fillId="0" borderId="43" xfId="0" applyNumberFormat="1" applyFont="1" applyBorder="1" applyAlignment="1">
      <alignment horizontal="center" vertical="center" wrapText="1"/>
    </xf>
    <xf numFmtId="3" fontId="1" fillId="0" borderId="37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1" fillId="0" borderId="65" xfId="0" applyNumberFormat="1" applyFont="1" applyBorder="1" applyAlignment="1">
      <alignment horizontal="center" vertical="center" wrapText="1"/>
    </xf>
    <xf numFmtId="3" fontId="1" fillId="0" borderId="188" xfId="0" applyNumberFormat="1" applyFont="1" applyBorder="1" applyAlignment="1">
      <alignment horizontal="center" vertical="center" wrapText="1"/>
    </xf>
    <xf numFmtId="3" fontId="1" fillId="0" borderId="66" xfId="0" applyNumberFormat="1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211" xfId="0" applyFont="1" applyBorder="1" applyAlignment="1">
      <alignment horizontal="center" vertical="center" wrapText="1"/>
    </xf>
    <xf numFmtId="0" fontId="1" fillId="0" borderId="217" xfId="0" applyFont="1" applyBorder="1" applyAlignment="1">
      <alignment horizontal="center" vertical="center" wrapText="1"/>
    </xf>
    <xf numFmtId="0" fontId="1" fillId="0" borderId="218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3" fontId="12" fillId="33" borderId="62" xfId="0" applyNumberFormat="1" applyFont="1" applyFill="1" applyBorder="1" applyAlignment="1">
      <alignment vertical="center"/>
    </xf>
    <xf numFmtId="3" fontId="7" fillId="0" borderId="62" xfId="0" applyNumberFormat="1" applyFont="1" applyBorder="1" applyAlignment="1">
      <alignment vertical="center"/>
    </xf>
    <xf numFmtId="3" fontId="1" fillId="0" borderId="62" xfId="0" applyNumberFormat="1" applyFont="1" applyBorder="1" applyAlignment="1">
      <alignment vertical="center"/>
    </xf>
    <xf numFmtId="3" fontId="12" fillId="33" borderId="62" xfId="0" applyNumberFormat="1" applyFont="1" applyFill="1" applyBorder="1" applyAlignment="1">
      <alignment horizontal="right" vertical="center"/>
    </xf>
    <xf numFmtId="3" fontId="1" fillId="0" borderId="219" xfId="0" applyNumberFormat="1" applyFont="1" applyBorder="1" applyAlignment="1">
      <alignment vertical="center"/>
    </xf>
    <xf numFmtId="3" fontId="1" fillId="0" borderId="220" xfId="0" applyNumberFormat="1" applyFont="1" applyBorder="1" applyAlignment="1">
      <alignment vertical="center"/>
    </xf>
    <xf numFmtId="3" fontId="1" fillId="0" borderId="63" xfId="0" applyNumberFormat="1" applyFont="1" applyBorder="1" applyAlignment="1">
      <alignment vertical="center"/>
    </xf>
    <xf numFmtId="3" fontId="7" fillId="0" borderId="62" xfId="0" applyNumberFormat="1" applyFont="1" applyBorder="1" applyAlignment="1">
      <alignment horizontal="right" vertical="center"/>
    </xf>
    <xf numFmtId="3" fontId="12" fillId="33" borderId="219" xfId="0" applyNumberFormat="1" applyFont="1" applyFill="1" applyBorder="1" applyAlignment="1">
      <alignment horizontal="right" vertical="center"/>
    </xf>
    <xf numFmtId="3" fontId="8" fillId="35" borderId="69" xfId="0" applyNumberFormat="1" applyFont="1" applyFill="1" applyBorder="1" applyAlignment="1">
      <alignment horizontal="right" vertical="center"/>
    </xf>
    <xf numFmtId="0" fontId="1" fillId="0" borderId="125" xfId="0" applyFont="1" applyBorder="1" applyAlignment="1">
      <alignment horizontal="center" vertical="center"/>
    </xf>
    <xf numFmtId="0" fontId="1" fillId="0" borderId="221" xfId="0" applyFont="1" applyBorder="1" applyAlignment="1">
      <alignment horizontal="center" vertical="center"/>
    </xf>
    <xf numFmtId="0" fontId="1" fillId="0" borderId="222" xfId="0" applyFont="1" applyBorder="1" applyAlignment="1">
      <alignment horizontal="center" vertical="center"/>
    </xf>
    <xf numFmtId="0" fontId="6" fillId="33" borderId="144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9" fontId="4" fillId="0" borderId="23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3" fontId="4" fillId="0" borderId="61" xfId="0" applyNumberFormat="1" applyFont="1" applyBorder="1" applyAlignment="1">
      <alignment horizontal="right" vertical="center"/>
    </xf>
    <xf numFmtId="0" fontId="1" fillId="0" borderId="223" xfId="0" applyFont="1" applyBorder="1" applyAlignment="1">
      <alignment horizontal="center" vertical="center"/>
    </xf>
    <xf numFmtId="0" fontId="1" fillId="0" borderId="224" xfId="0" applyFont="1" applyBorder="1" applyAlignment="1">
      <alignment horizontal="center" vertical="center"/>
    </xf>
    <xf numFmtId="0" fontId="1" fillId="0" borderId="2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8" xfId="0" applyFont="1" applyBorder="1" applyAlignment="1">
      <alignment horizontal="center" vertical="center"/>
    </xf>
    <xf numFmtId="0" fontId="1" fillId="0" borderId="225" xfId="0" applyFont="1" applyBorder="1" applyAlignment="1">
      <alignment horizontal="center" vertical="center"/>
    </xf>
    <xf numFmtId="0" fontId="1" fillId="0" borderId="210" xfId="0" applyFont="1" applyBorder="1" applyAlignment="1">
      <alignment horizontal="center" vertical="center"/>
    </xf>
    <xf numFmtId="0" fontId="1" fillId="0" borderId="17" xfId="0" applyFont="1" applyBorder="1" applyAlignment="1">
      <alignment horizontal="right" vertical="center"/>
    </xf>
    <xf numFmtId="0" fontId="1" fillId="0" borderId="135" xfId="0" applyFont="1" applyBorder="1" applyAlignment="1">
      <alignment horizontal="right" vertical="center"/>
    </xf>
    <xf numFmtId="0" fontId="6" fillId="33" borderId="226" xfId="0" applyFont="1" applyFill="1" applyBorder="1" applyAlignment="1">
      <alignment horizontal="right" vertical="center"/>
    </xf>
    <xf numFmtId="0" fontId="6" fillId="33" borderId="126" xfId="0" applyFont="1" applyFill="1" applyBorder="1" applyAlignment="1">
      <alignment horizontal="right" vertical="center"/>
    </xf>
    <xf numFmtId="0" fontId="6" fillId="33" borderId="45" xfId="0" applyFont="1" applyFill="1" applyBorder="1" applyAlignment="1">
      <alignment horizontal="right" vertical="center"/>
    </xf>
    <xf numFmtId="0" fontId="1" fillId="0" borderId="127" xfId="0" applyFont="1" applyBorder="1" applyAlignment="1">
      <alignment horizontal="right" vertical="center"/>
    </xf>
    <xf numFmtId="0" fontId="6" fillId="0" borderId="226" xfId="0" applyFont="1" applyBorder="1" applyAlignment="1">
      <alignment horizontal="right" vertical="center"/>
    </xf>
    <xf numFmtId="0" fontId="6" fillId="0" borderId="126" xfId="0" applyFont="1" applyBorder="1" applyAlignment="1">
      <alignment horizontal="right" vertical="center"/>
    </xf>
    <xf numFmtId="0" fontId="6" fillId="0" borderId="45" xfId="0" applyFont="1" applyBorder="1" applyAlignment="1">
      <alignment horizontal="right" vertical="center"/>
    </xf>
    <xf numFmtId="0" fontId="6" fillId="33" borderId="48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227" xfId="0" applyFont="1" applyBorder="1" applyAlignment="1">
      <alignment horizontal="center" vertical="center"/>
    </xf>
    <xf numFmtId="0" fontId="6" fillId="33" borderId="226" xfId="0" applyFont="1" applyFill="1" applyBorder="1" applyAlignment="1">
      <alignment horizontal="center" vertical="center"/>
    </xf>
    <xf numFmtId="0" fontId="1" fillId="0" borderId="227" xfId="0" applyFont="1" applyBorder="1" applyAlignment="1">
      <alignment horizontal="center" vertical="center"/>
    </xf>
    <xf numFmtId="0" fontId="4" fillId="0" borderId="228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6" fillId="33" borderId="13" xfId="0" applyFont="1" applyFill="1" applyBorder="1" applyAlignment="1">
      <alignment horizontal="justify" vertical="center" wrapText="1"/>
    </xf>
    <xf numFmtId="0" fontId="1" fillId="0" borderId="0" xfId="54" applyFont="1" applyAlignment="1">
      <alignment horizontal="right"/>
      <protection/>
    </xf>
    <xf numFmtId="0" fontId="7" fillId="0" borderId="0" xfId="54" applyFont="1" applyAlignment="1">
      <alignment horizontal="center" vertical="center"/>
      <protection/>
    </xf>
    <xf numFmtId="0" fontId="7" fillId="0" borderId="0" xfId="0" applyFont="1" applyBorder="1" applyAlignment="1">
      <alignment horizontal="center"/>
    </xf>
    <xf numFmtId="0" fontId="1" fillId="0" borderId="98" xfId="0" applyFont="1" applyBorder="1" applyAlignment="1">
      <alignment/>
    </xf>
    <xf numFmtId="0" fontId="7" fillId="0" borderId="143" xfId="0" applyFont="1" applyBorder="1" applyAlignment="1">
      <alignment horizontal="center" vertical="center" wrapText="1"/>
    </xf>
    <xf numFmtId="0" fontId="7" fillId="0" borderId="173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4" fillId="0" borderId="229" xfId="0" applyFont="1" applyBorder="1" applyAlignment="1">
      <alignment horizontal="left"/>
    </xf>
    <xf numFmtId="0" fontId="4" fillId="0" borderId="115" xfId="0" applyFont="1" applyBorder="1" applyAlignment="1">
      <alignment horizontal="left"/>
    </xf>
    <xf numFmtId="0" fontId="4" fillId="0" borderId="146" xfId="0" applyFont="1" applyBorder="1" applyAlignment="1">
      <alignment horizontal="left"/>
    </xf>
    <xf numFmtId="3" fontId="5" fillId="0" borderId="13" xfId="0" applyNumberFormat="1" applyFont="1" applyBorder="1" applyAlignment="1">
      <alignment horizontal="center"/>
    </xf>
    <xf numFmtId="3" fontId="5" fillId="0" borderId="36" xfId="0" applyNumberFormat="1" applyFont="1" applyBorder="1" applyAlignment="1">
      <alignment horizontal="center"/>
    </xf>
    <xf numFmtId="3" fontId="5" fillId="0" borderId="190" xfId="0" applyNumberFormat="1" applyFont="1" applyBorder="1" applyAlignment="1">
      <alignment horizontal="center"/>
    </xf>
    <xf numFmtId="0" fontId="1" fillId="0" borderId="115" xfId="0" applyFont="1" applyBorder="1" applyAlignment="1">
      <alignment/>
    </xf>
    <xf numFmtId="0" fontId="1" fillId="0" borderId="104" xfId="0" applyFont="1" applyBorder="1" applyAlignment="1">
      <alignment/>
    </xf>
    <xf numFmtId="0" fontId="1" fillId="0" borderId="96" xfId="0" applyFont="1" applyBorder="1" applyAlignment="1">
      <alignment/>
    </xf>
    <xf numFmtId="0" fontId="1" fillId="33" borderId="226" xfId="0" applyFont="1" applyFill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6" fillId="33" borderId="18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6" fillId="0" borderId="230" xfId="0" applyFont="1" applyBorder="1" applyAlignment="1">
      <alignment horizontal="center" vertical="center"/>
    </xf>
    <xf numFmtId="0" fontId="2" fillId="0" borderId="36" xfId="0" applyFont="1" applyBorder="1" applyAlignment="1">
      <alignment horizontal="right"/>
    </xf>
    <xf numFmtId="0" fontId="6" fillId="0" borderId="231" xfId="0" applyFont="1" applyBorder="1" applyAlignment="1">
      <alignment horizontal="center" vertical="center"/>
    </xf>
    <xf numFmtId="0" fontId="6" fillId="0" borderId="232" xfId="54" applyFont="1" applyBorder="1" applyAlignment="1">
      <alignment horizontal="center" vertical="center"/>
      <protection/>
    </xf>
    <xf numFmtId="0" fontId="6" fillId="0" borderId="0" xfId="54" applyFont="1" applyBorder="1" applyAlignment="1">
      <alignment horizontal="center" vertical="center"/>
      <protection/>
    </xf>
    <xf numFmtId="0" fontId="6" fillId="0" borderId="95" xfId="54" applyFont="1" applyBorder="1" applyAlignment="1">
      <alignment horizontal="center" vertical="center"/>
      <protection/>
    </xf>
    <xf numFmtId="0" fontId="1" fillId="0" borderId="0" xfId="54" applyFont="1" applyAlignment="1">
      <alignment horizontal="center" vertical="center"/>
      <protection/>
    </xf>
    <xf numFmtId="0" fontId="2" fillId="0" borderId="143" xfId="54" applyFont="1" applyBorder="1" applyAlignment="1">
      <alignment horizontal="right"/>
      <protection/>
    </xf>
    <xf numFmtId="0" fontId="1" fillId="0" borderId="233" xfId="0" applyFont="1" applyBorder="1" applyAlignment="1">
      <alignment horizontal="center" vertical="center"/>
    </xf>
    <xf numFmtId="0" fontId="1" fillId="0" borderId="109" xfId="0" applyFont="1" applyBorder="1" applyAlignment="1">
      <alignment horizontal="center" vertical="center"/>
    </xf>
    <xf numFmtId="0" fontId="1" fillId="0" borderId="110" xfId="0" applyFont="1" applyBorder="1" applyAlignment="1">
      <alignment horizontal="center" vertical="center"/>
    </xf>
    <xf numFmtId="0" fontId="1" fillId="0" borderId="164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132" xfId="0" applyFont="1" applyBorder="1" applyAlignment="1">
      <alignment horizontal="left" vertical="center" wrapText="1"/>
    </xf>
    <xf numFmtId="0" fontId="1" fillId="0" borderId="90" xfId="0" applyFont="1" applyBorder="1" applyAlignment="1">
      <alignment horizontal="center" vertical="center"/>
    </xf>
    <xf numFmtId="0" fontId="1" fillId="0" borderId="234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91" xfId="0" applyFont="1" applyBorder="1" applyAlignment="1">
      <alignment horizontal="left" vertical="center" wrapText="1"/>
    </xf>
    <xf numFmtId="0" fontId="1" fillId="0" borderId="67" xfId="0" applyFont="1" applyBorder="1" applyAlignment="1">
      <alignment horizontal="left" vertical="center" wrapText="1"/>
    </xf>
    <xf numFmtId="0" fontId="1" fillId="0" borderId="83" xfId="0" applyFont="1" applyBorder="1" applyAlignment="1">
      <alignment horizontal="left" vertical="center" wrapText="1"/>
    </xf>
    <xf numFmtId="0" fontId="1" fillId="0" borderId="235" xfId="0" applyFont="1" applyBorder="1" applyAlignment="1">
      <alignment horizontal="center" vertical="center"/>
    </xf>
    <xf numFmtId="0" fontId="1" fillId="0" borderId="161" xfId="0" applyFont="1" applyBorder="1" applyAlignment="1">
      <alignment horizontal="center" vertical="center"/>
    </xf>
    <xf numFmtId="0" fontId="1" fillId="0" borderId="236" xfId="0" applyFont="1" applyBorder="1" applyAlignment="1">
      <alignment horizontal="center" vertical="center"/>
    </xf>
    <xf numFmtId="0" fontId="1" fillId="0" borderId="167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left" vertical="center" wrapText="1"/>
    </xf>
    <xf numFmtId="0" fontId="1" fillId="0" borderId="166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center" vertical="center"/>
    </xf>
    <xf numFmtId="0" fontId="1" fillId="0" borderId="71" xfId="0" applyFont="1" applyBorder="1" applyAlignment="1">
      <alignment horizontal="left" vertical="center" wrapText="1"/>
    </xf>
    <xf numFmtId="0" fontId="1" fillId="0" borderId="237" xfId="0" applyFont="1" applyBorder="1" applyAlignment="1">
      <alignment horizontal="center" vertical="center"/>
    </xf>
    <xf numFmtId="0" fontId="1" fillId="0" borderId="238" xfId="0" applyFont="1" applyBorder="1" applyAlignment="1">
      <alignment horizontal="left" vertical="center" wrapText="1"/>
    </xf>
    <xf numFmtId="0" fontId="1" fillId="0" borderId="169" xfId="0" applyFont="1" applyBorder="1" applyAlignment="1">
      <alignment horizontal="left" vertical="center" wrapText="1"/>
    </xf>
    <xf numFmtId="0" fontId="1" fillId="0" borderId="170" xfId="0" applyFont="1" applyBorder="1" applyAlignment="1">
      <alignment horizontal="left" vertical="center" wrapText="1"/>
    </xf>
    <xf numFmtId="0" fontId="1" fillId="0" borderId="130" xfId="0" applyFont="1" applyBorder="1" applyAlignment="1">
      <alignment horizontal="left" vertical="center" wrapText="1"/>
    </xf>
    <xf numFmtId="0" fontId="1" fillId="0" borderId="215" xfId="0" applyFont="1" applyBorder="1" applyAlignment="1">
      <alignment horizontal="center" vertical="center"/>
    </xf>
    <xf numFmtId="0" fontId="1" fillId="0" borderId="174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2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1" max="1" width="5.7109375" style="1" customWidth="1"/>
    <col min="2" max="2" width="37.7109375" style="1" customWidth="1"/>
    <col min="3" max="5" width="9.7109375" style="1" customWidth="1"/>
  </cols>
  <sheetData>
    <row r="1" spans="2:5" s="1" customFormat="1" ht="15" customHeight="1">
      <c r="B1" s="2"/>
      <c r="C1" s="2"/>
      <c r="D1" s="2"/>
      <c r="E1" s="2" t="s">
        <v>601</v>
      </c>
    </row>
    <row r="2" spans="1:5" s="1" customFormat="1" ht="15" customHeight="1">
      <c r="A2" s="3"/>
      <c r="B2" s="3"/>
      <c r="C2" s="3"/>
      <c r="D2" s="3"/>
      <c r="E2" s="2" t="s">
        <v>658</v>
      </c>
    </row>
    <row r="3" s="1" customFormat="1" ht="15" customHeight="1">
      <c r="A3" s="4"/>
    </row>
    <row r="4" spans="1:5" s="1" customFormat="1" ht="15" customHeight="1">
      <c r="A4" s="706" t="s">
        <v>496</v>
      </c>
      <c r="B4" s="706"/>
      <c r="C4" s="706"/>
      <c r="D4" s="706"/>
      <c r="E4" s="706"/>
    </row>
    <row r="5" spans="1:5" s="1" customFormat="1" ht="15" customHeight="1" thickBot="1">
      <c r="A5" s="5"/>
      <c r="B5" s="5"/>
      <c r="C5" s="5"/>
      <c r="D5" s="5"/>
      <c r="E5" s="6" t="s">
        <v>0</v>
      </c>
    </row>
    <row r="6" spans="1:5" ht="34.5" thickTop="1">
      <c r="A6" s="7" t="s">
        <v>1</v>
      </c>
      <c r="B6" s="8" t="s">
        <v>2</v>
      </c>
      <c r="C6" s="9" t="s">
        <v>497</v>
      </c>
      <c r="D6" s="9" t="s">
        <v>619</v>
      </c>
      <c r="E6" s="10" t="s">
        <v>3</v>
      </c>
    </row>
    <row r="7" spans="1:6" ht="15" customHeight="1" thickBot="1">
      <c r="A7" s="11" t="s">
        <v>4</v>
      </c>
      <c r="B7" s="12" t="s">
        <v>5</v>
      </c>
      <c r="C7" s="13" t="s">
        <v>6</v>
      </c>
      <c r="D7" s="554" t="s">
        <v>7</v>
      </c>
      <c r="E7" s="14" t="s">
        <v>8</v>
      </c>
      <c r="F7" s="15"/>
    </row>
    <row r="8" spans="1:6" ht="15" customHeight="1" thickTop="1">
      <c r="A8" s="709" t="s">
        <v>11</v>
      </c>
      <c r="B8" s="710"/>
      <c r="C8" s="710"/>
      <c r="D8" s="710"/>
      <c r="E8" s="711"/>
      <c r="F8" s="15"/>
    </row>
    <row r="9" spans="1:6" ht="15" customHeight="1">
      <c r="A9" s="25" t="s">
        <v>12</v>
      </c>
      <c r="B9" s="16" t="s">
        <v>13</v>
      </c>
      <c r="C9" s="27">
        <f>'7.sz. melléklet'!D75+'8.sz. melléklet'!D34</f>
        <v>57194</v>
      </c>
      <c r="D9" s="27">
        <f>'7.sz. melléklet'!E75+'8.sz. melléklet'!E34</f>
        <v>58774</v>
      </c>
      <c r="E9" s="84">
        <f>D9/C9</f>
        <v>1.0276252753785362</v>
      </c>
      <c r="F9" s="15"/>
    </row>
    <row r="10" spans="1:6" ht="15" customHeight="1">
      <c r="A10" s="25" t="s">
        <v>20</v>
      </c>
      <c r="B10" s="72" t="s">
        <v>16</v>
      </c>
      <c r="C10" s="73">
        <f>SUM(C11:C13)</f>
        <v>77873</v>
      </c>
      <c r="D10" s="73">
        <f>SUM(D11:D13)</f>
        <v>77906</v>
      </c>
      <c r="E10" s="84">
        <f aca="true" t="shared" si="0" ref="E10:E24">D10/C10</f>
        <v>1.0004237669025207</v>
      </c>
      <c r="F10" s="15"/>
    </row>
    <row r="11" spans="1:6" ht="15" customHeight="1">
      <c r="A11" s="385" t="s">
        <v>14</v>
      </c>
      <c r="B11" s="386" t="s">
        <v>385</v>
      </c>
      <c r="C11" s="205">
        <f>'7.sz. melléklet'!D69</f>
        <v>48050</v>
      </c>
      <c r="D11" s="205">
        <f>'7.sz. melléklet'!E69</f>
        <v>48050</v>
      </c>
      <c r="E11" s="84">
        <f t="shared" si="0"/>
        <v>1</v>
      </c>
      <c r="F11" s="15"/>
    </row>
    <row r="12" spans="1:6" ht="15" customHeight="1">
      <c r="A12" s="385" t="s">
        <v>15</v>
      </c>
      <c r="B12" s="386" t="s">
        <v>386</v>
      </c>
      <c r="C12" s="205">
        <f>'7.sz. melléklet'!D70</f>
        <v>29450</v>
      </c>
      <c r="D12" s="205">
        <f>'7.sz. melléklet'!E70</f>
        <v>29450</v>
      </c>
      <c r="E12" s="84">
        <f t="shared" si="0"/>
        <v>1</v>
      </c>
      <c r="F12" s="15"/>
    </row>
    <row r="13" spans="1:6" ht="15" customHeight="1">
      <c r="A13" s="385" t="s">
        <v>54</v>
      </c>
      <c r="B13" s="386" t="s">
        <v>396</v>
      </c>
      <c r="C13" s="205">
        <f>'7.sz. melléklet'!D74</f>
        <v>373</v>
      </c>
      <c r="D13" s="205">
        <f>'7.sz. melléklet'!E74</f>
        <v>406</v>
      </c>
      <c r="E13" s="84">
        <f t="shared" si="0"/>
        <v>1.0884718498659518</v>
      </c>
      <c r="F13" s="15"/>
    </row>
    <row r="14" spans="1:6" ht="15" customHeight="1">
      <c r="A14" s="25" t="s">
        <v>22</v>
      </c>
      <c r="B14" s="26" t="s">
        <v>21</v>
      </c>
      <c r="C14" s="27">
        <f>SUM(C15:C16)</f>
        <v>59178</v>
      </c>
      <c r="D14" s="27">
        <f>SUM(D15:D16)</f>
        <v>59608</v>
      </c>
      <c r="E14" s="84">
        <f t="shared" si="0"/>
        <v>1.0072662137956674</v>
      </c>
      <c r="F14" s="15"/>
    </row>
    <row r="15" spans="1:6" ht="15" customHeight="1">
      <c r="A15" s="17" t="s">
        <v>14</v>
      </c>
      <c r="B15" s="18" t="s">
        <v>377</v>
      </c>
      <c r="C15" s="19">
        <f>'7.sz. melléklet'!D63</f>
        <v>59178</v>
      </c>
      <c r="D15" s="19">
        <f>'7.sz. melléklet'!E63</f>
        <v>59608</v>
      </c>
      <c r="E15" s="131">
        <f t="shared" si="0"/>
        <v>1.0072662137956674</v>
      </c>
      <c r="F15" s="15"/>
    </row>
    <row r="16" spans="1:6" ht="15" customHeight="1">
      <c r="A16" s="17" t="s">
        <v>15</v>
      </c>
      <c r="B16" s="18" t="s">
        <v>435</v>
      </c>
      <c r="C16" s="19">
        <f>'7.sz. melléklet'!D66</f>
        <v>0</v>
      </c>
      <c r="D16" s="19">
        <f>'7.sz. melléklet'!E66</f>
        <v>0</v>
      </c>
      <c r="E16" s="131"/>
      <c r="F16" s="15"/>
    </row>
    <row r="17" spans="1:6" ht="15" customHeight="1">
      <c r="A17" s="25" t="s">
        <v>24</v>
      </c>
      <c r="B17" s="26" t="s">
        <v>23</v>
      </c>
      <c r="C17" s="27">
        <f>'7.sz. melléklet'!D84</f>
        <v>0</v>
      </c>
      <c r="D17" s="27">
        <f>'7.sz. melléklet'!E84</f>
        <v>0</v>
      </c>
      <c r="E17" s="84"/>
      <c r="F17" s="15"/>
    </row>
    <row r="18" spans="1:6" ht="15" customHeight="1">
      <c r="A18" s="25" t="s">
        <v>28</v>
      </c>
      <c r="B18" s="26" t="s">
        <v>25</v>
      </c>
      <c r="C18" s="27">
        <f>SUM(C19:C20)</f>
        <v>27551</v>
      </c>
      <c r="D18" s="27">
        <f>SUM(D19:D20)</f>
        <v>28128</v>
      </c>
      <c r="E18" s="84"/>
      <c r="F18" s="15"/>
    </row>
    <row r="19" spans="1:6" ht="15" customHeight="1">
      <c r="A19" s="17" t="s">
        <v>14</v>
      </c>
      <c r="B19" s="18" t="s">
        <v>26</v>
      </c>
      <c r="C19" s="19">
        <f>'7.sz. melléklet'!D64</f>
        <v>3288</v>
      </c>
      <c r="D19" s="19">
        <f>'7.sz. melléklet'!E64</f>
        <v>3865</v>
      </c>
      <c r="E19" s="131">
        <f t="shared" si="0"/>
        <v>1.1754866180048662</v>
      </c>
      <c r="F19" s="15"/>
    </row>
    <row r="20" spans="1:6" ht="15" customHeight="1">
      <c r="A20" s="17" t="s">
        <v>15</v>
      </c>
      <c r="B20" s="18" t="s">
        <v>27</v>
      </c>
      <c r="C20" s="19">
        <f>'7.sz. melléklet'!D67</f>
        <v>24263</v>
      </c>
      <c r="D20" s="19">
        <f>'7.sz. melléklet'!E67</f>
        <v>24263</v>
      </c>
      <c r="E20" s="131">
        <f t="shared" si="0"/>
        <v>1</v>
      </c>
      <c r="F20" s="15"/>
    </row>
    <row r="21" spans="1:6" ht="15" customHeight="1">
      <c r="A21" s="25" t="s">
        <v>33</v>
      </c>
      <c r="B21" s="26" t="s">
        <v>29</v>
      </c>
      <c r="C21" s="27">
        <f>SUM(C22:C23)</f>
        <v>4148</v>
      </c>
      <c r="D21" s="27">
        <f>SUM(D22:D23)</f>
        <v>4182</v>
      </c>
      <c r="E21" s="84">
        <f t="shared" si="0"/>
        <v>1.0081967213114753</v>
      </c>
      <c r="F21" s="15"/>
    </row>
    <row r="22" spans="1:6" ht="15" customHeight="1">
      <c r="A22" s="17" t="s">
        <v>30</v>
      </c>
      <c r="B22" s="18" t="s">
        <v>31</v>
      </c>
      <c r="C22" s="19">
        <f>'7.sz. melléklet'!D86</f>
        <v>355</v>
      </c>
      <c r="D22" s="19">
        <f>'7.sz. melléklet'!E86</f>
        <v>389</v>
      </c>
      <c r="E22" s="131">
        <f t="shared" si="0"/>
        <v>1.095774647887324</v>
      </c>
      <c r="F22" s="15"/>
    </row>
    <row r="23" spans="1:6" ht="15" customHeight="1">
      <c r="A23" s="17" t="s">
        <v>15</v>
      </c>
      <c r="B23" s="18" t="s">
        <v>32</v>
      </c>
      <c r="C23" s="19">
        <f>'7.sz. melléklet'!D89</f>
        <v>3793</v>
      </c>
      <c r="D23" s="19">
        <f>'7.sz. melléklet'!E89</f>
        <v>3793</v>
      </c>
      <c r="E23" s="131">
        <f t="shared" si="0"/>
        <v>1</v>
      </c>
      <c r="F23" s="15"/>
    </row>
    <row r="24" spans="1:6" ht="15" customHeight="1">
      <c r="A24" s="702" t="s">
        <v>34</v>
      </c>
      <c r="B24" s="702"/>
      <c r="C24" s="29">
        <f>C9+C10+C14+C17+C18+C21</f>
        <v>225944</v>
      </c>
      <c r="D24" s="29">
        <f>D9+D10+D14+D17+D18+D21</f>
        <v>228598</v>
      </c>
      <c r="E24" s="130">
        <f t="shared" si="0"/>
        <v>1.011746273412881</v>
      </c>
      <c r="F24" s="15"/>
    </row>
    <row r="25" spans="1:6" ht="15" customHeight="1">
      <c r="A25" s="707" t="s">
        <v>35</v>
      </c>
      <c r="B25" s="26" t="s">
        <v>36</v>
      </c>
      <c r="C25" s="708">
        <f>'7.sz. melléklet'!D92+'8.sz. melléklet'!D39</f>
        <v>177732</v>
      </c>
      <c r="D25" s="708">
        <f>'7.sz. melléklet'!E92+'8.sz. melléklet'!E39</f>
        <v>177732</v>
      </c>
      <c r="E25" s="705">
        <f>D25/C25</f>
        <v>1</v>
      </c>
      <c r="F25" s="704"/>
    </row>
    <row r="26" spans="1:6" ht="15" customHeight="1">
      <c r="A26" s="707"/>
      <c r="B26" s="26" t="s">
        <v>37</v>
      </c>
      <c r="C26" s="708"/>
      <c r="D26" s="708"/>
      <c r="E26" s="705"/>
      <c r="F26" s="704"/>
    </row>
    <row r="27" spans="1:6" ht="15" customHeight="1">
      <c r="A27" s="464" t="s">
        <v>446</v>
      </c>
      <c r="B27" s="26" t="s">
        <v>550</v>
      </c>
      <c r="C27" s="206"/>
      <c r="D27" s="206"/>
      <c r="E27" s="465"/>
      <c r="F27" s="428"/>
    </row>
    <row r="28" spans="1:6" ht="15" customHeight="1">
      <c r="A28" s="413" t="s">
        <v>39</v>
      </c>
      <c r="B28" s="26" t="s">
        <v>38</v>
      </c>
      <c r="C28" s="202"/>
      <c r="D28" s="202"/>
      <c r="E28" s="414"/>
      <c r="F28" s="704"/>
    </row>
    <row r="29" spans="1:6" ht="15" customHeight="1">
      <c r="A29" s="45" t="s">
        <v>14</v>
      </c>
      <c r="B29" s="18" t="s">
        <v>447</v>
      </c>
      <c r="C29" s="411"/>
      <c r="D29" s="411"/>
      <c r="E29" s="412"/>
      <c r="F29" s="704"/>
    </row>
    <row r="30" spans="1:6" ht="15" customHeight="1">
      <c r="A30" s="17" t="s">
        <v>15</v>
      </c>
      <c r="B30" s="18" t="s">
        <v>448</v>
      </c>
      <c r="C30" s="203"/>
      <c r="D30" s="203"/>
      <c r="E30" s="50"/>
      <c r="F30" s="15"/>
    </row>
    <row r="31" spans="1:6" ht="15" customHeight="1">
      <c r="A31" s="17" t="s">
        <v>54</v>
      </c>
      <c r="B31" s="18" t="s">
        <v>449</v>
      </c>
      <c r="C31" s="203"/>
      <c r="D31" s="203"/>
      <c r="E31" s="50"/>
      <c r="F31" s="15"/>
    </row>
    <row r="32" spans="1:6" ht="15" customHeight="1">
      <c r="A32" s="702" t="s">
        <v>40</v>
      </c>
      <c r="B32" s="702"/>
      <c r="C32" s="29">
        <f>SUM(C25:C31)</f>
        <v>177732</v>
      </c>
      <c r="D32" s="29">
        <f>SUM(D25:D31)</f>
        <v>177732</v>
      </c>
      <c r="E32" s="88">
        <f>D32/C32</f>
        <v>1</v>
      </c>
      <c r="F32" s="15"/>
    </row>
    <row r="33" spans="1:6" ht="15" customHeight="1">
      <c r="A33" s="703" t="s">
        <v>41</v>
      </c>
      <c r="B33" s="703"/>
      <c r="C33" s="33">
        <f>C32+C24</f>
        <v>403676</v>
      </c>
      <c r="D33" s="33">
        <f>D32+D24</f>
        <v>406330</v>
      </c>
      <c r="E33" s="201">
        <f>D33/C33</f>
        <v>1.0065745796133534</v>
      </c>
      <c r="F33" s="15"/>
    </row>
    <row r="34" spans="1:6" ht="15" customHeight="1">
      <c r="A34" s="34"/>
      <c r="B34" s="35"/>
      <c r="C34" s="54"/>
      <c r="D34" s="54"/>
      <c r="E34" s="36"/>
      <c r="F34" s="15"/>
    </row>
    <row r="35" spans="1:6" ht="15" customHeight="1">
      <c r="A35" s="698" t="s">
        <v>42</v>
      </c>
      <c r="B35" s="699"/>
      <c r="C35" s="699"/>
      <c r="D35" s="699"/>
      <c r="E35" s="700"/>
      <c r="F35" s="15"/>
    </row>
    <row r="36" spans="1:7" ht="15" customHeight="1">
      <c r="A36" s="37" t="s">
        <v>12</v>
      </c>
      <c r="B36" s="16" t="s">
        <v>43</v>
      </c>
      <c r="C36" s="549">
        <f>'4.sz. melléklet'!D19</f>
        <v>197888</v>
      </c>
      <c r="D36" s="549">
        <f>'4.sz. melléklet'!E19</f>
        <v>200778</v>
      </c>
      <c r="E36" s="84">
        <f>D36/C36</f>
        <v>1.014604220569211</v>
      </c>
      <c r="F36" s="15"/>
      <c r="G36" s="218"/>
    </row>
    <row r="37" spans="1:6" ht="15" customHeight="1">
      <c r="A37" s="25" t="s">
        <v>20</v>
      </c>
      <c r="B37" s="26" t="s">
        <v>44</v>
      </c>
      <c r="C37" s="27">
        <f>'7.sz. melléklet'!D36+'7.sz. melléklet'!D43+'7.sz. melléklet'!D46+'8.sz. melléklet'!D26</f>
        <v>117965</v>
      </c>
      <c r="D37" s="27">
        <f>'7.sz. melléklet'!E36+'7.sz. melléklet'!E43+'7.sz. melléklet'!E46+'8.sz. melléklet'!E26</f>
        <v>123799</v>
      </c>
      <c r="E37" s="84">
        <f>D37/C37</f>
        <v>1.0494553469249355</v>
      </c>
      <c r="F37" s="15"/>
    </row>
    <row r="38" spans="1:6" ht="15" customHeight="1">
      <c r="A38" s="25" t="s">
        <v>22</v>
      </c>
      <c r="B38" s="26" t="s">
        <v>45</v>
      </c>
      <c r="C38" s="204">
        <f>SUM(C39:C39)</f>
        <v>85651</v>
      </c>
      <c r="D38" s="204">
        <f>SUM(D39:D39)</f>
        <v>79581</v>
      </c>
      <c r="E38" s="84">
        <f>D38/C38</f>
        <v>0.9291310083945313</v>
      </c>
      <c r="F38" s="15"/>
    </row>
    <row r="39" spans="1:6" ht="15" customHeight="1">
      <c r="A39" s="17" t="s">
        <v>14</v>
      </c>
      <c r="B39" s="18" t="s">
        <v>46</v>
      </c>
      <c r="C39" s="19">
        <f>'7.sz. melléklet'!D35</f>
        <v>85651</v>
      </c>
      <c r="D39" s="19">
        <f>'7.sz. melléklet'!E35</f>
        <v>79581</v>
      </c>
      <c r="E39" s="131">
        <f>D39/C39</f>
        <v>0.9291310083945313</v>
      </c>
      <c r="F39" s="15"/>
    </row>
    <row r="40" spans="1:6" ht="15" customHeight="1">
      <c r="A40" s="702" t="s">
        <v>48</v>
      </c>
      <c r="B40" s="702"/>
      <c r="C40" s="415">
        <f>C36+C37+C38</f>
        <v>401504</v>
      </c>
      <c r="D40" s="415">
        <f>D36+D37+D38</f>
        <v>404158</v>
      </c>
      <c r="E40" s="130">
        <f>D40/C40</f>
        <v>1.006610145851598</v>
      </c>
      <c r="F40" s="15"/>
    </row>
    <row r="41" spans="1:6" ht="15" customHeight="1">
      <c r="A41" s="464" t="s">
        <v>79</v>
      </c>
      <c r="B41" s="26" t="s">
        <v>49</v>
      </c>
      <c r="C41" s="628">
        <f>'7.sz. melléklet'!D50</f>
        <v>2172</v>
      </c>
      <c r="D41" s="628">
        <f>'7.sz. melléklet'!E50</f>
        <v>2172</v>
      </c>
      <c r="E41" s="629"/>
      <c r="F41" s="428"/>
    </row>
    <row r="42" spans="1:6" s="40" customFormat="1" ht="15" customHeight="1" thickBot="1">
      <c r="A42" s="701" t="s">
        <v>50</v>
      </c>
      <c r="B42" s="701"/>
      <c r="C42" s="353">
        <f>C40+C41</f>
        <v>403676</v>
      </c>
      <c r="D42" s="353">
        <f>D40+D41</f>
        <v>406330</v>
      </c>
      <c r="E42" s="354">
        <f>D42/C42</f>
        <v>1.0065745796133534</v>
      </c>
      <c r="F42" s="39"/>
    </row>
    <row r="43" ht="12.75" thickTop="1"/>
  </sheetData>
  <sheetProtection selectLockedCells="1" selectUnlockedCells="1"/>
  <mergeCells count="14">
    <mergeCell ref="A4:E4"/>
    <mergeCell ref="A24:B24"/>
    <mergeCell ref="A25:A26"/>
    <mergeCell ref="D25:D26"/>
    <mergeCell ref="A8:E8"/>
    <mergeCell ref="C25:C26"/>
    <mergeCell ref="A35:E35"/>
    <mergeCell ref="A42:B42"/>
    <mergeCell ref="A32:B32"/>
    <mergeCell ref="A33:B33"/>
    <mergeCell ref="A40:B40"/>
    <mergeCell ref="F25:F26"/>
    <mergeCell ref="F28:F29"/>
    <mergeCell ref="E25:E26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1">
      <selection activeCell="K53" sqref="K53"/>
    </sheetView>
  </sheetViews>
  <sheetFormatPr defaultColWidth="9.140625" defaultRowHeight="12.75"/>
  <cols>
    <col min="1" max="1" width="6.7109375" style="1" customWidth="1"/>
    <col min="2" max="2" width="5.7109375" style="1" customWidth="1"/>
    <col min="3" max="3" width="34.140625" style="1" customWidth="1"/>
    <col min="4" max="6" width="10.7109375" style="1" customWidth="1"/>
    <col min="7" max="7" width="6.7109375" style="0" customWidth="1"/>
  </cols>
  <sheetData>
    <row r="1" spans="2:7" ht="15" customHeight="1">
      <c r="B1" s="3"/>
      <c r="C1" s="3"/>
      <c r="D1" s="3"/>
      <c r="E1" s="3"/>
      <c r="G1" s="2" t="s">
        <v>610</v>
      </c>
    </row>
    <row r="2" spans="1:7" ht="15" customHeight="1">
      <c r="A2" s="3"/>
      <c r="B2" s="3"/>
      <c r="C2" s="3"/>
      <c r="D2" s="3"/>
      <c r="E2" s="3"/>
      <c r="G2" s="2" t="str">
        <f>'1.sz. melléklet'!E2</f>
        <v>az  /2015. (IX.   .) önkormányzati rendelethez</v>
      </c>
    </row>
    <row r="3" ht="15" customHeight="1">
      <c r="A3" s="4"/>
    </row>
    <row r="4" spans="1:7" ht="15" customHeight="1">
      <c r="A4" s="735" t="s">
        <v>538</v>
      </c>
      <c r="B4" s="735"/>
      <c r="C4" s="735"/>
      <c r="D4" s="735"/>
      <c r="E4" s="735"/>
      <c r="F4" s="735"/>
      <c r="G4" s="262"/>
    </row>
    <row r="5" spans="4:7" ht="15" customHeight="1" thickBot="1">
      <c r="D5" s="551"/>
      <c r="E5" s="551"/>
      <c r="F5" s="551" t="s">
        <v>0</v>
      </c>
      <c r="G5" s="1"/>
    </row>
    <row r="6" spans="2:6" s="40" customFormat="1" ht="27" customHeight="1" thickTop="1">
      <c r="B6" s="151" t="s">
        <v>161</v>
      </c>
      <c r="C6" s="152" t="s">
        <v>162</v>
      </c>
      <c r="D6" s="556" t="s">
        <v>497</v>
      </c>
      <c r="E6" s="686" t="s">
        <v>497</v>
      </c>
      <c r="F6" s="685" t="s">
        <v>3</v>
      </c>
    </row>
    <row r="7" spans="2:6" s="40" customFormat="1" ht="15" customHeight="1" thickBot="1">
      <c r="B7" s="153" t="s">
        <v>4</v>
      </c>
      <c r="C7" s="154" t="s">
        <v>5</v>
      </c>
      <c r="D7" s="596" t="s">
        <v>6</v>
      </c>
      <c r="E7" s="687" t="s">
        <v>7</v>
      </c>
      <c r="F7" s="106" t="s">
        <v>8</v>
      </c>
    </row>
    <row r="8" spans="2:6" s="40" customFormat="1" ht="15" customHeight="1" thickTop="1">
      <c r="B8" s="155" t="s">
        <v>12</v>
      </c>
      <c r="C8" s="156" t="s">
        <v>94</v>
      </c>
      <c r="D8" s="606">
        <f>SUM(D9:D11)</f>
        <v>11092</v>
      </c>
      <c r="E8" s="688">
        <f>SUM(E9:E11)</f>
        <v>11092</v>
      </c>
      <c r="F8" s="613">
        <f>E8/D8</f>
        <v>1</v>
      </c>
    </row>
    <row r="9" spans="2:6" s="40" customFormat="1" ht="15" customHeight="1">
      <c r="B9" s="157" t="s">
        <v>14</v>
      </c>
      <c r="C9" s="158" t="s">
        <v>163</v>
      </c>
      <c r="D9" s="607">
        <v>5000</v>
      </c>
      <c r="E9" s="689">
        <v>5000</v>
      </c>
      <c r="F9" s="614">
        <f aca="true" t="shared" si="0" ref="F9:F67">E9/D9</f>
        <v>1</v>
      </c>
    </row>
    <row r="10" spans="2:6" s="40" customFormat="1" ht="15" customHeight="1">
      <c r="B10" s="157" t="s">
        <v>15</v>
      </c>
      <c r="C10" s="18" t="s">
        <v>165</v>
      </c>
      <c r="D10" s="608">
        <v>5457</v>
      </c>
      <c r="E10" s="690">
        <v>5457</v>
      </c>
      <c r="F10" s="615">
        <f t="shared" si="0"/>
        <v>1</v>
      </c>
    </row>
    <row r="11" spans="2:6" s="40" customFormat="1" ht="15" customHeight="1">
      <c r="B11" s="157" t="s">
        <v>54</v>
      </c>
      <c r="C11" s="18" t="s">
        <v>591</v>
      </c>
      <c r="D11" s="608">
        <v>635</v>
      </c>
      <c r="E11" s="690">
        <v>635</v>
      </c>
      <c r="F11" s="615">
        <f t="shared" si="0"/>
        <v>1</v>
      </c>
    </row>
    <row r="12" spans="2:6" s="40" customFormat="1" ht="15" customHeight="1">
      <c r="B12" s="159" t="s">
        <v>20</v>
      </c>
      <c r="C12" s="160" t="s">
        <v>95</v>
      </c>
      <c r="D12" s="609">
        <f>SUM(D13:D63)</f>
        <v>88455</v>
      </c>
      <c r="E12" s="691">
        <f>SUM(E13:E63)</f>
        <v>91077</v>
      </c>
      <c r="F12" s="616">
        <f t="shared" si="0"/>
        <v>1.0296421909445481</v>
      </c>
    </row>
    <row r="13" spans="2:6" s="40" customFormat="1" ht="15" customHeight="1">
      <c r="B13" s="17" t="s">
        <v>14</v>
      </c>
      <c r="C13" s="18" t="s">
        <v>164</v>
      </c>
      <c r="D13" s="608">
        <v>20000</v>
      </c>
      <c r="E13" s="690">
        <v>20000</v>
      </c>
      <c r="F13" s="615">
        <f t="shared" si="0"/>
        <v>1</v>
      </c>
    </row>
    <row r="14" spans="2:6" s="40" customFormat="1" ht="15" customHeight="1">
      <c r="B14" s="17" t="s">
        <v>15</v>
      </c>
      <c r="C14" s="18" t="s">
        <v>562</v>
      </c>
      <c r="D14" s="608">
        <v>301</v>
      </c>
      <c r="E14" s="690">
        <v>301</v>
      </c>
      <c r="F14" s="615">
        <f t="shared" si="0"/>
        <v>1</v>
      </c>
    </row>
    <row r="15" spans="2:6" s="40" customFormat="1" ht="15" customHeight="1">
      <c r="B15" s="17" t="s">
        <v>54</v>
      </c>
      <c r="C15" s="18" t="s">
        <v>563</v>
      </c>
      <c r="D15" s="608">
        <v>190</v>
      </c>
      <c r="E15" s="690">
        <v>190</v>
      </c>
      <c r="F15" s="615">
        <f t="shared" si="0"/>
        <v>1</v>
      </c>
    </row>
    <row r="16" spans="2:6" s="40" customFormat="1" ht="15" customHeight="1">
      <c r="B16" s="17" t="s">
        <v>55</v>
      </c>
      <c r="C16" s="18" t="s">
        <v>564</v>
      </c>
      <c r="D16" s="608">
        <v>414</v>
      </c>
      <c r="E16" s="690">
        <v>414</v>
      </c>
      <c r="F16" s="615">
        <f t="shared" si="0"/>
        <v>1</v>
      </c>
    </row>
    <row r="17" spans="2:6" s="40" customFormat="1" ht="15" customHeight="1">
      <c r="B17" s="17" t="s">
        <v>57</v>
      </c>
      <c r="C17" s="18" t="s">
        <v>565</v>
      </c>
      <c r="D17" s="608">
        <v>190</v>
      </c>
      <c r="E17" s="690">
        <v>190</v>
      </c>
      <c r="F17" s="615">
        <f t="shared" si="0"/>
        <v>1</v>
      </c>
    </row>
    <row r="18" spans="2:6" s="40" customFormat="1" ht="15" customHeight="1">
      <c r="B18" s="17" t="s">
        <v>58</v>
      </c>
      <c r="C18" s="18" t="s">
        <v>566</v>
      </c>
      <c r="D18" s="608">
        <v>1905</v>
      </c>
      <c r="E18" s="690">
        <v>1905</v>
      </c>
      <c r="F18" s="615">
        <f t="shared" si="0"/>
        <v>1</v>
      </c>
    </row>
    <row r="19" spans="2:6" s="40" customFormat="1" ht="15" customHeight="1">
      <c r="B19" s="17" t="s">
        <v>60</v>
      </c>
      <c r="C19" s="18" t="s">
        <v>567</v>
      </c>
      <c r="D19" s="608">
        <v>3000</v>
      </c>
      <c r="E19" s="690">
        <v>3000</v>
      </c>
      <c r="F19" s="615">
        <f t="shared" si="0"/>
        <v>1</v>
      </c>
    </row>
    <row r="20" spans="2:6" s="40" customFormat="1" ht="15" customHeight="1">
      <c r="B20" s="17" t="s">
        <v>89</v>
      </c>
      <c r="C20" s="18" t="s">
        <v>568</v>
      </c>
      <c r="D20" s="608">
        <v>12700</v>
      </c>
      <c r="E20" s="690">
        <v>12700</v>
      </c>
      <c r="F20" s="615">
        <f t="shared" si="0"/>
        <v>1</v>
      </c>
    </row>
    <row r="21" spans="2:6" s="40" customFormat="1" ht="15" customHeight="1">
      <c r="B21" s="17" t="s">
        <v>107</v>
      </c>
      <c r="C21" s="18" t="s">
        <v>578</v>
      </c>
      <c r="D21" s="608">
        <v>202</v>
      </c>
      <c r="E21" s="690">
        <v>202</v>
      </c>
      <c r="F21" s="615">
        <f t="shared" si="0"/>
        <v>1</v>
      </c>
    </row>
    <row r="22" spans="2:6" s="40" customFormat="1" ht="15" customHeight="1">
      <c r="B22" s="17" t="s">
        <v>108</v>
      </c>
      <c r="C22" s="18" t="s">
        <v>569</v>
      </c>
      <c r="D22" s="608">
        <v>6350</v>
      </c>
      <c r="E22" s="690">
        <v>6350</v>
      </c>
      <c r="F22" s="615">
        <f t="shared" si="0"/>
        <v>1</v>
      </c>
    </row>
    <row r="23" spans="2:6" s="148" customFormat="1" ht="15" customHeight="1">
      <c r="B23" s="17" t="s">
        <v>109</v>
      </c>
      <c r="C23" s="18" t="s">
        <v>570</v>
      </c>
      <c r="D23" s="608">
        <v>3810</v>
      </c>
      <c r="E23" s="690">
        <v>3810</v>
      </c>
      <c r="F23" s="615">
        <f t="shared" si="0"/>
        <v>1</v>
      </c>
    </row>
    <row r="24" spans="2:6" s="148" customFormat="1" ht="15" customHeight="1">
      <c r="B24" s="17" t="s">
        <v>110</v>
      </c>
      <c r="C24" s="18" t="s">
        <v>571</v>
      </c>
      <c r="D24" s="608">
        <v>9525</v>
      </c>
      <c r="E24" s="690">
        <v>9525</v>
      </c>
      <c r="F24" s="615">
        <f t="shared" si="0"/>
        <v>1</v>
      </c>
    </row>
    <row r="25" spans="2:6" s="148" customFormat="1" ht="15" customHeight="1">
      <c r="B25" s="17" t="s">
        <v>111</v>
      </c>
      <c r="C25" s="18" t="s">
        <v>600</v>
      </c>
      <c r="D25" s="608">
        <v>635</v>
      </c>
      <c r="E25" s="690">
        <v>635</v>
      </c>
      <c r="F25" s="615">
        <f t="shared" si="0"/>
        <v>1</v>
      </c>
    </row>
    <row r="26" spans="2:6" s="148" customFormat="1" ht="15" customHeight="1">
      <c r="B26" s="17" t="s">
        <v>112</v>
      </c>
      <c r="C26" s="18" t="s">
        <v>572</v>
      </c>
      <c r="D26" s="608">
        <v>762</v>
      </c>
      <c r="E26" s="690">
        <v>762</v>
      </c>
      <c r="F26" s="615">
        <f t="shared" si="0"/>
        <v>1</v>
      </c>
    </row>
    <row r="27" spans="2:6" s="40" customFormat="1" ht="15" customHeight="1">
      <c r="B27" s="17" t="s">
        <v>113</v>
      </c>
      <c r="C27" s="18" t="s">
        <v>573</v>
      </c>
      <c r="D27" s="608">
        <v>12700</v>
      </c>
      <c r="E27" s="690">
        <v>9198</v>
      </c>
      <c r="F27" s="615">
        <f t="shared" si="0"/>
        <v>0.724251968503937</v>
      </c>
    </row>
    <row r="28" spans="2:6" s="40" customFormat="1" ht="15" customHeight="1">
      <c r="B28" s="17" t="s">
        <v>114</v>
      </c>
      <c r="C28" s="18" t="s">
        <v>643</v>
      </c>
      <c r="D28" s="608"/>
      <c r="E28" s="690">
        <v>1295</v>
      </c>
      <c r="F28" s="615"/>
    </row>
    <row r="29" spans="2:6" s="40" customFormat="1" ht="15" customHeight="1">
      <c r="B29" s="17" t="s">
        <v>115</v>
      </c>
      <c r="C29" s="18" t="s">
        <v>641</v>
      </c>
      <c r="D29" s="608"/>
      <c r="E29" s="690">
        <v>2207</v>
      </c>
      <c r="F29" s="615"/>
    </row>
    <row r="30" spans="2:6" s="40" customFormat="1" ht="15" customHeight="1">
      <c r="B30" s="17" t="s">
        <v>116</v>
      </c>
      <c r="C30" s="18" t="s">
        <v>574</v>
      </c>
      <c r="D30" s="608">
        <v>274</v>
      </c>
      <c r="E30" s="690">
        <v>274</v>
      </c>
      <c r="F30" s="615">
        <f t="shared" si="0"/>
        <v>1</v>
      </c>
    </row>
    <row r="31" spans="2:6" s="40" customFormat="1" ht="15" customHeight="1">
      <c r="B31" s="17" t="s">
        <v>117</v>
      </c>
      <c r="C31" s="18" t="s">
        <v>575</v>
      </c>
      <c r="D31" s="608">
        <v>152</v>
      </c>
      <c r="E31" s="690">
        <v>152</v>
      </c>
      <c r="F31" s="615">
        <f t="shared" si="0"/>
        <v>1</v>
      </c>
    </row>
    <row r="32" spans="2:6" s="40" customFormat="1" ht="15" customHeight="1">
      <c r="B32" s="17" t="s">
        <v>118</v>
      </c>
      <c r="C32" s="18" t="s">
        <v>576</v>
      </c>
      <c r="D32" s="608">
        <v>254</v>
      </c>
      <c r="E32" s="690">
        <v>254</v>
      </c>
      <c r="F32" s="615">
        <f t="shared" si="0"/>
        <v>1</v>
      </c>
    </row>
    <row r="33" spans="2:6" s="40" customFormat="1" ht="15" customHeight="1">
      <c r="B33" s="17" t="s">
        <v>119</v>
      </c>
      <c r="C33" s="18" t="s">
        <v>577</v>
      </c>
      <c r="D33" s="608">
        <v>500</v>
      </c>
      <c r="E33" s="690">
        <v>500</v>
      </c>
      <c r="F33" s="615">
        <f t="shared" si="0"/>
        <v>1</v>
      </c>
    </row>
    <row r="34" spans="2:6" s="40" customFormat="1" ht="15" customHeight="1">
      <c r="B34" s="17" t="s">
        <v>120</v>
      </c>
      <c r="C34" s="18" t="s">
        <v>579</v>
      </c>
      <c r="D34" s="608">
        <v>188</v>
      </c>
      <c r="E34" s="690">
        <v>207</v>
      </c>
      <c r="F34" s="615">
        <f t="shared" si="0"/>
        <v>1.101063829787234</v>
      </c>
    </row>
    <row r="35" spans="2:6" s="40" customFormat="1" ht="15" customHeight="1">
      <c r="B35" s="17" t="s">
        <v>121</v>
      </c>
      <c r="C35" s="18" t="s">
        <v>580</v>
      </c>
      <c r="D35" s="608">
        <v>572</v>
      </c>
      <c r="E35" s="690">
        <v>572</v>
      </c>
      <c r="F35" s="615">
        <f t="shared" si="0"/>
        <v>1</v>
      </c>
    </row>
    <row r="36" spans="2:6" s="40" customFormat="1" ht="15" customHeight="1">
      <c r="B36" s="17" t="s">
        <v>122</v>
      </c>
      <c r="C36" s="18" t="s">
        <v>581</v>
      </c>
      <c r="D36" s="608">
        <v>255</v>
      </c>
      <c r="E36" s="690">
        <v>255</v>
      </c>
      <c r="F36" s="615">
        <f t="shared" si="0"/>
        <v>1</v>
      </c>
    </row>
    <row r="37" spans="2:6" s="40" customFormat="1" ht="15" customHeight="1">
      <c r="B37" s="17" t="s">
        <v>123</v>
      </c>
      <c r="C37" s="18" t="s">
        <v>582</v>
      </c>
      <c r="D37" s="608">
        <v>24</v>
      </c>
      <c r="E37" s="690">
        <v>24</v>
      </c>
      <c r="F37" s="615">
        <f t="shared" si="0"/>
        <v>1</v>
      </c>
    </row>
    <row r="38" spans="2:6" s="40" customFormat="1" ht="15" customHeight="1">
      <c r="B38" s="17" t="s">
        <v>124</v>
      </c>
      <c r="C38" s="18" t="s">
        <v>583</v>
      </c>
      <c r="D38" s="608">
        <v>118</v>
      </c>
      <c r="E38" s="690">
        <v>225</v>
      </c>
      <c r="F38" s="615">
        <f t="shared" si="0"/>
        <v>1.9067796610169492</v>
      </c>
    </row>
    <row r="39" spans="2:6" s="40" customFormat="1" ht="15" customHeight="1">
      <c r="B39" s="17" t="s">
        <v>125</v>
      </c>
      <c r="C39" s="18" t="s">
        <v>584</v>
      </c>
      <c r="D39" s="608">
        <v>11000</v>
      </c>
      <c r="E39" s="690">
        <v>11314</v>
      </c>
      <c r="F39" s="615">
        <f t="shared" si="0"/>
        <v>1.0285454545454547</v>
      </c>
    </row>
    <row r="40" spans="2:6" s="40" customFormat="1" ht="15" customHeight="1">
      <c r="B40" s="17" t="s">
        <v>126</v>
      </c>
      <c r="C40" s="18" t="s">
        <v>585</v>
      </c>
      <c r="D40" s="608">
        <v>1270</v>
      </c>
      <c r="E40" s="690">
        <v>1270</v>
      </c>
      <c r="F40" s="615">
        <f t="shared" si="0"/>
        <v>1</v>
      </c>
    </row>
    <row r="41" spans="2:6" s="40" customFormat="1" ht="15" customHeight="1">
      <c r="B41" s="17" t="s">
        <v>127</v>
      </c>
      <c r="C41" s="18" t="s">
        <v>586</v>
      </c>
      <c r="D41" s="608">
        <v>648</v>
      </c>
      <c r="E41" s="690">
        <v>648</v>
      </c>
      <c r="F41" s="615">
        <f t="shared" si="0"/>
        <v>1</v>
      </c>
    </row>
    <row r="42" spans="2:6" s="40" customFormat="1" ht="15" customHeight="1">
      <c r="B42" s="17" t="s">
        <v>128</v>
      </c>
      <c r="C42" s="18" t="s">
        <v>587</v>
      </c>
      <c r="D42" s="608">
        <v>21</v>
      </c>
      <c r="E42" s="690">
        <v>21</v>
      </c>
      <c r="F42" s="615">
        <f t="shared" si="0"/>
        <v>1</v>
      </c>
    </row>
    <row r="43" spans="2:6" s="40" customFormat="1" ht="15" customHeight="1">
      <c r="B43" s="17" t="s">
        <v>129</v>
      </c>
      <c r="C43" s="18" t="s">
        <v>588</v>
      </c>
      <c r="D43" s="608">
        <v>70</v>
      </c>
      <c r="E43" s="690">
        <v>70</v>
      </c>
      <c r="F43" s="615">
        <f t="shared" si="0"/>
        <v>1</v>
      </c>
    </row>
    <row r="44" spans="2:6" s="40" customFormat="1" ht="15" customHeight="1">
      <c r="B44" s="17" t="s">
        <v>130</v>
      </c>
      <c r="C44" s="18" t="s">
        <v>589</v>
      </c>
      <c r="D44" s="608">
        <v>194</v>
      </c>
      <c r="E44" s="690">
        <v>194</v>
      </c>
      <c r="F44" s="615">
        <f t="shared" si="0"/>
        <v>1</v>
      </c>
    </row>
    <row r="45" spans="2:6" s="40" customFormat="1" ht="15" customHeight="1">
      <c r="B45" s="17" t="s">
        <v>131</v>
      </c>
      <c r="C45" s="18" t="s">
        <v>590</v>
      </c>
      <c r="D45" s="608">
        <v>231</v>
      </c>
      <c r="E45" s="690">
        <v>231</v>
      </c>
      <c r="F45" s="615">
        <f t="shared" si="0"/>
        <v>1</v>
      </c>
    </row>
    <row r="46" spans="2:6" s="40" customFormat="1" ht="15" customHeight="1" thickBot="1">
      <c r="B46" s="644" t="s">
        <v>132</v>
      </c>
      <c r="C46" s="645" t="s">
        <v>632</v>
      </c>
      <c r="D46" s="646"/>
      <c r="E46" s="692">
        <v>64</v>
      </c>
      <c r="F46" s="647"/>
    </row>
    <row r="47" ht="12.75" thickTop="1"/>
    <row r="48" spans="2:6" s="40" customFormat="1" ht="6.75" customHeight="1">
      <c r="B48" s="44"/>
      <c r="C48" s="59"/>
      <c r="D48" s="642"/>
      <c r="E48" s="642"/>
      <c r="F48" s="643"/>
    </row>
    <row r="49" spans="2:7" s="40" customFormat="1" ht="15" customHeight="1">
      <c r="B49" s="44"/>
      <c r="C49" s="59"/>
      <c r="D49" s="642"/>
      <c r="E49" s="642"/>
      <c r="F49" s="643"/>
      <c r="G49" s="2" t="s">
        <v>660</v>
      </c>
    </row>
    <row r="50" spans="2:7" s="40" customFormat="1" ht="15" customHeight="1">
      <c r="B50" s="44"/>
      <c r="C50" s="59"/>
      <c r="D50" s="642"/>
      <c r="E50" s="642"/>
      <c r="F50" s="643"/>
      <c r="G50" s="2" t="str">
        <f>G2</f>
        <v>az  /2015. (IX.   .) önkormányzati rendelethez</v>
      </c>
    </row>
    <row r="51" spans="2:6" s="40" customFormat="1" ht="15" customHeight="1">
      <c r="B51" s="44"/>
      <c r="C51" s="59"/>
      <c r="D51" s="642"/>
      <c r="E51" s="642"/>
      <c r="F51" s="643"/>
    </row>
    <row r="52" spans="2:6" s="641" customFormat="1" ht="15" customHeight="1" thickBot="1">
      <c r="B52" s="1"/>
      <c r="C52" s="1"/>
      <c r="D52" s="551"/>
      <c r="E52" s="551"/>
      <c r="F52" s="551" t="s">
        <v>0</v>
      </c>
    </row>
    <row r="53" spans="2:6" s="641" customFormat="1" ht="23.25" thickTop="1">
      <c r="B53" s="151" t="s">
        <v>161</v>
      </c>
      <c r="C53" s="152" t="s">
        <v>162</v>
      </c>
      <c r="D53" s="556" t="s">
        <v>497</v>
      </c>
      <c r="E53" s="686" t="s">
        <v>497</v>
      </c>
      <c r="F53" s="685" t="s">
        <v>3</v>
      </c>
    </row>
    <row r="54" spans="2:6" s="641" customFormat="1" ht="15" customHeight="1" thickBot="1">
      <c r="B54" s="153" t="s">
        <v>4</v>
      </c>
      <c r="C54" s="154" t="s">
        <v>5</v>
      </c>
      <c r="D54" s="596" t="s">
        <v>6</v>
      </c>
      <c r="E54" s="687" t="s">
        <v>7</v>
      </c>
      <c r="F54" s="106" t="s">
        <v>8</v>
      </c>
    </row>
    <row r="55" spans="2:6" s="40" customFormat="1" ht="15" customHeight="1" thickTop="1">
      <c r="B55" s="648" t="s">
        <v>133</v>
      </c>
      <c r="C55" s="649" t="s">
        <v>642</v>
      </c>
      <c r="D55" s="650"/>
      <c r="E55" s="693">
        <v>197</v>
      </c>
      <c r="F55" s="651"/>
    </row>
    <row r="56" spans="2:6" s="40" customFormat="1" ht="15" customHeight="1">
      <c r="B56" s="45" t="s">
        <v>134</v>
      </c>
      <c r="C56" s="46" t="s">
        <v>633</v>
      </c>
      <c r="D56" s="639"/>
      <c r="E56" s="694">
        <v>303</v>
      </c>
      <c r="F56" s="640"/>
    </row>
    <row r="57" spans="2:6" s="40" customFormat="1" ht="15" customHeight="1">
      <c r="B57" s="17" t="s">
        <v>135</v>
      </c>
      <c r="C57" s="18" t="s">
        <v>634</v>
      </c>
      <c r="D57" s="608"/>
      <c r="E57" s="690">
        <v>62</v>
      </c>
      <c r="F57" s="615"/>
    </row>
    <row r="58" spans="2:6" s="40" customFormat="1" ht="15" customHeight="1">
      <c r="B58" s="17" t="s">
        <v>136</v>
      </c>
      <c r="C58" s="18" t="s">
        <v>635</v>
      </c>
      <c r="D58" s="608"/>
      <c r="E58" s="690">
        <v>500</v>
      </c>
      <c r="F58" s="615"/>
    </row>
    <row r="59" spans="2:6" s="40" customFormat="1" ht="15" customHeight="1">
      <c r="B59" s="17" t="s">
        <v>137</v>
      </c>
      <c r="C59" s="18" t="s">
        <v>636</v>
      </c>
      <c r="D59" s="608"/>
      <c r="E59" s="690">
        <v>245</v>
      </c>
      <c r="F59" s="615"/>
    </row>
    <row r="60" spans="2:6" s="40" customFormat="1" ht="15" customHeight="1">
      <c r="B60" s="17" t="s">
        <v>138</v>
      </c>
      <c r="C60" s="18" t="s">
        <v>637</v>
      </c>
      <c r="D60" s="608"/>
      <c r="E60" s="690">
        <v>453</v>
      </c>
      <c r="F60" s="615"/>
    </row>
    <row r="61" spans="2:6" s="40" customFormat="1" ht="15" customHeight="1">
      <c r="B61" s="17" t="s">
        <v>139</v>
      </c>
      <c r="C61" s="18" t="s">
        <v>638</v>
      </c>
      <c r="D61" s="608"/>
      <c r="E61" s="690">
        <v>69</v>
      </c>
      <c r="F61" s="615"/>
    </row>
    <row r="62" spans="2:6" s="40" customFormat="1" ht="15" customHeight="1">
      <c r="B62" s="17" t="s">
        <v>140</v>
      </c>
      <c r="C62" s="18" t="s">
        <v>639</v>
      </c>
      <c r="D62" s="608"/>
      <c r="E62" s="690">
        <v>187</v>
      </c>
      <c r="F62" s="615"/>
    </row>
    <row r="63" spans="2:6" s="40" customFormat="1" ht="15" customHeight="1">
      <c r="B63" s="17" t="s">
        <v>593</v>
      </c>
      <c r="C63" s="18" t="s">
        <v>640</v>
      </c>
      <c r="D63" s="608"/>
      <c r="E63" s="690">
        <v>102</v>
      </c>
      <c r="F63" s="615"/>
    </row>
    <row r="64" spans="2:6" s="40" customFormat="1" ht="15" customHeight="1">
      <c r="B64" s="159" t="s">
        <v>22</v>
      </c>
      <c r="C64" s="160" t="s">
        <v>166</v>
      </c>
      <c r="D64" s="606">
        <f>SUM(D65)</f>
        <v>14500</v>
      </c>
      <c r="E64" s="688">
        <f>SUM(E65)</f>
        <v>14500</v>
      </c>
      <c r="F64" s="613">
        <f t="shared" si="0"/>
        <v>1</v>
      </c>
    </row>
    <row r="65" spans="2:6" s="40" customFormat="1" ht="15" customHeight="1">
      <c r="B65" s="157" t="s">
        <v>14</v>
      </c>
      <c r="C65" s="158" t="s">
        <v>167</v>
      </c>
      <c r="D65" s="610">
        <v>14500</v>
      </c>
      <c r="E65" s="695">
        <v>14500</v>
      </c>
      <c r="F65" s="617">
        <f t="shared" si="0"/>
        <v>1</v>
      </c>
    </row>
    <row r="66" spans="2:6" s="40" customFormat="1" ht="15" customHeight="1" thickBot="1">
      <c r="B66" s="423" t="s">
        <v>24</v>
      </c>
      <c r="C66" s="502" t="s">
        <v>168</v>
      </c>
      <c r="D66" s="611">
        <f>'7.sz. melléklet'!D46</f>
        <v>3918</v>
      </c>
      <c r="E66" s="696">
        <f>'7.sz. melléklet'!E46</f>
        <v>7130</v>
      </c>
      <c r="F66" s="618">
        <f t="shared" si="0"/>
        <v>1.819806023481368</v>
      </c>
    </row>
    <row r="67" spans="2:6" s="40" customFormat="1" ht="15" customHeight="1" thickBot="1" thickTop="1">
      <c r="B67" s="287" t="s">
        <v>169</v>
      </c>
      <c r="C67" s="287"/>
      <c r="D67" s="612">
        <f>D8+D12+D64+D66</f>
        <v>117965</v>
      </c>
      <c r="E67" s="697">
        <f>E8+E12+E64+E66</f>
        <v>123799</v>
      </c>
      <c r="F67" s="619">
        <f t="shared" si="0"/>
        <v>1.0494553469249355</v>
      </c>
    </row>
    <row r="68" ht="12.75" thickTop="1"/>
  </sheetData>
  <sheetProtection selectLockedCells="1" selectUnlockedCells="1"/>
  <mergeCells count="1">
    <mergeCell ref="A4:F4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  <rowBreaks count="1" manualBreakCount="1">
    <brk id="4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1" width="5.7109375" style="1" customWidth="1"/>
    <col min="2" max="2" width="5.7109375" style="0" customWidth="1"/>
    <col min="3" max="3" width="30.8515625" style="1" customWidth="1"/>
    <col min="4" max="6" width="9.7109375" style="1" customWidth="1"/>
    <col min="7" max="7" width="10.7109375" style="1" customWidth="1"/>
    <col min="8" max="8" width="10.7109375" style="0" customWidth="1"/>
    <col min="9" max="9" width="10.140625" style="0" bestFit="1" customWidth="1"/>
  </cols>
  <sheetData>
    <row r="1" spans="3:8" ht="15" customHeight="1">
      <c r="C1" s="3"/>
      <c r="D1" s="3"/>
      <c r="E1" s="3"/>
      <c r="F1" s="3"/>
      <c r="G1" s="3"/>
      <c r="H1" s="2" t="s">
        <v>611</v>
      </c>
    </row>
    <row r="2" spans="3:8" ht="15" customHeight="1">
      <c r="C2" s="3"/>
      <c r="D2" s="3"/>
      <c r="E2" s="3"/>
      <c r="F2" s="3"/>
      <c r="H2" s="2" t="str">
        <f>'1.sz. melléklet'!E2</f>
        <v>az  /2015. (IX.   .) önkormányzati rendelethez</v>
      </c>
    </row>
    <row r="3" ht="15" customHeight="1">
      <c r="C3" s="4"/>
    </row>
    <row r="4" spans="1:8" ht="15" customHeight="1">
      <c r="A4" s="706" t="s">
        <v>170</v>
      </c>
      <c r="B4" s="706"/>
      <c r="C4" s="706"/>
      <c r="D4" s="706"/>
      <c r="E4" s="706"/>
      <c r="F4" s="706"/>
      <c r="G4" s="706"/>
      <c r="H4" s="706"/>
    </row>
    <row r="5" spans="1:8" ht="15" customHeight="1">
      <c r="A5" s="706" t="s">
        <v>495</v>
      </c>
      <c r="B5" s="706"/>
      <c r="C5" s="706"/>
      <c r="D5" s="706"/>
      <c r="E5" s="706"/>
      <c r="F5" s="706"/>
      <c r="G5" s="706"/>
      <c r="H5" s="706"/>
    </row>
    <row r="6" ht="15" customHeight="1">
      <c r="B6" s="1"/>
    </row>
    <row r="7" spans="2:8" ht="15" customHeight="1" thickBot="1">
      <c r="B7" s="1"/>
      <c r="H7" s="68" t="s">
        <v>269</v>
      </c>
    </row>
    <row r="8" spans="1:8" ht="34.5" thickTop="1">
      <c r="A8" s="151" t="s">
        <v>161</v>
      </c>
      <c r="B8" s="739" t="s">
        <v>162</v>
      </c>
      <c r="C8" s="739"/>
      <c r="D8" s="739"/>
      <c r="E8" s="739"/>
      <c r="F8" s="740"/>
      <c r="G8" s="556" t="s">
        <v>497</v>
      </c>
      <c r="H8" s="583" t="s">
        <v>619</v>
      </c>
    </row>
    <row r="9" spans="1:8" ht="15" customHeight="1" thickBot="1">
      <c r="A9" s="153" t="s">
        <v>4</v>
      </c>
      <c r="B9" s="737" t="s">
        <v>5</v>
      </c>
      <c r="C9" s="737"/>
      <c r="D9" s="737"/>
      <c r="E9" s="737"/>
      <c r="F9" s="738"/>
      <c r="G9" s="585" t="s">
        <v>6</v>
      </c>
      <c r="H9" s="584" t="s">
        <v>7</v>
      </c>
    </row>
    <row r="10" spans="1:8" ht="15" customHeight="1" thickTop="1">
      <c r="A10" s="324" t="s">
        <v>147</v>
      </c>
      <c r="B10" s="736" t="s">
        <v>270</v>
      </c>
      <c r="C10" s="736"/>
      <c r="D10" s="736"/>
      <c r="E10" s="295"/>
      <c r="F10" s="313"/>
      <c r="G10" s="586"/>
      <c r="H10" s="296"/>
    </row>
    <row r="11" spans="1:8" ht="15" customHeight="1">
      <c r="A11" s="325" t="s">
        <v>148</v>
      </c>
      <c r="B11" s="741" t="s">
        <v>271</v>
      </c>
      <c r="C11" s="741"/>
      <c r="D11" s="741"/>
      <c r="E11" s="741"/>
      <c r="F11" s="314"/>
      <c r="G11" s="587">
        <f>SUM(E12:E15)</f>
        <v>16113446</v>
      </c>
      <c r="H11" s="291">
        <v>16113446</v>
      </c>
    </row>
    <row r="12" spans="1:8" ht="15" customHeight="1">
      <c r="A12" s="325"/>
      <c r="B12" s="6" t="s">
        <v>272</v>
      </c>
      <c r="C12" s="299" t="s">
        <v>273</v>
      </c>
      <c r="D12" s="299"/>
      <c r="E12" s="300">
        <v>2936431</v>
      </c>
      <c r="F12" s="314"/>
      <c r="G12" s="314"/>
      <c r="H12" s="292"/>
    </row>
    <row r="13" spans="1:8" ht="15" customHeight="1">
      <c r="A13" s="325"/>
      <c r="B13" s="6" t="s">
        <v>274</v>
      </c>
      <c r="C13" s="299" t="s">
        <v>275</v>
      </c>
      <c r="D13" s="299"/>
      <c r="E13" s="300">
        <v>9728000</v>
      </c>
      <c r="F13" s="314"/>
      <c r="G13" s="314"/>
      <c r="H13" s="292"/>
    </row>
    <row r="14" spans="1:8" ht="15" customHeight="1">
      <c r="A14" s="325"/>
      <c r="B14" s="6" t="s">
        <v>276</v>
      </c>
      <c r="C14" s="299" t="s">
        <v>277</v>
      </c>
      <c r="D14" s="299"/>
      <c r="E14" s="300">
        <v>668265</v>
      </c>
      <c r="F14" s="314"/>
      <c r="G14" s="314"/>
      <c r="H14" s="292"/>
    </row>
    <row r="15" spans="1:8" ht="15" customHeight="1">
      <c r="A15" s="326"/>
      <c r="B15" s="6" t="s">
        <v>278</v>
      </c>
      <c r="C15" s="301" t="s">
        <v>279</v>
      </c>
      <c r="D15" s="301"/>
      <c r="E15" s="302">
        <v>2780750</v>
      </c>
      <c r="F15" s="314"/>
      <c r="G15" s="314"/>
      <c r="H15" s="292"/>
    </row>
    <row r="16" spans="1:8" ht="15" customHeight="1">
      <c r="A16" s="325" t="s">
        <v>149</v>
      </c>
      <c r="B16" s="293" t="s">
        <v>280</v>
      </c>
      <c r="C16" s="293"/>
      <c r="D16" s="293"/>
      <c r="E16" s="304">
        <v>4000000</v>
      </c>
      <c r="F16" s="315"/>
      <c r="G16" s="588">
        <f>SUM(E16:E17)</f>
        <v>3341939</v>
      </c>
      <c r="H16" s="294">
        <v>3341939</v>
      </c>
    </row>
    <row r="17" spans="1:8" ht="15" customHeight="1">
      <c r="A17" s="326"/>
      <c r="B17" s="288"/>
      <c r="C17" s="297" t="s">
        <v>287</v>
      </c>
      <c r="D17" s="298"/>
      <c r="E17" s="305">
        <v>-658061</v>
      </c>
      <c r="F17" s="316"/>
      <c r="G17" s="316"/>
      <c r="H17" s="289"/>
    </row>
    <row r="18" spans="1:8" ht="15" customHeight="1">
      <c r="A18" s="326" t="s">
        <v>647</v>
      </c>
      <c r="B18" s="630" t="s">
        <v>296</v>
      </c>
      <c r="C18" s="631"/>
      <c r="D18" s="631"/>
      <c r="E18" s="631"/>
      <c r="F18" s="632"/>
      <c r="G18" s="633">
        <v>112200</v>
      </c>
      <c r="H18" s="634">
        <v>112200</v>
      </c>
    </row>
    <row r="19" spans="1:8" ht="15" customHeight="1" thickBot="1">
      <c r="A19" s="652" t="s">
        <v>648</v>
      </c>
      <c r="B19" s="653" t="s">
        <v>294</v>
      </c>
      <c r="C19" s="288"/>
      <c r="D19" s="288"/>
      <c r="E19" s="288"/>
      <c r="F19" s="316"/>
      <c r="G19" s="654">
        <v>21126500</v>
      </c>
      <c r="H19" s="655">
        <v>21126500</v>
      </c>
    </row>
    <row r="20" spans="1:8" ht="15" customHeight="1" thickBot="1">
      <c r="A20" s="311" t="s">
        <v>14</v>
      </c>
      <c r="B20" s="312" t="s">
        <v>653</v>
      </c>
      <c r="C20" s="320"/>
      <c r="D20" s="321"/>
      <c r="E20" s="322"/>
      <c r="F20" s="323"/>
      <c r="G20" s="589">
        <f>SUM(G11:G19)</f>
        <v>40694085</v>
      </c>
      <c r="H20" s="589">
        <f>SUM(H11:H19)</f>
        <v>40694085</v>
      </c>
    </row>
    <row r="21" spans="1:8" ht="15" customHeight="1">
      <c r="A21" s="424" t="s">
        <v>17</v>
      </c>
      <c r="B21" s="748" t="s">
        <v>171</v>
      </c>
      <c r="C21" s="748"/>
      <c r="D21" s="748"/>
      <c r="E21" s="425"/>
      <c r="F21" s="426"/>
      <c r="G21" s="590">
        <v>277290</v>
      </c>
      <c r="H21" s="427">
        <v>277290</v>
      </c>
    </row>
    <row r="22" spans="1:8" ht="15" customHeight="1">
      <c r="A22" s="325" t="s">
        <v>18</v>
      </c>
      <c r="B22" s="290" t="s">
        <v>288</v>
      </c>
      <c r="C22" s="303"/>
      <c r="D22" s="301"/>
      <c r="E22" s="306"/>
      <c r="F22" s="314"/>
      <c r="G22" s="587">
        <v>1895030</v>
      </c>
      <c r="H22" s="291">
        <v>1895030</v>
      </c>
    </row>
    <row r="23" spans="1:8" ht="15" customHeight="1" thickBot="1">
      <c r="A23" s="325" t="s">
        <v>492</v>
      </c>
      <c r="B23" s="741" t="s">
        <v>284</v>
      </c>
      <c r="C23" s="741"/>
      <c r="D23" s="741"/>
      <c r="E23" s="290"/>
      <c r="F23" s="314"/>
      <c r="G23" s="587">
        <v>1370880</v>
      </c>
      <c r="H23" s="291">
        <v>1370880</v>
      </c>
    </row>
    <row r="24" spans="1:8" ht="15" customHeight="1" thickBot="1">
      <c r="A24" s="311" t="s">
        <v>15</v>
      </c>
      <c r="B24" s="312" t="s">
        <v>650</v>
      </c>
      <c r="C24" s="327"/>
      <c r="D24" s="327"/>
      <c r="E24" s="322"/>
      <c r="F24" s="323"/>
      <c r="G24" s="591">
        <f>SUM(G21:G23)</f>
        <v>3543200</v>
      </c>
      <c r="H24" s="328">
        <f>SUM(H21:H23)</f>
        <v>3543200</v>
      </c>
    </row>
    <row r="25" spans="1:8" s="336" customFormat="1" ht="15" customHeight="1" thickBot="1">
      <c r="A25" s="337" t="s">
        <v>151</v>
      </c>
      <c r="B25" s="339" t="s">
        <v>292</v>
      </c>
      <c r="C25" s="340"/>
      <c r="D25" s="338"/>
      <c r="E25" s="333"/>
      <c r="F25" s="334"/>
      <c r="G25" s="592">
        <v>1200000</v>
      </c>
      <c r="H25" s="335">
        <v>1200000</v>
      </c>
    </row>
    <row r="26" spans="1:8" s="336" customFormat="1" ht="15" customHeight="1" thickBot="1">
      <c r="A26" s="311" t="s">
        <v>54</v>
      </c>
      <c r="B26" s="312" t="s">
        <v>652</v>
      </c>
      <c r="C26" s="327"/>
      <c r="D26" s="327"/>
      <c r="E26" s="322"/>
      <c r="F26" s="323"/>
      <c r="G26" s="591">
        <f>SUM(G25)</f>
        <v>1200000</v>
      </c>
      <c r="H26" s="328">
        <f>SUM(H25)</f>
        <v>1200000</v>
      </c>
    </row>
    <row r="27" spans="1:8" ht="15" customHeight="1">
      <c r="A27" s="325" t="s">
        <v>289</v>
      </c>
      <c r="B27" s="741" t="s">
        <v>656</v>
      </c>
      <c r="C27" s="741"/>
      <c r="D27" s="741"/>
      <c r="E27" s="741"/>
      <c r="F27" s="749"/>
      <c r="G27" s="587">
        <f>D32+E32+F32</f>
        <v>12200800</v>
      </c>
      <c r="H27" s="291">
        <v>12200800</v>
      </c>
    </row>
    <row r="28" spans="1:8" ht="15" customHeight="1">
      <c r="A28" s="325"/>
      <c r="B28" s="290"/>
      <c r="C28" s="307"/>
      <c r="D28" s="308" t="s">
        <v>285</v>
      </c>
      <c r="E28" s="308" t="s">
        <v>286</v>
      </c>
      <c r="F28" s="317"/>
      <c r="G28" s="314"/>
      <c r="H28" s="292"/>
    </row>
    <row r="29" spans="1:8" ht="15" customHeight="1">
      <c r="A29" s="325"/>
      <c r="B29" s="290"/>
      <c r="C29" s="301" t="s">
        <v>281</v>
      </c>
      <c r="D29" s="300">
        <v>6643200</v>
      </c>
      <c r="E29" s="300">
        <v>3321600</v>
      </c>
      <c r="F29" s="318">
        <v>84000</v>
      </c>
      <c r="G29" s="314"/>
      <c r="H29" s="292"/>
    </row>
    <row r="30" spans="1:8" ht="15" customHeight="1">
      <c r="A30" s="325"/>
      <c r="B30" s="290"/>
      <c r="C30" s="301" t="s">
        <v>282</v>
      </c>
      <c r="D30" s="300">
        <v>1200000</v>
      </c>
      <c r="E30" s="300">
        <v>600000</v>
      </c>
      <c r="F30" s="318"/>
      <c r="G30" s="314"/>
      <c r="H30" s="292"/>
    </row>
    <row r="31" spans="1:8" ht="15" customHeight="1">
      <c r="A31" s="325"/>
      <c r="B31" s="290"/>
      <c r="C31" s="301" t="s">
        <v>498</v>
      </c>
      <c r="D31" s="302"/>
      <c r="E31" s="302"/>
      <c r="F31" s="319">
        <v>352000</v>
      </c>
      <c r="G31" s="314"/>
      <c r="H31" s="292"/>
    </row>
    <row r="32" spans="1:8" ht="15" customHeight="1">
      <c r="A32" s="326"/>
      <c r="B32" s="290"/>
      <c r="C32" s="301" t="s">
        <v>283</v>
      </c>
      <c r="D32" s="310">
        <f>SUM(D29:D31)</f>
        <v>7843200</v>
      </c>
      <c r="E32" s="310">
        <f>SUM(E29:E31)</f>
        <v>3921600</v>
      </c>
      <c r="F32" s="429">
        <f>SUM(F29:F31)</f>
        <v>436000</v>
      </c>
      <c r="G32" s="314"/>
      <c r="H32" s="292"/>
    </row>
    <row r="33" spans="1:8" ht="15" customHeight="1">
      <c r="A33" s="325" t="s">
        <v>290</v>
      </c>
      <c r="B33" s="750" t="s">
        <v>657</v>
      </c>
      <c r="C33" s="750"/>
      <c r="D33" s="308" t="s">
        <v>285</v>
      </c>
      <c r="E33" s="308" t="s">
        <v>286</v>
      </c>
      <c r="F33" s="315"/>
      <c r="G33" s="588">
        <f>D34+E34</f>
        <v>1540000</v>
      </c>
      <c r="H33" s="294">
        <v>1540000</v>
      </c>
    </row>
    <row r="34" spans="1:8" ht="15" customHeight="1" thickBot="1">
      <c r="A34" s="326"/>
      <c r="B34" s="288"/>
      <c r="C34" s="309"/>
      <c r="D34" s="302">
        <v>1026667</v>
      </c>
      <c r="E34" s="305">
        <v>513333</v>
      </c>
      <c r="F34" s="316"/>
      <c r="G34" s="316"/>
      <c r="H34" s="289"/>
    </row>
    <row r="35" spans="1:8" ht="15" customHeight="1" thickBot="1">
      <c r="A35" s="311" t="s">
        <v>55</v>
      </c>
      <c r="B35" s="312" t="s">
        <v>651</v>
      </c>
      <c r="C35" s="332"/>
      <c r="D35" s="332"/>
      <c r="E35" s="332"/>
      <c r="F35" s="323"/>
      <c r="G35" s="591">
        <f>SUM(G27:G34)</f>
        <v>13740800</v>
      </c>
      <c r="H35" s="328">
        <f>SUM(H27:H34)</f>
        <v>13740800</v>
      </c>
    </row>
    <row r="36" spans="1:8" ht="15" customHeight="1" thickBot="1">
      <c r="A36" s="343" t="s">
        <v>293</v>
      </c>
      <c r="B36" s="344" t="s">
        <v>655</v>
      </c>
      <c r="C36" s="329"/>
      <c r="D36" s="329"/>
      <c r="E36" s="329"/>
      <c r="F36" s="330"/>
      <c r="G36" s="593"/>
      <c r="H36" s="331">
        <v>430849</v>
      </c>
    </row>
    <row r="37" spans="1:9" ht="15" customHeight="1" thickBot="1">
      <c r="A37" s="342" t="s">
        <v>57</v>
      </c>
      <c r="B37" s="312" t="s">
        <v>649</v>
      </c>
      <c r="C37" s="332"/>
      <c r="D37" s="332"/>
      <c r="E37" s="332"/>
      <c r="F37" s="323"/>
      <c r="G37" s="591">
        <f>SUM(G36:G36)</f>
        <v>0</v>
      </c>
      <c r="H37" s="328">
        <f>SUM(H36:H36)</f>
        <v>430849</v>
      </c>
      <c r="I37" s="218"/>
    </row>
    <row r="38" spans="1:8" ht="15" customHeight="1">
      <c r="A38" s="742" t="s">
        <v>297</v>
      </c>
      <c r="B38" s="743"/>
      <c r="C38" s="743"/>
      <c r="D38" s="743"/>
      <c r="E38" s="743"/>
      <c r="F38" s="744"/>
      <c r="G38" s="587">
        <f>G20+G24+G26+G35+G37</f>
        <v>59178085</v>
      </c>
      <c r="H38" s="291">
        <f>H20+H24+H26+H35+H37</f>
        <v>59608934</v>
      </c>
    </row>
    <row r="39" spans="1:8" ht="15" customHeight="1" thickBot="1">
      <c r="A39" s="745"/>
      <c r="B39" s="746"/>
      <c r="C39" s="746"/>
      <c r="D39" s="746"/>
      <c r="E39" s="746"/>
      <c r="F39" s="747"/>
      <c r="G39" s="594" t="s">
        <v>597</v>
      </c>
      <c r="H39" s="345" t="s">
        <v>654</v>
      </c>
    </row>
    <row r="40" ht="12.75" thickTop="1"/>
  </sheetData>
  <sheetProtection selectLockedCells="1" selectUnlockedCells="1"/>
  <mergeCells count="12">
    <mergeCell ref="A38:F38"/>
    <mergeCell ref="A39:F39"/>
    <mergeCell ref="B21:D21"/>
    <mergeCell ref="B27:F27"/>
    <mergeCell ref="B33:C33"/>
    <mergeCell ref="B23:D23"/>
    <mergeCell ref="B10:D10"/>
    <mergeCell ref="B9:F9"/>
    <mergeCell ref="B8:F8"/>
    <mergeCell ref="A4:H4"/>
    <mergeCell ref="A5:H5"/>
    <mergeCell ref="B11:E11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5.7109375" style="1" customWidth="1"/>
    <col min="2" max="2" width="35.7109375" style="1" customWidth="1"/>
    <col min="3" max="5" width="9.7109375" style="0" customWidth="1"/>
  </cols>
  <sheetData>
    <row r="1" spans="2:6" s="40" customFormat="1" ht="15" customHeight="1">
      <c r="B1" s="3"/>
      <c r="C1" s="3"/>
      <c r="D1" s="3"/>
      <c r="E1" s="3"/>
      <c r="F1" s="3" t="s">
        <v>612</v>
      </c>
    </row>
    <row r="2" spans="1:6" s="40" customFormat="1" ht="15" customHeight="1">
      <c r="A2" s="3"/>
      <c r="B2" s="3"/>
      <c r="C2" s="3"/>
      <c r="D2" s="3"/>
      <c r="F2" s="2" t="str">
        <f>'1.sz. melléklet'!E2</f>
        <v>az  /2015. (IX.   .) önkormányzati rendelethez</v>
      </c>
    </row>
    <row r="3" spans="1:2" s="40" customFormat="1" ht="15" customHeight="1">
      <c r="A3" s="43"/>
      <c r="B3" s="43"/>
    </row>
    <row r="4" ht="15" customHeight="1" thickBot="1">
      <c r="E4" s="6" t="s">
        <v>0</v>
      </c>
    </row>
    <row r="5" spans="1:6" ht="34.5" thickTop="1">
      <c r="A5" s="151" t="s">
        <v>85</v>
      </c>
      <c r="B5" s="162" t="s">
        <v>162</v>
      </c>
      <c r="C5" s="9" t="s">
        <v>497</v>
      </c>
      <c r="D5" s="9" t="s">
        <v>619</v>
      </c>
      <c r="E5" s="10" t="s">
        <v>3</v>
      </c>
      <c r="F5" s="164"/>
    </row>
    <row r="6" spans="1:6" ht="15" customHeight="1" thickBot="1">
      <c r="A6" s="153" t="s">
        <v>4</v>
      </c>
      <c r="B6" s="163" t="s">
        <v>5</v>
      </c>
      <c r="C6" s="13" t="s">
        <v>6</v>
      </c>
      <c r="D6" s="554" t="s">
        <v>7</v>
      </c>
      <c r="E6" s="14" t="s">
        <v>8</v>
      </c>
      <c r="F6" s="164"/>
    </row>
    <row r="7" spans="1:6" ht="6" customHeight="1" thickTop="1">
      <c r="A7" s="40"/>
      <c r="B7" s="165"/>
      <c r="C7" s="164"/>
      <c r="D7" s="164"/>
      <c r="E7" s="164"/>
      <c r="F7" s="164"/>
    </row>
    <row r="8" spans="1:6" ht="15" customHeight="1" thickBot="1">
      <c r="A8" s="752" t="s">
        <v>172</v>
      </c>
      <c r="B8" s="752"/>
      <c r="C8" s="65"/>
      <c r="D8" s="65"/>
      <c r="E8" s="65"/>
      <c r="F8" s="40"/>
    </row>
    <row r="9" spans="1:6" ht="15" customHeight="1" thickTop="1">
      <c r="A9" s="166" t="s">
        <v>14</v>
      </c>
      <c r="B9" s="167" t="s">
        <v>173</v>
      </c>
      <c r="C9" s="48">
        <v>10314</v>
      </c>
      <c r="D9" s="48">
        <v>10314</v>
      </c>
      <c r="E9" s="131">
        <f>D9/C9</f>
        <v>1</v>
      </c>
      <c r="F9" s="40"/>
    </row>
    <row r="10" spans="1:6" ht="15" customHeight="1">
      <c r="A10" s="447" t="s">
        <v>15</v>
      </c>
      <c r="B10" s="167" t="s">
        <v>174</v>
      </c>
      <c r="C10" s="48">
        <v>16988</v>
      </c>
      <c r="D10" s="48">
        <v>17038</v>
      </c>
      <c r="E10" s="131">
        <f aca="true" t="shared" si="0" ref="E10:E17">D10/C10</f>
        <v>1.0029432540616907</v>
      </c>
      <c r="F10" s="40"/>
    </row>
    <row r="11" spans="1:6" ht="15" customHeight="1">
      <c r="A11" s="448" t="s">
        <v>54</v>
      </c>
      <c r="B11" s="167" t="s">
        <v>539</v>
      </c>
      <c r="C11" s="48">
        <v>80</v>
      </c>
      <c r="D11" s="48">
        <v>80</v>
      </c>
      <c r="E11" s="131">
        <f t="shared" si="0"/>
        <v>1</v>
      </c>
      <c r="F11" s="40"/>
    </row>
    <row r="12" spans="1:6" ht="15" customHeight="1">
      <c r="A12" s="449" t="s">
        <v>55</v>
      </c>
      <c r="B12" s="167" t="s">
        <v>540</v>
      </c>
      <c r="C12" s="48">
        <v>805</v>
      </c>
      <c r="D12" s="48">
        <v>805</v>
      </c>
      <c r="E12" s="131">
        <f t="shared" si="0"/>
        <v>1</v>
      </c>
      <c r="F12" s="40"/>
    </row>
    <row r="13" spans="1:6" ht="15" customHeight="1">
      <c r="A13" s="448" t="s">
        <v>57</v>
      </c>
      <c r="B13" s="167" t="s">
        <v>175</v>
      </c>
      <c r="C13" s="48">
        <v>500</v>
      </c>
      <c r="D13" s="48">
        <v>500</v>
      </c>
      <c r="E13" s="131">
        <f t="shared" si="0"/>
        <v>1</v>
      </c>
      <c r="F13" s="40"/>
    </row>
    <row r="14" spans="1:6" ht="15" customHeight="1">
      <c r="A14" s="449" t="s">
        <v>58</v>
      </c>
      <c r="B14" s="167" t="s">
        <v>176</v>
      </c>
      <c r="C14" s="48">
        <v>0</v>
      </c>
      <c r="D14" s="48">
        <v>0</v>
      </c>
      <c r="E14" s="131"/>
      <c r="F14" s="40"/>
    </row>
    <row r="15" spans="1:6" ht="15" customHeight="1">
      <c r="A15" s="45" t="s">
        <v>60</v>
      </c>
      <c r="B15" s="167" t="s">
        <v>177</v>
      </c>
      <c r="C15" s="48">
        <v>222</v>
      </c>
      <c r="D15" s="48">
        <v>209</v>
      </c>
      <c r="E15" s="131">
        <f t="shared" si="0"/>
        <v>0.9414414414414415</v>
      </c>
      <c r="F15" s="40"/>
    </row>
    <row r="16" spans="1:6" ht="15" customHeight="1" thickBot="1">
      <c r="A16" s="447" t="s">
        <v>89</v>
      </c>
      <c r="B16" s="168" t="s">
        <v>541</v>
      </c>
      <c r="C16" s="169">
        <v>590</v>
      </c>
      <c r="D16" s="169">
        <v>610</v>
      </c>
      <c r="E16" s="94">
        <f t="shared" si="0"/>
        <v>1.0338983050847457</v>
      </c>
      <c r="F16" s="40"/>
    </row>
    <row r="17" spans="1:6" ht="15" customHeight="1" thickBot="1" thickTop="1">
      <c r="A17" s="751" t="s">
        <v>141</v>
      </c>
      <c r="B17" s="751"/>
      <c r="C17" s="170">
        <f>SUM(C9:C16)</f>
        <v>29499</v>
      </c>
      <c r="D17" s="170">
        <f>SUM(D9:D16)</f>
        <v>29556</v>
      </c>
      <c r="E17" s="171">
        <f t="shared" si="0"/>
        <v>1.0019322688904708</v>
      </c>
      <c r="F17" s="40"/>
    </row>
    <row r="18" spans="1:6" ht="6" customHeight="1" thickTop="1">
      <c r="A18" s="40"/>
      <c r="B18" s="137"/>
      <c r="C18" s="43"/>
      <c r="D18" s="43"/>
      <c r="E18" s="348"/>
      <c r="F18" s="40"/>
    </row>
    <row r="19" spans="1:6" ht="15" customHeight="1" thickBot="1">
      <c r="A19" s="752" t="s">
        <v>178</v>
      </c>
      <c r="B19" s="752"/>
      <c r="C19" s="65"/>
      <c r="D19" s="65"/>
      <c r="E19" s="349"/>
      <c r="F19" s="40"/>
    </row>
    <row r="20" spans="1:6" ht="15" customHeight="1" thickTop="1">
      <c r="A20" s="166" t="s">
        <v>14</v>
      </c>
      <c r="B20" s="167" t="s">
        <v>179</v>
      </c>
      <c r="C20" s="48">
        <v>80</v>
      </c>
      <c r="D20" s="48">
        <v>80</v>
      </c>
      <c r="E20" s="131">
        <f aca="true" t="shared" si="1" ref="E20:E30">D20/C20</f>
        <v>1</v>
      </c>
      <c r="F20" s="40"/>
    </row>
    <row r="21" spans="1:6" ht="15" customHeight="1">
      <c r="A21" s="45" t="s">
        <v>15</v>
      </c>
      <c r="B21" s="167" t="s">
        <v>180</v>
      </c>
      <c r="C21" s="48">
        <v>4470</v>
      </c>
      <c r="D21" s="48">
        <v>4470</v>
      </c>
      <c r="E21" s="131">
        <f t="shared" si="1"/>
        <v>1</v>
      </c>
      <c r="F21" s="40"/>
    </row>
    <row r="22" spans="1:6" ht="15" customHeight="1">
      <c r="A22" s="45" t="s">
        <v>54</v>
      </c>
      <c r="B22" s="167" t="s">
        <v>181</v>
      </c>
      <c r="C22" s="48">
        <v>200</v>
      </c>
      <c r="D22" s="48">
        <v>200</v>
      </c>
      <c r="E22" s="131">
        <f t="shared" si="1"/>
        <v>1</v>
      </c>
      <c r="F22" s="40"/>
    </row>
    <row r="23" spans="1:6" ht="15" customHeight="1">
      <c r="A23" s="45" t="s">
        <v>55</v>
      </c>
      <c r="B23" s="167" t="s">
        <v>182</v>
      </c>
      <c r="C23" s="48">
        <v>4679</v>
      </c>
      <c r="D23" s="48">
        <v>7891</v>
      </c>
      <c r="E23" s="131">
        <f t="shared" si="1"/>
        <v>1.6864714682624493</v>
      </c>
      <c r="F23" s="40"/>
    </row>
    <row r="24" spans="1:6" ht="15" customHeight="1">
      <c r="A24" s="45" t="s">
        <v>57</v>
      </c>
      <c r="B24" s="167" t="s">
        <v>183</v>
      </c>
      <c r="C24" s="48">
        <v>300</v>
      </c>
      <c r="D24" s="48">
        <v>300</v>
      </c>
      <c r="E24" s="131">
        <f t="shared" si="1"/>
        <v>1</v>
      </c>
      <c r="F24" s="40"/>
    </row>
    <row r="25" spans="1:6" ht="15" customHeight="1">
      <c r="A25" s="45" t="s">
        <v>58</v>
      </c>
      <c r="B25" s="167" t="s">
        <v>184</v>
      </c>
      <c r="C25" s="48">
        <v>100</v>
      </c>
      <c r="D25" s="48">
        <v>100</v>
      </c>
      <c r="E25" s="131">
        <f t="shared" si="1"/>
        <v>1</v>
      </c>
      <c r="F25" s="40"/>
    </row>
    <row r="26" spans="1:6" ht="15" customHeight="1">
      <c r="A26" s="45" t="s">
        <v>60</v>
      </c>
      <c r="B26" s="167" t="s">
        <v>185</v>
      </c>
      <c r="C26" s="48">
        <v>100</v>
      </c>
      <c r="D26" s="48">
        <v>100</v>
      </c>
      <c r="E26" s="131">
        <f t="shared" si="1"/>
        <v>1</v>
      </c>
      <c r="F26" s="40"/>
    </row>
    <row r="27" spans="1:6" ht="12">
      <c r="A27" s="45" t="s">
        <v>89</v>
      </c>
      <c r="B27" s="550" t="s">
        <v>542</v>
      </c>
      <c r="C27" s="48">
        <v>100</v>
      </c>
      <c r="D27" s="48">
        <v>100</v>
      </c>
      <c r="E27" s="131">
        <f t="shared" si="1"/>
        <v>1</v>
      </c>
      <c r="F27" s="40"/>
    </row>
    <row r="28" spans="1:6" ht="15" customHeight="1">
      <c r="A28" s="45" t="s">
        <v>107</v>
      </c>
      <c r="B28" s="167" t="s">
        <v>186</v>
      </c>
      <c r="C28" s="635">
        <v>100</v>
      </c>
      <c r="D28" s="635">
        <v>100</v>
      </c>
      <c r="E28" s="89">
        <f t="shared" si="1"/>
        <v>1</v>
      </c>
      <c r="F28" s="40"/>
    </row>
    <row r="29" spans="1:6" ht="15" customHeight="1" thickBot="1">
      <c r="A29" s="447" t="s">
        <v>108</v>
      </c>
      <c r="B29" s="172" t="s">
        <v>644</v>
      </c>
      <c r="C29" s="445"/>
      <c r="D29" s="636">
        <v>200</v>
      </c>
      <c r="E29" s="637"/>
      <c r="F29" s="40"/>
    </row>
    <row r="30" spans="1:6" ht="15" customHeight="1" thickBot="1" thickTop="1">
      <c r="A30" s="751" t="s">
        <v>141</v>
      </c>
      <c r="B30" s="751"/>
      <c r="C30" s="170">
        <f>SUM(C20:C28)</f>
        <v>10129</v>
      </c>
      <c r="D30" s="170">
        <f>SUM(D20:D29)</f>
        <v>13541</v>
      </c>
      <c r="E30" s="171">
        <f t="shared" si="1"/>
        <v>1.3368545759699872</v>
      </c>
      <c r="F30" s="40"/>
    </row>
    <row r="31" spans="1:6" ht="6" customHeight="1" thickTop="1">
      <c r="A31" s="40"/>
      <c r="B31" s="137"/>
      <c r="C31" s="43"/>
      <c r="D31" s="43"/>
      <c r="E31" s="348"/>
      <c r="F31" s="40"/>
    </row>
    <row r="32" spans="1:6" ht="15" customHeight="1" thickBot="1">
      <c r="A32" s="752" t="s">
        <v>187</v>
      </c>
      <c r="B32" s="752"/>
      <c r="C32" s="43"/>
      <c r="D32" s="43"/>
      <c r="E32" s="348"/>
      <c r="F32" s="40"/>
    </row>
    <row r="33" spans="1:6" ht="15" customHeight="1" thickTop="1">
      <c r="A33" s="166" t="s">
        <v>14</v>
      </c>
      <c r="B33" s="174" t="s">
        <v>188</v>
      </c>
      <c r="C33" s="175">
        <v>1820</v>
      </c>
      <c r="D33" s="175">
        <v>1820</v>
      </c>
      <c r="E33" s="351">
        <f>D33/C33</f>
        <v>1</v>
      </c>
      <c r="F33" s="40"/>
    </row>
    <row r="34" spans="1:6" ht="15" customHeight="1" thickBot="1">
      <c r="A34" s="126" t="s">
        <v>15</v>
      </c>
      <c r="B34" s="172" t="s">
        <v>189</v>
      </c>
      <c r="C34" s="173"/>
      <c r="D34" s="173"/>
      <c r="E34" s="350"/>
      <c r="F34" s="40"/>
    </row>
    <row r="35" spans="1:5" ht="15" customHeight="1" thickBot="1" thickTop="1">
      <c r="A35" s="751" t="s">
        <v>141</v>
      </c>
      <c r="B35" s="751"/>
      <c r="C35" s="170">
        <f>SUM(C33)</f>
        <v>1820</v>
      </c>
      <c r="D35" s="170">
        <f>SUM(D33)</f>
        <v>1820</v>
      </c>
      <c r="E35" s="171">
        <f>D35/C35</f>
        <v>1</v>
      </c>
    </row>
    <row r="37" spans="1:2" ht="14.25" customHeight="1">
      <c r="A37"/>
      <c r="B37"/>
    </row>
    <row r="38" spans="1:2" ht="14.25" customHeight="1">
      <c r="A38"/>
      <c r="B38"/>
    </row>
    <row r="39" spans="1:2" ht="14.25" customHeight="1">
      <c r="A39"/>
      <c r="B39"/>
    </row>
    <row r="40" spans="1:2" ht="14.25" customHeight="1">
      <c r="A40"/>
      <c r="B40"/>
    </row>
  </sheetData>
  <sheetProtection selectLockedCells="1" selectUnlockedCells="1"/>
  <mergeCells count="6">
    <mergeCell ref="A35:B35"/>
    <mergeCell ref="A8:B8"/>
    <mergeCell ref="A17:B17"/>
    <mergeCell ref="A19:B19"/>
    <mergeCell ref="A30:B30"/>
    <mergeCell ref="A32:B32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5.7109375" style="1" customWidth="1"/>
    <col min="2" max="2" width="40.7109375" style="1" customWidth="1"/>
    <col min="3" max="4" width="10.7109375" style="1" customWidth="1"/>
  </cols>
  <sheetData>
    <row r="1" spans="1:4" s="40" customFormat="1" ht="15" customHeight="1">
      <c r="A1" s="753" t="s">
        <v>613</v>
      </c>
      <c r="B1" s="753"/>
      <c r="C1" s="753"/>
      <c r="D1" s="753"/>
    </row>
    <row r="2" spans="1:4" s="40" customFormat="1" ht="15" customHeight="1">
      <c r="A2" s="3"/>
      <c r="B2" s="3"/>
      <c r="C2" s="3"/>
      <c r="D2" s="2" t="str">
        <f>'1.sz. melléklet'!E2</f>
        <v>az  /2015. (IX.   .) önkormányzati rendelethez</v>
      </c>
    </row>
    <row r="3" spans="1:4" s="40" customFormat="1" ht="15" customHeight="1">
      <c r="A3" s="43"/>
      <c r="B3" s="43"/>
      <c r="C3" s="43"/>
      <c r="D3" s="43"/>
    </row>
    <row r="4" spans="1:4" s="40" customFormat="1" ht="15" customHeight="1">
      <c r="A4" s="712" t="s">
        <v>190</v>
      </c>
      <c r="B4" s="712"/>
      <c r="C4" s="712"/>
      <c r="D4" s="712"/>
    </row>
    <row r="5" spans="1:4" s="40" customFormat="1" ht="15" customHeight="1">
      <c r="A5" s="712" t="s">
        <v>191</v>
      </c>
      <c r="B5" s="712"/>
      <c r="C5" s="712"/>
      <c r="D5" s="712"/>
    </row>
    <row r="6" ht="15" customHeight="1"/>
    <row r="7" spans="1:4" s="40" customFormat="1" ht="15" customHeight="1">
      <c r="A7" s="43" t="s">
        <v>192</v>
      </c>
      <c r="B7" s="6"/>
      <c r="C7" s="6"/>
      <c r="D7" s="6" t="s">
        <v>0</v>
      </c>
    </row>
    <row r="8" spans="1:4" s="40" customFormat="1" ht="9" customHeight="1" thickBot="1">
      <c r="A8" s="43"/>
      <c r="B8" s="43"/>
      <c r="C8" s="43"/>
      <c r="D8" s="43"/>
    </row>
    <row r="9" spans="1:4" s="40" customFormat="1" ht="34.5" thickTop="1">
      <c r="A9" s="151" t="s">
        <v>161</v>
      </c>
      <c r="B9" s="9" t="s">
        <v>2</v>
      </c>
      <c r="C9" s="656" t="s">
        <v>558</v>
      </c>
      <c r="D9" s="10" t="s">
        <v>619</v>
      </c>
    </row>
    <row r="10" spans="1:4" s="40" customFormat="1" ht="15" customHeight="1" thickBot="1">
      <c r="A10" s="657" t="s">
        <v>4</v>
      </c>
      <c r="B10" s="658" t="s">
        <v>5</v>
      </c>
      <c r="C10" s="450" t="s">
        <v>6</v>
      </c>
      <c r="D10" s="14" t="s">
        <v>7</v>
      </c>
    </row>
    <row r="11" spans="1:4" s="40" customFormat="1" ht="15" customHeight="1" thickBot="1" thickTop="1">
      <c r="A11" s="671"/>
      <c r="B11" s="670" t="s">
        <v>193</v>
      </c>
      <c r="C11" s="673">
        <v>0</v>
      </c>
      <c r="D11" s="672">
        <v>0</v>
      </c>
    </row>
    <row r="12" spans="1:4" s="40" customFormat="1" ht="15" customHeight="1" thickBot="1" thickTop="1">
      <c r="A12" s="668"/>
      <c r="B12" s="661" t="s">
        <v>141</v>
      </c>
      <c r="C12" s="596">
        <v>0</v>
      </c>
      <c r="D12" s="106">
        <v>0</v>
      </c>
    </row>
    <row r="13" spans="1:3" s="40" customFormat="1" ht="15" customHeight="1" thickTop="1">
      <c r="A13" s="176"/>
      <c r="B13" s="43"/>
      <c r="C13" s="43"/>
    </row>
    <row r="14" spans="1:3" s="40" customFormat="1" ht="15" customHeight="1">
      <c r="A14" s="43"/>
      <c r="B14" s="43"/>
      <c r="C14" s="43"/>
    </row>
    <row r="15" spans="1:3" s="40" customFormat="1" ht="15" customHeight="1">
      <c r="A15" s="43" t="s">
        <v>194</v>
      </c>
      <c r="B15" s="43"/>
      <c r="C15" s="43"/>
    </row>
    <row r="16" spans="2:3" s="40" customFormat="1" ht="8.25" customHeight="1" thickBot="1">
      <c r="B16" s="43"/>
      <c r="C16" s="43"/>
    </row>
    <row r="17" spans="1:4" s="40" customFormat="1" ht="34.5" thickTop="1">
      <c r="A17" s="151" t="s">
        <v>161</v>
      </c>
      <c r="B17" s="9" t="s">
        <v>2</v>
      </c>
      <c r="C17" s="656" t="s">
        <v>558</v>
      </c>
      <c r="D17" s="10" t="s">
        <v>619</v>
      </c>
    </row>
    <row r="18" spans="1:4" s="40" customFormat="1" ht="15" customHeight="1" thickBot="1">
      <c r="A18" s="666" t="s">
        <v>4</v>
      </c>
      <c r="B18" s="658" t="s">
        <v>5</v>
      </c>
      <c r="C18" s="450" t="s">
        <v>6</v>
      </c>
      <c r="D18" s="14" t="s">
        <v>7</v>
      </c>
    </row>
    <row r="19" spans="1:4" s="40" customFormat="1" ht="15" customHeight="1" thickTop="1">
      <c r="A19" s="665"/>
      <c r="B19" s="550" t="s">
        <v>19</v>
      </c>
      <c r="C19" s="678">
        <v>77500</v>
      </c>
      <c r="D19" s="674">
        <v>77500</v>
      </c>
    </row>
    <row r="20" spans="1:4" s="40" customFormat="1" ht="22.5">
      <c r="A20" s="662"/>
      <c r="B20" s="659" t="s">
        <v>195</v>
      </c>
      <c r="C20" s="679"/>
      <c r="D20" s="675"/>
    </row>
    <row r="21" spans="1:4" s="40" customFormat="1" ht="15" customHeight="1">
      <c r="A21" s="662"/>
      <c r="B21" s="659" t="s">
        <v>196</v>
      </c>
      <c r="C21" s="679"/>
      <c r="D21" s="675"/>
    </row>
    <row r="22" spans="1:4" s="40" customFormat="1" ht="15" customHeight="1">
      <c r="A22" s="662"/>
      <c r="B22" s="659" t="s">
        <v>197</v>
      </c>
      <c r="C22" s="679"/>
      <c r="D22" s="675"/>
    </row>
    <row r="23" spans="1:4" s="40" customFormat="1" ht="15" customHeight="1" thickBot="1">
      <c r="A23" s="663"/>
      <c r="B23" s="660" t="s">
        <v>198</v>
      </c>
      <c r="C23" s="680">
        <v>373</v>
      </c>
      <c r="D23" s="676">
        <f>'7.sz. melléklet'!E74</f>
        <v>406</v>
      </c>
    </row>
    <row r="24" spans="1:4" s="40" customFormat="1" ht="15" customHeight="1" thickBot="1" thickTop="1">
      <c r="A24" s="664"/>
      <c r="B24" s="661" t="s">
        <v>141</v>
      </c>
      <c r="C24" s="681">
        <f>SUM(C19:C23)</f>
        <v>77873</v>
      </c>
      <c r="D24" s="677">
        <f>SUM(D19:D23)</f>
        <v>77906</v>
      </c>
    </row>
    <row r="25" spans="1:3" s="40" customFormat="1" ht="15" customHeight="1" thickTop="1">
      <c r="A25" s="137"/>
      <c r="B25" s="43"/>
      <c r="C25" s="43"/>
    </row>
    <row r="26" spans="1:3" s="40" customFormat="1" ht="15" customHeight="1">
      <c r="A26" s="43" t="s">
        <v>199</v>
      </c>
      <c r="B26" s="43"/>
      <c r="C26" s="43"/>
    </row>
    <row r="27" spans="2:3" s="40" customFormat="1" ht="9" customHeight="1" thickBot="1">
      <c r="B27" s="43"/>
      <c r="C27" s="43"/>
    </row>
    <row r="28" spans="1:4" s="40" customFormat="1" ht="34.5" thickTop="1">
      <c r="A28" s="151" t="s">
        <v>161</v>
      </c>
      <c r="B28" s="9" t="s">
        <v>2</v>
      </c>
      <c r="C28" s="656" t="s">
        <v>558</v>
      </c>
      <c r="D28" s="10" t="s">
        <v>619</v>
      </c>
    </row>
    <row r="29" spans="1:4" s="40" customFormat="1" ht="15" customHeight="1" thickBot="1">
      <c r="A29" s="657" t="s">
        <v>4</v>
      </c>
      <c r="B29" s="658" t="s">
        <v>5</v>
      </c>
      <c r="C29" s="450" t="s">
        <v>6</v>
      </c>
      <c r="D29" s="14" t="s">
        <v>7</v>
      </c>
    </row>
    <row r="30" spans="1:4" s="40" customFormat="1" ht="15" customHeight="1" thickTop="1">
      <c r="A30" s="667"/>
      <c r="B30" s="550" t="s">
        <v>200</v>
      </c>
      <c r="C30" s="678">
        <f>C24*0.5</f>
        <v>38936.5</v>
      </c>
      <c r="D30" s="674">
        <f>D24*0.5</f>
        <v>38953</v>
      </c>
    </row>
    <row r="31" spans="1:4" s="40" customFormat="1" ht="23.25" thickBot="1">
      <c r="A31" s="669"/>
      <c r="B31" s="660" t="s">
        <v>201</v>
      </c>
      <c r="C31" s="680">
        <v>0</v>
      </c>
      <c r="D31" s="676">
        <v>0</v>
      </c>
    </row>
    <row r="32" spans="1:4" s="40" customFormat="1" ht="24" thickBot="1" thickTop="1">
      <c r="A32" s="668"/>
      <c r="B32" s="661" t="s">
        <v>202</v>
      </c>
      <c r="C32" s="681">
        <f>SUM(C30:C31)</f>
        <v>38936.5</v>
      </c>
      <c r="D32" s="677">
        <f>SUM(D30:D31)</f>
        <v>38953</v>
      </c>
    </row>
    <row r="33" ht="12.75" thickTop="1"/>
  </sheetData>
  <sheetProtection selectLockedCells="1" selectUnlockedCells="1"/>
  <mergeCells count="3">
    <mergeCell ref="A1:D1"/>
    <mergeCell ref="A4:D4"/>
    <mergeCell ref="A5:D5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5.00390625" style="1" customWidth="1"/>
    <col min="2" max="2" width="28.140625" style="1" customWidth="1"/>
    <col min="3" max="8" width="9.7109375" style="1" customWidth="1"/>
    <col min="9" max="12" width="9.140625" style="1" customWidth="1"/>
  </cols>
  <sheetData>
    <row r="1" spans="2:8" ht="15" customHeight="1">
      <c r="B1" s="3"/>
      <c r="C1" s="3"/>
      <c r="D1" s="3"/>
      <c r="E1" s="3"/>
      <c r="G1" s="2" t="s">
        <v>614</v>
      </c>
      <c r="H1" s="3"/>
    </row>
    <row r="2" spans="1:12" ht="15" customHeight="1">
      <c r="A2" s="3"/>
      <c r="B2" s="3"/>
      <c r="C2" s="3"/>
      <c r="D2" s="3"/>
      <c r="E2" s="3"/>
      <c r="G2" s="2" t="str">
        <f>'1.sz. melléklet'!E2</f>
        <v>az  /2015. (IX.   .) önkormányzati rendelethez</v>
      </c>
      <c r="I2" s="161"/>
      <c r="J2" s="161"/>
      <c r="K2" s="161"/>
      <c r="L2" s="161"/>
    </row>
    <row r="3" ht="15" customHeight="1">
      <c r="A3" s="68"/>
    </row>
    <row r="4" spans="1:8" ht="15" customHeight="1">
      <c r="A4" s="706" t="s">
        <v>203</v>
      </c>
      <c r="B4" s="706"/>
      <c r="C4" s="706"/>
      <c r="D4" s="706"/>
      <c r="E4" s="706"/>
      <c r="F4" s="706"/>
      <c r="G4" s="706"/>
      <c r="H4" s="706"/>
    </row>
    <row r="5" ht="15" customHeight="1"/>
    <row r="6" spans="1:12" ht="15" customHeight="1">
      <c r="A6" s="177"/>
      <c r="F6" s="6" t="s">
        <v>0</v>
      </c>
      <c r="K6"/>
      <c r="L6"/>
    </row>
    <row r="7" spans="1:10" s="40" customFormat="1" ht="34.5">
      <c r="A7" s="178" t="s">
        <v>161</v>
      </c>
      <c r="B7" s="179" t="s">
        <v>2</v>
      </c>
      <c r="C7" s="179" t="s">
        <v>558</v>
      </c>
      <c r="D7" s="179" t="s">
        <v>619</v>
      </c>
      <c r="E7" s="180" t="s">
        <v>559</v>
      </c>
      <c r="F7" s="179" t="s">
        <v>560</v>
      </c>
      <c r="G7" s="43"/>
      <c r="H7" s="43"/>
      <c r="I7" s="43"/>
      <c r="J7" s="43"/>
    </row>
    <row r="8" spans="1:10" s="40" customFormat="1" ht="15" customHeight="1">
      <c r="A8" s="181" t="s">
        <v>4</v>
      </c>
      <c r="B8" s="182" t="s">
        <v>5</v>
      </c>
      <c r="C8" s="183" t="s">
        <v>6</v>
      </c>
      <c r="D8" s="183" t="s">
        <v>7</v>
      </c>
      <c r="E8" s="183" t="s">
        <v>8</v>
      </c>
      <c r="F8" s="184" t="s">
        <v>9</v>
      </c>
      <c r="G8" s="43"/>
      <c r="H8" s="43"/>
      <c r="I8" s="43"/>
      <c r="J8" s="43"/>
    </row>
    <row r="9" spans="1:10" s="40" customFormat="1" ht="15" customHeight="1">
      <c r="A9" s="755" t="s">
        <v>11</v>
      </c>
      <c r="B9" s="756"/>
      <c r="C9" s="756"/>
      <c r="D9" s="756"/>
      <c r="E9" s="756"/>
      <c r="F9" s="757"/>
      <c r="G9" s="43"/>
      <c r="H9" s="43"/>
      <c r="I9" s="43"/>
      <c r="J9" s="43"/>
    </row>
    <row r="10" spans="1:10" s="40" customFormat="1" ht="15" customHeight="1">
      <c r="A10" s="185" t="s">
        <v>12</v>
      </c>
      <c r="B10" s="186" t="s">
        <v>436</v>
      </c>
      <c r="C10" s="112">
        <f>'7.sz. melléklet'!D63</f>
        <v>59178</v>
      </c>
      <c r="D10" s="112">
        <f>'7.sz. melléklet'!E63</f>
        <v>59608</v>
      </c>
      <c r="E10" s="112">
        <v>18500</v>
      </c>
      <c r="F10" s="112">
        <v>21000</v>
      </c>
      <c r="G10" s="43"/>
      <c r="H10" s="43"/>
      <c r="I10" s="43"/>
      <c r="J10" s="43"/>
    </row>
    <row r="11" spans="1:10" s="40" customFormat="1" ht="15" customHeight="1">
      <c r="A11" s="185" t="s">
        <v>20</v>
      </c>
      <c r="B11" s="186" t="s">
        <v>431</v>
      </c>
      <c r="C11" s="112">
        <f>'7.sz. melléklet'!D64+'7.sz. melléklet'!D86</f>
        <v>3643</v>
      </c>
      <c r="D11" s="112">
        <f>'7.sz. melléklet'!E64+'7.sz. melléklet'!E86</f>
        <v>4254</v>
      </c>
      <c r="E11" s="112">
        <v>2500</v>
      </c>
      <c r="F11" s="112">
        <v>2500</v>
      </c>
      <c r="G11" s="43"/>
      <c r="H11" s="43"/>
      <c r="I11" s="43"/>
      <c r="J11" s="43"/>
    </row>
    <row r="12" spans="1:10" s="40" customFormat="1" ht="15" customHeight="1">
      <c r="A12" s="185" t="s">
        <v>22</v>
      </c>
      <c r="B12" s="186" t="s">
        <v>16</v>
      </c>
      <c r="C12" s="112">
        <f>'7.sz. melléklet'!D68</f>
        <v>77873</v>
      </c>
      <c r="D12" s="112">
        <f>'7.sz. melléklet'!E68</f>
        <v>77906</v>
      </c>
      <c r="E12" s="112">
        <v>88000</v>
      </c>
      <c r="F12" s="112">
        <v>88000</v>
      </c>
      <c r="G12" s="43"/>
      <c r="H12" s="43"/>
      <c r="I12" s="43"/>
      <c r="J12" s="43"/>
    </row>
    <row r="13" spans="1:10" s="40" customFormat="1" ht="15" customHeight="1">
      <c r="A13" s="185" t="s">
        <v>24</v>
      </c>
      <c r="B13" s="186" t="s">
        <v>13</v>
      </c>
      <c r="C13" s="112">
        <f>'7.sz. melléklet'!D75+'8.sz. melléklet'!D34</f>
        <v>57194</v>
      </c>
      <c r="D13" s="112">
        <f>'7.sz. melléklet'!E75+'8.sz. melléklet'!E34</f>
        <v>58774</v>
      </c>
      <c r="E13" s="112">
        <v>46500</v>
      </c>
      <c r="F13" s="112">
        <v>49000</v>
      </c>
      <c r="G13" s="43"/>
      <c r="H13" s="43"/>
      <c r="I13" s="43"/>
      <c r="J13" s="43"/>
    </row>
    <row r="14" spans="1:10" s="40" customFormat="1" ht="15" customHeight="1">
      <c r="A14" s="185" t="s">
        <v>28</v>
      </c>
      <c r="B14" s="186" t="s">
        <v>23</v>
      </c>
      <c r="C14" s="112">
        <f>'7.sz. melléklet'!D84</f>
        <v>0</v>
      </c>
      <c r="D14" s="112">
        <f>'7.sz. melléklet'!E84</f>
        <v>0</v>
      </c>
      <c r="E14" s="112">
        <v>10000</v>
      </c>
      <c r="F14" s="112">
        <v>10000</v>
      </c>
      <c r="G14" s="43"/>
      <c r="H14" s="43"/>
      <c r="I14" s="43"/>
      <c r="J14" s="43"/>
    </row>
    <row r="15" spans="1:10" s="40" customFormat="1" ht="15" customHeight="1">
      <c r="A15" s="185" t="s">
        <v>33</v>
      </c>
      <c r="B15" s="186" t="s">
        <v>450</v>
      </c>
      <c r="C15" s="112">
        <f>'7.sz. melléklet'!D65+'7.sz. melléklet'!D89</f>
        <v>28056</v>
      </c>
      <c r="D15" s="112">
        <f>'7.sz. melléklet'!E65+'7.sz. melléklet'!E89</f>
        <v>28056</v>
      </c>
      <c r="E15" s="112"/>
      <c r="F15" s="112"/>
      <c r="G15" s="43"/>
      <c r="H15" s="43"/>
      <c r="I15" s="43"/>
      <c r="J15" s="43"/>
    </row>
    <row r="16" spans="1:10" s="40" customFormat="1" ht="15" customHeight="1">
      <c r="A16" s="185" t="s">
        <v>35</v>
      </c>
      <c r="B16" s="186" t="s">
        <v>156</v>
      </c>
      <c r="C16" s="112">
        <f>'7.sz. melléklet'!D93+'8.sz. melléklet'!D39</f>
        <v>177732</v>
      </c>
      <c r="D16" s="112">
        <f>'7.sz. melléklet'!E93+'8.sz. melléklet'!E39</f>
        <v>177732</v>
      </c>
      <c r="E16" s="112">
        <v>95000</v>
      </c>
      <c r="F16" s="112">
        <v>95000</v>
      </c>
      <c r="G16" s="43"/>
      <c r="H16" s="43"/>
      <c r="I16" s="43"/>
      <c r="J16" s="43"/>
    </row>
    <row r="17" spans="1:10" s="40" customFormat="1" ht="15" customHeight="1">
      <c r="A17" s="754" t="s">
        <v>204</v>
      </c>
      <c r="B17" s="754"/>
      <c r="C17" s="187">
        <f>SUM(C10:C16)</f>
        <v>403676</v>
      </c>
      <c r="D17" s="187">
        <f>SUM(D10:D16)</f>
        <v>406330</v>
      </c>
      <c r="E17" s="187">
        <f>SUM(E10:E16)</f>
        <v>260500</v>
      </c>
      <c r="F17" s="187">
        <f>SUM(F10:F16)</f>
        <v>265500</v>
      </c>
      <c r="G17" s="43"/>
      <c r="H17" s="43"/>
      <c r="I17" s="43"/>
      <c r="J17" s="43"/>
    </row>
    <row r="18" spans="1:10" s="40" customFormat="1" ht="15" customHeight="1">
      <c r="A18" s="755" t="s">
        <v>42</v>
      </c>
      <c r="B18" s="756"/>
      <c r="C18" s="756"/>
      <c r="D18" s="756"/>
      <c r="E18" s="756"/>
      <c r="F18" s="757"/>
      <c r="G18" s="43"/>
      <c r="H18" s="43"/>
      <c r="I18" s="43"/>
      <c r="J18" s="43"/>
    </row>
    <row r="19" spans="1:10" s="40" customFormat="1" ht="15" customHeight="1">
      <c r="A19" s="185" t="s">
        <v>12</v>
      </c>
      <c r="B19" s="186" t="s">
        <v>43</v>
      </c>
      <c r="C19" s="112">
        <f>'1.sz. melléklet'!C36</f>
        <v>197888</v>
      </c>
      <c r="D19" s="112">
        <f>'1.sz. melléklet'!D36</f>
        <v>200778</v>
      </c>
      <c r="E19" s="112">
        <v>176400</v>
      </c>
      <c r="F19" s="112">
        <v>178900</v>
      </c>
      <c r="G19" s="43"/>
      <c r="H19" s="43"/>
      <c r="I19" s="43"/>
      <c r="J19" s="43"/>
    </row>
    <row r="20" spans="1:10" s="40" customFormat="1" ht="15" customHeight="1">
      <c r="A20" s="185" t="s">
        <v>20</v>
      </c>
      <c r="B20" s="186" t="s">
        <v>44</v>
      </c>
      <c r="C20" s="112">
        <f>'7.sz. melléklet'!D36+'7.sz. melléklet'!D43+'7.sz. melléklet'!D46+'8.sz. melléklet'!D26</f>
        <v>117965</v>
      </c>
      <c r="D20" s="112">
        <f>'7.sz. melléklet'!E36+'7.sz. melléklet'!E43+'7.sz. melléklet'!E46+'8.sz. melléklet'!E26</f>
        <v>123799</v>
      </c>
      <c r="E20" s="112">
        <v>48700</v>
      </c>
      <c r="F20" s="112">
        <v>51200</v>
      </c>
      <c r="G20" s="43"/>
      <c r="H20" s="43"/>
      <c r="I20" s="43"/>
      <c r="J20" s="43"/>
    </row>
    <row r="21" spans="1:10" s="40" customFormat="1" ht="15" customHeight="1">
      <c r="A21" s="185" t="s">
        <v>645</v>
      </c>
      <c r="B21" s="186" t="s">
        <v>49</v>
      </c>
      <c r="C21" s="112">
        <f>'7.sz. melléklet'!D50</f>
        <v>2172</v>
      </c>
      <c r="D21" s="112">
        <f>'7.sz. melléklet'!E50</f>
        <v>2172</v>
      </c>
      <c r="E21" s="112">
        <v>0</v>
      </c>
      <c r="F21" s="112">
        <v>0</v>
      </c>
      <c r="G21" s="43"/>
      <c r="H21" s="43"/>
      <c r="I21" s="43"/>
      <c r="J21" s="43"/>
    </row>
    <row r="22" spans="1:10" s="40" customFormat="1" ht="15" customHeight="1">
      <c r="A22" s="185" t="s">
        <v>24</v>
      </c>
      <c r="B22" s="186" t="s">
        <v>205</v>
      </c>
      <c r="C22" s="112">
        <f>'7.sz. melléklet'!D35</f>
        <v>85651</v>
      </c>
      <c r="D22" s="112">
        <f>'7.sz. melléklet'!E35</f>
        <v>79581</v>
      </c>
      <c r="E22" s="112">
        <v>35400</v>
      </c>
      <c r="F22" s="112">
        <v>35400</v>
      </c>
      <c r="G22" s="43"/>
      <c r="H22" s="43"/>
      <c r="I22" s="43"/>
      <c r="J22" s="43"/>
    </row>
    <row r="23" spans="1:10" s="40" customFormat="1" ht="15" customHeight="1">
      <c r="A23" s="754" t="s">
        <v>206</v>
      </c>
      <c r="B23" s="754"/>
      <c r="C23" s="187">
        <f>SUM(C19:C22)</f>
        <v>403676</v>
      </c>
      <c r="D23" s="187">
        <f>SUM(D19:D22)</f>
        <v>406330</v>
      </c>
      <c r="E23" s="187">
        <f>SUM(E19:E22)</f>
        <v>260500</v>
      </c>
      <c r="F23" s="187">
        <f>SUM(F19:F22)</f>
        <v>265500</v>
      </c>
      <c r="G23" s="43"/>
      <c r="H23" s="43"/>
      <c r="I23" s="43"/>
      <c r="J23" s="43"/>
    </row>
  </sheetData>
  <sheetProtection selectLockedCells="1" selectUnlockedCells="1"/>
  <mergeCells count="5">
    <mergeCell ref="A4:H4"/>
    <mergeCell ref="A17:B17"/>
    <mergeCell ref="A23:B23"/>
    <mergeCell ref="A9:F9"/>
    <mergeCell ref="A18:F18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27"/>
  <sheetViews>
    <sheetView zoomScalePageLayoutView="0" workbookViewId="0" topLeftCell="A1">
      <selection activeCell="Q12" sqref="Q12"/>
    </sheetView>
  </sheetViews>
  <sheetFormatPr defaultColWidth="9.140625" defaultRowHeight="12.75"/>
  <cols>
    <col min="1" max="1" width="5.28125" style="1" customWidth="1"/>
    <col min="2" max="2" width="24.00390625" style="1" customWidth="1"/>
    <col min="3" max="15" width="7.7109375" style="1" customWidth="1"/>
  </cols>
  <sheetData>
    <row r="1" spans="1:15" ht="15" customHeight="1">
      <c r="A1" s="753" t="s">
        <v>615</v>
      </c>
      <c r="B1" s="753"/>
      <c r="C1" s="753"/>
      <c r="D1" s="753"/>
      <c r="E1" s="753"/>
      <c r="F1" s="753"/>
      <c r="G1" s="753"/>
      <c r="H1" s="753"/>
      <c r="I1" s="753"/>
      <c r="J1" s="753"/>
      <c r="K1" s="753"/>
      <c r="L1" s="753"/>
      <c r="M1" s="753"/>
      <c r="N1" s="753"/>
      <c r="O1" s="753"/>
    </row>
    <row r="2" spans="1:22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 t="str">
        <f>'1.sz. melléklet'!E2</f>
        <v>az  /2015. (IX.   .) önkormányzati rendelethez</v>
      </c>
      <c r="Q2" s="161"/>
      <c r="R2" s="161"/>
      <c r="S2" s="161"/>
      <c r="T2" s="161"/>
      <c r="U2" s="161"/>
      <c r="V2" s="161"/>
    </row>
    <row r="3" ht="15" customHeight="1">
      <c r="A3" s="4"/>
    </row>
    <row r="4" spans="1:16" ht="15" customHeight="1">
      <c r="A4" s="706" t="s">
        <v>598</v>
      </c>
      <c r="B4" s="706"/>
      <c r="C4" s="706"/>
      <c r="D4" s="706"/>
      <c r="E4" s="706"/>
      <c r="F4" s="706"/>
      <c r="G4" s="706"/>
      <c r="H4" s="706"/>
      <c r="I4" s="706"/>
      <c r="J4" s="706"/>
      <c r="K4" s="706"/>
      <c r="L4" s="706"/>
      <c r="M4" s="706"/>
      <c r="N4" s="706"/>
      <c r="O4" s="706"/>
      <c r="P4" s="188"/>
    </row>
    <row r="5" spans="1:16" ht="15" customHeight="1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5"/>
    </row>
    <row r="6" spans="13:16" ht="15" customHeight="1">
      <c r="M6" s="759" t="s">
        <v>0</v>
      </c>
      <c r="N6" s="759"/>
      <c r="O6" s="759"/>
      <c r="P6" s="15"/>
    </row>
    <row r="7" spans="1:16" s="40" customFormat="1" ht="15" customHeight="1">
      <c r="A7" s="102" t="s">
        <v>159</v>
      </c>
      <c r="B7" s="8" t="s">
        <v>2</v>
      </c>
      <c r="C7" s="8" t="s">
        <v>207</v>
      </c>
      <c r="D7" s="8" t="s">
        <v>208</v>
      </c>
      <c r="E7" s="8" t="s">
        <v>209</v>
      </c>
      <c r="F7" s="8" t="s">
        <v>210</v>
      </c>
      <c r="G7" s="8" t="s">
        <v>211</v>
      </c>
      <c r="H7" s="8" t="s">
        <v>212</v>
      </c>
      <c r="I7" s="8" t="s">
        <v>213</v>
      </c>
      <c r="J7" s="8" t="s">
        <v>214</v>
      </c>
      <c r="K7" s="8" t="s">
        <v>215</v>
      </c>
      <c r="L7" s="8" t="s">
        <v>216</v>
      </c>
      <c r="M7" s="8" t="s">
        <v>217</v>
      </c>
      <c r="N7" s="8" t="s">
        <v>218</v>
      </c>
      <c r="O7" s="190" t="s">
        <v>219</v>
      </c>
      <c r="P7" s="191"/>
    </row>
    <row r="8" spans="1:16" s="40" customFormat="1" ht="15" customHeight="1">
      <c r="A8" s="104" t="s">
        <v>4</v>
      </c>
      <c r="B8" s="12" t="s">
        <v>5</v>
      </c>
      <c r="C8" s="12" t="s">
        <v>6</v>
      </c>
      <c r="D8" s="12" t="s">
        <v>7</v>
      </c>
      <c r="E8" s="12" t="s">
        <v>8</v>
      </c>
      <c r="F8" s="12" t="s">
        <v>9</v>
      </c>
      <c r="G8" s="12" t="s">
        <v>10</v>
      </c>
      <c r="H8" s="12" t="s">
        <v>67</v>
      </c>
      <c r="I8" s="12" t="s">
        <v>12</v>
      </c>
      <c r="J8" s="12" t="s">
        <v>220</v>
      </c>
      <c r="K8" s="12" t="s">
        <v>221</v>
      </c>
      <c r="L8" s="12" t="s">
        <v>222</v>
      </c>
      <c r="M8" s="12" t="s">
        <v>223</v>
      </c>
      <c r="N8" s="12" t="s">
        <v>224</v>
      </c>
      <c r="O8" s="192" t="s">
        <v>226</v>
      </c>
      <c r="P8" s="191"/>
    </row>
    <row r="9" spans="1:16" s="40" customFormat="1" ht="15" customHeight="1">
      <c r="A9" s="760" t="s">
        <v>227</v>
      </c>
      <c r="B9" s="760"/>
      <c r="C9" s="760"/>
      <c r="D9" s="760"/>
      <c r="E9" s="760"/>
      <c r="F9" s="760"/>
      <c r="G9" s="760"/>
      <c r="H9" s="760"/>
      <c r="I9" s="760"/>
      <c r="J9" s="760"/>
      <c r="K9" s="760"/>
      <c r="L9" s="760"/>
      <c r="M9" s="760"/>
      <c r="N9" s="760"/>
      <c r="O9" s="760"/>
      <c r="P9" s="39"/>
    </row>
    <row r="10" spans="1:21" s="40" customFormat="1" ht="15" customHeight="1">
      <c r="A10" s="17" t="s">
        <v>14</v>
      </c>
      <c r="B10" s="18" t="s">
        <v>228</v>
      </c>
      <c r="C10" s="19">
        <v>1689</v>
      </c>
      <c r="D10" s="19">
        <v>1899</v>
      </c>
      <c r="E10" s="19">
        <v>10550</v>
      </c>
      <c r="F10" s="19">
        <v>10410</v>
      </c>
      <c r="G10" s="19">
        <v>9328</v>
      </c>
      <c r="H10" s="19">
        <v>13497</v>
      </c>
      <c r="I10" s="19">
        <v>18643</v>
      </c>
      <c r="J10" s="19">
        <v>21240</v>
      </c>
      <c r="K10" s="19">
        <v>8156</v>
      </c>
      <c r="L10" s="19">
        <v>16720</v>
      </c>
      <c r="M10" s="19">
        <v>3679</v>
      </c>
      <c r="N10" s="19">
        <v>18867</v>
      </c>
      <c r="O10" s="31">
        <f>SUM(C10:N10)</f>
        <v>134678</v>
      </c>
      <c r="P10" s="39"/>
      <c r="Q10" s="193"/>
      <c r="R10" s="193"/>
      <c r="S10" s="193"/>
      <c r="T10" s="193"/>
      <c r="U10" s="193"/>
    </row>
    <row r="11" spans="1:21" s="40" customFormat="1" ht="15" customHeight="1">
      <c r="A11" s="17" t="s">
        <v>15</v>
      </c>
      <c r="B11" s="18" t="s">
        <v>229</v>
      </c>
      <c r="C11" s="19">
        <v>25</v>
      </c>
      <c r="D11" s="19">
        <v>26</v>
      </c>
      <c r="E11" s="19">
        <v>25</v>
      </c>
      <c r="F11" s="19">
        <v>26</v>
      </c>
      <c r="G11" s="19">
        <v>25</v>
      </c>
      <c r="H11" s="19">
        <v>240</v>
      </c>
      <c r="I11" s="19">
        <v>25</v>
      </c>
      <c r="J11" s="19">
        <v>26</v>
      </c>
      <c r="K11" s="19">
        <v>25</v>
      </c>
      <c r="L11" s="19">
        <v>3687</v>
      </c>
      <c r="M11" s="19">
        <v>26</v>
      </c>
      <c r="N11" s="19">
        <v>26</v>
      </c>
      <c r="O11" s="31">
        <f>SUM(C11:N11)</f>
        <v>4182</v>
      </c>
      <c r="P11" s="39"/>
      <c r="Q11" s="193"/>
      <c r="R11" s="193"/>
      <c r="S11" s="193"/>
      <c r="T11" s="193"/>
      <c r="U11" s="193"/>
    </row>
    <row r="12" spans="1:21" s="40" customFormat="1" ht="15" customHeight="1">
      <c r="A12" s="17" t="s">
        <v>54</v>
      </c>
      <c r="B12" s="18" t="s">
        <v>230</v>
      </c>
      <c r="C12" s="19">
        <v>4931</v>
      </c>
      <c r="D12" s="19">
        <v>5282</v>
      </c>
      <c r="E12" s="19">
        <v>5283</v>
      </c>
      <c r="F12" s="19">
        <v>5114</v>
      </c>
      <c r="G12" s="19">
        <v>4931</v>
      </c>
      <c r="H12" s="19">
        <v>5939</v>
      </c>
      <c r="I12" s="19">
        <v>6773</v>
      </c>
      <c r="J12" s="19">
        <v>4931</v>
      </c>
      <c r="K12" s="19">
        <v>4932</v>
      </c>
      <c r="L12" s="19">
        <v>4931</v>
      </c>
      <c r="M12" s="19">
        <v>4931</v>
      </c>
      <c r="N12" s="19">
        <v>5495</v>
      </c>
      <c r="O12" s="31">
        <f>SUM(C12:N12)</f>
        <v>63473</v>
      </c>
      <c r="P12" s="39"/>
      <c r="Q12" s="193"/>
      <c r="R12" s="193"/>
      <c r="S12" s="193"/>
      <c r="T12" s="193"/>
      <c r="U12" s="193"/>
    </row>
    <row r="13" spans="1:21" s="40" customFormat="1" ht="15" customHeight="1">
      <c r="A13" s="17" t="s">
        <v>55</v>
      </c>
      <c r="B13" s="18" t="s">
        <v>231</v>
      </c>
      <c r="C13" s="19"/>
      <c r="D13" s="19"/>
      <c r="E13" s="19">
        <v>1057</v>
      </c>
      <c r="F13" s="19"/>
      <c r="G13" s="19"/>
      <c r="H13" s="19"/>
      <c r="I13" s="19">
        <v>4127</v>
      </c>
      <c r="J13" s="19"/>
      <c r="K13" s="19"/>
      <c r="L13" s="19"/>
      <c r="M13" s="19">
        <v>19079</v>
      </c>
      <c r="N13" s="19"/>
      <c r="O13" s="31">
        <f>SUM(C13:N13)</f>
        <v>24263</v>
      </c>
      <c r="P13" s="39"/>
      <c r="Q13" s="193"/>
      <c r="R13" s="193"/>
      <c r="S13" s="193"/>
      <c r="T13" s="193"/>
      <c r="U13" s="193"/>
    </row>
    <row r="14" spans="1:21" s="40" customFormat="1" ht="15" customHeight="1">
      <c r="A14" s="17" t="s">
        <v>57</v>
      </c>
      <c r="B14" s="18" t="s">
        <v>232</v>
      </c>
      <c r="C14" s="19">
        <f>'7.sz. melléklet'!D92</f>
        <v>176852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31">
        <f>SUM(C14:N14)</f>
        <v>176852</v>
      </c>
      <c r="P14" s="39"/>
      <c r="Q14" s="193"/>
      <c r="R14" s="193"/>
      <c r="S14" s="193"/>
      <c r="T14" s="193"/>
      <c r="U14" s="193"/>
    </row>
    <row r="15" spans="1:21" s="40" customFormat="1" ht="15" customHeight="1">
      <c r="A15" s="32" t="s">
        <v>58</v>
      </c>
      <c r="B15" s="194" t="s">
        <v>233</v>
      </c>
      <c r="C15" s="33">
        <f aca="true" t="shared" si="0" ref="C15:N15">SUM(C10:C14)</f>
        <v>183497</v>
      </c>
      <c r="D15" s="33">
        <f t="shared" si="0"/>
        <v>7207</v>
      </c>
      <c r="E15" s="33">
        <f t="shared" si="0"/>
        <v>16915</v>
      </c>
      <c r="F15" s="33">
        <f t="shared" si="0"/>
        <v>15550</v>
      </c>
      <c r="G15" s="33">
        <f t="shared" si="0"/>
        <v>14284</v>
      </c>
      <c r="H15" s="33">
        <f t="shared" si="0"/>
        <v>19676</v>
      </c>
      <c r="I15" s="33">
        <f t="shared" si="0"/>
        <v>29568</v>
      </c>
      <c r="J15" s="33">
        <f t="shared" si="0"/>
        <v>26197</v>
      </c>
      <c r="K15" s="33">
        <f t="shared" si="0"/>
        <v>13113</v>
      </c>
      <c r="L15" s="33">
        <f t="shared" si="0"/>
        <v>25338</v>
      </c>
      <c r="M15" s="33">
        <f t="shared" si="0"/>
        <v>27715</v>
      </c>
      <c r="N15" s="33">
        <f t="shared" si="0"/>
        <v>24388</v>
      </c>
      <c r="O15" s="286">
        <f>SUM(O10:O14)</f>
        <v>403448</v>
      </c>
      <c r="P15" s="39"/>
      <c r="Q15" s="193"/>
      <c r="R15" s="193"/>
      <c r="S15" s="193"/>
      <c r="T15" s="193"/>
      <c r="U15" s="193"/>
    </row>
    <row r="16" spans="1:21" s="40" customFormat="1" ht="15" customHeight="1">
      <c r="A16" s="758" t="s">
        <v>234</v>
      </c>
      <c r="B16" s="758"/>
      <c r="C16" s="758"/>
      <c r="D16" s="758"/>
      <c r="E16" s="758"/>
      <c r="F16" s="758"/>
      <c r="G16" s="758"/>
      <c r="H16" s="758"/>
      <c r="I16" s="758"/>
      <c r="J16" s="758"/>
      <c r="K16" s="758"/>
      <c r="L16" s="758"/>
      <c r="M16" s="758"/>
      <c r="N16" s="758"/>
      <c r="O16" s="758"/>
      <c r="P16" s="39"/>
      <c r="Q16" s="193"/>
      <c r="R16" s="193"/>
      <c r="S16" s="193"/>
      <c r="T16" s="193"/>
      <c r="U16" s="193"/>
    </row>
    <row r="17" spans="1:21" s="40" customFormat="1" ht="15" customHeight="1">
      <c r="A17" s="17" t="s">
        <v>60</v>
      </c>
      <c r="B17" s="18" t="s">
        <v>43</v>
      </c>
      <c r="C17" s="19">
        <v>12446</v>
      </c>
      <c r="D17" s="19">
        <v>12448</v>
      </c>
      <c r="E17" s="19">
        <v>13960</v>
      </c>
      <c r="F17" s="19">
        <v>12447</v>
      </c>
      <c r="G17" s="19">
        <v>16405</v>
      </c>
      <c r="H17" s="19">
        <v>16404</v>
      </c>
      <c r="I17" s="19">
        <v>23482</v>
      </c>
      <c r="J17" s="19">
        <v>23478</v>
      </c>
      <c r="K17" s="19">
        <v>12446</v>
      </c>
      <c r="L17" s="19">
        <v>12448</v>
      </c>
      <c r="M17" s="19">
        <v>12446</v>
      </c>
      <c r="N17" s="19">
        <v>12448</v>
      </c>
      <c r="O17" s="31">
        <f>SUM(C17:N17)</f>
        <v>180858</v>
      </c>
      <c r="P17" s="39"/>
      <c r="Q17" s="193"/>
      <c r="R17" s="193"/>
      <c r="S17" s="193"/>
      <c r="T17" s="193"/>
      <c r="U17" s="193"/>
    </row>
    <row r="18" spans="1:21" s="40" customFormat="1" ht="15" customHeight="1">
      <c r="A18" s="17" t="s">
        <v>89</v>
      </c>
      <c r="B18" s="18" t="s">
        <v>249</v>
      </c>
      <c r="C18" s="19"/>
      <c r="D18" s="19"/>
      <c r="E18" s="19"/>
      <c r="F18" s="19">
        <v>2648</v>
      </c>
      <c r="G18" s="19"/>
      <c r="H18" s="19">
        <v>3212</v>
      </c>
      <c r="I18" s="19"/>
      <c r="J18" s="19">
        <v>1270</v>
      </c>
      <c r="K18" s="19"/>
      <c r="L18" s="19"/>
      <c r="M18" s="19"/>
      <c r="N18" s="19"/>
      <c r="O18" s="31">
        <f aca="true" t="shared" si="1" ref="O18:O24">SUM(C18:N18)</f>
        <v>7130</v>
      </c>
      <c r="P18" s="39"/>
      <c r="Q18" s="193"/>
      <c r="R18" s="193"/>
      <c r="S18" s="193"/>
      <c r="T18" s="193"/>
      <c r="U18" s="193"/>
    </row>
    <row r="19" spans="1:21" s="40" customFormat="1" ht="15" customHeight="1">
      <c r="A19" s="17" t="s">
        <v>107</v>
      </c>
      <c r="B19" s="18" t="s">
        <v>236</v>
      </c>
      <c r="C19" s="19"/>
      <c r="D19" s="19">
        <v>635</v>
      </c>
      <c r="E19" s="19"/>
      <c r="F19" s="19">
        <v>5457</v>
      </c>
      <c r="G19" s="19"/>
      <c r="H19" s="19"/>
      <c r="I19" s="19"/>
      <c r="J19" s="19"/>
      <c r="K19" s="19"/>
      <c r="L19" s="19">
        <v>5000</v>
      </c>
      <c r="M19" s="19"/>
      <c r="N19" s="19"/>
      <c r="O19" s="31">
        <f t="shared" si="1"/>
        <v>11092</v>
      </c>
      <c r="P19" s="39"/>
      <c r="Q19" s="193"/>
      <c r="R19" s="193"/>
      <c r="S19" s="193"/>
      <c r="T19" s="193"/>
      <c r="U19" s="193"/>
    </row>
    <row r="20" spans="1:21" s="40" customFormat="1" ht="15" customHeight="1">
      <c r="A20" s="17" t="s">
        <v>108</v>
      </c>
      <c r="B20" s="18" t="s">
        <v>442</v>
      </c>
      <c r="C20" s="19">
        <v>231</v>
      </c>
      <c r="D20" s="19">
        <v>1180</v>
      </c>
      <c r="E20" s="19">
        <v>5466</v>
      </c>
      <c r="F20" s="19">
        <v>11000</v>
      </c>
      <c r="G20" s="19">
        <v>10095</v>
      </c>
      <c r="H20" s="19">
        <v>11177</v>
      </c>
      <c r="I20" s="19">
        <v>6950</v>
      </c>
      <c r="J20" s="19">
        <v>15840</v>
      </c>
      <c r="K20" s="19">
        <v>20000</v>
      </c>
      <c r="L20" s="19">
        <v>5958</v>
      </c>
      <c r="M20" s="19">
        <v>3180</v>
      </c>
      <c r="N20" s="19">
        <v>14500</v>
      </c>
      <c r="O20" s="31">
        <f t="shared" si="1"/>
        <v>105577</v>
      </c>
      <c r="P20" s="39"/>
      <c r="Q20" s="193"/>
      <c r="R20" s="193"/>
      <c r="S20" s="193"/>
      <c r="T20" s="193"/>
      <c r="U20" s="193"/>
    </row>
    <row r="21" spans="1:21" s="40" customFormat="1" ht="15" customHeight="1">
      <c r="A21" s="17" t="s">
        <v>109</v>
      </c>
      <c r="B21" s="18" t="s">
        <v>49</v>
      </c>
      <c r="C21" s="19">
        <v>3588</v>
      </c>
      <c r="D21" s="19">
        <v>1415</v>
      </c>
      <c r="E21" s="19">
        <v>1416</v>
      </c>
      <c r="F21" s="19">
        <v>1415</v>
      </c>
      <c r="G21" s="19">
        <v>1416</v>
      </c>
      <c r="H21" s="19">
        <v>1465</v>
      </c>
      <c r="I21" s="19">
        <v>1416</v>
      </c>
      <c r="J21" s="19">
        <v>1415</v>
      </c>
      <c r="K21" s="19">
        <v>1416</v>
      </c>
      <c r="L21" s="19">
        <v>1415</v>
      </c>
      <c r="M21" s="19">
        <v>1416</v>
      </c>
      <c r="N21" s="19">
        <v>1417</v>
      </c>
      <c r="O21" s="31">
        <f>SUM(C21:N21)</f>
        <v>19210</v>
      </c>
      <c r="P21" s="39"/>
      <c r="Q21" s="193"/>
      <c r="R21" s="193"/>
      <c r="S21" s="193"/>
      <c r="T21" s="193"/>
      <c r="U21" s="193"/>
    </row>
    <row r="22" spans="1:21" s="40" customFormat="1" ht="15" customHeight="1">
      <c r="A22" s="17" t="s">
        <v>110</v>
      </c>
      <c r="B22" s="18" t="s">
        <v>238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31">
        <f t="shared" si="1"/>
        <v>0</v>
      </c>
      <c r="P22" s="39"/>
      <c r="Q22" s="193"/>
      <c r="R22" s="193"/>
      <c r="S22" s="193"/>
      <c r="T22" s="193"/>
      <c r="U22" s="193"/>
    </row>
    <row r="23" spans="1:21" s="40" customFormat="1" ht="15" customHeight="1">
      <c r="A23" s="32" t="s">
        <v>111</v>
      </c>
      <c r="B23" s="194" t="s">
        <v>239</v>
      </c>
      <c r="C23" s="33">
        <f aca="true" t="shared" si="2" ref="C23:N23">SUM(C17:C22)</f>
        <v>16265</v>
      </c>
      <c r="D23" s="33">
        <f t="shared" si="2"/>
        <v>15678</v>
      </c>
      <c r="E23" s="33">
        <f t="shared" si="2"/>
        <v>20842</v>
      </c>
      <c r="F23" s="33">
        <f t="shared" si="2"/>
        <v>32967</v>
      </c>
      <c r="G23" s="33">
        <f t="shared" si="2"/>
        <v>27916</v>
      </c>
      <c r="H23" s="33">
        <f t="shared" si="2"/>
        <v>32258</v>
      </c>
      <c r="I23" s="33">
        <f t="shared" si="2"/>
        <v>31848</v>
      </c>
      <c r="J23" s="33">
        <f t="shared" si="2"/>
        <v>42003</v>
      </c>
      <c r="K23" s="33">
        <f t="shared" si="2"/>
        <v>33862</v>
      </c>
      <c r="L23" s="33">
        <f t="shared" si="2"/>
        <v>24821</v>
      </c>
      <c r="M23" s="33">
        <f t="shared" si="2"/>
        <v>17042</v>
      </c>
      <c r="N23" s="33">
        <f t="shared" si="2"/>
        <v>28365</v>
      </c>
      <c r="O23" s="286">
        <f t="shared" si="1"/>
        <v>323867</v>
      </c>
      <c r="P23" s="39"/>
      <c r="Q23" s="193"/>
      <c r="R23" s="193"/>
      <c r="S23" s="193"/>
      <c r="T23" s="193"/>
      <c r="U23" s="193"/>
    </row>
    <row r="24" spans="1:21" s="40" customFormat="1" ht="15" customHeight="1">
      <c r="A24" s="17" t="s">
        <v>112</v>
      </c>
      <c r="B24" s="18" t="s">
        <v>240</v>
      </c>
      <c r="C24" s="19">
        <f aca="true" t="shared" si="3" ref="C24:N24">C15-C23</f>
        <v>167232</v>
      </c>
      <c r="D24" s="19">
        <f t="shared" si="3"/>
        <v>-8471</v>
      </c>
      <c r="E24" s="19">
        <f t="shared" si="3"/>
        <v>-3927</v>
      </c>
      <c r="F24" s="19">
        <f t="shared" si="3"/>
        <v>-17417</v>
      </c>
      <c r="G24" s="19">
        <f t="shared" si="3"/>
        <v>-13632</v>
      </c>
      <c r="H24" s="19">
        <f t="shared" si="3"/>
        <v>-12582</v>
      </c>
      <c r="I24" s="19">
        <f t="shared" si="3"/>
        <v>-2280</v>
      </c>
      <c r="J24" s="19">
        <f t="shared" si="3"/>
        <v>-15806</v>
      </c>
      <c r="K24" s="19">
        <f t="shared" si="3"/>
        <v>-20749</v>
      </c>
      <c r="L24" s="19">
        <f t="shared" si="3"/>
        <v>517</v>
      </c>
      <c r="M24" s="19">
        <f t="shared" si="3"/>
        <v>10673</v>
      </c>
      <c r="N24" s="19">
        <f t="shared" si="3"/>
        <v>-3977</v>
      </c>
      <c r="O24" s="31">
        <f t="shared" si="1"/>
        <v>79581</v>
      </c>
      <c r="P24" s="39"/>
      <c r="Q24" s="193"/>
      <c r="R24" s="193"/>
      <c r="S24" s="193"/>
      <c r="T24" s="193"/>
      <c r="U24" s="193"/>
    </row>
    <row r="25" spans="1:16" s="40" customFormat="1" ht="15" customHeight="1">
      <c r="A25" s="195"/>
      <c r="B25" s="58" t="s">
        <v>646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196"/>
      <c r="P25" s="39"/>
    </row>
    <row r="27" ht="12">
      <c r="N27" s="200"/>
    </row>
  </sheetData>
  <sheetProtection selectLockedCells="1" selectUnlockedCells="1"/>
  <mergeCells count="5">
    <mergeCell ref="A16:O16"/>
    <mergeCell ref="A1:O1"/>
    <mergeCell ref="A4:O4"/>
    <mergeCell ref="M6:O6"/>
    <mergeCell ref="A9:O9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1"/>
  <colBreaks count="1" manualBreakCount="1">
    <brk id="15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L20" sqref="L20"/>
    </sheetView>
  </sheetViews>
  <sheetFormatPr defaultColWidth="9.140625" defaultRowHeight="12.75"/>
  <cols>
    <col min="1" max="1" width="5.28125" style="225" customWidth="1"/>
    <col min="2" max="2" width="24.7109375" style="225" customWidth="1"/>
    <col min="3" max="15" width="7.7109375" style="225" customWidth="1"/>
    <col min="16" max="16384" width="9.140625" style="224" customWidth="1"/>
  </cols>
  <sheetData>
    <row r="1" spans="1:15" s="227" customFormat="1" ht="15" customHeight="1">
      <c r="A1" s="733" t="s">
        <v>616</v>
      </c>
      <c r="B1" s="733"/>
      <c r="C1" s="733"/>
      <c r="D1" s="733"/>
      <c r="E1" s="733"/>
      <c r="F1" s="733"/>
      <c r="G1" s="733"/>
      <c r="H1" s="733"/>
      <c r="I1" s="733"/>
      <c r="J1" s="733"/>
      <c r="K1" s="733"/>
      <c r="L1" s="733"/>
      <c r="M1" s="733"/>
      <c r="N1" s="733"/>
      <c r="O1" s="733"/>
    </row>
    <row r="2" spans="1:15" s="227" customFormat="1" ht="15" customHeight="1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23" t="str">
        <f>'1.sz. melléklet'!E2</f>
        <v>az  /2015. (IX.   .) önkormányzati rendelethez</v>
      </c>
    </row>
    <row r="3" spans="1:15" s="227" customFormat="1" ht="15" customHeight="1">
      <c r="A3" s="226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</row>
    <row r="4" spans="1:15" s="227" customFormat="1" ht="15" customHeight="1">
      <c r="A4" s="226"/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</row>
    <row r="5" spans="1:15" s="227" customFormat="1" ht="15" customHeight="1">
      <c r="A5" s="764" t="s">
        <v>561</v>
      </c>
      <c r="B5" s="764"/>
      <c r="C5" s="764"/>
      <c r="D5" s="764"/>
      <c r="E5" s="764"/>
      <c r="F5" s="764"/>
      <c r="G5" s="764"/>
      <c r="H5" s="764"/>
      <c r="I5" s="764"/>
      <c r="J5" s="764"/>
      <c r="K5" s="764"/>
      <c r="L5" s="764"/>
      <c r="M5" s="764"/>
      <c r="N5" s="764"/>
      <c r="O5" s="764"/>
    </row>
    <row r="6" spans="1:15" s="227" customFormat="1" ht="15" customHeight="1">
      <c r="A6" s="263"/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</row>
    <row r="7" spans="1:15" s="227" customFormat="1" ht="15" customHeight="1" thickBot="1">
      <c r="A7" s="228"/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765" t="s">
        <v>0</v>
      </c>
      <c r="N7" s="765"/>
      <c r="O7" s="765"/>
    </row>
    <row r="8" spans="1:15" s="227" customFormat="1" ht="15" customHeight="1" thickTop="1">
      <c r="A8" s="264" t="s">
        <v>159</v>
      </c>
      <c r="B8" s="265" t="s">
        <v>2</v>
      </c>
      <c r="C8" s="265" t="s">
        <v>207</v>
      </c>
      <c r="D8" s="265" t="s">
        <v>208</v>
      </c>
      <c r="E8" s="265" t="s">
        <v>209</v>
      </c>
      <c r="F8" s="265" t="s">
        <v>210</v>
      </c>
      <c r="G8" s="265" t="s">
        <v>211</v>
      </c>
      <c r="H8" s="265" t="s">
        <v>212</v>
      </c>
      <c r="I8" s="265" t="s">
        <v>213</v>
      </c>
      <c r="J8" s="265" t="s">
        <v>214</v>
      </c>
      <c r="K8" s="265" t="s">
        <v>215</v>
      </c>
      <c r="L8" s="265" t="s">
        <v>216</v>
      </c>
      <c r="M8" s="265" t="s">
        <v>217</v>
      </c>
      <c r="N8" s="265" t="s">
        <v>218</v>
      </c>
      <c r="O8" s="266" t="s">
        <v>250</v>
      </c>
    </row>
    <row r="9" spans="1:15" s="227" customFormat="1" ht="15" customHeight="1" thickBot="1">
      <c r="A9" s="229" t="s">
        <v>4</v>
      </c>
      <c r="B9" s="267" t="s">
        <v>5</v>
      </c>
      <c r="C9" s="267" t="s">
        <v>6</v>
      </c>
      <c r="D9" s="267" t="s">
        <v>7</v>
      </c>
      <c r="E9" s="267" t="s">
        <v>8</v>
      </c>
      <c r="F9" s="267" t="s">
        <v>9</v>
      </c>
      <c r="G9" s="267" t="s">
        <v>10</v>
      </c>
      <c r="H9" s="267" t="s">
        <v>67</v>
      </c>
      <c r="I9" s="267" t="s">
        <v>12</v>
      </c>
      <c r="J9" s="267" t="s">
        <v>220</v>
      </c>
      <c r="K9" s="267" t="s">
        <v>221</v>
      </c>
      <c r="L9" s="267" t="s">
        <v>222</v>
      </c>
      <c r="M9" s="267" t="s">
        <v>223</v>
      </c>
      <c r="N9" s="267" t="s">
        <v>224</v>
      </c>
      <c r="O9" s="268" t="s">
        <v>225</v>
      </c>
    </row>
    <row r="10" spans="1:15" s="227" customFormat="1" ht="15" customHeight="1" thickTop="1">
      <c r="A10" s="761" t="s">
        <v>227</v>
      </c>
      <c r="B10" s="762"/>
      <c r="C10" s="762"/>
      <c r="D10" s="762"/>
      <c r="E10" s="762"/>
      <c r="F10" s="762"/>
      <c r="G10" s="762"/>
      <c r="H10" s="762"/>
      <c r="I10" s="762"/>
      <c r="J10" s="762"/>
      <c r="K10" s="762"/>
      <c r="L10" s="762"/>
      <c r="M10" s="762"/>
      <c r="N10" s="762"/>
      <c r="O10" s="763"/>
    </row>
    <row r="11" spans="1:15" s="227" customFormat="1" ht="15" customHeight="1">
      <c r="A11" s="269" t="s">
        <v>14</v>
      </c>
      <c r="B11" s="270" t="s">
        <v>228</v>
      </c>
      <c r="C11" s="271">
        <v>167</v>
      </c>
      <c r="D11" s="271">
        <v>167</v>
      </c>
      <c r="E11" s="271">
        <v>167</v>
      </c>
      <c r="F11" s="271">
        <v>166</v>
      </c>
      <c r="G11" s="271">
        <v>167</v>
      </c>
      <c r="H11" s="271">
        <v>167</v>
      </c>
      <c r="I11" s="271">
        <v>167</v>
      </c>
      <c r="J11" s="271">
        <v>166</v>
      </c>
      <c r="K11" s="271">
        <v>167</v>
      </c>
      <c r="L11" s="271">
        <v>167</v>
      </c>
      <c r="M11" s="271">
        <v>167</v>
      </c>
      <c r="N11" s="271">
        <v>167</v>
      </c>
      <c r="O11" s="272">
        <f>SUM(C11:N11)</f>
        <v>2002</v>
      </c>
    </row>
    <row r="12" spans="1:15" s="227" customFormat="1" ht="15" customHeight="1">
      <c r="A12" s="269" t="s">
        <v>15</v>
      </c>
      <c r="B12" s="270" t="s">
        <v>229</v>
      </c>
      <c r="C12" s="271">
        <v>1415</v>
      </c>
      <c r="D12" s="271">
        <v>1416</v>
      </c>
      <c r="E12" s="271">
        <v>1416</v>
      </c>
      <c r="F12" s="271">
        <v>1415</v>
      </c>
      <c r="G12" s="271">
        <v>1416</v>
      </c>
      <c r="H12" s="271">
        <v>1466</v>
      </c>
      <c r="I12" s="271">
        <v>1415</v>
      </c>
      <c r="J12" s="271">
        <v>1416</v>
      </c>
      <c r="K12" s="271">
        <v>1416</v>
      </c>
      <c r="L12" s="271">
        <v>1415</v>
      </c>
      <c r="M12" s="271">
        <v>1416</v>
      </c>
      <c r="N12" s="271">
        <v>1416</v>
      </c>
      <c r="O12" s="272">
        <f>SUM(C12:N12)</f>
        <v>17038</v>
      </c>
    </row>
    <row r="13" spans="1:15" s="227" customFormat="1" ht="15" customHeight="1">
      <c r="A13" s="269" t="s">
        <v>54</v>
      </c>
      <c r="B13" s="270" t="s">
        <v>230</v>
      </c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2"/>
    </row>
    <row r="14" spans="1:15" s="227" customFormat="1" ht="15" customHeight="1">
      <c r="A14" s="269" t="s">
        <v>55</v>
      </c>
      <c r="B14" s="270" t="s">
        <v>231</v>
      </c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2"/>
    </row>
    <row r="15" spans="1:15" s="227" customFormat="1" ht="15" customHeight="1">
      <c r="A15" s="269" t="s">
        <v>57</v>
      </c>
      <c r="B15" s="270" t="s">
        <v>232</v>
      </c>
      <c r="C15" s="271">
        <v>880</v>
      </c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2">
        <f>SUM(C15:N15)</f>
        <v>880</v>
      </c>
    </row>
    <row r="16" spans="1:15" s="227" customFormat="1" ht="15" customHeight="1">
      <c r="A16" s="273" t="s">
        <v>58</v>
      </c>
      <c r="B16" s="274" t="s">
        <v>233</v>
      </c>
      <c r="C16" s="275">
        <f>SUM(C11:C15)</f>
        <v>2462</v>
      </c>
      <c r="D16" s="275">
        <f aca="true" t="shared" si="0" ref="D16:O16">SUM(D11:D15)</f>
        <v>1583</v>
      </c>
      <c r="E16" s="275">
        <f t="shared" si="0"/>
        <v>1583</v>
      </c>
      <c r="F16" s="275">
        <f t="shared" si="0"/>
        <v>1581</v>
      </c>
      <c r="G16" s="275">
        <f t="shared" si="0"/>
        <v>1583</v>
      </c>
      <c r="H16" s="275">
        <f t="shared" si="0"/>
        <v>1633</v>
      </c>
      <c r="I16" s="275">
        <f t="shared" si="0"/>
        <v>1582</v>
      </c>
      <c r="J16" s="275">
        <f t="shared" si="0"/>
        <v>1582</v>
      </c>
      <c r="K16" s="275">
        <f t="shared" si="0"/>
        <v>1583</v>
      </c>
      <c r="L16" s="275">
        <f t="shared" si="0"/>
        <v>1582</v>
      </c>
      <c r="M16" s="275">
        <f t="shared" si="0"/>
        <v>1583</v>
      </c>
      <c r="N16" s="275">
        <f t="shared" si="0"/>
        <v>1583</v>
      </c>
      <c r="O16" s="276">
        <f t="shared" si="0"/>
        <v>19920</v>
      </c>
    </row>
    <row r="17" spans="1:15" s="227" customFormat="1" ht="15" customHeight="1">
      <c r="A17" s="761" t="s">
        <v>234</v>
      </c>
      <c r="B17" s="762"/>
      <c r="C17" s="762"/>
      <c r="D17" s="762"/>
      <c r="E17" s="762"/>
      <c r="F17" s="762"/>
      <c r="G17" s="762"/>
      <c r="H17" s="762"/>
      <c r="I17" s="762"/>
      <c r="J17" s="762"/>
      <c r="K17" s="762"/>
      <c r="L17" s="762"/>
      <c r="M17" s="762"/>
      <c r="N17" s="762"/>
      <c r="O17" s="763"/>
    </row>
    <row r="18" spans="1:15" s="227" customFormat="1" ht="15" customHeight="1">
      <c r="A18" s="269" t="s">
        <v>60</v>
      </c>
      <c r="B18" s="270" t="s">
        <v>43</v>
      </c>
      <c r="C18" s="271">
        <v>1656</v>
      </c>
      <c r="D18" s="271">
        <v>1656</v>
      </c>
      <c r="E18" s="271">
        <v>1656</v>
      </c>
      <c r="F18" s="271">
        <v>1655</v>
      </c>
      <c r="G18" s="271">
        <v>1656</v>
      </c>
      <c r="H18" s="271">
        <v>1706</v>
      </c>
      <c r="I18" s="271">
        <v>1656</v>
      </c>
      <c r="J18" s="271">
        <v>1655</v>
      </c>
      <c r="K18" s="271">
        <v>1656</v>
      </c>
      <c r="L18" s="271">
        <v>1656</v>
      </c>
      <c r="M18" s="271">
        <v>1656</v>
      </c>
      <c r="N18" s="271">
        <v>1656</v>
      </c>
      <c r="O18" s="272">
        <f>SUM(C18:N18)</f>
        <v>19920</v>
      </c>
    </row>
    <row r="19" spans="1:15" s="227" customFormat="1" ht="15" customHeight="1">
      <c r="A19" s="269" t="s">
        <v>89</v>
      </c>
      <c r="B19" s="270" t="s">
        <v>235</v>
      </c>
      <c r="C19" s="271"/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2"/>
    </row>
    <row r="20" spans="1:15" s="227" customFormat="1" ht="15" customHeight="1">
      <c r="A20" s="269" t="s">
        <v>107</v>
      </c>
      <c r="B20" s="270" t="s">
        <v>236</v>
      </c>
      <c r="C20" s="271"/>
      <c r="D20" s="271"/>
      <c r="E20" s="271"/>
      <c r="F20" s="271"/>
      <c r="G20" s="271"/>
      <c r="H20" s="277"/>
      <c r="I20" s="271"/>
      <c r="J20" s="271"/>
      <c r="K20" s="271"/>
      <c r="L20" s="271"/>
      <c r="M20" s="271"/>
      <c r="N20" s="271"/>
      <c r="O20" s="272"/>
    </row>
    <row r="21" spans="1:15" s="227" customFormat="1" ht="15" customHeight="1">
      <c r="A21" s="269" t="s">
        <v>108</v>
      </c>
      <c r="B21" s="270" t="s">
        <v>237</v>
      </c>
      <c r="C21" s="271"/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2"/>
    </row>
    <row r="22" spans="1:15" s="227" customFormat="1" ht="15" customHeight="1">
      <c r="A22" s="269" t="s">
        <v>109</v>
      </c>
      <c r="B22" s="270" t="s">
        <v>238</v>
      </c>
      <c r="C22" s="271"/>
      <c r="D22" s="271"/>
      <c r="E22" s="271"/>
      <c r="F22" s="271"/>
      <c r="G22" s="271"/>
      <c r="H22" s="271"/>
      <c r="I22" s="271"/>
      <c r="J22" s="271"/>
      <c r="K22" s="271"/>
      <c r="L22" s="271"/>
      <c r="M22" s="271"/>
      <c r="N22" s="271"/>
      <c r="O22" s="272"/>
    </row>
    <row r="23" spans="1:15" s="227" customFormat="1" ht="15" customHeight="1">
      <c r="A23" s="273" t="s">
        <v>110</v>
      </c>
      <c r="B23" s="274" t="s">
        <v>239</v>
      </c>
      <c r="C23" s="275">
        <f>SUM(C18:C22)</f>
        <v>1656</v>
      </c>
      <c r="D23" s="275">
        <f aca="true" t="shared" si="1" ref="D23:N23">SUM(D18:D22)</f>
        <v>1656</v>
      </c>
      <c r="E23" s="275">
        <f t="shared" si="1"/>
        <v>1656</v>
      </c>
      <c r="F23" s="275">
        <f t="shared" si="1"/>
        <v>1655</v>
      </c>
      <c r="G23" s="275">
        <f t="shared" si="1"/>
        <v>1656</v>
      </c>
      <c r="H23" s="275">
        <f t="shared" si="1"/>
        <v>1706</v>
      </c>
      <c r="I23" s="275">
        <f t="shared" si="1"/>
        <v>1656</v>
      </c>
      <c r="J23" s="275">
        <f t="shared" si="1"/>
        <v>1655</v>
      </c>
      <c r="K23" s="275">
        <f t="shared" si="1"/>
        <v>1656</v>
      </c>
      <c r="L23" s="275">
        <f t="shared" si="1"/>
        <v>1656</v>
      </c>
      <c r="M23" s="275">
        <f t="shared" si="1"/>
        <v>1656</v>
      </c>
      <c r="N23" s="275">
        <f t="shared" si="1"/>
        <v>1656</v>
      </c>
      <c r="O23" s="276">
        <f>SUM(C23:N23)</f>
        <v>19920</v>
      </c>
    </row>
    <row r="24" spans="1:15" s="227" customFormat="1" ht="15" customHeight="1">
      <c r="A24" s="278" t="s">
        <v>111</v>
      </c>
      <c r="B24" s="279" t="s">
        <v>240</v>
      </c>
      <c r="C24" s="280">
        <f>C16-C23</f>
        <v>806</v>
      </c>
      <c r="D24" s="280">
        <f aca="true" t="shared" si="2" ref="D24:N24">D16-D23</f>
        <v>-73</v>
      </c>
      <c r="E24" s="280">
        <f t="shared" si="2"/>
        <v>-73</v>
      </c>
      <c r="F24" s="280">
        <f t="shared" si="2"/>
        <v>-74</v>
      </c>
      <c r="G24" s="280">
        <f t="shared" si="2"/>
        <v>-73</v>
      </c>
      <c r="H24" s="280">
        <f t="shared" si="2"/>
        <v>-73</v>
      </c>
      <c r="I24" s="280">
        <f t="shared" si="2"/>
        <v>-74</v>
      </c>
      <c r="J24" s="280">
        <f t="shared" si="2"/>
        <v>-73</v>
      </c>
      <c r="K24" s="280">
        <f t="shared" si="2"/>
        <v>-73</v>
      </c>
      <c r="L24" s="280">
        <f t="shared" si="2"/>
        <v>-74</v>
      </c>
      <c r="M24" s="280">
        <f t="shared" si="2"/>
        <v>-73</v>
      </c>
      <c r="N24" s="280">
        <f t="shared" si="2"/>
        <v>-73</v>
      </c>
      <c r="O24" s="281">
        <f>SUM(C24:N24)</f>
        <v>0</v>
      </c>
    </row>
    <row r="25" spans="1:15" s="227" customFormat="1" ht="15" customHeight="1" thickBot="1">
      <c r="A25" s="282"/>
      <c r="B25" s="283" t="s">
        <v>241</v>
      </c>
      <c r="C25" s="284"/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85"/>
    </row>
    <row r="26" ht="12.75" thickTop="1"/>
  </sheetData>
  <sheetProtection/>
  <mergeCells count="5">
    <mergeCell ref="A17:O17"/>
    <mergeCell ref="A1:O1"/>
    <mergeCell ref="A5:O5"/>
    <mergeCell ref="M7:O7"/>
    <mergeCell ref="A10:O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52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5.7109375" style="1" customWidth="1"/>
    <col min="2" max="2" width="27.7109375" style="1" customWidth="1"/>
    <col min="3" max="3" width="22.7109375" style="1" customWidth="1"/>
    <col min="4" max="5" width="10.7109375" style="1" customWidth="1"/>
    <col min="6" max="6" width="9.7109375" style="1" customWidth="1"/>
  </cols>
  <sheetData>
    <row r="1" spans="3:8" ht="15" customHeight="1">
      <c r="C1" s="3"/>
      <c r="D1" s="3"/>
      <c r="E1" s="2" t="s">
        <v>617</v>
      </c>
      <c r="G1" s="3"/>
      <c r="H1" s="161"/>
    </row>
    <row r="2" spans="2:11" ht="15" customHeight="1">
      <c r="B2" s="3"/>
      <c r="C2" s="3"/>
      <c r="D2" s="3"/>
      <c r="E2" s="2" t="str">
        <f>'1.sz. melléklet'!E2</f>
        <v>az  /2015. (IX.   .) önkormányzati rendelethez</v>
      </c>
      <c r="G2" s="1"/>
      <c r="I2" s="161"/>
      <c r="J2" s="161"/>
      <c r="K2" s="161"/>
    </row>
    <row r="3" spans="2:7" ht="15" customHeight="1">
      <c r="B3" s="161"/>
      <c r="C3" s="161"/>
      <c r="D3" s="161"/>
      <c r="E3" s="161"/>
      <c r="F3" s="161"/>
      <c r="G3" s="142"/>
    </row>
    <row r="4" spans="1:7" ht="15" customHeight="1">
      <c r="A4" s="706" t="s">
        <v>242</v>
      </c>
      <c r="B4" s="706"/>
      <c r="C4" s="706"/>
      <c r="D4" s="706"/>
      <c r="E4" s="706"/>
      <c r="F4" s="3"/>
      <c r="G4" s="161"/>
    </row>
    <row r="5" spans="1:7" ht="15" customHeight="1">
      <c r="A5" s="706" t="s">
        <v>551</v>
      </c>
      <c r="B5" s="706"/>
      <c r="C5" s="706"/>
      <c r="D5" s="706"/>
      <c r="E5" s="706"/>
      <c r="F5" s="3"/>
      <c r="G5" s="161"/>
    </row>
    <row r="6" spans="2:6" ht="15" customHeight="1" thickBot="1">
      <c r="B6" s="4"/>
      <c r="C6" s="4"/>
      <c r="D6" s="6"/>
      <c r="E6" s="6" t="s">
        <v>0</v>
      </c>
      <c r="F6"/>
    </row>
    <row r="7" spans="1:5" s="40" customFormat="1" ht="15" customHeight="1" thickTop="1">
      <c r="A7" s="469" t="s">
        <v>553</v>
      </c>
      <c r="B7" s="139" t="s">
        <v>243</v>
      </c>
      <c r="C7" s="9" t="s">
        <v>244</v>
      </c>
      <c r="D7" s="556" t="s">
        <v>552</v>
      </c>
      <c r="E7" s="470" t="s">
        <v>552</v>
      </c>
    </row>
    <row r="8" spans="1:5" s="40" customFormat="1" ht="22.5">
      <c r="A8" s="471" t="s">
        <v>554</v>
      </c>
      <c r="B8" s="472" t="s">
        <v>245</v>
      </c>
      <c r="C8" s="197" t="s">
        <v>246</v>
      </c>
      <c r="D8" s="595" t="s">
        <v>247</v>
      </c>
      <c r="E8" s="473" t="s">
        <v>661</v>
      </c>
    </row>
    <row r="9" spans="1:5" s="40" customFormat="1" ht="15" customHeight="1" thickBot="1">
      <c r="A9" s="474" t="s">
        <v>4</v>
      </c>
      <c r="B9" s="105" t="s">
        <v>5</v>
      </c>
      <c r="C9" s="13" t="s">
        <v>6</v>
      </c>
      <c r="D9" s="596" t="s">
        <v>7</v>
      </c>
      <c r="E9" s="475" t="s">
        <v>8</v>
      </c>
    </row>
    <row r="10" spans="1:5" s="40" customFormat="1" ht="15" customHeight="1" thickTop="1">
      <c r="A10" s="778" t="s">
        <v>14</v>
      </c>
      <c r="B10" s="781" t="s">
        <v>459</v>
      </c>
      <c r="C10" s="481" t="s">
        <v>251</v>
      </c>
      <c r="D10" s="492">
        <v>7601</v>
      </c>
      <c r="E10" s="482">
        <v>7601</v>
      </c>
    </row>
    <row r="11" spans="1:5" s="40" customFormat="1" ht="15" customHeight="1">
      <c r="A11" s="779"/>
      <c r="B11" s="782"/>
      <c r="C11" s="79" t="s">
        <v>252</v>
      </c>
      <c r="D11" s="491">
        <v>2300</v>
      </c>
      <c r="E11" s="60">
        <v>2300</v>
      </c>
    </row>
    <row r="12" spans="1:5" s="40" customFormat="1" ht="15" customHeight="1">
      <c r="A12" s="779"/>
      <c r="B12" s="782"/>
      <c r="C12" s="79" t="s">
        <v>248</v>
      </c>
      <c r="D12" s="491">
        <v>11140</v>
      </c>
      <c r="E12" s="60">
        <v>11140</v>
      </c>
    </row>
    <row r="13" spans="1:5" s="40" customFormat="1" ht="15" customHeight="1">
      <c r="A13" s="779"/>
      <c r="B13" s="782"/>
      <c r="C13" s="79" t="s">
        <v>254</v>
      </c>
      <c r="D13" s="491">
        <v>1095</v>
      </c>
      <c r="E13" s="60">
        <v>1095</v>
      </c>
    </row>
    <row r="14" spans="1:5" s="40" customFormat="1" ht="15" customHeight="1">
      <c r="A14" s="779"/>
      <c r="B14" s="782"/>
      <c r="C14" s="79" t="s">
        <v>250</v>
      </c>
      <c r="D14" s="491">
        <f>SUM(D10:D13)</f>
        <v>22136</v>
      </c>
      <c r="E14" s="60">
        <f>SUM(E10:E13)</f>
        <v>22136</v>
      </c>
    </row>
    <row r="15" spans="1:5" s="40" customFormat="1" ht="15" customHeight="1">
      <c r="A15" s="780"/>
      <c r="B15" s="783"/>
      <c r="C15" s="408" t="s">
        <v>253</v>
      </c>
      <c r="D15" s="493">
        <v>1</v>
      </c>
      <c r="E15" s="477">
        <v>1</v>
      </c>
    </row>
    <row r="16" spans="1:5" s="40" customFormat="1" ht="15" customHeight="1">
      <c r="A16" s="772" t="s">
        <v>15</v>
      </c>
      <c r="B16" s="775" t="s">
        <v>489</v>
      </c>
      <c r="C16" s="484" t="s">
        <v>251</v>
      </c>
      <c r="D16" s="492">
        <v>280</v>
      </c>
      <c r="E16" s="479">
        <v>586</v>
      </c>
    </row>
    <row r="17" spans="1:5" s="40" customFormat="1" ht="15" customHeight="1">
      <c r="A17" s="773"/>
      <c r="B17" s="776"/>
      <c r="C17" s="419" t="s">
        <v>252</v>
      </c>
      <c r="D17" s="491">
        <v>68</v>
      </c>
      <c r="E17" s="480">
        <v>160</v>
      </c>
    </row>
    <row r="18" spans="1:5" s="40" customFormat="1" ht="15" customHeight="1">
      <c r="A18" s="773"/>
      <c r="B18" s="776"/>
      <c r="C18" s="419" t="s">
        <v>248</v>
      </c>
      <c r="D18" s="491">
        <v>1016</v>
      </c>
      <c r="E18" s="480">
        <v>1016</v>
      </c>
    </row>
    <row r="19" spans="1:5" s="40" customFormat="1" ht="15" customHeight="1">
      <c r="A19" s="774"/>
      <c r="B19" s="777"/>
      <c r="C19" s="483" t="s">
        <v>250</v>
      </c>
      <c r="D19" s="493">
        <f>SUM(D16:D18)</f>
        <v>1364</v>
      </c>
      <c r="E19" s="477">
        <f>SUM(E16:E18)</f>
        <v>1762</v>
      </c>
    </row>
    <row r="20" spans="1:7" s="40" customFormat="1" ht="15" customHeight="1">
      <c r="A20" s="778" t="s">
        <v>54</v>
      </c>
      <c r="B20" s="781" t="s">
        <v>457</v>
      </c>
      <c r="C20" s="79" t="s">
        <v>248</v>
      </c>
      <c r="D20" s="491">
        <v>8445</v>
      </c>
      <c r="E20" s="480">
        <v>9094</v>
      </c>
      <c r="F20" s="193"/>
      <c r="G20" s="193"/>
    </row>
    <row r="21" spans="1:5" s="40" customFormat="1" ht="15" customHeight="1">
      <c r="A21" s="779"/>
      <c r="B21" s="782"/>
      <c r="C21" s="79" t="s">
        <v>94</v>
      </c>
      <c r="D21" s="491">
        <v>5000</v>
      </c>
      <c r="E21" s="480">
        <v>5000</v>
      </c>
    </row>
    <row r="22" spans="1:5" s="40" customFormat="1" ht="15" customHeight="1">
      <c r="A22" s="779"/>
      <c r="B22" s="782"/>
      <c r="C22" s="79" t="s">
        <v>95</v>
      </c>
      <c r="D22" s="491">
        <v>32206</v>
      </c>
      <c r="E22" s="480">
        <v>32509</v>
      </c>
    </row>
    <row r="23" spans="1:5" s="40" customFormat="1" ht="15" customHeight="1">
      <c r="A23" s="780"/>
      <c r="B23" s="783"/>
      <c r="C23" s="408" t="s">
        <v>250</v>
      </c>
      <c r="D23" s="493">
        <f>SUM(D20:D22)</f>
        <v>45651</v>
      </c>
      <c r="E23" s="477">
        <f>SUM(E20:E22)</f>
        <v>46603</v>
      </c>
    </row>
    <row r="24" spans="1:5" s="40" customFormat="1" ht="15" customHeight="1">
      <c r="A24" s="778" t="s">
        <v>55</v>
      </c>
      <c r="B24" s="781" t="s">
        <v>460</v>
      </c>
      <c r="C24" s="481" t="s">
        <v>255</v>
      </c>
      <c r="D24" s="492">
        <v>222</v>
      </c>
      <c r="E24" s="482">
        <v>209</v>
      </c>
    </row>
    <row r="25" spans="1:5" s="40" customFormat="1" ht="15" customHeight="1">
      <c r="A25" s="779"/>
      <c r="B25" s="782"/>
      <c r="C25" s="79" t="s">
        <v>254</v>
      </c>
      <c r="D25" s="491">
        <v>0</v>
      </c>
      <c r="E25" s="60">
        <v>64</v>
      </c>
    </row>
    <row r="26" spans="1:5" s="40" customFormat="1" ht="15" customHeight="1">
      <c r="A26" s="779"/>
      <c r="B26" s="782"/>
      <c r="C26" s="79" t="s">
        <v>248</v>
      </c>
      <c r="D26" s="491">
        <v>7925</v>
      </c>
      <c r="E26" s="60">
        <v>7925</v>
      </c>
    </row>
    <row r="27" spans="1:5" s="40" customFormat="1" ht="15" customHeight="1">
      <c r="A27" s="779"/>
      <c r="B27" s="782"/>
      <c r="C27" s="79" t="s">
        <v>256</v>
      </c>
      <c r="D27" s="491">
        <v>85651</v>
      </c>
      <c r="E27" s="60">
        <v>79581</v>
      </c>
    </row>
    <row r="28" spans="1:5" s="40" customFormat="1" ht="15" customHeight="1">
      <c r="A28" s="779"/>
      <c r="B28" s="782"/>
      <c r="C28" s="79" t="s">
        <v>257</v>
      </c>
      <c r="D28" s="491"/>
      <c r="E28" s="60"/>
    </row>
    <row r="29" spans="1:5" s="40" customFormat="1" ht="15" customHeight="1">
      <c r="A29" s="780"/>
      <c r="B29" s="783"/>
      <c r="C29" s="408" t="s">
        <v>250</v>
      </c>
      <c r="D29" s="493">
        <f>SUM(D24:D28)</f>
        <v>93798</v>
      </c>
      <c r="E29" s="490">
        <f>SUM(E24:E28)</f>
        <v>87779</v>
      </c>
    </row>
    <row r="30" spans="1:5" s="40" customFormat="1" ht="15" customHeight="1">
      <c r="A30" s="767" t="s">
        <v>57</v>
      </c>
      <c r="B30" s="782" t="s">
        <v>461</v>
      </c>
      <c r="C30" s="79" t="s">
        <v>251</v>
      </c>
      <c r="D30" s="491">
        <v>1380</v>
      </c>
      <c r="E30" s="480">
        <v>1380</v>
      </c>
    </row>
    <row r="31" spans="1:5" s="40" customFormat="1" ht="15" customHeight="1">
      <c r="A31" s="767"/>
      <c r="B31" s="782"/>
      <c r="C31" s="79" t="s">
        <v>252</v>
      </c>
      <c r="D31" s="491">
        <v>389</v>
      </c>
      <c r="E31" s="480">
        <v>397</v>
      </c>
    </row>
    <row r="32" spans="1:5" s="40" customFormat="1" ht="15" customHeight="1">
      <c r="A32" s="767"/>
      <c r="B32" s="782"/>
      <c r="C32" s="79" t="s">
        <v>248</v>
      </c>
      <c r="D32" s="491">
        <v>9415</v>
      </c>
      <c r="E32" s="480">
        <v>9515</v>
      </c>
    </row>
    <row r="33" spans="1:8" s="40" customFormat="1" ht="15" customHeight="1">
      <c r="A33" s="768"/>
      <c r="B33" s="783"/>
      <c r="C33" s="408" t="s">
        <v>250</v>
      </c>
      <c r="D33" s="493">
        <f>SUM(D30:D32)</f>
        <v>11184</v>
      </c>
      <c r="E33" s="477">
        <f>SUM(E30:E32)</f>
        <v>11292</v>
      </c>
      <c r="F33" s="193"/>
      <c r="G33" s="193"/>
      <c r="H33" s="193"/>
    </row>
    <row r="34" spans="1:5" s="40" customFormat="1" ht="15" customHeight="1">
      <c r="A34" s="766" t="s">
        <v>58</v>
      </c>
      <c r="B34" s="769" t="s">
        <v>465</v>
      </c>
      <c r="C34" s="79" t="s">
        <v>504</v>
      </c>
      <c r="D34" s="491">
        <v>3337</v>
      </c>
      <c r="E34" s="480">
        <v>3366</v>
      </c>
    </row>
    <row r="35" spans="1:5" s="40" customFormat="1" ht="15" customHeight="1">
      <c r="A35" s="768"/>
      <c r="B35" s="771"/>
      <c r="C35" s="408" t="s">
        <v>250</v>
      </c>
      <c r="D35" s="493">
        <f>SUM(D34)</f>
        <v>3337</v>
      </c>
      <c r="E35" s="477">
        <f>SUM(E34)</f>
        <v>3366</v>
      </c>
    </row>
    <row r="36" spans="1:5" s="40" customFormat="1" ht="15" customHeight="1">
      <c r="A36" s="766" t="s">
        <v>60</v>
      </c>
      <c r="B36" s="769" t="s">
        <v>466</v>
      </c>
      <c r="C36" s="79" t="s">
        <v>249</v>
      </c>
      <c r="D36" s="491">
        <v>27302</v>
      </c>
      <c r="E36" s="480">
        <v>27352</v>
      </c>
    </row>
    <row r="37" spans="1:5" s="40" customFormat="1" ht="15" customHeight="1">
      <c r="A37" s="768"/>
      <c r="B37" s="771"/>
      <c r="C37" s="408" t="s">
        <v>250</v>
      </c>
      <c r="D37" s="493">
        <f>SUM(D36)</f>
        <v>27302</v>
      </c>
      <c r="E37" s="477">
        <f>SUM(E36)</f>
        <v>27352</v>
      </c>
    </row>
    <row r="38" spans="1:5" s="40" customFormat="1" ht="15" customHeight="1">
      <c r="A38" s="766" t="s">
        <v>89</v>
      </c>
      <c r="B38" s="769" t="s">
        <v>468</v>
      </c>
      <c r="C38" s="79" t="s">
        <v>248</v>
      </c>
      <c r="D38" s="491">
        <v>216</v>
      </c>
      <c r="E38" s="480">
        <v>216</v>
      </c>
    </row>
    <row r="39" spans="1:5" s="40" customFormat="1" ht="15" customHeight="1">
      <c r="A39" s="767"/>
      <c r="B39" s="770"/>
      <c r="C39" s="79" t="s">
        <v>249</v>
      </c>
      <c r="D39" s="491">
        <v>80</v>
      </c>
      <c r="E39" s="480">
        <v>80</v>
      </c>
    </row>
    <row r="40" spans="1:5" s="40" customFormat="1" ht="15" customHeight="1">
      <c r="A40" s="768"/>
      <c r="B40" s="771"/>
      <c r="C40" s="408" t="s">
        <v>250</v>
      </c>
      <c r="D40" s="493">
        <f>SUM(D38:D39)</f>
        <v>296</v>
      </c>
      <c r="E40" s="477">
        <f>SUM(E38:E39)</f>
        <v>296</v>
      </c>
    </row>
    <row r="41" spans="1:5" s="40" customFormat="1" ht="15" customHeight="1">
      <c r="A41" s="766" t="s">
        <v>107</v>
      </c>
      <c r="B41" s="788" t="s">
        <v>469</v>
      </c>
      <c r="C41" s="419" t="s">
        <v>248</v>
      </c>
      <c r="D41" s="491">
        <v>230</v>
      </c>
      <c r="E41" s="480">
        <v>230</v>
      </c>
    </row>
    <row r="42" spans="1:5" s="40" customFormat="1" ht="15" customHeight="1">
      <c r="A42" s="767"/>
      <c r="B42" s="790"/>
      <c r="C42" s="419" t="s">
        <v>249</v>
      </c>
      <c r="D42" s="491">
        <v>500</v>
      </c>
      <c r="E42" s="480">
        <v>500</v>
      </c>
    </row>
    <row r="43" spans="1:5" s="40" customFormat="1" ht="15" customHeight="1">
      <c r="A43" s="768"/>
      <c r="B43" s="789"/>
      <c r="C43" s="483" t="s">
        <v>250</v>
      </c>
      <c r="D43" s="493">
        <f>SUM(D41:D42)</f>
        <v>730</v>
      </c>
      <c r="E43" s="477">
        <f>SUM(E41:E42)</f>
        <v>730</v>
      </c>
    </row>
    <row r="44" spans="1:5" s="40" customFormat="1" ht="15" customHeight="1">
      <c r="A44" s="766" t="s">
        <v>109</v>
      </c>
      <c r="B44" s="769" t="s">
        <v>463</v>
      </c>
      <c r="C44" s="481" t="s">
        <v>94</v>
      </c>
      <c r="D44" s="492">
        <v>5457</v>
      </c>
      <c r="E44" s="479">
        <v>5457</v>
      </c>
    </row>
    <row r="45" spans="1:5" s="40" customFormat="1" ht="15" customHeight="1">
      <c r="A45" s="767"/>
      <c r="B45" s="770"/>
      <c r="C45" s="79" t="s">
        <v>95</v>
      </c>
      <c r="D45" s="491">
        <v>0</v>
      </c>
      <c r="E45" s="480">
        <v>62</v>
      </c>
    </row>
    <row r="46" spans="1:5" s="40" customFormat="1" ht="15" customHeight="1">
      <c r="A46" s="767"/>
      <c r="B46" s="770"/>
      <c r="C46" s="79" t="s">
        <v>298</v>
      </c>
      <c r="D46" s="491">
        <v>295</v>
      </c>
      <c r="E46" s="480">
        <v>359</v>
      </c>
    </row>
    <row r="47" spans="1:5" s="40" customFormat="1" ht="15" customHeight="1">
      <c r="A47" s="768"/>
      <c r="B47" s="771"/>
      <c r="C47" s="408" t="s">
        <v>250</v>
      </c>
      <c r="D47" s="493">
        <f>SUM(D44:D46)</f>
        <v>5752</v>
      </c>
      <c r="E47" s="477">
        <f>SUM(E44:E46)</f>
        <v>5878</v>
      </c>
    </row>
    <row r="48" spans="1:5" s="40" customFormat="1" ht="15" customHeight="1">
      <c r="A48" s="772" t="s">
        <v>110</v>
      </c>
      <c r="B48" s="775" t="s">
        <v>556</v>
      </c>
      <c r="C48" s="419" t="s">
        <v>251</v>
      </c>
      <c r="D48" s="491"/>
      <c r="E48" s="480"/>
    </row>
    <row r="49" spans="1:5" s="40" customFormat="1" ht="15" customHeight="1">
      <c r="A49" s="773"/>
      <c r="B49" s="776"/>
      <c r="C49" s="419" t="s">
        <v>252</v>
      </c>
      <c r="D49" s="491"/>
      <c r="E49" s="480"/>
    </row>
    <row r="50" spans="1:5" s="40" customFormat="1" ht="15" customHeight="1">
      <c r="A50" s="773"/>
      <c r="B50" s="776"/>
      <c r="C50" s="419" t="s">
        <v>248</v>
      </c>
      <c r="D50" s="491"/>
      <c r="E50" s="480"/>
    </row>
    <row r="51" spans="1:5" s="40" customFormat="1" ht="15" customHeight="1">
      <c r="A51" s="773"/>
      <c r="B51" s="776"/>
      <c r="C51" s="419" t="s">
        <v>250</v>
      </c>
      <c r="D51" s="491"/>
      <c r="E51" s="480"/>
    </row>
    <row r="52" spans="1:5" s="40" customFormat="1" ht="15" customHeight="1">
      <c r="A52" s="774"/>
      <c r="B52" s="777"/>
      <c r="C52" s="483" t="s">
        <v>253</v>
      </c>
      <c r="D52" s="493"/>
      <c r="E52" s="477"/>
    </row>
    <row r="53" spans="1:5" s="40" customFormat="1" ht="15" customHeight="1">
      <c r="A53" s="772" t="s">
        <v>111</v>
      </c>
      <c r="B53" s="775" t="s">
        <v>557</v>
      </c>
      <c r="C53" s="484" t="s">
        <v>251</v>
      </c>
      <c r="D53" s="492">
        <v>942</v>
      </c>
      <c r="E53" s="479">
        <v>1019</v>
      </c>
    </row>
    <row r="54" spans="1:5" s="40" customFormat="1" ht="15" customHeight="1">
      <c r="A54" s="773"/>
      <c r="B54" s="776"/>
      <c r="C54" s="419" t="s">
        <v>252</v>
      </c>
      <c r="D54" s="491">
        <v>128</v>
      </c>
      <c r="E54" s="480">
        <v>133</v>
      </c>
    </row>
    <row r="55" spans="1:5" s="40" customFormat="1" ht="15" customHeight="1">
      <c r="A55" s="773"/>
      <c r="B55" s="776"/>
      <c r="C55" s="501" t="s">
        <v>250</v>
      </c>
      <c r="D55" s="491">
        <f>SUM(D53:D54)</f>
        <v>1070</v>
      </c>
      <c r="E55" s="480">
        <f>SUM(E53:E54)</f>
        <v>1152</v>
      </c>
    </row>
    <row r="56" spans="1:5" s="40" customFormat="1" ht="15" customHeight="1" thickBot="1">
      <c r="A56" s="784"/>
      <c r="B56" s="785"/>
      <c r="C56" s="497" t="s">
        <v>253</v>
      </c>
      <c r="D56" s="498"/>
      <c r="E56" s="485"/>
    </row>
    <row r="57" spans="1:5" s="40" customFormat="1" ht="6.75" customHeight="1" thickTop="1">
      <c r="A57" s="44"/>
      <c r="B57" s="486"/>
      <c r="C57" s="59"/>
      <c r="D57" s="431"/>
      <c r="E57" s="431"/>
    </row>
    <row r="58" spans="1:5" s="40" customFormat="1" ht="6.75" customHeight="1" thickBot="1">
      <c r="A58" s="494"/>
      <c r="B58" s="420"/>
      <c r="C58" s="487"/>
      <c r="D58" s="488"/>
      <c r="E58" s="488"/>
    </row>
    <row r="59" spans="1:5" s="40" customFormat="1" ht="15" customHeight="1" thickTop="1">
      <c r="A59" s="786" t="s">
        <v>112</v>
      </c>
      <c r="B59" s="787" t="s">
        <v>453</v>
      </c>
      <c r="C59" s="495" t="s">
        <v>248</v>
      </c>
      <c r="D59" s="597">
        <v>10058</v>
      </c>
      <c r="E59" s="496">
        <v>10191</v>
      </c>
    </row>
    <row r="60" spans="1:5" s="40" customFormat="1" ht="15" customHeight="1">
      <c r="A60" s="779"/>
      <c r="B60" s="782"/>
      <c r="C60" s="79" t="s">
        <v>95</v>
      </c>
      <c r="D60" s="491">
        <v>40320</v>
      </c>
      <c r="E60" s="480">
        <v>40320</v>
      </c>
    </row>
    <row r="61" spans="1:5" s="40" customFormat="1" ht="15" customHeight="1">
      <c r="A61" s="780"/>
      <c r="B61" s="783"/>
      <c r="C61" s="408" t="s">
        <v>250</v>
      </c>
      <c r="D61" s="493">
        <f>SUM(D59:D60)</f>
        <v>50378</v>
      </c>
      <c r="E61" s="477">
        <f>SUM(E59:E60)</f>
        <v>50511</v>
      </c>
    </row>
    <row r="62" spans="1:5" s="40" customFormat="1" ht="15" customHeight="1">
      <c r="A62" s="779" t="s">
        <v>113</v>
      </c>
      <c r="B62" s="782" t="s">
        <v>452</v>
      </c>
      <c r="C62" s="79" t="s">
        <v>248</v>
      </c>
      <c r="D62" s="491">
        <v>1270</v>
      </c>
      <c r="E62" s="480">
        <v>1270</v>
      </c>
    </row>
    <row r="63" spans="1:5" s="40" customFormat="1" ht="15" customHeight="1">
      <c r="A63" s="780"/>
      <c r="B63" s="783"/>
      <c r="C63" s="408" t="s">
        <v>250</v>
      </c>
      <c r="D63" s="493">
        <f>SUM(D62)</f>
        <v>1270</v>
      </c>
      <c r="E63" s="477">
        <f>SUM(E62)</f>
        <v>1270</v>
      </c>
    </row>
    <row r="64" spans="1:5" s="40" customFormat="1" ht="15" customHeight="1">
      <c r="A64" s="779" t="s">
        <v>114</v>
      </c>
      <c r="B64" s="782" t="s">
        <v>451</v>
      </c>
      <c r="C64" s="79" t="s">
        <v>248</v>
      </c>
      <c r="D64" s="491">
        <v>1350</v>
      </c>
      <c r="E64" s="480">
        <v>1350</v>
      </c>
    </row>
    <row r="65" spans="1:5" s="40" customFormat="1" ht="15" customHeight="1">
      <c r="A65" s="779"/>
      <c r="B65" s="782"/>
      <c r="C65" s="79" t="s">
        <v>249</v>
      </c>
      <c r="D65" s="491"/>
      <c r="E65" s="480"/>
    </row>
    <row r="66" spans="1:5" s="40" customFormat="1" ht="15" customHeight="1">
      <c r="A66" s="780"/>
      <c r="B66" s="783"/>
      <c r="C66" s="408" t="s">
        <v>250</v>
      </c>
      <c r="D66" s="493">
        <f>SUM(D64:D65)</f>
        <v>1350</v>
      </c>
      <c r="E66" s="477">
        <f>SUM(E64:E65)</f>
        <v>1350</v>
      </c>
    </row>
    <row r="67" spans="1:5" s="40" customFormat="1" ht="15" customHeight="1">
      <c r="A67" s="766" t="s">
        <v>115</v>
      </c>
      <c r="B67" s="769" t="s">
        <v>464</v>
      </c>
      <c r="C67" s="79" t="s">
        <v>248</v>
      </c>
      <c r="D67" s="491">
        <v>5080</v>
      </c>
      <c r="E67" s="480">
        <v>5080</v>
      </c>
    </row>
    <row r="68" spans="1:5" s="40" customFormat="1" ht="15" customHeight="1">
      <c r="A68" s="767"/>
      <c r="B68" s="770"/>
      <c r="C68" s="79" t="s">
        <v>95</v>
      </c>
      <c r="D68" s="491">
        <v>762</v>
      </c>
      <c r="E68" s="480">
        <v>762</v>
      </c>
    </row>
    <row r="69" spans="1:5" s="40" customFormat="1" ht="15" customHeight="1">
      <c r="A69" s="768"/>
      <c r="B69" s="771"/>
      <c r="C69" s="408" t="s">
        <v>250</v>
      </c>
      <c r="D69" s="493">
        <f>SUM(D67:D68)</f>
        <v>5842</v>
      </c>
      <c r="E69" s="477">
        <f>SUM(E67:E68)</f>
        <v>5842</v>
      </c>
    </row>
    <row r="70" spans="1:5" s="40" customFormat="1" ht="15" customHeight="1">
      <c r="A70" s="778" t="s">
        <v>116</v>
      </c>
      <c r="B70" s="781" t="s">
        <v>458</v>
      </c>
      <c r="C70" s="79" t="s">
        <v>251</v>
      </c>
      <c r="D70" s="491">
        <v>11342</v>
      </c>
      <c r="E70" s="480">
        <v>11358</v>
      </c>
    </row>
    <row r="71" spans="1:5" s="40" customFormat="1" ht="15" customHeight="1">
      <c r="A71" s="779"/>
      <c r="B71" s="782"/>
      <c r="C71" s="79" t="s">
        <v>252</v>
      </c>
      <c r="D71" s="491">
        <v>2866</v>
      </c>
      <c r="E71" s="480">
        <v>2850</v>
      </c>
    </row>
    <row r="72" spans="1:5" s="40" customFormat="1" ht="15" customHeight="1">
      <c r="A72" s="779"/>
      <c r="B72" s="782"/>
      <c r="C72" s="79" t="s">
        <v>248</v>
      </c>
      <c r="D72" s="491">
        <v>14460</v>
      </c>
      <c r="E72" s="480">
        <v>14460</v>
      </c>
    </row>
    <row r="73" spans="1:5" s="40" customFormat="1" ht="15" customHeight="1">
      <c r="A73" s="779"/>
      <c r="B73" s="782"/>
      <c r="C73" s="79" t="s">
        <v>254</v>
      </c>
      <c r="D73" s="491">
        <v>13880</v>
      </c>
      <c r="E73" s="480">
        <v>13878</v>
      </c>
    </row>
    <row r="74" spans="1:5" s="40" customFormat="1" ht="15" customHeight="1">
      <c r="A74" s="779"/>
      <c r="B74" s="782"/>
      <c r="C74" s="79" t="s">
        <v>504</v>
      </c>
      <c r="D74" s="491">
        <v>348</v>
      </c>
      <c r="E74" s="480">
        <v>0</v>
      </c>
    </row>
    <row r="75" spans="1:5" s="40" customFormat="1" ht="15" customHeight="1">
      <c r="A75" s="779"/>
      <c r="B75" s="782"/>
      <c r="C75" s="79" t="s">
        <v>250</v>
      </c>
      <c r="D75" s="491">
        <f>SUM(D70:D74)</f>
        <v>42896</v>
      </c>
      <c r="E75" s="480">
        <f>SUM(E70:E74)</f>
        <v>42546</v>
      </c>
    </row>
    <row r="76" spans="1:5" s="40" customFormat="1" ht="15" customHeight="1">
      <c r="A76" s="780"/>
      <c r="B76" s="783"/>
      <c r="C76" s="408" t="s">
        <v>253</v>
      </c>
      <c r="D76" s="493">
        <v>6</v>
      </c>
      <c r="E76" s="477">
        <v>6</v>
      </c>
    </row>
    <row r="77" spans="1:5" s="40" customFormat="1" ht="15" customHeight="1">
      <c r="A77" s="766" t="s">
        <v>117</v>
      </c>
      <c r="B77" s="788" t="s">
        <v>472</v>
      </c>
      <c r="C77" s="419" t="s">
        <v>248</v>
      </c>
      <c r="D77" s="491">
        <v>781</v>
      </c>
      <c r="E77" s="480">
        <v>781</v>
      </c>
    </row>
    <row r="78" spans="1:5" s="40" customFormat="1" ht="15" customHeight="1">
      <c r="A78" s="768"/>
      <c r="B78" s="789"/>
      <c r="C78" s="483" t="s">
        <v>250</v>
      </c>
      <c r="D78" s="493">
        <f>SUM(D77)</f>
        <v>781</v>
      </c>
      <c r="E78" s="477">
        <f>SUM(E77)</f>
        <v>781</v>
      </c>
    </row>
    <row r="79" spans="1:5" s="40" customFormat="1" ht="15" customHeight="1">
      <c r="A79" s="766" t="s">
        <v>118</v>
      </c>
      <c r="B79" s="788" t="s">
        <v>473</v>
      </c>
      <c r="C79" s="419" t="s">
        <v>249</v>
      </c>
      <c r="D79" s="491">
        <v>805</v>
      </c>
      <c r="E79" s="480">
        <v>805</v>
      </c>
    </row>
    <row r="80" spans="1:5" s="40" customFormat="1" ht="15" customHeight="1">
      <c r="A80" s="768"/>
      <c r="B80" s="789"/>
      <c r="C80" s="483" t="s">
        <v>250</v>
      </c>
      <c r="D80" s="493">
        <f>SUM(D79)</f>
        <v>805</v>
      </c>
      <c r="E80" s="477">
        <f>SUM(E79)</f>
        <v>805</v>
      </c>
    </row>
    <row r="81" spans="1:5" s="40" customFormat="1" ht="15" customHeight="1">
      <c r="A81" s="766" t="s">
        <v>119</v>
      </c>
      <c r="B81" s="788" t="s">
        <v>475</v>
      </c>
      <c r="C81" s="419" t="s">
        <v>248</v>
      </c>
      <c r="D81" s="491">
        <v>740</v>
      </c>
      <c r="E81" s="480">
        <v>740</v>
      </c>
    </row>
    <row r="82" spans="1:5" s="40" customFormat="1" ht="15" customHeight="1">
      <c r="A82" s="768"/>
      <c r="B82" s="789"/>
      <c r="C82" s="483" t="s">
        <v>250</v>
      </c>
      <c r="D82" s="493">
        <f>SUM(D81)</f>
        <v>740</v>
      </c>
      <c r="E82" s="477">
        <f>SUM(E81)</f>
        <v>740</v>
      </c>
    </row>
    <row r="83" spans="1:5" s="40" customFormat="1" ht="15" customHeight="1">
      <c r="A83" s="766" t="s">
        <v>120</v>
      </c>
      <c r="B83" s="788" t="s">
        <v>476</v>
      </c>
      <c r="C83" s="419" t="s">
        <v>248</v>
      </c>
      <c r="D83" s="491">
        <v>127</v>
      </c>
      <c r="E83" s="480">
        <v>127</v>
      </c>
    </row>
    <row r="84" spans="1:5" s="40" customFormat="1" ht="15" customHeight="1">
      <c r="A84" s="767"/>
      <c r="B84" s="790"/>
      <c r="C84" s="419" t="s">
        <v>249</v>
      </c>
      <c r="D84" s="491">
        <v>1820</v>
      </c>
      <c r="E84" s="480">
        <v>1820</v>
      </c>
    </row>
    <row r="85" spans="1:5" s="40" customFormat="1" ht="15" customHeight="1">
      <c r="A85" s="768"/>
      <c r="B85" s="789"/>
      <c r="C85" s="483" t="s">
        <v>250</v>
      </c>
      <c r="D85" s="493">
        <f>SUM(D83:D84)</f>
        <v>1947</v>
      </c>
      <c r="E85" s="477">
        <f>SUM(E83:E84)</f>
        <v>1947</v>
      </c>
    </row>
    <row r="86" spans="1:5" s="40" customFormat="1" ht="15" customHeight="1">
      <c r="A86" s="766" t="s">
        <v>121</v>
      </c>
      <c r="B86" s="788" t="s">
        <v>474</v>
      </c>
      <c r="C86" s="419" t="s">
        <v>248</v>
      </c>
      <c r="D86" s="491">
        <v>150</v>
      </c>
      <c r="E86" s="480">
        <v>150</v>
      </c>
    </row>
    <row r="87" spans="1:5" s="40" customFormat="1" ht="15" customHeight="1">
      <c r="A87" s="768"/>
      <c r="B87" s="789"/>
      <c r="C87" s="483" t="s">
        <v>250</v>
      </c>
      <c r="D87" s="493">
        <f>SUM(D86)</f>
        <v>150</v>
      </c>
      <c r="E87" s="477">
        <f>SUM(E86)</f>
        <v>150</v>
      </c>
    </row>
    <row r="88" spans="1:5" s="40" customFormat="1" ht="15" customHeight="1">
      <c r="A88" s="766" t="s">
        <v>122</v>
      </c>
      <c r="B88" s="788" t="s">
        <v>477</v>
      </c>
      <c r="C88" s="419" t="s">
        <v>249</v>
      </c>
      <c r="D88" s="491">
        <v>0</v>
      </c>
      <c r="E88" s="480">
        <v>0</v>
      </c>
    </row>
    <row r="89" spans="1:5" s="40" customFormat="1" ht="15" customHeight="1">
      <c r="A89" s="767"/>
      <c r="B89" s="789"/>
      <c r="C89" s="483" t="s">
        <v>250</v>
      </c>
      <c r="D89" s="493">
        <f>SUM(D88)</f>
        <v>0</v>
      </c>
      <c r="E89" s="477">
        <f>SUM(E88)</f>
        <v>0</v>
      </c>
    </row>
    <row r="90" spans="1:5" s="40" customFormat="1" ht="15" customHeight="1">
      <c r="A90" s="772" t="s">
        <v>123</v>
      </c>
      <c r="B90" s="775" t="s">
        <v>487</v>
      </c>
      <c r="C90" s="419" t="s">
        <v>251</v>
      </c>
      <c r="D90" s="491">
        <v>200</v>
      </c>
      <c r="E90" s="480">
        <v>200</v>
      </c>
    </row>
    <row r="91" spans="1:5" s="40" customFormat="1" ht="15" customHeight="1">
      <c r="A91" s="773"/>
      <c r="B91" s="776"/>
      <c r="C91" s="419" t="s">
        <v>252</v>
      </c>
      <c r="D91" s="491">
        <v>49</v>
      </c>
      <c r="E91" s="480">
        <v>49</v>
      </c>
    </row>
    <row r="92" spans="1:5" s="40" customFormat="1" ht="15" customHeight="1">
      <c r="A92" s="773"/>
      <c r="B92" s="776"/>
      <c r="C92" s="419" t="s">
        <v>248</v>
      </c>
      <c r="D92" s="491">
        <v>445</v>
      </c>
      <c r="E92" s="480">
        <v>245</v>
      </c>
    </row>
    <row r="93" spans="1:5" s="40" customFormat="1" ht="15" customHeight="1">
      <c r="A93" s="773"/>
      <c r="B93" s="776"/>
      <c r="C93" s="419" t="s">
        <v>95</v>
      </c>
      <c r="D93" s="491"/>
      <c r="E93" s="480">
        <v>245</v>
      </c>
    </row>
    <row r="94" spans="1:5" s="40" customFormat="1" ht="15" customHeight="1">
      <c r="A94" s="774"/>
      <c r="B94" s="777"/>
      <c r="C94" s="483" t="s">
        <v>250</v>
      </c>
      <c r="D94" s="493">
        <f>SUM(D90:D92)</f>
        <v>694</v>
      </c>
      <c r="E94" s="477">
        <f>SUM(E90:E93)</f>
        <v>739</v>
      </c>
    </row>
    <row r="95" spans="1:5" s="40" customFormat="1" ht="15" customHeight="1">
      <c r="A95" s="772" t="s">
        <v>124</v>
      </c>
      <c r="B95" s="775" t="s">
        <v>488</v>
      </c>
      <c r="C95" s="419" t="s">
        <v>251</v>
      </c>
      <c r="D95" s="491">
        <v>5289</v>
      </c>
      <c r="E95" s="480">
        <v>5266</v>
      </c>
    </row>
    <row r="96" spans="1:5" s="40" customFormat="1" ht="15" customHeight="1">
      <c r="A96" s="773"/>
      <c r="B96" s="776"/>
      <c r="C96" s="419" t="s">
        <v>252</v>
      </c>
      <c r="D96" s="491">
        <v>1532</v>
      </c>
      <c r="E96" s="480">
        <v>1285</v>
      </c>
    </row>
    <row r="97" spans="1:5" s="40" customFormat="1" ht="15" customHeight="1">
      <c r="A97" s="773"/>
      <c r="B97" s="776"/>
      <c r="C97" s="419" t="s">
        <v>248</v>
      </c>
      <c r="D97" s="491">
        <v>25911</v>
      </c>
      <c r="E97" s="480">
        <v>28176</v>
      </c>
    </row>
    <row r="98" spans="1:5" s="40" customFormat="1" ht="15" customHeight="1">
      <c r="A98" s="773"/>
      <c r="B98" s="776"/>
      <c r="C98" s="419" t="s">
        <v>249</v>
      </c>
      <c r="D98" s="491">
        <v>80</v>
      </c>
      <c r="E98" s="480">
        <v>80</v>
      </c>
    </row>
    <row r="99" spans="1:5" s="40" customFormat="1" ht="15" customHeight="1">
      <c r="A99" s="773"/>
      <c r="B99" s="776"/>
      <c r="C99" s="419" t="s">
        <v>94</v>
      </c>
      <c r="D99" s="491">
        <v>0</v>
      </c>
      <c r="E99" s="480">
        <v>0</v>
      </c>
    </row>
    <row r="100" spans="1:5" s="40" customFormat="1" ht="15" customHeight="1">
      <c r="A100" s="773"/>
      <c r="B100" s="776"/>
      <c r="C100" s="419" t="s">
        <v>95</v>
      </c>
      <c r="D100" s="491">
        <v>12140</v>
      </c>
      <c r="E100" s="480">
        <v>13422</v>
      </c>
    </row>
    <row r="101" spans="1:5" s="40" customFormat="1" ht="15" customHeight="1">
      <c r="A101" s="773"/>
      <c r="B101" s="776"/>
      <c r="C101" s="419" t="s">
        <v>250</v>
      </c>
      <c r="D101" s="491">
        <f>SUM(D95:D100)</f>
        <v>44952</v>
      </c>
      <c r="E101" s="480">
        <f>SUM(E95:E100)</f>
        <v>48229</v>
      </c>
    </row>
    <row r="102" spans="1:5" s="40" customFormat="1" ht="15" customHeight="1">
      <c r="A102" s="774"/>
      <c r="B102" s="777"/>
      <c r="C102" s="483" t="s">
        <v>253</v>
      </c>
      <c r="D102" s="493">
        <v>2</v>
      </c>
      <c r="E102" s="477">
        <v>2</v>
      </c>
    </row>
    <row r="103" spans="1:5" s="40" customFormat="1" ht="15" customHeight="1">
      <c r="A103" s="778" t="s">
        <v>125</v>
      </c>
      <c r="B103" s="781" t="s">
        <v>454</v>
      </c>
      <c r="C103" s="79" t="s">
        <v>248</v>
      </c>
      <c r="D103" s="491">
        <v>540</v>
      </c>
      <c r="E103" s="480">
        <v>540</v>
      </c>
    </row>
    <row r="104" spans="1:5" s="40" customFormat="1" ht="15" customHeight="1">
      <c r="A104" s="779"/>
      <c r="B104" s="782"/>
      <c r="C104" s="79" t="s">
        <v>95</v>
      </c>
      <c r="D104" s="491"/>
      <c r="E104" s="480"/>
    </row>
    <row r="105" spans="1:5" s="40" customFormat="1" ht="15" customHeight="1">
      <c r="A105" s="780"/>
      <c r="B105" s="783"/>
      <c r="C105" s="408" t="s">
        <v>250</v>
      </c>
      <c r="D105" s="493">
        <f>SUM(D103:D103)</f>
        <v>540</v>
      </c>
      <c r="E105" s="477">
        <f>SUM(E103:E103)</f>
        <v>540</v>
      </c>
    </row>
    <row r="106" spans="1:5" s="40" customFormat="1" ht="15" customHeight="1">
      <c r="A106" s="772" t="s">
        <v>126</v>
      </c>
      <c r="B106" s="775" t="s">
        <v>485</v>
      </c>
      <c r="C106" s="419" t="s">
        <v>251</v>
      </c>
      <c r="D106" s="491">
        <v>280</v>
      </c>
      <c r="E106" s="480">
        <v>280</v>
      </c>
    </row>
    <row r="107" spans="1:5" s="40" customFormat="1" ht="15" customHeight="1">
      <c r="A107" s="773"/>
      <c r="B107" s="776"/>
      <c r="C107" s="419" t="s">
        <v>252</v>
      </c>
      <c r="D107" s="491">
        <v>68</v>
      </c>
      <c r="E107" s="480">
        <v>68</v>
      </c>
    </row>
    <row r="108" spans="1:5" s="40" customFormat="1" ht="15" customHeight="1">
      <c r="A108" s="773"/>
      <c r="B108" s="776"/>
      <c r="C108" s="419" t="s">
        <v>248</v>
      </c>
      <c r="D108" s="491">
        <v>161</v>
      </c>
      <c r="E108" s="480">
        <v>161</v>
      </c>
    </row>
    <row r="109" spans="1:5" s="40" customFormat="1" ht="15" customHeight="1">
      <c r="A109" s="773"/>
      <c r="B109" s="776"/>
      <c r="C109" s="419" t="s">
        <v>95</v>
      </c>
      <c r="D109" s="491">
        <v>118</v>
      </c>
      <c r="E109" s="480">
        <v>250</v>
      </c>
    </row>
    <row r="110" spans="1:5" s="40" customFormat="1" ht="15" customHeight="1">
      <c r="A110" s="774"/>
      <c r="B110" s="777"/>
      <c r="C110" s="483" t="s">
        <v>250</v>
      </c>
      <c r="D110" s="493">
        <f>SUM(D106:D109)</f>
        <v>627</v>
      </c>
      <c r="E110" s="477">
        <f>SUM(E106:E109)</f>
        <v>759</v>
      </c>
    </row>
    <row r="111" spans="1:5" s="40" customFormat="1" ht="15" customHeight="1">
      <c r="A111" s="772" t="s">
        <v>127</v>
      </c>
      <c r="B111" s="775" t="s">
        <v>486</v>
      </c>
      <c r="C111" s="484" t="s">
        <v>251</v>
      </c>
      <c r="D111" s="492">
        <v>4426</v>
      </c>
      <c r="E111" s="479">
        <v>4453</v>
      </c>
    </row>
    <row r="112" spans="1:5" s="40" customFormat="1" ht="15" customHeight="1">
      <c r="A112" s="773"/>
      <c r="B112" s="776"/>
      <c r="C112" s="419" t="s">
        <v>252</v>
      </c>
      <c r="D112" s="491">
        <v>1269</v>
      </c>
      <c r="E112" s="480">
        <v>1263</v>
      </c>
    </row>
    <row r="113" spans="1:5" s="40" customFormat="1" ht="15" customHeight="1">
      <c r="A113" s="773"/>
      <c r="B113" s="776"/>
      <c r="C113" s="419" t="s">
        <v>248</v>
      </c>
      <c r="D113" s="491">
        <v>5035</v>
      </c>
      <c r="E113" s="480">
        <v>4538</v>
      </c>
    </row>
    <row r="114" spans="1:5" s="40" customFormat="1" ht="15" customHeight="1">
      <c r="A114" s="773"/>
      <c r="B114" s="776"/>
      <c r="C114" s="419" t="s">
        <v>95</v>
      </c>
      <c r="D114" s="491">
        <v>2434</v>
      </c>
      <c r="E114" s="480">
        <v>2995</v>
      </c>
    </row>
    <row r="115" spans="1:5" s="40" customFormat="1" ht="15" customHeight="1">
      <c r="A115" s="773"/>
      <c r="B115" s="776"/>
      <c r="C115" s="419" t="s">
        <v>94</v>
      </c>
      <c r="D115" s="491">
        <v>635</v>
      </c>
      <c r="E115" s="480">
        <v>635</v>
      </c>
    </row>
    <row r="116" spans="1:5" s="40" customFormat="1" ht="15" customHeight="1">
      <c r="A116" s="773"/>
      <c r="B116" s="776"/>
      <c r="C116" s="419" t="s">
        <v>250</v>
      </c>
      <c r="D116" s="491">
        <f>SUM(D111:D115)</f>
        <v>13799</v>
      </c>
      <c r="E116" s="480">
        <f>SUM(E111:E115)</f>
        <v>13884</v>
      </c>
    </row>
    <row r="117" spans="1:5" s="40" customFormat="1" ht="15" customHeight="1" thickBot="1">
      <c r="A117" s="784"/>
      <c r="B117" s="785"/>
      <c r="C117" s="497" t="s">
        <v>253</v>
      </c>
      <c r="D117" s="498">
        <v>2</v>
      </c>
      <c r="E117" s="485">
        <v>2</v>
      </c>
    </row>
    <row r="118" spans="1:5" s="40" customFormat="1" ht="6.75" customHeight="1" thickTop="1">
      <c r="A118" s="44"/>
      <c r="B118" s="486"/>
      <c r="C118" s="59"/>
      <c r="D118" s="431"/>
      <c r="E118" s="431"/>
    </row>
    <row r="119" spans="1:5" s="40" customFormat="1" ht="6.75" customHeight="1" thickBot="1">
      <c r="A119" s="494"/>
      <c r="B119" s="420"/>
      <c r="C119" s="487"/>
      <c r="D119" s="488"/>
      <c r="E119" s="488"/>
    </row>
    <row r="120" spans="1:5" s="40" customFormat="1" ht="15" customHeight="1" thickTop="1">
      <c r="A120" s="779" t="s">
        <v>128</v>
      </c>
      <c r="B120" s="782" t="s">
        <v>456</v>
      </c>
      <c r="C120" s="79" t="s">
        <v>248</v>
      </c>
      <c r="D120" s="598">
        <v>1206</v>
      </c>
      <c r="E120" s="480">
        <v>1206</v>
      </c>
    </row>
    <row r="121" spans="1:5" s="40" customFormat="1" ht="15" customHeight="1">
      <c r="A121" s="780"/>
      <c r="B121" s="783"/>
      <c r="C121" s="408" t="s">
        <v>250</v>
      </c>
      <c r="D121" s="599">
        <f>SUM(D120)</f>
        <v>1206</v>
      </c>
      <c r="E121" s="477">
        <f>SUM(E120)</f>
        <v>1206</v>
      </c>
    </row>
    <row r="122" spans="1:5" s="40" customFormat="1" ht="15" customHeight="1">
      <c r="A122" s="772" t="s">
        <v>129</v>
      </c>
      <c r="B122" s="775" t="s">
        <v>484</v>
      </c>
      <c r="C122" s="419" t="s">
        <v>249</v>
      </c>
      <c r="D122" s="600">
        <v>10049</v>
      </c>
      <c r="E122" s="480">
        <v>13461</v>
      </c>
    </row>
    <row r="123" spans="1:5" s="40" customFormat="1" ht="15" customHeight="1">
      <c r="A123" s="774"/>
      <c r="B123" s="777"/>
      <c r="C123" s="483" t="s">
        <v>250</v>
      </c>
      <c r="D123" s="599">
        <f>SUM(D122)</f>
        <v>10049</v>
      </c>
      <c r="E123" s="477">
        <f>SUM(E122)</f>
        <v>13461</v>
      </c>
    </row>
    <row r="124" spans="1:5" s="40" customFormat="1" ht="15" customHeight="1">
      <c r="A124" s="766" t="s">
        <v>130</v>
      </c>
      <c r="B124" s="769" t="s">
        <v>467</v>
      </c>
      <c r="C124" s="481" t="s">
        <v>251</v>
      </c>
      <c r="D124" s="601">
        <v>100</v>
      </c>
      <c r="E124" s="479">
        <v>100</v>
      </c>
    </row>
    <row r="125" spans="1:5" s="40" customFormat="1" ht="15" customHeight="1">
      <c r="A125" s="767"/>
      <c r="B125" s="770"/>
      <c r="C125" s="79" t="s">
        <v>252</v>
      </c>
      <c r="D125" s="600">
        <v>147</v>
      </c>
      <c r="E125" s="480">
        <v>147</v>
      </c>
    </row>
    <row r="126" spans="1:5" s="40" customFormat="1" ht="15" customHeight="1">
      <c r="A126" s="767"/>
      <c r="B126" s="770"/>
      <c r="C126" s="79" t="s">
        <v>248</v>
      </c>
      <c r="D126" s="600">
        <v>825</v>
      </c>
      <c r="E126" s="480">
        <v>825</v>
      </c>
    </row>
    <row r="127" spans="1:5" s="40" customFormat="1" ht="15" customHeight="1">
      <c r="A127" s="768"/>
      <c r="B127" s="771"/>
      <c r="C127" s="408" t="s">
        <v>250</v>
      </c>
      <c r="D127" s="599">
        <f>SUM(D124:D126)</f>
        <v>1072</v>
      </c>
      <c r="E127" s="477">
        <f>SUM(E124:E126)</f>
        <v>1072</v>
      </c>
    </row>
    <row r="128" spans="1:5" s="40" customFormat="1" ht="15" customHeight="1">
      <c r="A128" s="773" t="s">
        <v>131</v>
      </c>
      <c r="B128" s="776" t="s">
        <v>455</v>
      </c>
      <c r="C128" s="419" t="s">
        <v>248</v>
      </c>
      <c r="D128" s="600">
        <v>200</v>
      </c>
      <c r="E128" s="480">
        <v>200</v>
      </c>
    </row>
    <row r="129" spans="1:5" s="40" customFormat="1" ht="15" customHeight="1">
      <c r="A129" s="774"/>
      <c r="B129" s="777"/>
      <c r="C129" s="483" t="s">
        <v>250</v>
      </c>
      <c r="D129" s="599">
        <f>SUM(D128:D128)</f>
        <v>200</v>
      </c>
      <c r="E129" s="477">
        <f>SUM(E128:E128)</f>
        <v>200</v>
      </c>
    </row>
    <row r="130" spans="1:5" s="40" customFormat="1" ht="15" customHeight="1">
      <c r="A130" s="766" t="s">
        <v>132</v>
      </c>
      <c r="B130" s="788" t="s">
        <v>480</v>
      </c>
      <c r="C130" s="484" t="s">
        <v>258</v>
      </c>
      <c r="D130" s="601">
        <v>0</v>
      </c>
      <c r="E130" s="479">
        <v>0</v>
      </c>
    </row>
    <row r="131" spans="1:5" s="40" customFormat="1" ht="15" customHeight="1">
      <c r="A131" s="768"/>
      <c r="B131" s="789"/>
      <c r="C131" s="483" t="s">
        <v>250</v>
      </c>
      <c r="D131" s="599">
        <f>SUM(D130)</f>
        <v>0</v>
      </c>
      <c r="E131" s="477">
        <f>SUM(E130)</f>
        <v>0</v>
      </c>
    </row>
    <row r="132" spans="1:5" s="40" customFormat="1" ht="15" customHeight="1">
      <c r="A132" s="767" t="s">
        <v>133</v>
      </c>
      <c r="B132" s="790" t="s">
        <v>555</v>
      </c>
      <c r="C132" s="419" t="s">
        <v>258</v>
      </c>
      <c r="D132" s="600">
        <v>150</v>
      </c>
      <c r="E132" s="480">
        <v>150</v>
      </c>
    </row>
    <row r="133" spans="1:5" s="40" customFormat="1" ht="15" customHeight="1">
      <c r="A133" s="768"/>
      <c r="B133" s="789"/>
      <c r="C133" s="483" t="s">
        <v>250</v>
      </c>
      <c r="D133" s="599">
        <f>SUM(D132)</f>
        <v>150</v>
      </c>
      <c r="E133" s="477">
        <f>SUM(E132)</f>
        <v>150</v>
      </c>
    </row>
    <row r="134" spans="1:5" s="40" customFormat="1" ht="15" customHeight="1">
      <c r="A134" s="772" t="s">
        <v>134</v>
      </c>
      <c r="B134" s="775" t="s">
        <v>481</v>
      </c>
      <c r="C134" s="499" t="s">
        <v>251</v>
      </c>
      <c r="D134" s="601">
        <v>276</v>
      </c>
      <c r="E134" s="479">
        <v>276</v>
      </c>
    </row>
    <row r="135" spans="1:5" s="40" customFormat="1" ht="15" customHeight="1">
      <c r="A135" s="773"/>
      <c r="B135" s="776"/>
      <c r="C135" s="220" t="s">
        <v>259</v>
      </c>
      <c r="D135" s="600">
        <v>67</v>
      </c>
      <c r="E135" s="480">
        <v>67</v>
      </c>
    </row>
    <row r="136" spans="1:5" s="40" customFormat="1" ht="15" customHeight="1">
      <c r="A136" s="773"/>
      <c r="B136" s="776"/>
      <c r="C136" s="220" t="s">
        <v>298</v>
      </c>
      <c r="D136" s="600">
        <v>127</v>
      </c>
      <c r="E136" s="480">
        <v>127</v>
      </c>
    </row>
    <row r="137" spans="1:5" s="40" customFormat="1" ht="15" customHeight="1">
      <c r="A137" s="774"/>
      <c r="B137" s="777"/>
      <c r="C137" s="500" t="s">
        <v>250</v>
      </c>
      <c r="D137" s="599">
        <f>SUM(D134:D136)</f>
        <v>470</v>
      </c>
      <c r="E137" s="477">
        <f>SUM(E134:E136)</f>
        <v>470</v>
      </c>
    </row>
    <row r="138" spans="1:5" s="40" customFormat="1" ht="15" customHeight="1">
      <c r="A138" s="766" t="s">
        <v>135</v>
      </c>
      <c r="B138" s="788" t="s">
        <v>478</v>
      </c>
      <c r="C138" s="419" t="s">
        <v>258</v>
      </c>
      <c r="D138" s="600">
        <v>137</v>
      </c>
      <c r="E138" s="480">
        <v>176</v>
      </c>
    </row>
    <row r="139" spans="1:5" s="40" customFormat="1" ht="15" customHeight="1">
      <c r="A139" s="768"/>
      <c r="B139" s="789"/>
      <c r="C139" s="483" t="s">
        <v>250</v>
      </c>
      <c r="D139" s="599">
        <f>SUM(D138)</f>
        <v>137</v>
      </c>
      <c r="E139" s="477">
        <f>SUM(E138)</f>
        <v>176</v>
      </c>
    </row>
    <row r="140" spans="1:5" s="40" customFormat="1" ht="15" customHeight="1">
      <c r="A140" s="766" t="s">
        <v>136</v>
      </c>
      <c r="B140" s="788" t="s">
        <v>479</v>
      </c>
      <c r="C140" s="419" t="s">
        <v>258</v>
      </c>
      <c r="D140" s="600">
        <v>60</v>
      </c>
      <c r="E140" s="480">
        <v>195</v>
      </c>
    </row>
    <row r="141" spans="1:5" s="40" customFormat="1" ht="15" customHeight="1">
      <c r="A141" s="768"/>
      <c r="B141" s="789"/>
      <c r="C141" s="483" t="s">
        <v>250</v>
      </c>
      <c r="D141" s="599">
        <f>SUM(D140)</f>
        <v>60</v>
      </c>
      <c r="E141" s="477">
        <f>SUM(E140)</f>
        <v>195</v>
      </c>
    </row>
    <row r="142" spans="1:5" s="40" customFormat="1" ht="15" customHeight="1">
      <c r="A142" s="773" t="s">
        <v>137</v>
      </c>
      <c r="B142" s="776" t="s">
        <v>482</v>
      </c>
      <c r="C142" s="419" t="s">
        <v>258</v>
      </c>
      <c r="D142" s="600">
        <v>420</v>
      </c>
      <c r="E142" s="480">
        <v>420</v>
      </c>
    </row>
    <row r="143" spans="1:5" s="40" customFormat="1" ht="15" customHeight="1">
      <c r="A143" s="773"/>
      <c r="B143" s="776"/>
      <c r="C143" s="419" t="s">
        <v>230</v>
      </c>
      <c r="D143" s="600">
        <v>590</v>
      </c>
      <c r="E143" s="480">
        <v>610</v>
      </c>
    </row>
    <row r="144" spans="1:5" s="40" customFormat="1" ht="15" customHeight="1">
      <c r="A144" s="774"/>
      <c r="B144" s="777"/>
      <c r="C144" s="483" t="s">
        <v>250</v>
      </c>
      <c r="D144" s="599">
        <f>SUM(D142:D143)</f>
        <v>1010</v>
      </c>
      <c r="E144" s="477">
        <f>SUM(E142:E143)</f>
        <v>1030</v>
      </c>
    </row>
    <row r="145" spans="1:5" s="40" customFormat="1" ht="15" customHeight="1">
      <c r="A145" s="766" t="s">
        <v>138</v>
      </c>
      <c r="B145" s="788" t="s">
        <v>483</v>
      </c>
      <c r="C145" s="484" t="s">
        <v>258</v>
      </c>
      <c r="D145" s="601">
        <v>2950</v>
      </c>
      <c r="E145" s="479">
        <v>2950</v>
      </c>
    </row>
    <row r="146" spans="1:5" s="40" customFormat="1" ht="15" customHeight="1">
      <c r="A146" s="767"/>
      <c r="B146" s="790"/>
      <c r="C146" s="419" t="s">
        <v>298</v>
      </c>
      <c r="D146" s="600">
        <v>250</v>
      </c>
      <c r="E146" s="480">
        <v>250</v>
      </c>
    </row>
    <row r="147" spans="1:5" s="40" customFormat="1" ht="15" customHeight="1">
      <c r="A147" s="767"/>
      <c r="B147" s="790"/>
      <c r="C147" s="419" t="s">
        <v>251</v>
      </c>
      <c r="D147" s="600">
        <v>2384</v>
      </c>
      <c r="E147" s="480">
        <v>2384</v>
      </c>
    </row>
    <row r="148" spans="1:5" s="40" customFormat="1" ht="15" customHeight="1">
      <c r="A148" s="767"/>
      <c r="B148" s="790"/>
      <c r="C148" s="419" t="s">
        <v>252</v>
      </c>
      <c r="D148" s="600">
        <v>1465</v>
      </c>
      <c r="E148" s="480">
        <v>1465</v>
      </c>
    </row>
    <row r="149" spans="1:5" s="40" customFormat="1" ht="15" customHeight="1" thickBot="1">
      <c r="A149" s="791"/>
      <c r="B149" s="792"/>
      <c r="C149" s="497" t="s">
        <v>250</v>
      </c>
      <c r="D149" s="602">
        <f>SUM(D145:D148)</f>
        <v>7049</v>
      </c>
      <c r="E149" s="485">
        <f>SUM(E145:E148)</f>
        <v>7049</v>
      </c>
    </row>
    <row r="150" spans="1:5" s="40" customFormat="1" ht="15" customHeight="1" thickTop="1">
      <c r="A150" s="44"/>
      <c r="B150" s="486"/>
      <c r="C150" s="59"/>
      <c r="D150" s="431"/>
      <c r="E150" s="431"/>
    </row>
    <row r="151" spans="2:6" ht="15" customHeight="1">
      <c r="B151" s="199"/>
      <c r="D151" s="200">
        <f>D66+D63+D61+D105+D121+D23+D75+D14+D29+D33+D47+D69+D37+D127+D40+D43+D78+D80+D87+D82+D85+D89+D139+D141+D133+D149+D131+D137+D144+D123+D35+D51+D56+D110+D116+D94+D129+D101+D19+D55</f>
        <v>400794</v>
      </c>
      <c r="E151" s="200">
        <f>E66+E63+E61+E105+E121+E23+E75+E14+E29+E33+E47+E69+E37+E127+E40+E43+E78+E80+E87+E82+E85+E89+E139+E141+E133+E149+E131+E137+E144+E123+E35+E51+E56+E110+E116+E94+E129+E101+E19+E55</f>
        <v>403448</v>
      </c>
      <c r="F151"/>
    </row>
    <row r="152" spans="4:6" ht="12">
      <c r="D152" s="200"/>
      <c r="E152" s="200"/>
      <c r="F152" s="200"/>
    </row>
  </sheetData>
  <sheetProtection selectLockedCells="1" selectUnlockedCells="1"/>
  <mergeCells count="80">
    <mergeCell ref="A20:A23"/>
    <mergeCell ref="B20:B23"/>
    <mergeCell ref="A70:A76"/>
    <mergeCell ref="B70:B76"/>
    <mergeCell ref="A44:A47"/>
    <mergeCell ref="B44:B47"/>
    <mergeCell ref="A41:A43"/>
    <mergeCell ref="B41:B43"/>
    <mergeCell ref="A67:A69"/>
    <mergeCell ref="B67:B69"/>
    <mergeCell ref="A30:A33"/>
    <mergeCell ref="B30:B33"/>
    <mergeCell ref="A103:A105"/>
    <mergeCell ref="B103:B105"/>
    <mergeCell ref="A90:A94"/>
    <mergeCell ref="B90:B94"/>
    <mergeCell ref="A88:A89"/>
    <mergeCell ref="B88:B89"/>
    <mergeCell ref="A86:A87"/>
    <mergeCell ref="B86:B87"/>
    <mergeCell ref="A145:A149"/>
    <mergeCell ref="B145:B149"/>
    <mergeCell ref="A81:A82"/>
    <mergeCell ref="B81:B82"/>
    <mergeCell ref="A83:A85"/>
    <mergeCell ref="B83:B85"/>
    <mergeCell ref="A124:A127"/>
    <mergeCell ref="B124:B127"/>
    <mergeCell ref="A120:A121"/>
    <mergeCell ref="B120:B121"/>
    <mergeCell ref="A106:A110"/>
    <mergeCell ref="B106:B110"/>
    <mergeCell ref="A34:A35"/>
    <mergeCell ref="B34:B35"/>
    <mergeCell ref="A36:A37"/>
    <mergeCell ref="B36:B37"/>
    <mergeCell ref="A79:A80"/>
    <mergeCell ref="B79:B80"/>
    <mergeCell ref="A95:A102"/>
    <mergeCell ref="B95:B102"/>
    <mergeCell ref="A138:A139"/>
    <mergeCell ref="B138:B139"/>
    <mergeCell ref="A111:A117"/>
    <mergeCell ref="B111:B117"/>
    <mergeCell ref="A132:A133"/>
    <mergeCell ref="B132:B133"/>
    <mergeCell ref="A130:A131"/>
    <mergeCell ref="B130:B131"/>
    <mergeCell ref="A142:A144"/>
    <mergeCell ref="B142:B144"/>
    <mergeCell ref="A122:A123"/>
    <mergeCell ref="B122:B123"/>
    <mergeCell ref="A134:A137"/>
    <mergeCell ref="B134:B137"/>
    <mergeCell ref="A128:A129"/>
    <mergeCell ref="B128:B129"/>
    <mergeCell ref="A140:A141"/>
    <mergeCell ref="B140:B141"/>
    <mergeCell ref="A77:A78"/>
    <mergeCell ref="B77:B78"/>
    <mergeCell ref="A64:A66"/>
    <mergeCell ref="B64:B66"/>
    <mergeCell ref="A62:A63"/>
    <mergeCell ref="B62:B63"/>
    <mergeCell ref="A53:A56"/>
    <mergeCell ref="B53:B56"/>
    <mergeCell ref="A48:A52"/>
    <mergeCell ref="B48:B52"/>
    <mergeCell ref="A59:A61"/>
    <mergeCell ref="B59:B61"/>
    <mergeCell ref="A38:A40"/>
    <mergeCell ref="B38:B40"/>
    <mergeCell ref="A4:E4"/>
    <mergeCell ref="A5:E5"/>
    <mergeCell ref="A16:A19"/>
    <mergeCell ref="B16:B19"/>
    <mergeCell ref="A10:A15"/>
    <mergeCell ref="B10:B15"/>
    <mergeCell ref="A24:A29"/>
    <mergeCell ref="B24:B29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scale="80" r:id="rId1"/>
  <rowBreaks count="2" manualBreakCount="2">
    <brk id="57" max="4" man="1"/>
    <brk id="118" max="4" man="1"/>
  </rowBreaks>
  <colBreaks count="1" manualBreakCount="1">
    <brk id="5" max="171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5.7109375" style="1" customWidth="1"/>
    <col min="2" max="3" width="25.7109375" style="1" customWidth="1"/>
    <col min="4" max="5" width="9.7109375" style="1" customWidth="1"/>
    <col min="6" max="8" width="9.140625" style="1" customWidth="1"/>
  </cols>
  <sheetData>
    <row r="1" spans="6:10" s="40" customFormat="1" ht="15" customHeight="1">
      <c r="F1" s="2" t="s">
        <v>618</v>
      </c>
      <c r="G1" s="2"/>
      <c r="H1" s="2"/>
      <c r="I1" s="2"/>
      <c r="J1" s="2"/>
    </row>
    <row r="2" spans="6:9" s="40" customFormat="1" ht="15" customHeight="1">
      <c r="F2" s="2" t="str">
        <f>'1.sz. melléklet'!E2</f>
        <v>az  /2015. (IX.   .) önkormányzati rendelethez</v>
      </c>
      <c r="G2" s="3"/>
      <c r="H2" s="3"/>
      <c r="I2" s="3"/>
    </row>
    <row r="3" spans="1:8" s="40" customFormat="1" ht="15" customHeight="1">
      <c r="A3" s="42"/>
      <c r="B3" s="43"/>
      <c r="C3" s="43"/>
      <c r="D3" s="43"/>
      <c r="E3" s="43"/>
      <c r="F3" s="43"/>
      <c r="G3" s="43"/>
      <c r="H3" s="43"/>
    </row>
    <row r="4" spans="1:8" s="40" customFormat="1" ht="15" customHeight="1">
      <c r="A4" s="42"/>
      <c r="B4" s="43"/>
      <c r="C4" s="43"/>
      <c r="D4" s="43"/>
      <c r="E4" s="43"/>
      <c r="F4" s="43"/>
      <c r="G4" s="43"/>
      <c r="H4" s="43"/>
    </row>
    <row r="5" spans="1:8" s="40" customFormat="1" ht="15" customHeight="1">
      <c r="A5" s="712" t="s">
        <v>260</v>
      </c>
      <c r="B5" s="712"/>
      <c r="C5" s="712"/>
      <c r="D5" s="712"/>
      <c r="E5" s="712"/>
      <c r="F5" s="43"/>
      <c r="G5" s="43"/>
      <c r="H5" s="43"/>
    </row>
    <row r="6" spans="1:8" s="40" customFormat="1" ht="15" customHeight="1">
      <c r="A6" s="712" t="s">
        <v>551</v>
      </c>
      <c r="B6" s="712"/>
      <c r="C6" s="712"/>
      <c r="D6" s="712"/>
      <c r="E6" s="712"/>
      <c r="F6" s="43"/>
      <c r="G6" s="43"/>
      <c r="H6" s="43"/>
    </row>
    <row r="7" spans="1:8" s="40" customFormat="1" ht="15" customHeight="1" thickBot="1">
      <c r="A7" s="42"/>
      <c r="B7" s="42"/>
      <c r="C7" s="42"/>
      <c r="D7" s="6"/>
      <c r="E7" s="6" t="s">
        <v>0</v>
      </c>
      <c r="F7" s="43"/>
      <c r="G7" s="43"/>
      <c r="H7" s="43"/>
    </row>
    <row r="8" spans="1:8" s="40" customFormat="1" ht="15" customHeight="1" thickTop="1">
      <c r="A8" s="469" t="s">
        <v>553</v>
      </c>
      <c r="B8" s="139" t="s">
        <v>243</v>
      </c>
      <c r="C8" s="9" t="s">
        <v>244</v>
      </c>
      <c r="D8" s="556" t="s">
        <v>552</v>
      </c>
      <c r="E8" s="470" t="s">
        <v>552</v>
      </c>
      <c r="F8" s="43"/>
      <c r="G8" s="43"/>
      <c r="H8" s="43"/>
    </row>
    <row r="9" spans="1:8" s="40" customFormat="1" ht="22.5">
      <c r="A9" s="471" t="s">
        <v>554</v>
      </c>
      <c r="B9" s="472" t="s">
        <v>245</v>
      </c>
      <c r="C9" s="197" t="s">
        <v>246</v>
      </c>
      <c r="D9" s="595" t="s">
        <v>247</v>
      </c>
      <c r="E9" s="473" t="s">
        <v>661</v>
      </c>
      <c r="F9" s="43"/>
      <c r="G9" s="43"/>
      <c r="H9" s="43"/>
    </row>
    <row r="10" spans="1:8" s="40" customFormat="1" ht="15" customHeight="1" thickBot="1">
      <c r="A10" s="474" t="s">
        <v>4</v>
      </c>
      <c r="B10" s="105" t="s">
        <v>5</v>
      </c>
      <c r="C10" s="13" t="s">
        <v>6</v>
      </c>
      <c r="D10" s="596" t="s">
        <v>7</v>
      </c>
      <c r="E10" s="475" t="s">
        <v>8</v>
      </c>
      <c r="F10" s="43"/>
      <c r="G10" s="43"/>
      <c r="H10" s="43"/>
    </row>
    <row r="11" spans="1:8" s="40" customFormat="1" ht="15" customHeight="1" thickTop="1">
      <c r="A11" s="795" t="s">
        <v>14</v>
      </c>
      <c r="B11" s="796" t="s">
        <v>455</v>
      </c>
      <c r="C11" s="355" t="s">
        <v>248</v>
      </c>
      <c r="D11" s="221">
        <v>1200</v>
      </c>
      <c r="E11" s="563">
        <v>1200</v>
      </c>
      <c r="F11" s="43"/>
      <c r="G11" s="43"/>
      <c r="H11" s="43"/>
    </row>
    <row r="12" spans="1:8" s="40" customFormat="1" ht="15" customHeight="1">
      <c r="A12" s="768"/>
      <c r="B12" s="771"/>
      <c r="C12" s="476" t="s">
        <v>250</v>
      </c>
      <c r="D12" s="467">
        <f>SUM(D11)</f>
        <v>1200</v>
      </c>
      <c r="E12" s="477">
        <f>SUM(E11)</f>
        <v>1200</v>
      </c>
      <c r="F12" s="43"/>
      <c r="G12" s="43"/>
      <c r="H12" s="43"/>
    </row>
    <row r="13" spans="1:8" s="40" customFormat="1" ht="15" customHeight="1">
      <c r="A13" s="766" t="s">
        <v>15</v>
      </c>
      <c r="B13" s="769" t="s">
        <v>470</v>
      </c>
      <c r="C13" s="478" t="s">
        <v>261</v>
      </c>
      <c r="D13" s="468">
        <v>10622</v>
      </c>
      <c r="E13" s="479">
        <v>10679</v>
      </c>
      <c r="F13" s="43"/>
      <c r="G13" s="43"/>
      <c r="H13" s="43"/>
    </row>
    <row r="14" spans="1:8" s="40" customFormat="1" ht="15" customHeight="1">
      <c r="A14" s="767"/>
      <c r="B14" s="770"/>
      <c r="C14" s="59" t="s">
        <v>262</v>
      </c>
      <c r="D14" s="219">
        <v>2868</v>
      </c>
      <c r="E14" s="480">
        <v>2861</v>
      </c>
      <c r="F14" s="43"/>
      <c r="G14" s="43"/>
      <c r="H14" s="43"/>
    </row>
    <row r="15" spans="1:8" s="40" customFormat="1" ht="15" customHeight="1">
      <c r="A15" s="768"/>
      <c r="B15" s="771"/>
      <c r="C15" s="476" t="s">
        <v>250</v>
      </c>
      <c r="D15" s="467">
        <f>SUM(D13:D14)</f>
        <v>13490</v>
      </c>
      <c r="E15" s="477">
        <f>SUM(E13:E14)</f>
        <v>13540</v>
      </c>
      <c r="F15" s="43"/>
      <c r="G15" s="43"/>
      <c r="H15" s="43"/>
    </row>
    <row r="16" spans="1:8" s="40" customFormat="1" ht="15" customHeight="1">
      <c r="A16" s="766" t="s">
        <v>54</v>
      </c>
      <c r="B16" s="770" t="s">
        <v>471</v>
      </c>
      <c r="C16" s="59" t="s">
        <v>248</v>
      </c>
      <c r="D16" s="219">
        <v>5180</v>
      </c>
      <c r="E16" s="480">
        <v>5180</v>
      </c>
      <c r="F16" s="43"/>
      <c r="G16" s="43"/>
      <c r="H16" s="43"/>
    </row>
    <row r="17" spans="1:8" s="40" customFormat="1" ht="15" customHeight="1">
      <c r="A17" s="767"/>
      <c r="B17" s="770"/>
      <c r="C17" s="59" t="s">
        <v>95</v>
      </c>
      <c r="D17" s="219"/>
      <c r="E17" s="480"/>
      <c r="F17" s="43"/>
      <c r="G17" s="43"/>
      <c r="H17" s="43"/>
    </row>
    <row r="18" spans="1:5" ht="15" customHeight="1" thickBot="1">
      <c r="A18" s="793"/>
      <c r="B18" s="794"/>
      <c r="C18" s="65" t="s">
        <v>250</v>
      </c>
      <c r="D18" s="222">
        <f>SUM(D16:D17)</f>
        <v>5180</v>
      </c>
      <c r="E18" s="603">
        <f>SUM(E16:E17)</f>
        <v>5180</v>
      </c>
    </row>
    <row r="19" ht="12.75" thickTop="1"/>
  </sheetData>
  <sheetProtection selectLockedCells="1" selectUnlockedCells="1"/>
  <mergeCells count="8">
    <mergeCell ref="A5:E5"/>
    <mergeCell ref="A6:E6"/>
    <mergeCell ref="A13:A15"/>
    <mergeCell ref="B13:B15"/>
    <mergeCell ref="A16:A18"/>
    <mergeCell ref="B16:B18"/>
    <mergeCell ref="A11:A12"/>
    <mergeCell ref="B11:B12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K8" sqref="K8"/>
    </sheetView>
  </sheetViews>
  <sheetFormatPr defaultColWidth="11.57421875" defaultRowHeight="12.75"/>
  <cols>
    <col min="1" max="1" width="4.7109375" style="1" customWidth="1"/>
    <col min="2" max="2" width="30.7109375" style="1" customWidth="1"/>
    <col min="3" max="4" width="8.7109375" style="1" customWidth="1"/>
    <col min="5" max="5" width="4.7109375" style="1" customWidth="1"/>
    <col min="6" max="6" width="30.7109375" style="1" customWidth="1"/>
    <col min="7" max="7" width="8.7109375" style="1" customWidth="1"/>
    <col min="8" max="8" width="8.7109375" style="0" customWidth="1"/>
    <col min="9" max="249" width="9.140625" style="0" customWidth="1"/>
  </cols>
  <sheetData>
    <row r="1" spans="2:10" s="40" customFormat="1" ht="15" customHeight="1">
      <c r="B1" s="59"/>
      <c r="C1" s="59"/>
      <c r="D1" s="59"/>
      <c r="E1" s="59"/>
      <c r="F1" s="59"/>
      <c r="J1" s="2" t="s">
        <v>602</v>
      </c>
    </row>
    <row r="2" spans="1:10" s="40" customFormat="1" ht="15" customHeight="1">
      <c r="A2" s="3"/>
      <c r="B2" s="3"/>
      <c r="C2" s="3"/>
      <c r="D2" s="3"/>
      <c r="E2" s="3"/>
      <c r="F2" s="3"/>
      <c r="J2" s="2" t="str">
        <f>'1.sz. melléklet'!E2</f>
        <v>az  /2015. (IX.   .) önkormányzati rendelethez</v>
      </c>
    </row>
    <row r="3" spans="1:7" s="40" customFormat="1" ht="15" customHeight="1">
      <c r="A3" s="42"/>
      <c r="B3" s="43"/>
      <c r="C3" s="43"/>
      <c r="D3" s="43"/>
      <c r="E3" s="43"/>
      <c r="F3" s="43"/>
      <c r="G3" s="43"/>
    </row>
    <row r="4" spans="1:8" s="40" customFormat="1" ht="15" customHeight="1">
      <c r="A4" s="712" t="s">
        <v>51</v>
      </c>
      <c r="B4" s="712"/>
      <c r="C4" s="712"/>
      <c r="D4" s="712"/>
      <c r="E4" s="712"/>
      <c r="F4" s="712"/>
      <c r="G4" s="712"/>
      <c r="H4" s="712"/>
    </row>
    <row r="5" spans="1:7" s="40" customFormat="1" ht="15" customHeight="1">
      <c r="A5" s="42"/>
      <c r="B5" s="43"/>
      <c r="C5" s="43"/>
      <c r="D5" s="43"/>
      <c r="E5" s="42"/>
      <c r="F5" s="42"/>
      <c r="G5" s="43"/>
    </row>
    <row r="6" spans="1:8" s="40" customFormat="1" ht="15" customHeight="1" thickBot="1">
      <c r="A6" s="42"/>
      <c r="B6" s="43"/>
      <c r="C6" s="43"/>
      <c r="D6" s="43"/>
      <c r="E6" s="42"/>
      <c r="F6" s="232"/>
      <c r="H6" s="552" t="s">
        <v>0</v>
      </c>
    </row>
    <row r="7" spans="1:8" s="40" customFormat="1" ht="37.5" customHeight="1" thickTop="1">
      <c r="A7" s="713" t="s">
        <v>13</v>
      </c>
      <c r="B7" s="713"/>
      <c r="C7" s="683" t="s">
        <v>497</v>
      </c>
      <c r="D7" s="684" t="s">
        <v>619</v>
      </c>
      <c r="E7" s="714" t="s">
        <v>43</v>
      </c>
      <c r="F7" s="715"/>
      <c r="G7" s="683" t="s">
        <v>497</v>
      </c>
      <c r="H7" s="684" t="s">
        <v>619</v>
      </c>
    </row>
    <row r="8" spans="1:8" s="40" customFormat="1" ht="15" customHeight="1" thickBot="1">
      <c r="A8" s="11" t="s">
        <v>4</v>
      </c>
      <c r="B8" s="604" t="s">
        <v>5</v>
      </c>
      <c r="C8" s="554" t="s">
        <v>6</v>
      </c>
      <c r="D8" s="14" t="s">
        <v>7</v>
      </c>
      <c r="E8" s="605" t="s">
        <v>8</v>
      </c>
      <c r="F8" s="605" t="s">
        <v>9</v>
      </c>
      <c r="G8" s="682" t="s">
        <v>10</v>
      </c>
      <c r="H8" s="106" t="s">
        <v>67</v>
      </c>
    </row>
    <row r="9" spans="1:8" s="40" customFormat="1" ht="15" customHeight="1" thickTop="1">
      <c r="A9" s="45" t="s">
        <v>14</v>
      </c>
      <c r="B9" s="46" t="s">
        <v>13</v>
      </c>
      <c r="C9" s="557">
        <f>'7.sz. melléklet'!D75+'8.sz. melléklet'!D34</f>
        <v>57194</v>
      </c>
      <c r="D9" s="404">
        <f>'7.sz. melléklet'!E75+'8.sz. melléklet'!E34</f>
        <v>58774</v>
      </c>
      <c r="E9" s="55" t="s">
        <v>14</v>
      </c>
      <c r="F9" s="46" t="s">
        <v>52</v>
      </c>
      <c r="G9" s="564">
        <f>'7.sz. melléklet'!D9+'8.sz. melléklet'!D8</f>
        <v>45122</v>
      </c>
      <c r="H9" s="575">
        <f>'7.sz. melléklet'!E9+'8.sz. melléklet'!E8</f>
        <v>45582</v>
      </c>
    </row>
    <row r="10" spans="1:8" s="40" customFormat="1" ht="15" customHeight="1">
      <c r="A10" s="17" t="s">
        <v>15</v>
      </c>
      <c r="B10" s="401" t="s">
        <v>385</v>
      </c>
      <c r="C10" s="215">
        <f>'7.sz. melléklet'!D69</f>
        <v>48050</v>
      </c>
      <c r="D10" s="31">
        <f>'7.sz. melléklet'!E69</f>
        <v>48050</v>
      </c>
      <c r="E10" s="213" t="s">
        <v>15</v>
      </c>
      <c r="F10" s="18" t="s">
        <v>53</v>
      </c>
      <c r="G10" s="215">
        <f>'7.sz. melléklet'!D19+'8.sz. melléklet'!D18</f>
        <v>13216</v>
      </c>
      <c r="H10" s="576">
        <f>'7.sz. melléklet'!E19+'8.sz. melléklet'!E18</f>
        <v>13045</v>
      </c>
    </row>
    <row r="11" spans="1:8" s="40" customFormat="1" ht="15" customHeight="1">
      <c r="A11" s="17" t="s">
        <v>54</v>
      </c>
      <c r="B11" s="401" t="s">
        <v>386</v>
      </c>
      <c r="C11" s="215">
        <f>'7.sz. melléklet'!D70</f>
        <v>29450</v>
      </c>
      <c r="D11" s="31">
        <f>'7.sz. melléklet'!E70</f>
        <v>29450</v>
      </c>
      <c r="E11" s="213" t="s">
        <v>54</v>
      </c>
      <c r="F11" s="18" t="s">
        <v>152</v>
      </c>
      <c r="G11" s="215">
        <f>'7.sz. melléklet'!D20+'8.sz. melléklet'!D19</f>
        <v>113778</v>
      </c>
      <c r="H11" s="576">
        <f>'7.sz. melléklet'!E20+'8.sz. melléklet'!E19</f>
        <v>116417</v>
      </c>
    </row>
    <row r="12" spans="1:8" s="40" customFormat="1" ht="15" customHeight="1">
      <c r="A12" s="17" t="s">
        <v>55</v>
      </c>
      <c r="B12" s="401" t="s">
        <v>396</v>
      </c>
      <c r="C12" s="215">
        <f>'7.sz. melléklet'!D74</f>
        <v>373</v>
      </c>
      <c r="D12" s="31">
        <f>'7.sz. melléklet'!E74</f>
        <v>406</v>
      </c>
      <c r="E12" s="213" t="s">
        <v>55</v>
      </c>
      <c r="F12" s="18" t="s">
        <v>59</v>
      </c>
      <c r="G12" s="215">
        <f>'7.sz. melléklet'!D29</f>
        <v>3717</v>
      </c>
      <c r="H12" s="576">
        <f>'7.sz. melléklet'!E29</f>
        <v>3891</v>
      </c>
    </row>
    <row r="13" spans="1:8" s="40" customFormat="1" ht="15" customHeight="1">
      <c r="A13" s="17" t="s">
        <v>57</v>
      </c>
      <c r="B13" s="51" t="s">
        <v>436</v>
      </c>
      <c r="C13" s="215">
        <f>'7.sz. melléklet'!D63</f>
        <v>59178</v>
      </c>
      <c r="D13" s="31">
        <f>'7.sz. melléklet'!E63</f>
        <v>59608</v>
      </c>
      <c r="E13" s="213" t="s">
        <v>57</v>
      </c>
      <c r="F13" s="18" t="s">
        <v>527</v>
      </c>
      <c r="G13" s="215">
        <f>'7.sz. melléklet'!D31</f>
        <v>1513</v>
      </c>
      <c r="H13" s="576">
        <f>'7.sz. melléklet'!E31</f>
        <v>1094</v>
      </c>
    </row>
    <row r="14" spans="1:8" s="40" customFormat="1" ht="15" customHeight="1">
      <c r="A14" s="17" t="s">
        <v>60</v>
      </c>
      <c r="B14" s="18" t="s">
        <v>25</v>
      </c>
      <c r="C14" s="215">
        <f>'7.sz. melléklet'!D64</f>
        <v>3288</v>
      </c>
      <c r="D14" s="31">
        <f>'7.sz. melléklet'!E64</f>
        <v>3865</v>
      </c>
      <c r="E14" s="213" t="s">
        <v>58</v>
      </c>
      <c r="F14" s="18" t="s">
        <v>529</v>
      </c>
      <c r="G14" s="215">
        <f>'7.sz. melléklet'!D32</f>
        <v>12511</v>
      </c>
      <c r="H14" s="576">
        <f>'7.sz. melléklet'!E32</f>
        <v>12518</v>
      </c>
    </row>
    <row r="15" spans="1:8" s="40" customFormat="1" ht="15" customHeight="1">
      <c r="A15" s="17" t="s">
        <v>89</v>
      </c>
      <c r="B15" s="18" t="s">
        <v>229</v>
      </c>
      <c r="C15" s="558">
        <f>'7.sz. melléklet'!D86</f>
        <v>355</v>
      </c>
      <c r="D15" s="437">
        <f>'7.sz. melléklet'!E86</f>
        <v>389</v>
      </c>
      <c r="E15" s="213" t="s">
        <v>60</v>
      </c>
      <c r="F15" s="18" t="s">
        <v>528</v>
      </c>
      <c r="G15" s="215">
        <f>'7.sz. melléklet'!D33</f>
        <v>0</v>
      </c>
      <c r="H15" s="576">
        <f>'7.sz. melléklet'!E33</f>
        <v>0</v>
      </c>
    </row>
    <row r="16" spans="1:8" s="40" customFormat="1" ht="15" customHeight="1">
      <c r="A16" s="78"/>
      <c r="B16" s="59"/>
      <c r="C16" s="567"/>
      <c r="D16" s="462"/>
      <c r="E16" s="213" t="s">
        <v>89</v>
      </c>
      <c r="F16" s="18" t="s">
        <v>56</v>
      </c>
      <c r="G16" s="215">
        <f>'7.sz. melléklet'!D34</f>
        <v>8031</v>
      </c>
      <c r="H16" s="576">
        <f>'7.sz. melléklet'!E34</f>
        <v>8231</v>
      </c>
    </row>
    <row r="17" spans="1:8" s="40" customFormat="1" ht="15" customHeight="1">
      <c r="A17" s="78"/>
      <c r="B17" s="59"/>
      <c r="C17" s="59"/>
      <c r="D17" s="62"/>
      <c r="E17" s="213" t="s">
        <v>107</v>
      </c>
      <c r="F17" s="18" t="s">
        <v>45</v>
      </c>
      <c r="G17" s="215">
        <f>'7.sz. melléklet'!D35</f>
        <v>85651</v>
      </c>
      <c r="H17" s="576">
        <f>'7.sz. melléklet'!E35</f>
        <v>79581</v>
      </c>
    </row>
    <row r="18" spans="1:8" s="40" customFormat="1" ht="15" customHeight="1">
      <c r="A18" s="53"/>
      <c r="B18" s="435"/>
      <c r="C18" s="435"/>
      <c r="D18" s="436"/>
      <c r="E18" s="569"/>
      <c r="F18" s="52" t="s">
        <v>530</v>
      </c>
      <c r="G18" s="215"/>
      <c r="H18" s="576"/>
    </row>
    <row r="19" spans="1:8" s="40" customFormat="1" ht="15" customHeight="1">
      <c r="A19" s="716" t="s">
        <v>61</v>
      </c>
      <c r="B19" s="716"/>
      <c r="C19" s="215">
        <f>SUM(C9:C18)</f>
        <v>197888</v>
      </c>
      <c r="D19" s="50">
        <f>SUM(D9:D18)</f>
        <v>200542</v>
      </c>
      <c r="E19" s="717"/>
      <c r="F19" s="717"/>
      <c r="G19" s="397"/>
      <c r="H19" s="577"/>
    </row>
    <row r="20" spans="1:8" s="40" customFormat="1" ht="15" customHeight="1" thickBot="1">
      <c r="A20" s="721" t="s">
        <v>36</v>
      </c>
      <c r="B20" s="721"/>
      <c r="C20" s="560">
        <f>G21-C19</f>
        <v>85651</v>
      </c>
      <c r="D20" s="573">
        <f>H21-D19</f>
        <v>79817</v>
      </c>
      <c r="E20" s="65"/>
      <c r="F20" s="65"/>
      <c r="G20" s="65"/>
      <c r="H20" s="578"/>
    </row>
    <row r="21" spans="1:8" s="40" customFormat="1" ht="15" customHeight="1" thickBot="1" thickTop="1">
      <c r="A21" s="722" t="s">
        <v>63</v>
      </c>
      <c r="B21" s="722"/>
      <c r="C21" s="561">
        <f>SUM(C19:C20)</f>
        <v>283539</v>
      </c>
      <c r="D21" s="555">
        <f>SUM(D19:D20)</f>
        <v>280359</v>
      </c>
      <c r="E21" s="723" t="s">
        <v>62</v>
      </c>
      <c r="F21" s="724"/>
      <c r="G21" s="561">
        <f>SUM(G9:G20)</f>
        <v>283539</v>
      </c>
      <c r="H21" s="579">
        <f>SUM(H9:H20)</f>
        <v>280359</v>
      </c>
    </row>
    <row r="22" spans="1:8" s="40" customFormat="1" ht="15" customHeight="1" thickTop="1">
      <c r="A22" s="45" t="s">
        <v>14</v>
      </c>
      <c r="B22" s="46" t="s">
        <v>23</v>
      </c>
      <c r="C22" s="399">
        <f>'7.sz. melléklet'!D84</f>
        <v>0</v>
      </c>
      <c r="D22" s="574">
        <f>'7.sz. melléklet'!E84</f>
        <v>0</v>
      </c>
      <c r="E22" s="570" t="s">
        <v>14</v>
      </c>
      <c r="F22" s="438" t="s">
        <v>254</v>
      </c>
      <c r="G22" s="221">
        <f>'7.sz. melléklet'!D36+'8.sz. melléklet'!D26</f>
        <v>102955</v>
      </c>
      <c r="H22" s="441">
        <f>'7.sz. melléklet'!E36+'8.sz. melléklet'!E26</f>
        <v>105577</v>
      </c>
    </row>
    <row r="23" spans="1:8" s="40" customFormat="1" ht="15" customHeight="1">
      <c r="A23" s="45" t="s">
        <v>15</v>
      </c>
      <c r="B23" s="18" t="s">
        <v>444</v>
      </c>
      <c r="C23" s="215">
        <f>'7.sz. melléklet'!D89</f>
        <v>3793</v>
      </c>
      <c r="D23" s="31">
        <f>'7.sz. melléklet'!E89</f>
        <v>3793</v>
      </c>
      <c r="E23" s="571" t="s">
        <v>15</v>
      </c>
      <c r="F23" s="439" t="s">
        <v>362</v>
      </c>
      <c r="G23" s="203">
        <f>'7.sz. melléklet'!D43</f>
        <v>11092</v>
      </c>
      <c r="H23" s="442">
        <f>'7.sz. melléklet'!E43</f>
        <v>11092</v>
      </c>
    </row>
    <row r="24" spans="1:8" s="40" customFormat="1" ht="15" customHeight="1">
      <c r="A24" s="45" t="s">
        <v>54</v>
      </c>
      <c r="B24" s="18" t="s">
        <v>445</v>
      </c>
      <c r="C24" s="215">
        <f>'7.sz. melléklet'!D67</f>
        <v>24263</v>
      </c>
      <c r="D24" s="31">
        <f>'7.sz. melléklet'!E67</f>
        <v>24263</v>
      </c>
      <c r="E24" s="572" t="s">
        <v>54</v>
      </c>
      <c r="F24" s="46" t="s">
        <v>531</v>
      </c>
      <c r="G24" s="566">
        <f>'7.sz. melléklet'!D46</f>
        <v>3918</v>
      </c>
      <c r="H24" s="443">
        <f>'7.sz. melléklet'!E46</f>
        <v>7130</v>
      </c>
    </row>
    <row r="25" spans="1:8" s="40" customFormat="1" ht="15" customHeight="1">
      <c r="A25" s="45" t="s">
        <v>55</v>
      </c>
      <c r="B25" s="51" t="s">
        <v>443</v>
      </c>
      <c r="C25" s="215">
        <f>'7.sz. melléklet'!D66</f>
        <v>0</v>
      </c>
      <c r="D25" s="31">
        <f>'7.sz. melléklet'!E66</f>
        <v>0</v>
      </c>
      <c r="E25" s="571" t="s">
        <v>55</v>
      </c>
      <c r="F25" s="46" t="s">
        <v>532</v>
      </c>
      <c r="G25" s="440"/>
      <c r="H25" s="580"/>
    </row>
    <row r="26" spans="1:8" s="40" customFormat="1" ht="15" customHeight="1">
      <c r="A26" s="63" t="s">
        <v>64</v>
      </c>
      <c r="B26" s="52"/>
      <c r="C26" s="215">
        <f>SUM(C22:C25)</f>
        <v>28056</v>
      </c>
      <c r="D26" s="31">
        <f>SUM(D22:D25)</f>
        <v>28056</v>
      </c>
      <c r="E26" s="59"/>
      <c r="F26" s="59"/>
      <c r="G26" s="559"/>
      <c r="H26" s="581"/>
    </row>
    <row r="27" spans="1:8" s="40" customFormat="1" ht="15" customHeight="1" thickBot="1">
      <c r="A27" s="64" t="s">
        <v>36</v>
      </c>
      <c r="B27" s="57"/>
      <c r="C27" s="562">
        <f>G28-C26</f>
        <v>89909</v>
      </c>
      <c r="D27" s="463">
        <f>H28-D26</f>
        <v>95743</v>
      </c>
      <c r="E27" s="65"/>
      <c r="F27" s="65"/>
      <c r="G27" s="565"/>
      <c r="H27" s="578"/>
    </row>
    <row r="28" spans="1:8" s="40" customFormat="1" ht="15" customHeight="1" thickBot="1" thickTop="1">
      <c r="A28" s="722" t="s">
        <v>65</v>
      </c>
      <c r="B28" s="722"/>
      <c r="C28" s="561">
        <f>SUM(C26:C27)</f>
        <v>117965</v>
      </c>
      <c r="D28" s="211">
        <f>SUM(D26:D27)</f>
        <v>123799</v>
      </c>
      <c r="E28" s="723" t="s">
        <v>66</v>
      </c>
      <c r="F28" s="724"/>
      <c r="G28" s="561">
        <f>SUM(G22:G26)</f>
        <v>117965</v>
      </c>
      <c r="H28" s="579">
        <f>SUM(H22:H26)</f>
        <v>123799</v>
      </c>
    </row>
    <row r="29" spans="1:8" s="40" customFormat="1" ht="15" customHeight="1" thickBot="1" thickTop="1">
      <c r="A29" s="718" t="s">
        <v>141</v>
      </c>
      <c r="B29" s="718"/>
      <c r="C29" s="217">
        <f>C21+C28</f>
        <v>401504</v>
      </c>
      <c r="D29" s="212">
        <f>D21+D28</f>
        <v>404158</v>
      </c>
      <c r="E29" s="719" t="s">
        <v>141</v>
      </c>
      <c r="F29" s="720"/>
      <c r="G29" s="217">
        <f>G21+G28</f>
        <v>401504</v>
      </c>
      <c r="H29" s="582">
        <f>H21+H28</f>
        <v>404158</v>
      </c>
    </row>
    <row r="30" spans="1:6" ht="12.75" thickTop="1">
      <c r="A30" s="68"/>
      <c r="B30" s="68"/>
      <c r="E30" s="68"/>
      <c r="F30" s="68"/>
    </row>
    <row r="33" spans="5:7" ht="12">
      <c r="E33"/>
      <c r="F33"/>
      <c r="G33"/>
    </row>
    <row r="34" spans="5:7" ht="12">
      <c r="E34"/>
      <c r="F34"/>
      <c r="G34"/>
    </row>
    <row r="35" spans="5:7" ht="12">
      <c r="E35"/>
      <c r="F35"/>
      <c r="G35"/>
    </row>
    <row r="36" spans="5:7" ht="12">
      <c r="E36"/>
      <c r="F36"/>
      <c r="G36"/>
    </row>
    <row r="37" spans="5:7" ht="12">
      <c r="E37"/>
      <c r="F37"/>
      <c r="G37"/>
    </row>
    <row r="38" spans="5:7" ht="12">
      <c r="E38"/>
      <c r="F38"/>
      <c r="G38"/>
    </row>
    <row r="39" spans="5:7" ht="12">
      <c r="E39"/>
      <c r="F39"/>
      <c r="G39"/>
    </row>
    <row r="40" spans="5:7" ht="12">
      <c r="E40"/>
      <c r="F40"/>
      <c r="G40"/>
    </row>
    <row r="41" spans="5:7" ht="12">
      <c r="E41"/>
      <c r="F41"/>
      <c r="G41"/>
    </row>
  </sheetData>
  <sheetProtection selectLockedCells="1" selectUnlockedCells="1"/>
  <mergeCells count="12">
    <mergeCell ref="A28:B28"/>
    <mergeCell ref="E28:F28"/>
    <mergeCell ref="A4:H4"/>
    <mergeCell ref="A7:B7"/>
    <mergeCell ref="E7:F7"/>
    <mergeCell ref="A19:B19"/>
    <mergeCell ref="E19:F19"/>
    <mergeCell ref="A29:B29"/>
    <mergeCell ref="E29:F29"/>
    <mergeCell ref="A20:B20"/>
    <mergeCell ref="A21:B21"/>
    <mergeCell ref="E21:F21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5.7109375" style="1" customWidth="1"/>
    <col min="2" max="2" width="40.7109375" style="1" customWidth="1"/>
    <col min="3" max="5" width="9.7109375" style="1" customWidth="1"/>
  </cols>
  <sheetData>
    <row r="1" spans="2:6" s="40" customFormat="1" ht="15" customHeight="1">
      <c r="B1" s="3"/>
      <c r="C1" s="3"/>
      <c r="D1" s="3"/>
      <c r="E1" s="3"/>
      <c r="F1" s="2" t="s">
        <v>603</v>
      </c>
    </row>
    <row r="2" spans="2:6" s="40" customFormat="1" ht="15" customHeight="1">
      <c r="B2" s="3"/>
      <c r="C2" s="2"/>
      <c r="D2" s="2"/>
      <c r="F2" s="2" t="str">
        <f>'1.sz. melléklet'!E2</f>
        <v>az  /2015. (IX.   .) önkormányzati rendelethez</v>
      </c>
    </row>
    <row r="3" spans="1:5" s="40" customFormat="1" ht="15" customHeight="1">
      <c r="A3" s="42"/>
      <c r="B3" s="43"/>
      <c r="C3" s="43"/>
      <c r="D3" s="43"/>
      <c r="E3" s="43"/>
    </row>
    <row r="4" spans="1:6" s="40" customFormat="1" ht="15" customHeight="1">
      <c r="A4" s="726" t="s">
        <v>629</v>
      </c>
      <c r="B4" s="726"/>
      <c r="C4" s="726"/>
      <c r="D4" s="726"/>
      <c r="E4" s="726"/>
      <c r="F4" s="39"/>
    </row>
    <row r="5" spans="1:6" s="40" customFormat="1" ht="15" customHeight="1">
      <c r="A5" s="70"/>
      <c r="B5" s="70"/>
      <c r="C5" s="70"/>
      <c r="D5" s="70"/>
      <c r="E5" s="70"/>
      <c r="F5" s="39"/>
    </row>
    <row r="6" spans="1:6" s="40" customFormat="1" ht="15" customHeight="1" thickBot="1">
      <c r="A6" s="71"/>
      <c r="B6" s="71"/>
      <c r="C6" s="638"/>
      <c r="D6" s="638"/>
      <c r="E6" s="6" t="s">
        <v>0</v>
      </c>
      <c r="F6" s="39"/>
    </row>
    <row r="7" spans="1:6" s="40" customFormat="1" ht="34.5" thickTop="1">
      <c r="A7" s="7" t="s">
        <v>1</v>
      </c>
      <c r="B7" s="8" t="s">
        <v>2</v>
      </c>
      <c r="C7" s="9" t="s">
        <v>497</v>
      </c>
      <c r="D7" s="9" t="s">
        <v>619</v>
      </c>
      <c r="E7" s="10" t="s">
        <v>3</v>
      </c>
      <c r="F7" s="39"/>
    </row>
    <row r="8" spans="1:6" s="40" customFormat="1" ht="15" customHeight="1" thickBot="1">
      <c r="A8" s="11" t="s">
        <v>4</v>
      </c>
      <c r="B8" s="12" t="s">
        <v>5</v>
      </c>
      <c r="C8" s="13" t="s">
        <v>6</v>
      </c>
      <c r="D8" s="554" t="s">
        <v>7</v>
      </c>
      <c r="E8" s="14" t="s">
        <v>8</v>
      </c>
      <c r="F8" s="39"/>
    </row>
    <row r="9" spans="1:6" s="40" customFormat="1" ht="15" customHeight="1" thickTop="1">
      <c r="A9" s="727" t="s">
        <v>11</v>
      </c>
      <c r="B9" s="727"/>
      <c r="C9" s="727"/>
      <c r="D9" s="727"/>
      <c r="E9" s="727"/>
      <c r="F9" s="39"/>
    </row>
    <row r="10" spans="1:6" s="388" customFormat="1" ht="15" customHeight="1">
      <c r="A10" s="375" t="s">
        <v>68</v>
      </c>
      <c r="B10" s="376" t="s">
        <v>13</v>
      </c>
      <c r="C10" s="377">
        <f>'7.sz. melléklet'!D75+'8.sz. melléklet'!D34</f>
        <v>57194</v>
      </c>
      <c r="D10" s="377">
        <f>'7.sz. melléklet'!E75+'8.sz. melléklet'!E34</f>
        <v>58774</v>
      </c>
      <c r="E10" s="74">
        <f>D10/C10</f>
        <v>1.0276252753785362</v>
      </c>
      <c r="F10" s="387"/>
    </row>
    <row r="11" spans="1:6" s="40" customFormat="1" ht="15" customHeight="1">
      <c r="A11" s="389" t="s">
        <v>20</v>
      </c>
      <c r="B11" s="390" t="s">
        <v>16</v>
      </c>
      <c r="C11" s="391">
        <f>SUM(C12:C14)</f>
        <v>77873</v>
      </c>
      <c r="D11" s="391">
        <f>SUM(D12:D14)</f>
        <v>77906</v>
      </c>
      <c r="E11" s="74">
        <f>D11/C11</f>
        <v>1.0004237669025207</v>
      </c>
      <c r="F11" s="39"/>
    </row>
    <row r="12" spans="1:6" s="40" customFormat="1" ht="15" customHeight="1">
      <c r="A12" s="78"/>
      <c r="B12" s="85" t="s">
        <v>430</v>
      </c>
      <c r="C12" s="379">
        <f>'7.sz. melléklet'!D69</f>
        <v>48050</v>
      </c>
      <c r="D12" s="379">
        <f>'7.sz. melléklet'!E69</f>
        <v>48050</v>
      </c>
      <c r="E12" s="378"/>
      <c r="F12" s="39"/>
    </row>
    <row r="13" spans="1:6" s="40" customFormat="1" ht="15" customHeight="1">
      <c r="A13" s="78"/>
      <c r="B13" s="85" t="s">
        <v>429</v>
      </c>
      <c r="C13" s="379">
        <f>'7.sz. melléklet'!D70</f>
        <v>29450</v>
      </c>
      <c r="D13" s="379">
        <f>'7.sz. melléklet'!E70</f>
        <v>29450</v>
      </c>
      <c r="E13" s="378"/>
      <c r="F13" s="39"/>
    </row>
    <row r="14" spans="1:6" s="40" customFormat="1" ht="15" customHeight="1">
      <c r="A14" s="53"/>
      <c r="B14" s="90" t="s">
        <v>428</v>
      </c>
      <c r="C14" s="91">
        <f>'7.sz. melléklet'!D74</f>
        <v>373</v>
      </c>
      <c r="D14" s="91">
        <f>'7.sz. melléklet'!E74</f>
        <v>406</v>
      </c>
      <c r="E14" s="378"/>
      <c r="F14" s="39"/>
    </row>
    <row r="15" spans="1:6" s="40" customFormat="1" ht="15" customHeight="1">
      <c r="A15" s="81" t="s">
        <v>78</v>
      </c>
      <c r="B15" s="82" t="s">
        <v>375</v>
      </c>
      <c r="C15" s="83">
        <f>C16+C31</f>
        <v>62465</v>
      </c>
      <c r="D15" s="83">
        <f>D16+D31</f>
        <v>63473</v>
      </c>
      <c r="E15" s="74">
        <f>D15/C15</f>
        <v>1.0161370367405747</v>
      </c>
      <c r="F15" s="39"/>
    </row>
    <row r="16" spans="1:6" s="40" customFormat="1" ht="15" customHeight="1">
      <c r="A16" s="75"/>
      <c r="B16" s="76" t="s">
        <v>432</v>
      </c>
      <c r="C16" s="56">
        <f>SUM(C17:C30)</f>
        <v>59177</v>
      </c>
      <c r="D16" s="56">
        <f>SUM(D17:D30)</f>
        <v>59608</v>
      </c>
      <c r="E16" s="77">
        <f>D16/C16</f>
        <v>1.0072832350406409</v>
      </c>
      <c r="F16" s="39"/>
    </row>
    <row r="17" spans="1:6" s="40" customFormat="1" ht="15" customHeight="1">
      <c r="A17" s="78"/>
      <c r="B17" s="85" t="s">
        <v>533</v>
      </c>
      <c r="C17" s="381"/>
      <c r="D17" s="381"/>
      <c r="E17" s="378"/>
      <c r="F17" s="39"/>
    </row>
    <row r="18" spans="1:6" s="40" customFormat="1" ht="15" customHeight="1">
      <c r="A18" s="78"/>
      <c r="B18" s="85" t="s">
        <v>69</v>
      </c>
      <c r="C18" s="382">
        <v>16113</v>
      </c>
      <c r="D18" s="382">
        <v>16113</v>
      </c>
      <c r="E18" s="378"/>
      <c r="F18" s="39"/>
    </row>
    <row r="19" spans="1:6" s="40" customFormat="1" ht="15" customHeight="1">
      <c r="A19" s="78"/>
      <c r="B19" s="85" t="s">
        <v>70</v>
      </c>
      <c r="C19" s="382">
        <v>3342</v>
      </c>
      <c r="D19" s="382">
        <v>3342</v>
      </c>
      <c r="E19" s="378"/>
      <c r="F19" s="39"/>
    </row>
    <row r="20" spans="1:6" s="40" customFormat="1" ht="15" customHeight="1">
      <c r="A20" s="78"/>
      <c r="B20" s="85" t="s">
        <v>71</v>
      </c>
      <c r="C20" s="381"/>
      <c r="D20" s="381"/>
      <c r="E20" s="378"/>
      <c r="F20" s="39"/>
    </row>
    <row r="21" spans="1:6" s="40" customFormat="1" ht="15" customHeight="1">
      <c r="A21" s="78"/>
      <c r="B21" s="85" t="s">
        <v>72</v>
      </c>
      <c r="C21" s="382">
        <v>1895</v>
      </c>
      <c r="D21" s="382">
        <v>1895</v>
      </c>
      <c r="E21" s="378"/>
      <c r="F21" s="39"/>
    </row>
    <row r="22" spans="1:6" s="40" customFormat="1" ht="15" customHeight="1">
      <c r="A22" s="78"/>
      <c r="B22" s="85" t="s">
        <v>73</v>
      </c>
      <c r="C22" s="382">
        <v>277</v>
      </c>
      <c r="D22" s="382">
        <v>277</v>
      </c>
      <c r="E22" s="378"/>
      <c r="F22" s="39"/>
    </row>
    <row r="23" spans="1:6" s="40" customFormat="1" ht="22.5">
      <c r="A23" s="78"/>
      <c r="B23" s="383" t="s">
        <v>534</v>
      </c>
      <c r="C23" s="382">
        <v>12201</v>
      </c>
      <c r="D23" s="382">
        <v>12201</v>
      </c>
      <c r="E23" s="378"/>
      <c r="F23" s="39"/>
    </row>
    <row r="24" spans="1:6" s="40" customFormat="1" ht="15" customHeight="1">
      <c r="A24" s="78"/>
      <c r="B24" s="85" t="s">
        <v>535</v>
      </c>
      <c r="C24" s="382">
        <v>1540</v>
      </c>
      <c r="D24" s="382">
        <v>1540</v>
      </c>
      <c r="E24" s="378"/>
      <c r="F24" s="39"/>
    </row>
    <row r="25" spans="1:6" s="40" customFormat="1" ht="15" customHeight="1">
      <c r="A25" s="78"/>
      <c r="B25" s="85" t="s">
        <v>74</v>
      </c>
      <c r="C25" s="382">
        <v>1371</v>
      </c>
      <c r="D25" s="382">
        <v>1371</v>
      </c>
      <c r="E25" s="378"/>
      <c r="F25" s="39"/>
    </row>
    <row r="26" spans="1:6" s="40" customFormat="1" ht="15" customHeight="1">
      <c r="A26" s="78"/>
      <c r="B26" s="85" t="s">
        <v>75</v>
      </c>
      <c r="C26" s="382">
        <v>1200</v>
      </c>
      <c r="D26" s="382">
        <v>1200</v>
      </c>
      <c r="E26" s="378"/>
      <c r="F26" s="39"/>
    </row>
    <row r="27" spans="1:6" s="40" customFormat="1" ht="15" customHeight="1">
      <c r="A27" s="78"/>
      <c r="B27" s="85" t="s">
        <v>76</v>
      </c>
      <c r="C27" s="382">
        <v>21126</v>
      </c>
      <c r="D27" s="382">
        <v>21126</v>
      </c>
      <c r="E27" s="378"/>
      <c r="F27" s="39"/>
    </row>
    <row r="28" spans="1:6" s="40" customFormat="1" ht="15" customHeight="1">
      <c r="A28" s="78"/>
      <c r="B28" s="384" t="s">
        <v>77</v>
      </c>
      <c r="C28" s="382">
        <v>112</v>
      </c>
      <c r="D28" s="382">
        <v>112</v>
      </c>
      <c r="E28" s="378"/>
      <c r="F28" s="39"/>
    </row>
    <row r="29" spans="1:6" s="40" customFormat="1" ht="15" customHeight="1">
      <c r="A29" s="78"/>
      <c r="B29" s="384" t="s">
        <v>536</v>
      </c>
      <c r="C29" s="381"/>
      <c r="D29" s="381"/>
      <c r="E29" s="378"/>
      <c r="F29" s="39"/>
    </row>
    <row r="30" spans="1:6" s="40" customFormat="1" ht="15" customHeight="1">
      <c r="A30" s="78"/>
      <c r="B30" s="384" t="s">
        <v>628</v>
      </c>
      <c r="C30" s="381"/>
      <c r="D30" s="627">
        <v>431</v>
      </c>
      <c r="E30" s="378"/>
      <c r="F30" s="39"/>
    </row>
    <row r="31" spans="1:6" s="40" customFormat="1" ht="15" customHeight="1">
      <c r="A31" s="53"/>
      <c r="B31" s="46" t="s">
        <v>433</v>
      </c>
      <c r="C31" s="80">
        <f>'7.sz. melléklet'!D64</f>
        <v>3288</v>
      </c>
      <c r="D31" s="80">
        <f>'7.sz. melléklet'!E64</f>
        <v>3865</v>
      </c>
      <c r="E31" s="131">
        <f aca="true" t="shared" si="0" ref="E31:E36">D31/C31</f>
        <v>1.1754866180048662</v>
      </c>
      <c r="F31" s="39"/>
    </row>
    <row r="32" spans="1:6" s="380" customFormat="1" ht="15" customHeight="1">
      <c r="A32" s="86" t="s">
        <v>79</v>
      </c>
      <c r="B32" s="26" t="s">
        <v>420</v>
      </c>
      <c r="C32" s="27">
        <f>'7.sz. melléklet'!D86</f>
        <v>355</v>
      </c>
      <c r="D32" s="27">
        <f>'7.sz. melléklet'!E86</f>
        <v>389</v>
      </c>
      <c r="E32" s="87">
        <f t="shared" si="0"/>
        <v>1.095774647887324</v>
      </c>
      <c r="F32" s="39"/>
    </row>
    <row r="33" spans="1:6" s="40" customFormat="1" ht="15" customHeight="1">
      <c r="A33" s="702" t="s">
        <v>80</v>
      </c>
      <c r="B33" s="702"/>
      <c r="C33" s="29">
        <f>C10+C11+C15+C32</f>
        <v>197887</v>
      </c>
      <c r="D33" s="29">
        <f>D10+D11+D15+D32</f>
        <v>200542</v>
      </c>
      <c r="E33" s="88">
        <f t="shared" si="0"/>
        <v>1.0134167479420073</v>
      </c>
      <c r="F33" s="39"/>
    </row>
    <row r="34" spans="1:6" s="40" customFormat="1" ht="15" customHeight="1">
      <c r="A34" s="75" t="s">
        <v>28</v>
      </c>
      <c r="B34" s="76" t="s">
        <v>81</v>
      </c>
      <c r="C34" s="56">
        <f>SUM(C35)</f>
        <v>85651</v>
      </c>
      <c r="D34" s="56">
        <f>SUM(D35)</f>
        <v>79817</v>
      </c>
      <c r="E34" s="89">
        <f t="shared" si="0"/>
        <v>0.9318863761076929</v>
      </c>
      <c r="F34" s="39"/>
    </row>
    <row r="35" spans="1:6" s="40" customFormat="1" ht="15" customHeight="1" thickBot="1">
      <c r="A35" s="392"/>
      <c r="B35" s="393" t="s">
        <v>82</v>
      </c>
      <c r="C35" s="394">
        <f>'2.sz. melléklet'!C20</f>
        <v>85651</v>
      </c>
      <c r="D35" s="394">
        <f>'2.sz. melléklet'!D20</f>
        <v>79817</v>
      </c>
      <c r="E35" s="444">
        <f t="shared" si="0"/>
        <v>0.9318863761076929</v>
      </c>
      <c r="F35" s="39"/>
    </row>
    <row r="36" spans="1:6" s="40" customFormat="1" ht="15" customHeight="1" thickBot="1" thickTop="1">
      <c r="A36" s="725" t="s">
        <v>83</v>
      </c>
      <c r="B36" s="725"/>
      <c r="C36" s="67">
        <f>C34+C33</f>
        <v>283538</v>
      </c>
      <c r="D36" s="67">
        <f>D34+D33</f>
        <v>280359</v>
      </c>
      <c r="E36" s="95">
        <f t="shared" si="0"/>
        <v>0.9887880989496999</v>
      </c>
      <c r="F36" s="39"/>
    </row>
    <row r="37" ht="12.75" thickTop="1"/>
  </sheetData>
  <sheetProtection selectLockedCells="1" selectUnlockedCells="1"/>
  <mergeCells count="4">
    <mergeCell ref="A33:B33"/>
    <mergeCell ref="A36:B36"/>
    <mergeCell ref="A4:E4"/>
    <mergeCell ref="A9:E9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5.7109375" style="0" customWidth="1"/>
    <col min="4" max="6" width="9.7109375" style="0" customWidth="1"/>
  </cols>
  <sheetData>
    <row r="1" spans="2:7" s="40" customFormat="1" ht="15" customHeight="1">
      <c r="B1" s="3"/>
      <c r="C1" s="3"/>
      <c r="D1" s="3"/>
      <c r="E1" s="3"/>
      <c r="F1" s="3"/>
      <c r="G1" s="2" t="s">
        <v>604</v>
      </c>
    </row>
    <row r="2" spans="1:7" s="40" customFormat="1" ht="15" customHeight="1">
      <c r="A2" s="3"/>
      <c r="B2" s="3"/>
      <c r="C2" s="3"/>
      <c r="D2" s="3"/>
      <c r="E2" s="3"/>
      <c r="G2" s="2" t="str">
        <f>'1.sz. melléklet'!E2</f>
        <v>az  /2015. (IX.   .) önkormányzati rendelethez</v>
      </c>
    </row>
    <row r="3" spans="1:6" s="40" customFormat="1" ht="15" customHeight="1">
      <c r="A3" s="42"/>
      <c r="B3" s="43"/>
      <c r="C3" s="43"/>
      <c r="D3" s="43"/>
      <c r="E3" s="43"/>
      <c r="F3" s="43"/>
    </row>
    <row r="4" spans="1:6" s="40" customFormat="1" ht="15" customHeight="1">
      <c r="A4" s="726" t="s">
        <v>630</v>
      </c>
      <c r="B4" s="726"/>
      <c r="C4" s="726"/>
      <c r="D4" s="726"/>
      <c r="E4" s="726"/>
      <c r="F4" s="726"/>
    </row>
    <row r="5" spans="1:6" s="40" customFormat="1" ht="15" customHeight="1">
      <c r="A5" s="726" t="s">
        <v>84</v>
      </c>
      <c r="B5" s="726"/>
      <c r="C5" s="726"/>
      <c r="D5" s="726"/>
      <c r="E5" s="726"/>
      <c r="F5" s="726"/>
    </row>
    <row r="6" spans="1:6" s="40" customFormat="1" ht="15" customHeight="1">
      <c r="A6" s="43"/>
      <c r="B6" s="71"/>
      <c r="C6" s="71"/>
      <c r="D6" s="71"/>
      <c r="E6" s="71"/>
      <c r="F6" s="71"/>
    </row>
    <row r="7" spans="1:6" s="40" customFormat="1" ht="15" customHeight="1" thickBot="1">
      <c r="A7" s="43"/>
      <c r="B7" s="43"/>
      <c r="C7" s="43"/>
      <c r="D7" s="43"/>
      <c r="E7" s="43"/>
      <c r="F7" s="551" t="s">
        <v>0</v>
      </c>
    </row>
    <row r="8" spans="1:6" s="40" customFormat="1" ht="34.5" thickTop="1">
      <c r="A8" s="7" t="s">
        <v>85</v>
      </c>
      <c r="B8" s="9" t="s">
        <v>145</v>
      </c>
      <c r="C8" s="9" t="s">
        <v>299</v>
      </c>
      <c r="D8" s="9" t="s">
        <v>497</v>
      </c>
      <c r="E8" s="9" t="s">
        <v>619</v>
      </c>
      <c r="F8" s="10" t="s">
        <v>3</v>
      </c>
    </row>
    <row r="9" spans="1:6" s="40" customFormat="1" ht="15" customHeight="1" thickBot="1">
      <c r="A9" s="126" t="s">
        <v>4</v>
      </c>
      <c r="B9" s="13" t="s">
        <v>5</v>
      </c>
      <c r="C9" s="13" t="s">
        <v>6</v>
      </c>
      <c r="D9" s="13" t="s">
        <v>7</v>
      </c>
      <c r="E9" s="554" t="s">
        <v>8</v>
      </c>
      <c r="F9" s="14" t="s">
        <v>9</v>
      </c>
    </row>
    <row r="10" spans="1:6" s="40" customFormat="1" ht="15" customHeight="1" thickTop="1">
      <c r="A10" s="729" t="s">
        <v>42</v>
      </c>
      <c r="B10" s="729"/>
      <c r="C10" s="729"/>
      <c r="D10" s="729"/>
      <c r="E10" s="729"/>
      <c r="F10" s="729"/>
    </row>
    <row r="11" spans="1:6" s="40" customFormat="1" ht="15" customHeight="1">
      <c r="A11" s="78" t="s">
        <v>14</v>
      </c>
      <c r="B11" s="61" t="s">
        <v>146</v>
      </c>
      <c r="C11" s="61" t="s">
        <v>300</v>
      </c>
      <c r="D11" s="80">
        <f>'7.sz. melléklet'!D9+'8.sz. melléklet'!D8</f>
        <v>45122</v>
      </c>
      <c r="E11" s="80">
        <f>'7.sz. melléklet'!E9+'8.sz. melléklet'!E8</f>
        <v>45582</v>
      </c>
      <c r="F11" s="77">
        <f>E11/D11</f>
        <v>1.0101945835734232</v>
      </c>
    </row>
    <row r="12" spans="1:6" s="40" customFormat="1" ht="15" customHeight="1">
      <c r="A12" s="78" t="s">
        <v>15</v>
      </c>
      <c r="B12" s="61" t="s">
        <v>53</v>
      </c>
      <c r="C12" s="61" t="s">
        <v>310</v>
      </c>
      <c r="D12" s="80">
        <f>'7.sz. melléklet'!D19+'8.sz. melléklet'!D18</f>
        <v>13216</v>
      </c>
      <c r="E12" s="80">
        <f>'7.sz. melléklet'!E19+'8.sz. melléklet'!E18</f>
        <v>13045</v>
      </c>
      <c r="F12" s="77">
        <f aca="true" t="shared" si="0" ref="F12:F18">E12/D12</f>
        <v>0.9870611380145279</v>
      </c>
    </row>
    <row r="13" spans="1:6" s="40" customFormat="1" ht="15" customHeight="1">
      <c r="A13" s="78" t="s">
        <v>54</v>
      </c>
      <c r="B13" s="61" t="s">
        <v>152</v>
      </c>
      <c r="C13" s="61" t="s">
        <v>311</v>
      </c>
      <c r="D13" s="80">
        <f>'7.sz. melléklet'!D20+'8.sz. melléklet'!D19</f>
        <v>113778</v>
      </c>
      <c r="E13" s="80">
        <f>'7.sz. melléklet'!E20+'8.sz. melléklet'!E19</f>
        <v>116417</v>
      </c>
      <c r="F13" s="77">
        <f t="shared" si="0"/>
        <v>1.023194290636151</v>
      </c>
    </row>
    <row r="14" spans="1:6" s="40" customFormat="1" ht="15" customHeight="1">
      <c r="A14" s="78" t="s">
        <v>55</v>
      </c>
      <c r="B14" s="61" t="s">
        <v>437</v>
      </c>
      <c r="C14" s="61" t="s">
        <v>335</v>
      </c>
      <c r="D14" s="80">
        <f>'7.sz. melléklet'!D29</f>
        <v>3717</v>
      </c>
      <c r="E14" s="80">
        <f>'7.sz. melléklet'!E29</f>
        <v>3891</v>
      </c>
      <c r="F14" s="77">
        <f t="shared" si="0"/>
        <v>1.04681194511703</v>
      </c>
    </row>
    <row r="15" spans="1:6" s="40" customFormat="1" ht="15" customHeight="1">
      <c r="A15" s="78" t="s">
        <v>57</v>
      </c>
      <c r="B15" s="79" t="s">
        <v>527</v>
      </c>
      <c r="C15" s="434" t="s">
        <v>505</v>
      </c>
      <c r="D15" s="80">
        <f>'7.sz. melléklet'!D31</f>
        <v>1513</v>
      </c>
      <c r="E15" s="80">
        <f>'7.sz. melléklet'!E31</f>
        <v>1094</v>
      </c>
      <c r="F15" s="77">
        <f t="shared" si="0"/>
        <v>0.7230667547918044</v>
      </c>
    </row>
    <row r="16" spans="1:6" s="40" customFormat="1" ht="15" customHeight="1">
      <c r="A16" s="78" t="s">
        <v>58</v>
      </c>
      <c r="B16" s="61" t="s">
        <v>441</v>
      </c>
      <c r="C16" s="61" t="s">
        <v>340</v>
      </c>
      <c r="D16" s="80">
        <f>'7.sz. melléklet'!D32</f>
        <v>12511</v>
      </c>
      <c r="E16" s="80">
        <f>'7.sz. melléklet'!E32</f>
        <v>12518</v>
      </c>
      <c r="F16" s="77">
        <f t="shared" si="0"/>
        <v>1.0005595076332827</v>
      </c>
    </row>
    <row r="17" spans="1:6" s="40" customFormat="1" ht="15" customHeight="1">
      <c r="A17" s="78" t="s">
        <v>60</v>
      </c>
      <c r="B17" s="220" t="s">
        <v>528</v>
      </c>
      <c r="C17" s="59" t="s">
        <v>507</v>
      </c>
      <c r="D17" s="80">
        <f>'7.sz. melléklet'!D33</f>
        <v>0</v>
      </c>
      <c r="E17" s="80">
        <f>'7.sz. melléklet'!E33</f>
        <v>0</v>
      </c>
      <c r="F17" s="77"/>
    </row>
    <row r="18" spans="1:6" s="40" customFormat="1" ht="15" customHeight="1">
      <c r="A18" s="78" t="s">
        <v>89</v>
      </c>
      <c r="B18" s="61" t="s">
        <v>86</v>
      </c>
      <c r="C18" s="61" t="s">
        <v>341</v>
      </c>
      <c r="D18" s="80">
        <f>'7.sz. melléklet'!D34</f>
        <v>8031</v>
      </c>
      <c r="E18" s="80">
        <f>'7.sz. melléklet'!E34</f>
        <v>8231</v>
      </c>
      <c r="F18" s="77">
        <f t="shared" si="0"/>
        <v>1.0249034989416013</v>
      </c>
    </row>
    <row r="19" spans="1:6" s="40" customFormat="1" ht="15" customHeight="1">
      <c r="A19" s="707" t="s">
        <v>87</v>
      </c>
      <c r="B19" s="707"/>
      <c r="C19" s="405"/>
      <c r="D19" s="209">
        <f>SUM(D11:D18)</f>
        <v>197888</v>
      </c>
      <c r="E19" s="209">
        <f>SUM(E11:E18)</f>
        <v>200778</v>
      </c>
      <c r="F19" s="346">
        <f>E19/D19</f>
        <v>1.014604220569211</v>
      </c>
    </row>
    <row r="20" spans="1:6" s="40" customFormat="1" ht="15" customHeight="1">
      <c r="A20" s="78" t="s">
        <v>107</v>
      </c>
      <c r="B20" s="61" t="s">
        <v>46</v>
      </c>
      <c r="C20" s="61" t="s">
        <v>599</v>
      </c>
      <c r="D20" s="80">
        <f>'7.sz. melléklet'!D35</f>
        <v>85651</v>
      </c>
      <c r="E20" s="80">
        <f>'7.sz. melléklet'!E35</f>
        <v>79581</v>
      </c>
      <c r="F20" s="77">
        <f>E20/D20</f>
        <v>0.9291310083945313</v>
      </c>
    </row>
    <row r="21" spans="1:6" s="40" customFormat="1" ht="15" customHeight="1">
      <c r="A21" s="53"/>
      <c r="B21" s="96" t="s">
        <v>88</v>
      </c>
      <c r="C21" s="96"/>
      <c r="D21" s="210"/>
      <c r="E21" s="210"/>
      <c r="F21" s="97"/>
    </row>
    <row r="22" spans="1:6" ht="15" customHeight="1" thickBot="1">
      <c r="A22" s="98" t="s">
        <v>108</v>
      </c>
      <c r="B22" s="65" t="s">
        <v>90</v>
      </c>
      <c r="C22" s="65"/>
      <c r="D22" s="347">
        <v>22</v>
      </c>
      <c r="E22" s="347">
        <v>22</v>
      </c>
      <c r="F22" s="66"/>
    </row>
    <row r="23" spans="1:6" ht="15" customHeight="1" thickBot="1" thickTop="1">
      <c r="A23" s="728" t="s">
        <v>91</v>
      </c>
      <c r="B23" s="728"/>
      <c r="C23" s="373"/>
      <c r="D23" s="402">
        <f>SUM(D19:D20)</f>
        <v>283539</v>
      </c>
      <c r="E23" s="402">
        <f>SUM(E19:E20)</f>
        <v>280359</v>
      </c>
      <c r="F23" s="403">
        <f>E23/D23</f>
        <v>0.9887846116407266</v>
      </c>
    </row>
    <row r="24" ht="12.75" thickTop="1"/>
  </sheetData>
  <sheetProtection selectLockedCells="1" selectUnlockedCells="1"/>
  <mergeCells count="5">
    <mergeCell ref="A19:B19"/>
    <mergeCell ref="A23:B23"/>
    <mergeCell ref="A4:F4"/>
    <mergeCell ref="A5:F5"/>
    <mergeCell ref="A10:F10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5.7109375" style="0" customWidth="1"/>
    <col min="2" max="2" width="27.7109375" style="0" customWidth="1"/>
    <col min="3" max="3" width="5.7109375" style="0" customWidth="1"/>
    <col min="4" max="6" width="9.7109375" style="0" customWidth="1"/>
  </cols>
  <sheetData>
    <row r="1" spans="2:8" s="40" customFormat="1" ht="15" customHeight="1">
      <c r="B1" s="3"/>
      <c r="C1" s="3"/>
      <c r="D1" s="3"/>
      <c r="E1" s="3"/>
      <c r="F1" s="3"/>
      <c r="H1" s="2" t="s">
        <v>605</v>
      </c>
    </row>
    <row r="2" spans="1:8" s="40" customFormat="1" ht="15" customHeight="1">
      <c r="A2" s="3"/>
      <c r="B2" s="3"/>
      <c r="C2" s="3"/>
      <c r="D2" s="3"/>
      <c r="E2" s="3"/>
      <c r="H2" s="2" t="str">
        <f>'1.sz. melléklet'!E2</f>
        <v>az  /2015. (IX.   .) önkormányzati rendelethez</v>
      </c>
    </row>
    <row r="3" spans="1:6" s="40" customFormat="1" ht="15" customHeight="1">
      <c r="A3" s="42"/>
      <c r="B3" s="43"/>
      <c r="C3" s="43"/>
      <c r="D3" s="43"/>
      <c r="E3" s="43"/>
      <c r="F3" s="43"/>
    </row>
    <row r="4" spans="1:6" s="40" customFormat="1" ht="15" customHeight="1">
      <c r="A4" s="712" t="s">
        <v>92</v>
      </c>
      <c r="B4" s="712"/>
      <c r="C4" s="712"/>
      <c r="D4" s="712"/>
      <c r="E4" s="712"/>
      <c r="F4" s="712"/>
    </row>
    <row r="5" spans="1:6" s="40" customFormat="1" ht="15" customHeight="1">
      <c r="A5" s="712" t="s">
        <v>93</v>
      </c>
      <c r="B5" s="712"/>
      <c r="C5" s="712"/>
      <c r="D5" s="712"/>
      <c r="E5" s="712"/>
      <c r="F5" s="712"/>
    </row>
    <row r="6" spans="1:6" s="40" customFormat="1" ht="15" customHeight="1">
      <c r="A6" s="43"/>
      <c r="B6" s="43"/>
      <c r="C6" s="43"/>
      <c r="D6" s="43"/>
      <c r="E6" s="43"/>
      <c r="F6" s="43"/>
    </row>
    <row r="7" spans="1:6" s="40" customFormat="1" ht="15" customHeight="1" thickBot="1">
      <c r="A7" s="42"/>
      <c r="B7" s="42"/>
      <c r="C7" s="42"/>
      <c r="D7" s="99"/>
      <c r="E7" s="99"/>
      <c r="F7" s="551" t="s">
        <v>0</v>
      </c>
    </row>
    <row r="8" spans="1:6" s="40" customFormat="1" ht="34.5" thickTop="1">
      <c r="A8" s="7" t="s">
        <v>85</v>
      </c>
      <c r="B8" s="9" t="s">
        <v>145</v>
      </c>
      <c r="C8" s="9" t="s">
        <v>299</v>
      </c>
      <c r="D8" s="9" t="s">
        <v>497</v>
      </c>
      <c r="E8" s="9" t="s">
        <v>619</v>
      </c>
      <c r="F8" s="10" t="s">
        <v>3</v>
      </c>
    </row>
    <row r="9" spans="1:6" s="40" customFormat="1" ht="15" customHeight="1" thickBot="1">
      <c r="A9" s="126" t="s">
        <v>4</v>
      </c>
      <c r="B9" s="13" t="s">
        <v>5</v>
      </c>
      <c r="C9" s="13" t="s">
        <v>6</v>
      </c>
      <c r="D9" s="13" t="s">
        <v>7</v>
      </c>
      <c r="E9" s="554" t="s">
        <v>8</v>
      </c>
      <c r="F9" s="14" t="s">
        <v>9</v>
      </c>
    </row>
    <row r="10" spans="1:6" s="40" customFormat="1" ht="15" customHeight="1" thickTop="1">
      <c r="A10" s="53" t="s">
        <v>14</v>
      </c>
      <c r="B10" s="46" t="s">
        <v>362</v>
      </c>
      <c r="C10" s="46" t="s">
        <v>363</v>
      </c>
      <c r="D10" s="47">
        <f>'7.sz. melléklet'!D43</f>
        <v>11092</v>
      </c>
      <c r="E10" s="47">
        <f>'7.sz. melléklet'!E43</f>
        <v>11092</v>
      </c>
      <c r="F10" s="20">
        <f>E10/D10</f>
        <v>1</v>
      </c>
    </row>
    <row r="11" spans="1:8" s="40" customFormat="1" ht="15" customHeight="1">
      <c r="A11" s="356" t="s">
        <v>15</v>
      </c>
      <c r="B11" s="406" t="s">
        <v>254</v>
      </c>
      <c r="C11" s="406" t="s">
        <v>343</v>
      </c>
      <c r="D11" s="407">
        <f>'7.sz. melléklet'!D36+'8.sz. melléklet'!D26</f>
        <v>102955</v>
      </c>
      <c r="E11" s="407">
        <f>'7.sz. melléklet'!E36+'8.sz. melléklet'!E26</f>
        <v>105577</v>
      </c>
      <c r="F11" s="20">
        <f>E11/D11</f>
        <v>1.0254674372298578</v>
      </c>
      <c r="H11" s="193"/>
    </row>
    <row r="12" spans="1:7" s="40" customFormat="1" ht="15" customHeight="1">
      <c r="A12" s="78" t="s">
        <v>54</v>
      </c>
      <c r="B12" s="408" t="s">
        <v>166</v>
      </c>
      <c r="C12" s="408" t="s">
        <v>370</v>
      </c>
      <c r="D12" s="409">
        <f>'7.sz. melléklet'!D46</f>
        <v>3918</v>
      </c>
      <c r="E12" s="409">
        <f>'7.sz. melléklet'!E46</f>
        <v>7130</v>
      </c>
      <c r="F12" s="20">
        <f>E12/D12</f>
        <v>1.819806023481368</v>
      </c>
      <c r="G12" s="193"/>
    </row>
    <row r="13" spans="1:6" s="40" customFormat="1" ht="15" customHeight="1" thickBot="1">
      <c r="A13" s="34" t="s">
        <v>55</v>
      </c>
      <c r="B13" s="46" t="s">
        <v>47</v>
      </c>
      <c r="C13" s="79"/>
      <c r="D13" s="445"/>
      <c r="E13" s="445"/>
      <c r="F13" s="446"/>
    </row>
    <row r="14" spans="1:6" s="40" customFormat="1" ht="15" customHeight="1" thickBot="1" thickTop="1">
      <c r="A14" s="728" t="s">
        <v>96</v>
      </c>
      <c r="B14" s="728"/>
      <c r="C14" s="357"/>
      <c r="D14" s="67">
        <f>SUM(D10:D13)</f>
        <v>117965</v>
      </c>
      <c r="E14" s="67">
        <f>SUM(E10:E13)</f>
        <v>123799</v>
      </c>
      <c r="F14" s="95">
        <f>E14/D14</f>
        <v>1.0494553469249355</v>
      </c>
    </row>
    <row r="15" ht="12.75" thickTop="1"/>
  </sheetData>
  <sheetProtection selectLockedCells="1" selectUnlockedCells="1"/>
  <mergeCells count="3">
    <mergeCell ref="A4:F4"/>
    <mergeCell ref="A5:F5"/>
    <mergeCell ref="A14:B14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4"/>
  <sheetViews>
    <sheetView zoomScaleSheetLayoutView="75" zoomScalePageLayoutView="0" workbookViewId="0" topLeftCell="A1">
      <selection activeCell="J20" sqref="J20"/>
    </sheetView>
  </sheetViews>
  <sheetFormatPr defaultColWidth="9.140625" defaultRowHeight="12.75"/>
  <cols>
    <col min="1" max="1" width="5.7109375" style="0" customWidth="1"/>
    <col min="2" max="2" width="35.28125" style="0" customWidth="1"/>
    <col min="3" max="4" width="8.140625" style="0" customWidth="1"/>
    <col min="5" max="5" width="8.7109375" style="0" customWidth="1"/>
    <col min="6" max="7" width="8.140625" style="0" customWidth="1"/>
    <col min="8" max="8" width="8.7109375" style="0" customWidth="1"/>
    <col min="9" max="10" width="8.140625" style="0" customWidth="1"/>
    <col min="11" max="12" width="7.7109375" style="0" customWidth="1"/>
  </cols>
  <sheetData>
    <row r="1" spans="2:13" s="43" customFormat="1" ht="11.25">
      <c r="B1" s="59"/>
      <c r="C1" s="59"/>
      <c r="D1" s="59"/>
      <c r="E1" s="59"/>
      <c r="F1" s="59"/>
      <c r="G1" s="59"/>
      <c r="H1" s="59"/>
      <c r="L1" s="41"/>
      <c r="M1" s="41" t="s">
        <v>606</v>
      </c>
    </row>
    <row r="2" spans="1:13" s="43" customFormat="1" ht="11.25">
      <c r="A2" s="3"/>
      <c r="B2" s="3"/>
      <c r="C2" s="3"/>
      <c r="D2" s="3"/>
      <c r="E2" s="3"/>
      <c r="F2" s="3"/>
      <c r="G2" s="3"/>
      <c r="H2" s="2"/>
      <c r="L2" s="2"/>
      <c r="M2" s="2" t="str">
        <f>'1.sz. melléklet'!E2</f>
        <v>az  /2015. (IX.   .) önkormányzati rendelethez</v>
      </c>
    </row>
    <row r="3" s="43" customFormat="1" ht="11.25">
      <c r="A3" s="42"/>
    </row>
    <row r="4" spans="1:10" s="43" customFormat="1" ht="11.25">
      <c r="A4" s="712" t="s">
        <v>631</v>
      </c>
      <c r="B4" s="712"/>
      <c r="C4" s="712"/>
      <c r="D4" s="712"/>
      <c r="E4" s="712"/>
      <c r="F4" s="712"/>
      <c r="G4" s="712"/>
      <c r="H4" s="712"/>
      <c r="I4" s="712"/>
      <c r="J4" s="712"/>
    </row>
    <row r="5" spans="10:12" s="43" customFormat="1" ht="12" thickBot="1">
      <c r="J5" s="6" t="s">
        <v>0</v>
      </c>
      <c r="L5" s="6"/>
    </row>
    <row r="6" spans="1:10" s="43" customFormat="1" ht="31.5" thickTop="1">
      <c r="A6" s="503" t="s">
        <v>97</v>
      </c>
      <c r="B6" s="504" t="s">
        <v>98</v>
      </c>
      <c r="C6" s="505" t="s">
        <v>595</v>
      </c>
      <c r="D6" s="506" t="s">
        <v>620</v>
      </c>
      <c r="E6" s="507" t="s">
        <v>592</v>
      </c>
      <c r="F6" s="508" t="s">
        <v>596</v>
      </c>
      <c r="G6" s="508" t="s">
        <v>621</v>
      </c>
      <c r="H6" s="507" t="s">
        <v>592</v>
      </c>
      <c r="I6" s="509" t="s">
        <v>264</v>
      </c>
      <c r="J6" s="507" t="s">
        <v>265</v>
      </c>
    </row>
    <row r="7" spans="1:10" s="43" customFormat="1" ht="12" thickBot="1">
      <c r="A7" s="510" t="s">
        <v>99</v>
      </c>
      <c r="B7" s="511" t="s">
        <v>100</v>
      </c>
      <c r="C7" s="512" t="s">
        <v>101</v>
      </c>
      <c r="D7" s="512" t="s">
        <v>102</v>
      </c>
      <c r="E7" s="513" t="s">
        <v>622</v>
      </c>
      <c r="F7" s="514" t="s">
        <v>103</v>
      </c>
      <c r="G7" s="514" t="s">
        <v>104</v>
      </c>
      <c r="H7" s="515" t="s">
        <v>105</v>
      </c>
      <c r="I7" s="516" t="s">
        <v>268</v>
      </c>
      <c r="J7" s="517" t="s">
        <v>106</v>
      </c>
    </row>
    <row r="8" spans="1:10" s="43" customFormat="1" ht="21" thickTop="1">
      <c r="A8" s="107" t="s">
        <v>14</v>
      </c>
      <c r="B8" s="108" t="s">
        <v>459</v>
      </c>
      <c r="C8" s="117"/>
      <c r="D8" s="117"/>
      <c r="E8" s="518"/>
      <c r="F8" s="109">
        <v>22136</v>
      </c>
      <c r="G8" s="109">
        <v>22136</v>
      </c>
      <c r="H8" s="519">
        <f>G8/F8</f>
        <v>1</v>
      </c>
      <c r="I8" s="235" t="s">
        <v>266</v>
      </c>
      <c r="J8" s="236"/>
    </row>
    <row r="9" spans="1:10" s="43" customFormat="1" ht="11.25">
      <c r="A9" s="110" t="s">
        <v>15</v>
      </c>
      <c r="B9" s="118" t="s">
        <v>489</v>
      </c>
      <c r="C9" s="112">
        <v>64</v>
      </c>
      <c r="D9" s="112">
        <v>64</v>
      </c>
      <c r="E9" s="520">
        <f>D9/C9</f>
        <v>1</v>
      </c>
      <c r="F9" s="112">
        <v>1364</v>
      </c>
      <c r="G9" s="112">
        <v>1762</v>
      </c>
      <c r="H9" s="521">
        <f>G9/F9</f>
        <v>1.2917888563049853</v>
      </c>
      <c r="I9" s="237" t="s">
        <v>266</v>
      </c>
      <c r="J9" s="238"/>
    </row>
    <row r="10" spans="1:10" s="43" customFormat="1" ht="21">
      <c r="A10" s="110" t="s">
        <v>54</v>
      </c>
      <c r="B10" s="416" t="s">
        <v>457</v>
      </c>
      <c r="C10" s="112">
        <v>4061</v>
      </c>
      <c r="D10" s="112">
        <v>4061</v>
      </c>
      <c r="E10" s="520">
        <f>D10/C10</f>
        <v>1</v>
      </c>
      <c r="F10" s="112">
        <v>45651</v>
      </c>
      <c r="G10" s="112">
        <v>46603</v>
      </c>
      <c r="H10" s="521">
        <f aca="true" t="shared" si="0" ref="H10:H26">G10/F10</f>
        <v>1.020853869575694</v>
      </c>
      <c r="I10" s="237" t="s">
        <v>266</v>
      </c>
      <c r="J10" s="238"/>
    </row>
    <row r="11" spans="1:10" s="43" customFormat="1" ht="12.75" customHeight="1">
      <c r="A11" s="110" t="s">
        <v>55</v>
      </c>
      <c r="B11" s="416" t="s">
        <v>460</v>
      </c>
      <c r="C11" s="112">
        <v>5111</v>
      </c>
      <c r="D11" s="112">
        <v>6787</v>
      </c>
      <c r="E11" s="520">
        <f>D11/C11</f>
        <v>1.3279201721776561</v>
      </c>
      <c r="F11" s="112">
        <v>8147</v>
      </c>
      <c r="G11" s="112">
        <v>8198</v>
      </c>
      <c r="H11" s="521">
        <f t="shared" si="0"/>
        <v>1.006259972996195</v>
      </c>
      <c r="I11" s="237" t="s">
        <v>266</v>
      </c>
      <c r="J11" s="238"/>
    </row>
    <row r="12" spans="1:10" s="43" customFormat="1" ht="11.25">
      <c r="A12" s="110" t="s">
        <v>57</v>
      </c>
      <c r="B12" s="416" t="s">
        <v>461</v>
      </c>
      <c r="C12" s="112">
        <v>2085</v>
      </c>
      <c r="D12" s="112">
        <v>2085</v>
      </c>
      <c r="E12" s="520">
        <f>D12/C12</f>
        <v>1</v>
      </c>
      <c r="F12" s="112">
        <v>11184</v>
      </c>
      <c r="G12" s="112">
        <v>11292</v>
      </c>
      <c r="H12" s="521">
        <f t="shared" si="0"/>
        <v>1.009656652360515</v>
      </c>
      <c r="I12" s="237" t="s">
        <v>266</v>
      </c>
      <c r="J12" s="238"/>
    </row>
    <row r="13" spans="1:10" s="43" customFormat="1" ht="21">
      <c r="A13" s="110" t="s">
        <v>58</v>
      </c>
      <c r="B13" s="111" t="s">
        <v>465</v>
      </c>
      <c r="C13" s="112">
        <v>137050</v>
      </c>
      <c r="D13" s="112">
        <v>137514</v>
      </c>
      <c r="E13" s="520">
        <f>D13/C13</f>
        <v>1.003385625684057</v>
      </c>
      <c r="F13" s="112">
        <v>3337</v>
      </c>
      <c r="G13" s="112">
        <v>3366</v>
      </c>
      <c r="H13" s="521">
        <f t="shared" si="0"/>
        <v>1.008690440515433</v>
      </c>
      <c r="I13" s="237" t="s">
        <v>266</v>
      </c>
      <c r="J13" s="238"/>
    </row>
    <row r="14" spans="1:10" s="43" customFormat="1" ht="11.25">
      <c r="A14" s="110" t="s">
        <v>60</v>
      </c>
      <c r="B14" s="111" t="s">
        <v>466</v>
      </c>
      <c r="C14" s="112"/>
      <c r="D14" s="112"/>
      <c r="E14" s="518"/>
      <c r="F14" s="112">
        <v>10314</v>
      </c>
      <c r="G14" s="112">
        <v>10314</v>
      </c>
      <c r="H14" s="521">
        <f t="shared" si="0"/>
        <v>1</v>
      </c>
      <c r="I14" s="237" t="s">
        <v>266</v>
      </c>
      <c r="J14" s="238"/>
    </row>
    <row r="15" spans="1:10" s="43" customFormat="1" ht="12.75" customHeight="1">
      <c r="A15" s="110" t="s">
        <v>89</v>
      </c>
      <c r="B15" s="111" t="s">
        <v>468</v>
      </c>
      <c r="C15" s="112"/>
      <c r="D15" s="112"/>
      <c r="E15" s="520"/>
      <c r="F15" s="112">
        <v>296</v>
      </c>
      <c r="G15" s="112">
        <v>296</v>
      </c>
      <c r="H15" s="521">
        <f t="shared" si="0"/>
        <v>1</v>
      </c>
      <c r="I15" s="237" t="s">
        <v>266</v>
      </c>
      <c r="J15" s="238"/>
    </row>
    <row r="16" spans="1:10" s="43" customFormat="1" ht="12.75" customHeight="1">
      <c r="A16" s="110" t="s">
        <v>107</v>
      </c>
      <c r="B16" s="111" t="s">
        <v>469</v>
      </c>
      <c r="C16" s="112"/>
      <c r="D16" s="112"/>
      <c r="E16" s="520"/>
      <c r="F16" s="112">
        <v>730</v>
      </c>
      <c r="G16" s="112">
        <v>730</v>
      </c>
      <c r="H16" s="521">
        <f t="shared" si="0"/>
        <v>1</v>
      </c>
      <c r="I16" s="237" t="s">
        <v>266</v>
      </c>
      <c r="J16" s="238"/>
    </row>
    <row r="17" spans="1:10" s="43" customFormat="1" ht="12.75" customHeight="1">
      <c r="A17" s="110" t="s">
        <v>108</v>
      </c>
      <c r="B17" s="111" t="s">
        <v>463</v>
      </c>
      <c r="C17" s="112">
        <v>24263</v>
      </c>
      <c r="D17" s="112">
        <v>24263</v>
      </c>
      <c r="E17" s="352">
        <f>D17/C17</f>
        <v>1</v>
      </c>
      <c r="F17" s="112">
        <v>5752</v>
      </c>
      <c r="G17" s="112">
        <v>5878</v>
      </c>
      <c r="H17" s="521">
        <f t="shared" si="0"/>
        <v>1.021905424200278</v>
      </c>
      <c r="I17" s="237"/>
      <c r="J17" s="238" t="s">
        <v>266</v>
      </c>
    </row>
    <row r="18" spans="1:10" s="43" customFormat="1" ht="11.25">
      <c r="A18" s="110" t="s">
        <v>109</v>
      </c>
      <c r="B18" s="118" t="s">
        <v>556</v>
      </c>
      <c r="C18" s="112"/>
      <c r="D18" s="112"/>
      <c r="E18" s="352"/>
      <c r="F18" s="112"/>
      <c r="G18" s="112"/>
      <c r="H18" s="521"/>
      <c r="I18" s="237" t="s">
        <v>266</v>
      </c>
      <c r="J18" s="238"/>
    </row>
    <row r="19" spans="1:10" s="43" customFormat="1" ht="11.25">
      <c r="A19" s="110" t="s">
        <v>110</v>
      </c>
      <c r="B19" s="118" t="s">
        <v>557</v>
      </c>
      <c r="C19" s="112">
        <v>885</v>
      </c>
      <c r="D19" s="112">
        <v>833</v>
      </c>
      <c r="E19" s="352">
        <f>D19/C19</f>
        <v>0.9412429378531073</v>
      </c>
      <c r="F19" s="112">
        <v>1070</v>
      </c>
      <c r="G19" s="112">
        <v>1152</v>
      </c>
      <c r="H19" s="521">
        <f t="shared" si="0"/>
        <v>1.0766355140186916</v>
      </c>
      <c r="I19" s="237" t="s">
        <v>266</v>
      </c>
      <c r="J19" s="238"/>
    </row>
    <row r="20" spans="1:10" s="43" customFormat="1" ht="11.25">
      <c r="A20" s="110" t="s">
        <v>111</v>
      </c>
      <c r="B20" s="416" t="s">
        <v>453</v>
      </c>
      <c r="C20" s="112"/>
      <c r="D20" s="112"/>
      <c r="E20" s="522"/>
      <c r="F20" s="112">
        <v>50378</v>
      </c>
      <c r="G20" s="112">
        <v>50511</v>
      </c>
      <c r="H20" s="521">
        <f t="shared" si="0"/>
        <v>1.0026400412878638</v>
      </c>
      <c r="I20" s="237" t="s">
        <v>266</v>
      </c>
      <c r="J20" s="238"/>
    </row>
    <row r="21" spans="1:10" s="43" customFormat="1" ht="11.25">
      <c r="A21" s="110" t="s">
        <v>112</v>
      </c>
      <c r="B21" s="416" t="s">
        <v>462</v>
      </c>
      <c r="C21" s="112">
        <v>1841</v>
      </c>
      <c r="D21" s="112">
        <v>1841</v>
      </c>
      <c r="E21" s="520">
        <f>D21/C21</f>
        <v>1</v>
      </c>
      <c r="F21" s="112"/>
      <c r="G21" s="112"/>
      <c r="H21" s="521"/>
      <c r="I21" s="237"/>
      <c r="J21" s="238" t="s">
        <v>266</v>
      </c>
    </row>
    <row r="22" spans="1:10" s="43" customFormat="1" ht="21">
      <c r="A22" s="110" t="s">
        <v>113</v>
      </c>
      <c r="B22" s="416" t="s">
        <v>452</v>
      </c>
      <c r="C22" s="112"/>
      <c r="D22" s="112"/>
      <c r="E22" s="523"/>
      <c r="F22" s="112">
        <v>1270</v>
      </c>
      <c r="G22" s="112">
        <v>1270</v>
      </c>
      <c r="H22" s="521">
        <f t="shared" si="0"/>
        <v>1</v>
      </c>
      <c r="I22" s="237" t="s">
        <v>266</v>
      </c>
      <c r="J22" s="238"/>
    </row>
    <row r="23" spans="1:10" s="43" customFormat="1" ht="12.75" customHeight="1">
      <c r="A23" s="110" t="s">
        <v>114</v>
      </c>
      <c r="B23" s="416" t="s">
        <v>451</v>
      </c>
      <c r="C23" s="524">
        <v>6350</v>
      </c>
      <c r="D23" s="524">
        <v>6384</v>
      </c>
      <c r="E23" s="520">
        <f>D23/C23</f>
        <v>1.0053543307086614</v>
      </c>
      <c r="F23" s="112">
        <v>1350</v>
      </c>
      <c r="G23" s="112">
        <v>1350</v>
      </c>
      <c r="H23" s="521">
        <f t="shared" si="0"/>
        <v>1</v>
      </c>
      <c r="I23" s="237" t="s">
        <v>266</v>
      </c>
      <c r="J23" s="238"/>
    </row>
    <row r="24" spans="1:10" s="43" customFormat="1" ht="12.75" customHeight="1">
      <c r="A24" s="110" t="s">
        <v>115</v>
      </c>
      <c r="B24" s="111" t="s">
        <v>464</v>
      </c>
      <c r="C24" s="112"/>
      <c r="D24" s="112"/>
      <c r="E24" s="520"/>
      <c r="F24" s="112">
        <v>5842</v>
      </c>
      <c r="G24" s="112">
        <v>5842</v>
      </c>
      <c r="H24" s="521">
        <f t="shared" si="0"/>
        <v>1</v>
      </c>
      <c r="I24" s="237" t="s">
        <v>266</v>
      </c>
      <c r="J24" s="238"/>
    </row>
    <row r="25" spans="1:10" s="43" customFormat="1" ht="12.75" customHeight="1">
      <c r="A25" s="110" t="s">
        <v>116</v>
      </c>
      <c r="B25" s="416" t="s">
        <v>458</v>
      </c>
      <c r="C25" s="112"/>
      <c r="D25" s="112">
        <v>248</v>
      </c>
      <c r="E25" s="520"/>
      <c r="F25" s="112">
        <v>42896</v>
      </c>
      <c r="G25" s="112">
        <v>42546</v>
      </c>
      <c r="H25" s="521">
        <f t="shared" si="0"/>
        <v>0.9918407310704961</v>
      </c>
      <c r="I25" s="237" t="s">
        <v>266</v>
      </c>
      <c r="J25" s="238"/>
    </row>
    <row r="26" spans="1:10" s="43" customFormat="1" ht="12.75" customHeight="1">
      <c r="A26" s="110" t="s">
        <v>117</v>
      </c>
      <c r="B26" s="111" t="s">
        <v>472</v>
      </c>
      <c r="C26" s="112"/>
      <c r="D26" s="112"/>
      <c r="E26" s="520"/>
      <c r="F26" s="112">
        <v>781</v>
      </c>
      <c r="G26" s="112">
        <v>781</v>
      </c>
      <c r="H26" s="521">
        <f t="shared" si="0"/>
        <v>1</v>
      </c>
      <c r="I26" s="237" t="s">
        <v>266</v>
      </c>
      <c r="J26" s="238"/>
    </row>
    <row r="27" spans="1:10" s="43" customFormat="1" ht="12.75" customHeight="1" thickBot="1">
      <c r="A27" s="525" t="s">
        <v>118</v>
      </c>
      <c r="B27" s="526" t="s">
        <v>473</v>
      </c>
      <c r="C27" s="120"/>
      <c r="D27" s="120"/>
      <c r="E27" s="527"/>
      <c r="F27" s="120">
        <v>805</v>
      </c>
      <c r="G27" s="120">
        <v>805</v>
      </c>
      <c r="H27" s="528">
        <f>G27/F27</f>
        <v>1</v>
      </c>
      <c r="I27" s="489" t="s">
        <v>266</v>
      </c>
      <c r="J27" s="529"/>
    </row>
    <row r="28" spans="1:10" s="43" customFormat="1" ht="6.75" customHeight="1" thickTop="1">
      <c r="A28" s="103"/>
      <c r="B28" s="530"/>
      <c r="C28" s="531"/>
      <c r="D28" s="531"/>
      <c r="E28" s="532"/>
      <c r="F28" s="531"/>
      <c r="G28" s="531"/>
      <c r="H28" s="533"/>
      <c r="I28" s="534"/>
      <c r="J28" s="534"/>
    </row>
    <row r="29" spans="1:10" s="43" customFormat="1" ht="6.75" customHeight="1" thickBot="1">
      <c r="A29" s="450"/>
      <c r="B29" s="535"/>
      <c r="C29" s="536"/>
      <c r="D29" s="536"/>
      <c r="E29" s="114"/>
      <c r="F29" s="536"/>
      <c r="G29" s="536"/>
      <c r="H29" s="537"/>
      <c r="I29" s="538"/>
      <c r="J29" s="538"/>
    </row>
    <row r="30" spans="1:10" s="43" customFormat="1" ht="12" thickTop="1">
      <c r="A30" s="115" t="s">
        <v>119</v>
      </c>
      <c r="B30" s="116" t="s">
        <v>475</v>
      </c>
      <c r="C30" s="117"/>
      <c r="D30" s="117"/>
      <c r="E30" s="539"/>
      <c r="F30" s="117">
        <v>740</v>
      </c>
      <c r="G30" s="117">
        <v>740</v>
      </c>
      <c r="H30" s="540">
        <f>G30/F30</f>
        <v>1</v>
      </c>
      <c r="I30" s="241" t="s">
        <v>266</v>
      </c>
      <c r="J30" s="242"/>
    </row>
    <row r="31" spans="1:10" s="43" customFormat="1" ht="12.75" customHeight="1">
      <c r="A31" s="110" t="s">
        <v>122</v>
      </c>
      <c r="B31" s="111" t="s">
        <v>476</v>
      </c>
      <c r="C31" s="112">
        <v>563</v>
      </c>
      <c r="D31" s="112">
        <v>563</v>
      </c>
      <c r="E31" s="520">
        <f>D31/C31</f>
        <v>1</v>
      </c>
      <c r="F31" s="112">
        <v>1947</v>
      </c>
      <c r="G31" s="112">
        <v>1947</v>
      </c>
      <c r="H31" s="521">
        <f>G31/F31</f>
        <v>1</v>
      </c>
      <c r="I31" s="237" t="s">
        <v>266</v>
      </c>
      <c r="J31" s="238"/>
    </row>
    <row r="32" spans="1:10" s="43" customFormat="1" ht="12.75" customHeight="1">
      <c r="A32" s="110" t="s">
        <v>123</v>
      </c>
      <c r="B32" s="111" t="s">
        <v>474</v>
      </c>
      <c r="C32" s="112"/>
      <c r="D32" s="112"/>
      <c r="E32" s="520"/>
      <c r="F32" s="112">
        <v>150</v>
      </c>
      <c r="G32" s="112">
        <v>150</v>
      </c>
      <c r="H32" s="521">
        <f aca="true" t="shared" si="1" ref="H32:H50">G32/F32</f>
        <v>1</v>
      </c>
      <c r="I32" s="237" t="s">
        <v>266</v>
      </c>
      <c r="J32" s="238"/>
    </row>
    <row r="33" spans="1:10" s="43" customFormat="1" ht="12.75" customHeight="1">
      <c r="A33" s="110" t="s">
        <v>124</v>
      </c>
      <c r="B33" s="111" t="s">
        <v>477</v>
      </c>
      <c r="C33" s="112"/>
      <c r="D33" s="112"/>
      <c r="E33" s="520"/>
      <c r="F33" s="112"/>
      <c r="G33" s="112"/>
      <c r="H33" s="521"/>
      <c r="I33" s="237" t="s">
        <v>266</v>
      </c>
      <c r="J33" s="238"/>
    </row>
    <row r="34" spans="1:10" s="43" customFormat="1" ht="12.75" customHeight="1">
      <c r="A34" s="110" t="s">
        <v>125</v>
      </c>
      <c r="B34" s="118" t="s">
        <v>487</v>
      </c>
      <c r="C34" s="112"/>
      <c r="D34" s="112"/>
      <c r="E34" s="520"/>
      <c r="F34" s="112">
        <v>694</v>
      </c>
      <c r="G34" s="112">
        <v>739</v>
      </c>
      <c r="H34" s="521">
        <f t="shared" si="1"/>
        <v>1.0648414985590777</v>
      </c>
      <c r="I34" s="237" t="s">
        <v>266</v>
      </c>
      <c r="J34" s="238"/>
    </row>
    <row r="35" spans="1:10" s="43" customFormat="1" ht="12.75" customHeight="1">
      <c r="A35" s="541" t="s">
        <v>126</v>
      </c>
      <c r="B35" s="542" t="s">
        <v>488</v>
      </c>
      <c r="C35" s="418">
        <v>40002</v>
      </c>
      <c r="D35" s="418">
        <v>40296</v>
      </c>
      <c r="E35" s="539">
        <f>D35/C35</f>
        <v>1.0073496325183742</v>
      </c>
      <c r="F35" s="418">
        <v>44952</v>
      </c>
      <c r="G35" s="418">
        <v>48229</v>
      </c>
      <c r="H35" s="521">
        <f t="shared" si="1"/>
        <v>1.072899982203239</v>
      </c>
      <c r="I35" s="237"/>
      <c r="J35" s="238" t="s">
        <v>266</v>
      </c>
    </row>
    <row r="36" spans="1:10" s="43" customFormat="1" ht="12.75" customHeight="1">
      <c r="A36" s="115" t="s">
        <v>127</v>
      </c>
      <c r="B36" s="417" t="s">
        <v>454</v>
      </c>
      <c r="C36" s="117">
        <v>717</v>
      </c>
      <c r="D36" s="117">
        <v>707</v>
      </c>
      <c r="E36" s="539">
        <f>D36/C36</f>
        <v>0.9860529986052998</v>
      </c>
      <c r="F36" s="117">
        <v>540</v>
      </c>
      <c r="G36" s="117">
        <v>540</v>
      </c>
      <c r="H36" s="521">
        <f t="shared" si="1"/>
        <v>1</v>
      </c>
      <c r="I36" s="241"/>
      <c r="J36" s="242" t="s">
        <v>266</v>
      </c>
    </row>
    <row r="37" spans="1:10" s="43" customFormat="1" ht="12.75" customHeight="1">
      <c r="A37" s="110" t="s">
        <v>128</v>
      </c>
      <c r="B37" s="542" t="s">
        <v>485</v>
      </c>
      <c r="C37" s="418"/>
      <c r="D37" s="418"/>
      <c r="E37" s="352"/>
      <c r="F37" s="418">
        <v>627</v>
      </c>
      <c r="G37" s="418">
        <v>759</v>
      </c>
      <c r="H37" s="521">
        <f t="shared" si="1"/>
        <v>1.2105263157894737</v>
      </c>
      <c r="I37" s="237" t="s">
        <v>266</v>
      </c>
      <c r="J37" s="238"/>
    </row>
    <row r="38" spans="1:10" s="43" customFormat="1" ht="11.25">
      <c r="A38" s="110" t="s">
        <v>129</v>
      </c>
      <c r="B38" s="119" t="s">
        <v>486</v>
      </c>
      <c r="C38" s="117">
        <v>140</v>
      </c>
      <c r="D38" s="117">
        <v>140</v>
      </c>
      <c r="E38" s="543">
        <f>D38/C38</f>
        <v>1</v>
      </c>
      <c r="F38" s="117">
        <v>13799</v>
      </c>
      <c r="G38" s="117">
        <v>13884</v>
      </c>
      <c r="H38" s="521">
        <f t="shared" si="1"/>
        <v>1.0061598666570042</v>
      </c>
      <c r="I38" s="237" t="s">
        <v>266</v>
      </c>
      <c r="J38" s="242"/>
    </row>
    <row r="39" spans="1:10" s="43" customFormat="1" ht="11.25">
      <c r="A39" s="110" t="s">
        <v>130</v>
      </c>
      <c r="B39" s="116" t="s">
        <v>456</v>
      </c>
      <c r="C39" s="117">
        <v>635</v>
      </c>
      <c r="D39" s="117">
        <v>635</v>
      </c>
      <c r="E39" s="543">
        <f>D39/C39</f>
        <v>1</v>
      </c>
      <c r="F39" s="117">
        <v>1206</v>
      </c>
      <c r="G39" s="117">
        <v>1206</v>
      </c>
      <c r="H39" s="521">
        <f t="shared" si="1"/>
        <v>1</v>
      </c>
      <c r="I39" s="237"/>
      <c r="J39" s="242" t="s">
        <v>266</v>
      </c>
    </row>
    <row r="40" spans="1:10" s="43" customFormat="1" ht="11.25">
      <c r="A40" s="110" t="s">
        <v>131</v>
      </c>
      <c r="B40" s="118" t="s">
        <v>484</v>
      </c>
      <c r="C40" s="18"/>
      <c r="D40" s="18"/>
      <c r="E40" s="520"/>
      <c r="F40" s="112">
        <v>10049</v>
      </c>
      <c r="G40" s="112">
        <v>13461</v>
      </c>
      <c r="H40" s="521">
        <f t="shared" si="1"/>
        <v>1.339536272265897</v>
      </c>
      <c r="I40" s="237"/>
      <c r="J40" s="242" t="s">
        <v>266</v>
      </c>
    </row>
    <row r="41" spans="1:10" s="43" customFormat="1" ht="12.75" customHeight="1">
      <c r="A41" s="110" t="s">
        <v>132</v>
      </c>
      <c r="B41" s="111" t="s">
        <v>467</v>
      </c>
      <c r="C41" s="112"/>
      <c r="D41" s="112"/>
      <c r="E41" s="520"/>
      <c r="F41" s="112">
        <v>1072</v>
      </c>
      <c r="G41" s="112">
        <v>1072</v>
      </c>
      <c r="H41" s="521">
        <f t="shared" si="1"/>
        <v>1</v>
      </c>
      <c r="I41" s="237"/>
      <c r="J41" s="238" t="s">
        <v>266</v>
      </c>
    </row>
    <row r="42" spans="1:10" s="43" customFormat="1" ht="12.75" customHeight="1">
      <c r="A42" s="110" t="s">
        <v>133</v>
      </c>
      <c r="B42" s="111" t="s">
        <v>470</v>
      </c>
      <c r="C42" s="112"/>
      <c r="D42" s="112"/>
      <c r="E42" s="520"/>
      <c r="F42" s="112">
        <v>13490</v>
      </c>
      <c r="G42" s="112">
        <v>13540</v>
      </c>
      <c r="H42" s="521">
        <f t="shared" si="1"/>
        <v>1.0037064492216456</v>
      </c>
      <c r="I42" s="237" t="s">
        <v>266</v>
      </c>
      <c r="J42" s="238"/>
    </row>
    <row r="43" spans="1:10" s="43" customFormat="1" ht="11.25">
      <c r="A43" s="110" t="s">
        <v>134</v>
      </c>
      <c r="B43" s="416" t="s">
        <v>471</v>
      </c>
      <c r="C43" s="112">
        <v>1002</v>
      </c>
      <c r="D43" s="112">
        <v>1002</v>
      </c>
      <c r="E43" s="520">
        <f>D43/C43</f>
        <v>1</v>
      </c>
      <c r="F43" s="112">
        <v>5180</v>
      </c>
      <c r="G43" s="112">
        <v>5180</v>
      </c>
      <c r="H43" s="521">
        <f t="shared" si="1"/>
        <v>1</v>
      </c>
      <c r="I43" s="237" t="s">
        <v>266</v>
      </c>
      <c r="J43" s="238"/>
    </row>
    <row r="44" spans="1:10" s="43" customFormat="1" ht="12.75" customHeight="1">
      <c r="A44" s="110" t="s">
        <v>135</v>
      </c>
      <c r="B44" s="111" t="s">
        <v>455</v>
      </c>
      <c r="C44" s="112">
        <v>1000</v>
      </c>
      <c r="D44" s="112">
        <v>1000</v>
      </c>
      <c r="E44" s="520">
        <f>D44/C44</f>
        <v>1</v>
      </c>
      <c r="F44" s="112">
        <v>1400</v>
      </c>
      <c r="G44" s="112">
        <v>1400</v>
      </c>
      <c r="H44" s="521">
        <f t="shared" si="1"/>
        <v>1</v>
      </c>
      <c r="I44" s="237" t="s">
        <v>266</v>
      </c>
      <c r="J44" s="238"/>
    </row>
    <row r="45" spans="1:10" s="43" customFormat="1" ht="11.25">
      <c r="A45" s="110" t="s">
        <v>136</v>
      </c>
      <c r="B45" s="111" t="s">
        <v>480</v>
      </c>
      <c r="C45" s="112"/>
      <c r="D45" s="112"/>
      <c r="E45" s="352"/>
      <c r="F45" s="112"/>
      <c r="G45" s="112"/>
      <c r="H45" s="521"/>
      <c r="I45" s="237" t="s">
        <v>266</v>
      </c>
      <c r="J45" s="238"/>
    </row>
    <row r="46" spans="1:10" s="43" customFormat="1" ht="21">
      <c r="A46" s="110" t="s">
        <v>137</v>
      </c>
      <c r="B46" s="416" t="s">
        <v>555</v>
      </c>
      <c r="C46" s="112"/>
      <c r="D46" s="112"/>
      <c r="E46" s="518"/>
      <c r="F46" s="112">
        <v>150</v>
      </c>
      <c r="G46" s="112">
        <v>150</v>
      </c>
      <c r="H46" s="521">
        <f t="shared" si="1"/>
        <v>1</v>
      </c>
      <c r="I46" s="237" t="s">
        <v>266</v>
      </c>
      <c r="J46" s="238"/>
    </row>
    <row r="47" spans="1:10" s="43" customFormat="1" ht="12.75" customHeight="1">
      <c r="A47" s="110" t="s">
        <v>138</v>
      </c>
      <c r="B47" s="111" t="s">
        <v>481</v>
      </c>
      <c r="C47" s="18"/>
      <c r="D47" s="18"/>
      <c r="E47" s="520"/>
      <c r="F47" s="112">
        <v>470</v>
      </c>
      <c r="G47" s="112">
        <v>470</v>
      </c>
      <c r="H47" s="521">
        <f t="shared" si="1"/>
        <v>1</v>
      </c>
      <c r="I47" s="237" t="s">
        <v>266</v>
      </c>
      <c r="J47" s="238"/>
    </row>
    <row r="48" spans="1:10" s="43" customFormat="1" ht="11.25">
      <c r="A48" s="110" t="s">
        <v>139</v>
      </c>
      <c r="B48" s="111" t="s">
        <v>478</v>
      </c>
      <c r="C48" s="112"/>
      <c r="D48" s="112"/>
      <c r="E48" s="518"/>
      <c r="F48" s="112">
        <v>137</v>
      </c>
      <c r="G48" s="112">
        <v>176</v>
      </c>
      <c r="H48" s="521">
        <f t="shared" si="1"/>
        <v>1.2846715328467153</v>
      </c>
      <c r="I48" s="237" t="s">
        <v>266</v>
      </c>
      <c r="J48" s="238"/>
    </row>
    <row r="49" spans="1:10" s="43" customFormat="1" ht="11.25">
      <c r="A49" s="110" t="s">
        <v>140</v>
      </c>
      <c r="B49" s="416" t="s">
        <v>479</v>
      </c>
      <c r="C49" s="112"/>
      <c r="D49" s="112"/>
      <c r="E49" s="520"/>
      <c r="F49" s="112">
        <v>60</v>
      </c>
      <c r="G49" s="112">
        <v>195</v>
      </c>
      <c r="H49" s="521">
        <f t="shared" si="1"/>
        <v>3.25</v>
      </c>
      <c r="I49" s="237" t="s">
        <v>266</v>
      </c>
      <c r="J49" s="238"/>
    </row>
    <row r="50" spans="1:10" s="43" customFormat="1" ht="12.75" customHeight="1">
      <c r="A50" s="110" t="s">
        <v>593</v>
      </c>
      <c r="B50" s="116" t="s">
        <v>482</v>
      </c>
      <c r="C50" s="18"/>
      <c r="D50" s="18"/>
      <c r="E50" s="520"/>
      <c r="F50" s="117">
        <v>1010</v>
      </c>
      <c r="G50" s="117">
        <v>1030</v>
      </c>
      <c r="H50" s="521">
        <f t="shared" si="1"/>
        <v>1.0198019801980198</v>
      </c>
      <c r="I50" s="237" t="s">
        <v>266</v>
      </c>
      <c r="J50" s="238"/>
    </row>
    <row r="51" spans="1:10" s="43" customFormat="1" ht="12" thickBot="1">
      <c r="A51" s="110" t="s">
        <v>594</v>
      </c>
      <c r="B51" s="544" t="s">
        <v>483</v>
      </c>
      <c r="C51" s="120">
        <v>175</v>
      </c>
      <c r="D51" s="120">
        <v>175</v>
      </c>
      <c r="E51" s="520">
        <f>D51/C51</f>
        <v>1</v>
      </c>
      <c r="F51" s="113">
        <v>7049</v>
      </c>
      <c r="G51" s="113">
        <v>7049</v>
      </c>
      <c r="H51" s="521">
        <f>G51/F51</f>
        <v>1</v>
      </c>
      <c r="I51" s="239" t="s">
        <v>266</v>
      </c>
      <c r="J51" s="240"/>
    </row>
    <row r="52" spans="1:10" s="43" customFormat="1" ht="12.75" customHeight="1" thickTop="1">
      <c r="A52" s="730" t="s">
        <v>141</v>
      </c>
      <c r="B52" s="730"/>
      <c r="C52" s="121">
        <f>SUM(C8:C51)</f>
        <v>225944</v>
      </c>
      <c r="D52" s="121">
        <f>SUM(D8:D51)</f>
        <v>228598</v>
      </c>
      <c r="E52" s="545">
        <f>D52/C52</f>
        <v>1.011746273412881</v>
      </c>
      <c r="F52" s="121">
        <f>SUM(F8:F51)</f>
        <v>318025</v>
      </c>
      <c r="G52" s="121">
        <f>SUM(G8:G51)</f>
        <v>326749</v>
      </c>
      <c r="H52" s="122">
        <f>G52/G52</f>
        <v>1</v>
      </c>
      <c r="I52" s="241"/>
      <c r="J52" s="242"/>
    </row>
    <row r="53" spans="1:10" s="43" customFormat="1" ht="12.75" customHeight="1" thickBot="1">
      <c r="A53" s="731" t="s">
        <v>142</v>
      </c>
      <c r="B53" s="731"/>
      <c r="C53" s="123">
        <f>'7.sz. melléklet'!D92+'8.sz. melléklet'!D39</f>
        <v>177732</v>
      </c>
      <c r="D53" s="123">
        <f>'7.sz. melléklet'!E93+'8.sz. melléklet'!E39</f>
        <v>177732</v>
      </c>
      <c r="E53" s="546">
        <f>D53/C53</f>
        <v>1</v>
      </c>
      <c r="F53" s="547">
        <f>'7.sz. melléklet'!D35</f>
        <v>85651</v>
      </c>
      <c r="G53" s="547">
        <f>'7.sz. melléklet'!E35</f>
        <v>79581</v>
      </c>
      <c r="H53" s="568">
        <f>G53/F53</f>
        <v>0.9291310083945313</v>
      </c>
      <c r="I53" s="239"/>
      <c r="J53" s="240"/>
    </row>
    <row r="54" spans="1:10" s="43" customFormat="1" ht="12.75" customHeight="1" thickBot="1" thickTop="1">
      <c r="A54" s="732" t="s">
        <v>143</v>
      </c>
      <c r="B54" s="732"/>
      <c r="C54" s="124">
        <f>SUM(C52:C53)</f>
        <v>403676</v>
      </c>
      <c r="D54" s="124">
        <f>SUM(D52:D53)</f>
        <v>406330</v>
      </c>
      <c r="E54" s="548">
        <f>D54/C54</f>
        <v>1.0065745796133534</v>
      </c>
      <c r="F54" s="124">
        <f>SUM(F52:F53)</f>
        <v>403676</v>
      </c>
      <c r="G54" s="124">
        <f>SUM(G52:G53)</f>
        <v>406330</v>
      </c>
      <c r="H54" s="125">
        <f>G54/F54</f>
        <v>1.0065745796133534</v>
      </c>
      <c r="I54" s="233"/>
      <c r="J54" s="234"/>
    </row>
    <row r="55" s="40" customFormat="1" ht="12.75" thickTop="1"/>
    <row r="56" s="40" customFormat="1" ht="12"/>
    <row r="57" s="40" customFormat="1" ht="12"/>
    <row r="58" s="40" customFormat="1" ht="12"/>
    <row r="59" s="40" customFormat="1" ht="12"/>
    <row r="60" s="40" customFormat="1" ht="12"/>
    <row r="61" s="40" customFormat="1" ht="12"/>
    <row r="62" s="40" customFormat="1" ht="12"/>
    <row r="63" s="40" customFormat="1" ht="12"/>
    <row r="64" s="40" customFormat="1" ht="12"/>
    <row r="65" s="40" customFormat="1" ht="12"/>
    <row r="66" s="40" customFormat="1" ht="12"/>
    <row r="67" s="40" customFormat="1" ht="12"/>
    <row r="68" s="40" customFormat="1" ht="12"/>
    <row r="69" s="40" customFormat="1" ht="12"/>
    <row r="70" s="40" customFormat="1" ht="12"/>
    <row r="71" s="40" customFormat="1" ht="12"/>
    <row r="72" s="40" customFormat="1" ht="12"/>
    <row r="73" s="40" customFormat="1" ht="12"/>
    <row r="74" s="40" customFormat="1" ht="12"/>
    <row r="75" s="40" customFormat="1" ht="12"/>
    <row r="76" s="40" customFormat="1" ht="12"/>
    <row r="77" s="40" customFormat="1" ht="12"/>
    <row r="78" s="40" customFormat="1" ht="12"/>
    <row r="79" s="40" customFormat="1" ht="12"/>
    <row r="80" s="40" customFormat="1" ht="12"/>
    <row r="81" s="40" customFormat="1" ht="12"/>
    <row r="82" s="40" customFormat="1" ht="12"/>
    <row r="83" s="40" customFormat="1" ht="12"/>
    <row r="84" s="40" customFormat="1" ht="12"/>
    <row r="85" s="40" customFormat="1" ht="12"/>
    <row r="86" s="40" customFormat="1" ht="12"/>
    <row r="87" s="40" customFormat="1" ht="12"/>
    <row r="88" s="40" customFormat="1" ht="12"/>
    <row r="89" s="40" customFormat="1" ht="12"/>
    <row r="90" s="40" customFormat="1" ht="12"/>
    <row r="91" s="40" customFormat="1" ht="12"/>
    <row r="92" s="40" customFormat="1" ht="12"/>
    <row r="93" s="40" customFormat="1" ht="12"/>
    <row r="94" s="40" customFormat="1" ht="12"/>
    <row r="95" s="40" customFormat="1" ht="12"/>
    <row r="96" s="40" customFormat="1" ht="12"/>
    <row r="97" s="40" customFormat="1" ht="12"/>
    <row r="98" s="40" customFormat="1" ht="12"/>
    <row r="99" s="40" customFormat="1" ht="12"/>
    <row r="100" s="40" customFormat="1" ht="12"/>
    <row r="101" s="40" customFormat="1" ht="12"/>
    <row r="102" s="40" customFormat="1" ht="12"/>
    <row r="103" s="40" customFormat="1" ht="12"/>
    <row r="104" s="40" customFormat="1" ht="12"/>
  </sheetData>
  <sheetProtection selectLockedCells="1" selectUnlockedCells="1"/>
  <mergeCells count="4">
    <mergeCell ref="A4:J4"/>
    <mergeCell ref="A52:B52"/>
    <mergeCell ref="A53:B53"/>
    <mergeCell ref="A54:B54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99" r:id="rId1"/>
  <rowBreaks count="1" manualBreakCount="1">
    <brk id="2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95"/>
  <sheetViews>
    <sheetView workbookViewId="0" topLeftCell="A1">
      <selection activeCell="I82" sqref="I82"/>
    </sheetView>
  </sheetViews>
  <sheetFormatPr defaultColWidth="9.140625" defaultRowHeight="15" customHeight="1"/>
  <cols>
    <col min="1" max="1" width="5.7109375" style="1" customWidth="1"/>
    <col min="2" max="2" width="35.7109375" style="1" customWidth="1"/>
    <col min="3" max="3" width="5.7109375" style="1" customWidth="1"/>
    <col min="4" max="5" width="9.7109375" style="1" customWidth="1"/>
    <col min="6" max="6" width="9.7109375" style="0" customWidth="1"/>
  </cols>
  <sheetData>
    <row r="1" spans="2:8" ht="15" customHeight="1">
      <c r="B1" s="3"/>
      <c r="C1" s="3"/>
      <c r="D1" s="3"/>
      <c r="E1" s="3"/>
      <c r="F1" s="3"/>
      <c r="H1" s="2" t="s">
        <v>607</v>
      </c>
    </row>
    <row r="2" spans="1:8" ht="15" customHeight="1">
      <c r="A2" s="3"/>
      <c r="B2" s="3"/>
      <c r="C2" s="3"/>
      <c r="D2" s="3"/>
      <c r="E2" s="3"/>
      <c r="H2" s="2" t="str">
        <f>'1.sz. melléklet'!E2</f>
        <v>az  /2015. (IX.   .) önkormányzati rendelethez</v>
      </c>
    </row>
    <row r="3" spans="1:6" ht="15" customHeight="1">
      <c r="A3" s="42"/>
      <c r="B3" s="43"/>
      <c r="C3" s="43"/>
      <c r="D3" s="43"/>
      <c r="E3" s="43"/>
      <c r="F3" s="40"/>
    </row>
    <row r="4" spans="1:6" ht="15" customHeight="1">
      <c r="A4" s="712" t="s">
        <v>144</v>
      </c>
      <c r="B4" s="712"/>
      <c r="C4" s="712"/>
      <c r="D4" s="712"/>
      <c r="E4" s="712"/>
      <c r="F4" s="712"/>
    </row>
    <row r="5" spans="1:6" ht="15" customHeight="1">
      <c r="A5" s="43"/>
      <c r="B5" s="43"/>
      <c r="C5" s="43"/>
      <c r="D5" s="43"/>
      <c r="E5" s="43"/>
      <c r="F5" s="40"/>
    </row>
    <row r="6" spans="1:6" ht="15" customHeight="1" thickBot="1">
      <c r="A6" s="42"/>
      <c r="B6" s="99"/>
      <c r="C6" s="99"/>
      <c r="D6" s="41"/>
      <c r="E6" s="41"/>
      <c r="F6" s="6" t="s">
        <v>0</v>
      </c>
    </row>
    <row r="7" spans="1:6" ht="34.5" thickTop="1">
      <c r="A7" s="7" t="s">
        <v>85</v>
      </c>
      <c r="B7" s="9" t="s">
        <v>145</v>
      </c>
      <c r="C7" s="9" t="s">
        <v>299</v>
      </c>
      <c r="D7" s="9" t="s">
        <v>497</v>
      </c>
      <c r="E7" s="9" t="s">
        <v>619</v>
      </c>
      <c r="F7" s="10" t="s">
        <v>3</v>
      </c>
    </row>
    <row r="8" spans="1:6" ht="15" customHeight="1" thickBot="1">
      <c r="A8" s="126" t="s">
        <v>4</v>
      </c>
      <c r="B8" s="13" t="s">
        <v>5</v>
      </c>
      <c r="C8" s="13" t="s">
        <v>6</v>
      </c>
      <c r="D8" s="13" t="s">
        <v>7</v>
      </c>
      <c r="E8" s="554" t="s">
        <v>8</v>
      </c>
      <c r="F8" s="14" t="s">
        <v>9</v>
      </c>
    </row>
    <row r="9" spans="1:6" ht="15" customHeight="1" thickTop="1">
      <c r="A9" s="127" t="s">
        <v>14</v>
      </c>
      <c r="B9" s="128" t="s">
        <v>146</v>
      </c>
      <c r="C9" s="128" t="s">
        <v>300</v>
      </c>
      <c r="D9" s="129">
        <f>D10+D15</f>
        <v>34500</v>
      </c>
      <c r="E9" s="129">
        <f>E10+E15</f>
        <v>34903</v>
      </c>
      <c r="F9" s="130">
        <f>E9/D9</f>
        <v>1.01168115942029</v>
      </c>
    </row>
    <row r="10" spans="1:6" ht="15" customHeight="1">
      <c r="A10" s="21" t="s">
        <v>147</v>
      </c>
      <c r="B10" s="18" t="s">
        <v>301</v>
      </c>
      <c r="C10" s="18" t="s">
        <v>302</v>
      </c>
      <c r="D10" s="19">
        <f>SUM(D11:D14)</f>
        <v>26113</v>
      </c>
      <c r="E10" s="19">
        <f>SUM(E11:E14)</f>
        <v>23855</v>
      </c>
      <c r="F10" s="131">
        <f aca="true" t="shared" si="0" ref="F10:F52">E10/D10</f>
        <v>0.9135296595565428</v>
      </c>
    </row>
    <row r="11" spans="1:6" ht="15" customHeight="1">
      <c r="A11" s="132"/>
      <c r="B11" s="22" t="s">
        <v>303</v>
      </c>
      <c r="C11" s="22" t="s">
        <v>304</v>
      </c>
      <c r="D11" s="23">
        <v>22869</v>
      </c>
      <c r="E11" s="23">
        <v>19948</v>
      </c>
      <c r="F11" s="92">
        <f t="shared" si="0"/>
        <v>0.872272508636145</v>
      </c>
    </row>
    <row r="12" spans="1:6" ht="15" customHeight="1">
      <c r="A12" s="132"/>
      <c r="B12" s="22" t="s">
        <v>499</v>
      </c>
      <c r="C12" s="22" t="s">
        <v>500</v>
      </c>
      <c r="D12" s="23">
        <v>338</v>
      </c>
      <c r="E12" s="23">
        <v>338</v>
      </c>
      <c r="F12" s="92">
        <f t="shared" si="0"/>
        <v>1</v>
      </c>
    </row>
    <row r="13" spans="1:6" ht="15" customHeight="1">
      <c r="A13" s="132"/>
      <c r="B13" s="22" t="s">
        <v>501</v>
      </c>
      <c r="C13" s="22" t="s">
        <v>305</v>
      </c>
      <c r="D13" s="23">
        <v>2856</v>
      </c>
      <c r="E13" s="23">
        <v>2731</v>
      </c>
      <c r="F13" s="92">
        <f t="shared" si="0"/>
        <v>0.9562324929971989</v>
      </c>
    </row>
    <row r="14" spans="1:6" ht="15" customHeight="1">
      <c r="A14" s="132"/>
      <c r="B14" s="22" t="s">
        <v>502</v>
      </c>
      <c r="C14" s="22" t="s">
        <v>503</v>
      </c>
      <c r="D14" s="23">
        <v>50</v>
      </c>
      <c r="E14" s="23">
        <v>838</v>
      </c>
      <c r="F14" s="92">
        <f t="shared" si="0"/>
        <v>16.76</v>
      </c>
    </row>
    <row r="15" spans="1:6" ht="15" customHeight="1">
      <c r="A15" s="21" t="s">
        <v>148</v>
      </c>
      <c r="B15" s="18" t="s">
        <v>150</v>
      </c>
      <c r="C15" s="18" t="s">
        <v>306</v>
      </c>
      <c r="D15" s="19">
        <f>SUM(D16:D18)</f>
        <v>8387</v>
      </c>
      <c r="E15" s="19">
        <f>SUM(E16:E18)</f>
        <v>11048</v>
      </c>
      <c r="F15" s="131">
        <f t="shared" si="0"/>
        <v>1.317276737808513</v>
      </c>
    </row>
    <row r="16" spans="1:6" ht="15" customHeight="1">
      <c r="A16" s="132"/>
      <c r="B16" s="22" t="s">
        <v>327</v>
      </c>
      <c r="C16" s="22" t="s">
        <v>307</v>
      </c>
      <c r="D16" s="23">
        <v>2747</v>
      </c>
      <c r="E16" s="23">
        <v>5886</v>
      </c>
      <c r="F16" s="92">
        <f t="shared" si="0"/>
        <v>2.1427011285038224</v>
      </c>
    </row>
    <row r="17" spans="1:6" ht="15" customHeight="1">
      <c r="A17" s="132"/>
      <c r="B17" s="22" t="s">
        <v>328</v>
      </c>
      <c r="C17" s="22" t="s">
        <v>308</v>
      </c>
      <c r="D17" s="23">
        <v>2676</v>
      </c>
      <c r="E17" s="23">
        <v>2198</v>
      </c>
      <c r="F17" s="84">
        <f t="shared" si="0"/>
        <v>0.8213751868460388</v>
      </c>
    </row>
    <row r="18" spans="1:6" ht="15" customHeight="1">
      <c r="A18" s="132"/>
      <c r="B18" s="22" t="s">
        <v>329</v>
      </c>
      <c r="C18" s="22" t="s">
        <v>309</v>
      </c>
      <c r="D18" s="23">
        <v>2964</v>
      </c>
      <c r="E18" s="23">
        <v>2964</v>
      </c>
      <c r="F18" s="84">
        <f t="shared" si="0"/>
        <v>1</v>
      </c>
    </row>
    <row r="19" spans="1:6" ht="15" customHeight="1">
      <c r="A19" s="28" t="s">
        <v>15</v>
      </c>
      <c r="B19" s="133" t="s">
        <v>252</v>
      </c>
      <c r="C19" s="133" t="s">
        <v>310</v>
      </c>
      <c r="D19" s="29">
        <v>10348</v>
      </c>
      <c r="E19" s="29">
        <v>10184</v>
      </c>
      <c r="F19" s="130">
        <f t="shared" si="0"/>
        <v>0.9841515268650947</v>
      </c>
    </row>
    <row r="20" spans="1:6" ht="15" customHeight="1">
      <c r="A20" s="28" t="s">
        <v>54</v>
      </c>
      <c r="B20" s="133" t="s">
        <v>152</v>
      </c>
      <c r="C20" s="133" t="s">
        <v>311</v>
      </c>
      <c r="D20" s="29">
        <f>SUM(D21:D25)</f>
        <v>107398</v>
      </c>
      <c r="E20" s="29">
        <f>SUM(E21:E25)</f>
        <v>110037</v>
      </c>
      <c r="F20" s="130">
        <f t="shared" si="0"/>
        <v>1.024572152181605</v>
      </c>
    </row>
    <row r="21" spans="1:6" ht="15" customHeight="1">
      <c r="A21" s="21" t="s">
        <v>151</v>
      </c>
      <c r="B21" s="18" t="s">
        <v>312</v>
      </c>
      <c r="C21" s="18" t="s">
        <v>318</v>
      </c>
      <c r="D21" s="19">
        <v>13430</v>
      </c>
      <c r="E21" s="19">
        <v>13336</v>
      </c>
      <c r="F21" s="131">
        <f t="shared" si="0"/>
        <v>0.9930007446016381</v>
      </c>
    </row>
    <row r="22" spans="1:6" ht="15" customHeight="1">
      <c r="A22" s="21" t="s">
        <v>153</v>
      </c>
      <c r="B22" s="18" t="s">
        <v>313</v>
      </c>
      <c r="C22" s="18" t="s">
        <v>319</v>
      </c>
      <c r="D22" s="19">
        <v>1686</v>
      </c>
      <c r="E22" s="19">
        <v>1686</v>
      </c>
      <c r="F22" s="131">
        <f t="shared" si="0"/>
        <v>1</v>
      </c>
    </row>
    <row r="23" spans="1:6" ht="15" customHeight="1">
      <c r="A23" s="21" t="s">
        <v>314</v>
      </c>
      <c r="B23" s="18" t="s">
        <v>315</v>
      </c>
      <c r="C23" s="18" t="s">
        <v>320</v>
      </c>
      <c r="D23" s="19">
        <v>63986</v>
      </c>
      <c r="E23" s="19">
        <v>66351</v>
      </c>
      <c r="F23" s="131">
        <f t="shared" si="0"/>
        <v>1.0369612102647454</v>
      </c>
    </row>
    <row r="24" spans="1:6" ht="15" customHeight="1">
      <c r="A24" s="21" t="s">
        <v>316</v>
      </c>
      <c r="B24" s="18" t="s">
        <v>317</v>
      </c>
      <c r="C24" s="18" t="s">
        <v>321</v>
      </c>
      <c r="D24" s="19">
        <v>355</v>
      </c>
      <c r="E24" s="19">
        <v>355</v>
      </c>
      <c r="F24" s="131">
        <f t="shared" si="0"/>
        <v>1</v>
      </c>
    </row>
    <row r="25" spans="1:6" ht="15" customHeight="1">
      <c r="A25" s="21" t="s">
        <v>322</v>
      </c>
      <c r="B25" s="18" t="s">
        <v>323</v>
      </c>
      <c r="C25" s="18" t="s">
        <v>324</v>
      </c>
      <c r="D25" s="19">
        <f>SUM(D26:D28)</f>
        <v>27941</v>
      </c>
      <c r="E25" s="19">
        <f>SUM(E26:E28)</f>
        <v>28309</v>
      </c>
      <c r="F25" s="131">
        <f t="shared" si="0"/>
        <v>1.0131706094985864</v>
      </c>
    </row>
    <row r="26" spans="1:6" ht="15" customHeight="1">
      <c r="A26" s="132"/>
      <c r="B26" s="22" t="s">
        <v>325</v>
      </c>
      <c r="C26" s="22" t="s">
        <v>326</v>
      </c>
      <c r="D26" s="23">
        <v>19101</v>
      </c>
      <c r="E26" s="23">
        <v>19369</v>
      </c>
      <c r="F26" s="92">
        <f t="shared" si="0"/>
        <v>1.0140306790220408</v>
      </c>
    </row>
    <row r="27" spans="1:6" ht="15" customHeight="1">
      <c r="A27" s="132"/>
      <c r="B27" s="365" t="s">
        <v>330</v>
      </c>
      <c r="C27" s="22" t="s">
        <v>332</v>
      </c>
      <c r="D27" s="23">
        <v>8350</v>
      </c>
      <c r="E27" s="23">
        <v>8350</v>
      </c>
      <c r="F27" s="92">
        <f t="shared" si="0"/>
        <v>1</v>
      </c>
    </row>
    <row r="28" spans="1:6" ht="15" customHeight="1">
      <c r="A28" s="132"/>
      <c r="B28" s="365" t="s">
        <v>331</v>
      </c>
      <c r="C28" s="22" t="s">
        <v>333</v>
      </c>
      <c r="D28" s="23">
        <v>490</v>
      </c>
      <c r="E28" s="23">
        <v>590</v>
      </c>
      <c r="F28" s="92">
        <f t="shared" si="0"/>
        <v>1.2040816326530612</v>
      </c>
    </row>
    <row r="29" spans="1:6" ht="15" customHeight="1">
      <c r="A29" s="28" t="s">
        <v>55</v>
      </c>
      <c r="B29" s="133" t="s">
        <v>334</v>
      </c>
      <c r="C29" s="133" t="s">
        <v>335</v>
      </c>
      <c r="D29" s="29">
        <v>3717</v>
      </c>
      <c r="E29" s="29">
        <v>3891</v>
      </c>
      <c r="F29" s="130">
        <f t="shared" si="0"/>
        <v>1.04681194511703</v>
      </c>
    </row>
    <row r="30" spans="1:6" ht="15" customHeight="1">
      <c r="A30" s="28" t="s">
        <v>57</v>
      </c>
      <c r="B30" s="133" t="s">
        <v>336</v>
      </c>
      <c r="C30" s="133" t="s">
        <v>337</v>
      </c>
      <c r="D30" s="29">
        <f>SUM(D31:D35)</f>
        <v>107706</v>
      </c>
      <c r="E30" s="29">
        <f>SUM(E31:E35)</f>
        <v>101424</v>
      </c>
      <c r="F30" s="130">
        <f t="shared" si="0"/>
        <v>0.9416745585204167</v>
      </c>
    </row>
    <row r="31" spans="1:6" ht="15" customHeight="1">
      <c r="A31" s="21" t="s">
        <v>293</v>
      </c>
      <c r="B31" s="18" t="s">
        <v>504</v>
      </c>
      <c r="C31" s="18" t="s">
        <v>505</v>
      </c>
      <c r="D31" s="19">
        <v>1513</v>
      </c>
      <c r="E31" s="19">
        <v>1094</v>
      </c>
      <c r="F31" s="130">
        <f t="shared" si="0"/>
        <v>0.7230667547918044</v>
      </c>
    </row>
    <row r="32" spans="1:6" s="366" customFormat="1" ht="15" customHeight="1">
      <c r="A32" s="21" t="s">
        <v>295</v>
      </c>
      <c r="B32" s="18" t="s">
        <v>338</v>
      </c>
      <c r="C32" s="18" t="s">
        <v>340</v>
      </c>
      <c r="D32" s="19">
        <v>12511</v>
      </c>
      <c r="E32" s="19">
        <v>12518</v>
      </c>
      <c r="F32" s="131">
        <f t="shared" si="0"/>
        <v>1.0005595076332827</v>
      </c>
    </row>
    <row r="33" spans="1:6" s="366" customFormat="1" ht="22.5">
      <c r="A33" s="21" t="s">
        <v>342</v>
      </c>
      <c r="B33" s="51" t="s">
        <v>506</v>
      </c>
      <c r="C33" s="18" t="s">
        <v>507</v>
      </c>
      <c r="D33" s="19"/>
      <c r="E33" s="19"/>
      <c r="F33" s="131"/>
    </row>
    <row r="34" spans="1:6" s="366" customFormat="1" ht="15" customHeight="1">
      <c r="A34" s="21" t="s">
        <v>508</v>
      </c>
      <c r="B34" s="18" t="s">
        <v>339</v>
      </c>
      <c r="C34" s="18" t="s">
        <v>341</v>
      </c>
      <c r="D34" s="19">
        <v>8031</v>
      </c>
      <c r="E34" s="19">
        <v>8231</v>
      </c>
      <c r="F34" s="131">
        <f t="shared" si="0"/>
        <v>1.0249034989416013</v>
      </c>
    </row>
    <row r="35" spans="1:8" ht="15" customHeight="1">
      <c r="A35" s="21" t="s">
        <v>509</v>
      </c>
      <c r="B35" s="18" t="s">
        <v>45</v>
      </c>
      <c r="C35" s="18" t="s">
        <v>599</v>
      </c>
      <c r="D35" s="19">
        <v>85651</v>
      </c>
      <c r="E35" s="19">
        <v>79581</v>
      </c>
      <c r="F35" s="131">
        <f t="shared" si="0"/>
        <v>0.9291310083945313</v>
      </c>
      <c r="G35" s="218"/>
      <c r="H35" s="218"/>
    </row>
    <row r="36" spans="1:6" s="366" customFormat="1" ht="15" customHeight="1">
      <c r="A36" s="28" t="s">
        <v>58</v>
      </c>
      <c r="B36" s="133" t="s">
        <v>254</v>
      </c>
      <c r="C36" s="133" t="s">
        <v>343</v>
      </c>
      <c r="D36" s="29">
        <f>SUM(D37:D42)</f>
        <v>102955</v>
      </c>
      <c r="E36" s="29">
        <f>SUM(E37:E42)</f>
        <v>105577</v>
      </c>
      <c r="F36" s="130">
        <f t="shared" si="0"/>
        <v>1.0254674372298578</v>
      </c>
    </row>
    <row r="37" spans="1:6" s="366" customFormat="1" ht="15" customHeight="1">
      <c r="A37" s="370" t="s">
        <v>344</v>
      </c>
      <c r="B37" s="76" t="s">
        <v>345</v>
      </c>
      <c r="C37" s="76" t="s">
        <v>346</v>
      </c>
      <c r="D37" s="56"/>
      <c r="E37" s="56">
        <v>50</v>
      </c>
      <c r="F37" s="131"/>
    </row>
    <row r="38" spans="1:6" s="366" customFormat="1" ht="15" customHeight="1">
      <c r="A38" s="370" t="s">
        <v>347</v>
      </c>
      <c r="B38" s="76" t="s">
        <v>348</v>
      </c>
      <c r="C38" s="76" t="s">
        <v>349</v>
      </c>
      <c r="D38" s="56">
        <v>64872</v>
      </c>
      <c r="E38" s="56">
        <v>62363</v>
      </c>
      <c r="F38" s="131">
        <f t="shared" si="0"/>
        <v>0.9613238377111851</v>
      </c>
    </row>
    <row r="39" spans="1:6" s="366" customFormat="1" ht="15" customHeight="1">
      <c r="A39" s="370" t="s">
        <v>350</v>
      </c>
      <c r="B39" s="76" t="s">
        <v>351</v>
      </c>
      <c r="C39" s="76" t="s">
        <v>352</v>
      </c>
      <c r="D39" s="56">
        <v>628</v>
      </c>
      <c r="E39" s="56">
        <v>727</v>
      </c>
      <c r="F39" s="131">
        <f t="shared" si="0"/>
        <v>1.1576433121019107</v>
      </c>
    </row>
    <row r="40" spans="1:6" s="366" customFormat="1" ht="15" customHeight="1">
      <c r="A40" s="370" t="s">
        <v>353</v>
      </c>
      <c r="B40" s="76" t="s">
        <v>354</v>
      </c>
      <c r="C40" s="76" t="s">
        <v>355</v>
      </c>
      <c r="D40" s="56">
        <v>4319</v>
      </c>
      <c r="E40" s="56">
        <v>8740</v>
      </c>
      <c r="F40" s="131">
        <f t="shared" si="0"/>
        <v>2.023616577911554</v>
      </c>
    </row>
    <row r="41" spans="1:6" s="366" customFormat="1" ht="15" customHeight="1">
      <c r="A41" s="370" t="s">
        <v>356</v>
      </c>
      <c r="B41" s="76" t="s">
        <v>357</v>
      </c>
      <c r="C41" s="76" t="s">
        <v>358</v>
      </c>
      <c r="D41" s="56">
        <v>14500</v>
      </c>
      <c r="E41" s="56">
        <v>14500</v>
      </c>
      <c r="F41" s="131">
        <f t="shared" si="0"/>
        <v>1</v>
      </c>
    </row>
    <row r="42" spans="1:6" s="372" customFormat="1" ht="15" customHeight="1">
      <c r="A42" s="370" t="s">
        <v>359</v>
      </c>
      <c r="B42" s="76" t="s">
        <v>360</v>
      </c>
      <c r="C42" s="76" t="s">
        <v>361</v>
      </c>
      <c r="D42" s="56">
        <v>18636</v>
      </c>
      <c r="E42" s="56">
        <v>19197</v>
      </c>
      <c r="F42" s="131">
        <f t="shared" si="0"/>
        <v>1.030103026400515</v>
      </c>
    </row>
    <row r="43" spans="1:6" s="366" customFormat="1" ht="15" customHeight="1">
      <c r="A43" s="371" t="s">
        <v>60</v>
      </c>
      <c r="B43" s="368" t="s">
        <v>362</v>
      </c>
      <c r="C43" s="368" t="s">
        <v>363</v>
      </c>
      <c r="D43" s="369">
        <f>SUM(D44:D45)</f>
        <v>11092</v>
      </c>
      <c r="E43" s="369">
        <f>SUM(E44:E45)</f>
        <v>11092</v>
      </c>
      <c r="F43" s="130">
        <f t="shared" si="0"/>
        <v>1</v>
      </c>
    </row>
    <row r="44" spans="1:6" s="366" customFormat="1" ht="15" customHeight="1">
      <c r="A44" s="370" t="s">
        <v>364</v>
      </c>
      <c r="B44" s="76" t="s">
        <v>365</v>
      </c>
      <c r="C44" s="76" t="s">
        <v>366</v>
      </c>
      <c r="D44" s="56">
        <v>8787</v>
      </c>
      <c r="E44" s="56">
        <v>8787</v>
      </c>
      <c r="F44" s="131">
        <f t="shared" si="0"/>
        <v>1</v>
      </c>
    </row>
    <row r="45" spans="1:6" s="372" customFormat="1" ht="15" customHeight="1">
      <c r="A45" s="370" t="s">
        <v>367</v>
      </c>
      <c r="B45" s="76" t="s">
        <v>368</v>
      </c>
      <c r="C45" s="76" t="s">
        <v>369</v>
      </c>
      <c r="D45" s="56">
        <v>2305</v>
      </c>
      <c r="E45" s="56">
        <v>2305</v>
      </c>
      <c r="F45" s="131">
        <f t="shared" si="0"/>
        <v>1</v>
      </c>
    </row>
    <row r="46" spans="1:6" s="366" customFormat="1" ht="15" customHeight="1">
      <c r="A46" s="367" t="s">
        <v>89</v>
      </c>
      <c r="B46" s="368" t="s">
        <v>166</v>
      </c>
      <c r="C46" s="368" t="s">
        <v>370</v>
      </c>
      <c r="D46" s="369">
        <f>SUM(D47:D48)</f>
        <v>3918</v>
      </c>
      <c r="E46" s="369">
        <f>SUM(E47:E48)</f>
        <v>7130</v>
      </c>
      <c r="F46" s="130">
        <f t="shared" si="0"/>
        <v>1.819806023481368</v>
      </c>
    </row>
    <row r="47" spans="1:6" s="366" customFormat="1" ht="22.5">
      <c r="A47" s="421" t="s">
        <v>371</v>
      </c>
      <c r="B47" s="430" t="s">
        <v>510</v>
      </c>
      <c r="C47" s="406" t="s">
        <v>511</v>
      </c>
      <c r="D47" s="407"/>
      <c r="E47" s="407"/>
      <c r="F47" s="130"/>
    </row>
    <row r="48" spans="1:6" s="366" customFormat="1" ht="15" customHeight="1">
      <c r="A48" s="421" t="s">
        <v>512</v>
      </c>
      <c r="B48" s="406" t="s">
        <v>372</v>
      </c>
      <c r="C48" s="406" t="s">
        <v>373</v>
      </c>
      <c r="D48" s="407">
        <v>3918</v>
      </c>
      <c r="E48" s="407">
        <v>7130</v>
      </c>
      <c r="F48" s="131">
        <f t="shared" si="0"/>
        <v>1.819806023481368</v>
      </c>
    </row>
    <row r="49" spans="1:6" s="366" customFormat="1" ht="15" customHeight="1">
      <c r="A49" s="422" t="s">
        <v>107</v>
      </c>
      <c r="B49" s="620" t="s">
        <v>49</v>
      </c>
      <c r="C49" s="620" t="s">
        <v>627</v>
      </c>
      <c r="D49" s="621">
        <f>SUM(D50:D51)</f>
        <v>19160</v>
      </c>
      <c r="E49" s="621">
        <f>SUM(E50:E51)</f>
        <v>19210</v>
      </c>
      <c r="F49" s="130">
        <f>E49/D49</f>
        <v>1.0026096033402923</v>
      </c>
    </row>
    <row r="50" spans="1:6" s="366" customFormat="1" ht="15" customHeight="1">
      <c r="A50" s="624" t="s">
        <v>623</v>
      </c>
      <c r="B50" s="625" t="s">
        <v>624</v>
      </c>
      <c r="C50" s="625" t="s">
        <v>626</v>
      </c>
      <c r="D50" s="626">
        <v>2172</v>
      </c>
      <c r="E50" s="626">
        <v>2172</v>
      </c>
      <c r="F50" s="131">
        <f>E50/D50</f>
        <v>1</v>
      </c>
    </row>
    <row r="51" spans="1:6" s="366" customFormat="1" ht="15" customHeight="1" thickBot="1">
      <c r="A51" s="341" t="s">
        <v>625</v>
      </c>
      <c r="B51" s="622" t="s">
        <v>493</v>
      </c>
      <c r="C51" s="622" t="s">
        <v>494</v>
      </c>
      <c r="D51" s="623">
        <v>16988</v>
      </c>
      <c r="E51" s="623">
        <v>17038</v>
      </c>
      <c r="F51" s="131">
        <f t="shared" si="0"/>
        <v>1.0029432540616907</v>
      </c>
    </row>
    <row r="52" spans="1:6" ht="15" customHeight="1" thickBot="1" thickTop="1">
      <c r="A52" s="728" t="s">
        <v>154</v>
      </c>
      <c r="B52" s="728"/>
      <c r="C52" s="357"/>
      <c r="D52" s="101">
        <f>D9+D19+D20+D29+D30+D36+D43+D46+D49</f>
        <v>400794</v>
      </c>
      <c r="E52" s="101">
        <f>E9+E19+E20+E29+E30+E36+E43+E46+E49</f>
        <v>403448</v>
      </c>
      <c r="F52" s="136">
        <f t="shared" si="0"/>
        <v>1.0066218556166011</v>
      </c>
    </row>
    <row r="53" spans="1:6" ht="15" customHeight="1" thickTop="1">
      <c r="A53" s="43"/>
      <c r="B53" s="43"/>
      <c r="C53" s="43"/>
      <c r="D53" s="43"/>
      <c r="E53" s="43"/>
      <c r="F53" s="69"/>
    </row>
    <row r="54" spans="2:8" ht="15" customHeight="1">
      <c r="B54" s="41"/>
      <c r="C54" s="41"/>
      <c r="D54" s="41"/>
      <c r="E54" s="41"/>
      <c r="H54" s="2" t="s">
        <v>659</v>
      </c>
    </row>
    <row r="55" spans="1:8" ht="15" customHeight="1">
      <c r="A55" s="3"/>
      <c r="B55" s="3"/>
      <c r="C55" s="3"/>
      <c r="D55" s="3"/>
      <c r="E55" s="3"/>
      <c r="H55" s="2" t="str">
        <f>'1.sz. melléklet'!E2</f>
        <v>az  /2015. (IX.   .) önkormányzati rendelethez</v>
      </c>
    </row>
    <row r="56" spans="1:6" ht="15" customHeight="1">
      <c r="A56" s="43"/>
      <c r="B56" s="42"/>
      <c r="C56" s="42"/>
      <c r="D56" s="138"/>
      <c r="E56" s="138"/>
      <c r="F56" s="40"/>
    </row>
    <row r="57" spans="1:6" ht="15" customHeight="1">
      <c r="A57" s="712" t="s">
        <v>155</v>
      </c>
      <c r="B57" s="712"/>
      <c r="C57" s="712"/>
      <c r="D57" s="712"/>
      <c r="E57" s="712"/>
      <c r="F57" s="712"/>
    </row>
    <row r="58" spans="1:6" ht="15" customHeight="1">
      <c r="A58" s="42"/>
      <c r="B58" s="42"/>
      <c r="C58" s="42"/>
      <c r="D58" s="42"/>
      <c r="E58" s="42"/>
      <c r="F58" s="40"/>
    </row>
    <row r="59" spans="1:6" ht="12.75" thickBot="1">
      <c r="A59" s="43"/>
      <c r="B59" s="137"/>
      <c r="C59" s="137"/>
      <c r="D59" s="41"/>
      <c r="E59" s="41"/>
      <c r="F59" s="553" t="s">
        <v>0</v>
      </c>
    </row>
    <row r="60" spans="1:6" ht="34.5" thickTop="1">
      <c r="A60" s="7" t="s">
        <v>85</v>
      </c>
      <c r="B60" s="9" t="s">
        <v>145</v>
      </c>
      <c r="C60" s="9" t="s">
        <v>299</v>
      </c>
      <c r="D60" s="9" t="s">
        <v>497</v>
      </c>
      <c r="E60" s="9" t="s">
        <v>619</v>
      </c>
      <c r="F60" s="10" t="s">
        <v>3</v>
      </c>
    </row>
    <row r="61" spans="1:6" ht="15" customHeight="1" thickBot="1">
      <c r="A61" s="126" t="s">
        <v>4</v>
      </c>
      <c r="B61" s="13" t="s">
        <v>5</v>
      </c>
      <c r="C61" s="13" t="s">
        <v>6</v>
      </c>
      <c r="D61" s="13" t="s">
        <v>7</v>
      </c>
      <c r="E61" s="554" t="s">
        <v>8</v>
      </c>
      <c r="F61" s="14" t="s">
        <v>9</v>
      </c>
    </row>
    <row r="62" spans="1:6" ht="15" customHeight="1" thickTop="1">
      <c r="A62" s="127" t="s">
        <v>374</v>
      </c>
      <c r="B62" s="128" t="s">
        <v>375</v>
      </c>
      <c r="C62" s="358" t="s">
        <v>376</v>
      </c>
      <c r="D62" s="214">
        <f>SUM(D63:D64)</f>
        <v>62466</v>
      </c>
      <c r="E62" s="214">
        <f>SUM(E63:E64)</f>
        <v>63473</v>
      </c>
      <c r="F62" s="30">
        <f aca="true" t="shared" si="1" ref="F62:F95">E62/D62</f>
        <v>1.016120769698716</v>
      </c>
    </row>
    <row r="63" spans="1:6" ht="15" customHeight="1">
      <c r="A63" s="21" t="s">
        <v>147</v>
      </c>
      <c r="B63" s="18" t="s">
        <v>377</v>
      </c>
      <c r="C63" s="359" t="s">
        <v>378</v>
      </c>
      <c r="D63" s="56">
        <v>59178</v>
      </c>
      <c r="E63" s="56">
        <v>59608</v>
      </c>
      <c r="F63" s="20">
        <f t="shared" si="1"/>
        <v>1.0072662137956674</v>
      </c>
    </row>
    <row r="64" spans="1:6" ht="15" customHeight="1">
      <c r="A64" s="21" t="s">
        <v>148</v>
      </c>
      <c r="B64" s="18" t="s">
        <v>380</v>
      </c>
      <c r="C64" s="396" t="s">
        <v>379</v>
      </c>
      <c r="D64" s="203">
        <v>3288</v>
      </c>
      <c r="E64" s="203">
        <v>3865</v>
      </c>
      <c r="F64" s="20">
        <f t="shared" si="1"/>
        <v>1.1754866180048662</v>
      </c>
    </row>
    <row r="65" spans="1:6" ht="15" customHeight="1">
      <c r="A65" s="28" t="s">
        <v>15</v>
      </c>
      <c r="B65" s="360" t="s">
        <v>381</v>
      </c>
      <c r="C65" s="400" t="s">
        <v>382</v>
      </c>
      <c r="D65" s="207">
        <f>SUM(D66:D67)</f>
        <v>24263</v>
      </c>
      <c r="E65" s="207">
        <f>SUM(E66:E67)</f>
        <v>24263</v>
      </c>
      <c r="F65" s="130">
        <f t="shared" si="1"/>
        <v>1</v>
      </c>
    </row>
    <row r="66" spans="1:6" ht="15" customHeight="1">
      <c r="A66" s="21" t="s">
        <v>17</v>
      </c>
      <c r="B66" s="18" t="s">
        <v>435</v>
      </c>
      <c r="C66" s="398" t="s">
        <v>434</v>
      </c>
      <c r="D66" s="47"/>
      <c r="E66" s="47"/>
      <c r="F66" s="20"/>
    </row>
    <row r="67" spans="1:6" s="395" customFormat="1" ht="15" customHeight="1">
      <c r="A67" s="21" t="s">
        <v>18</v>
      </c>
      <c r="B67" s="18" t="s">
        <v>383</v>
      </c>
      <c r="C67" s="359" t="s">
        <v>384</v>
      </c>
      <c r="D67" s="19">
        <v>24263</v>
      </c>
      <c r="E67" s="19">
        <v>24263</v>
      </c>
      <c r="F67" s="20">
        <f t="shared" si="1"/>
        <v>1</v>
      </c>
    </row>
    <row r="68" spans="1:6" ht="15" customHeight="1">
      <c r="A68" s="28" t="s">
        <v>54</v>
      </c>
      <c r="B68" s="133" t="s">
        <v>16</v>
      </c>
      <c r="C68" s="360" t="s">
        <v>387</v>
      </c>
      <c r="D68" s="216">
        <f>D69+D70+D74</f>
        <v>77873</v>
      </c>
      <c r="E68" s="216">
        <f>E69+E70+E74</f>
        <v>77906</v>
      </c>
      <c r="F68" s="30">
        <f t="shared" si="1"/>
        <v>1.0004237669025207</v>
      </c>
    </row>
    <row r="69" spans="1:6" ht="15" customHeight="1">
      <c r="A69" s="21" t="s">
        <v>151</v>
      </c>
      <c r="B69" s="18" t="s">
        <v>385</v>
      </c>
      <c r="C69" s="359" t="s">
        <v>388</v>
      </c>
      <c r="D69" s="19">
        <v>48050</v>
      </c>
      <c r="E69" s="19">
        <v>48050</v>
      </c>
      <c r="F69" s="20">
        <f t="shared" si="1"/>
        <v>1</v>
      </c>
    </row>
    <row r="70" spans="1:6" ht="15" customHeight="1">
      <c r="A70" s="21" t="s">
        <v>153</v>
      </c>
      <c r="B70" s="18" t="s">
        <v>386</v>
      </c>
      <c r="C70" s="359" t="s">
        <v>389</v>
      </c>
      <c r="D70" s="215">
        <f>SUM(D71:D73)</f>
        <v>29450</v>
      </c>
      <c r="E70" s="215">
        <f>SUM(E71:E73)</f>
        <v>29450</v>
      </c>
      <c r="F70" s="20">
        <f t="shared" si="1"/>
        <v>1</v>
      </c>
    </row>
    <row r="71" spans="1:6" ht="15" customHeight="1">
      <c r="A71" s="38"/>
      <c r="B71" s="22" t="s">
        <v>390</v>
      </c>
      <c r="C71" s="361" t="s">
        <v>391</v>
      </c>
      <c r="D71" s="23">
        <v>13000</v>
      </c>
      <c r="E71" s="23">
        <v>13000</v>
      </c>
      <c r="F71" s="24">
        <f t="shared" si="1"/>
        <v>1</v>
      </c>
    </row>
    <row r="72" spans="1:6" ht="15" customHeight="1">
      <c r="A72" s="38"/>
      <c r="B72" s="22" t="s">
        <v>392</v>
      </c>
      <c r="C72" s="361" t="s">
        <v>393</v>
      </c>
      <c r="D72" s="23">
        <v>1900</v>
      </c>
      <c r="E72" s="23">
        <v>1900</v>
      </c>
      <c r="F72" s="24">
        <f t="shared" si="1"/>
        <v>1</v>
      </c>
    </row>
    <row r="73" spans="1:6" ht="15" customHeight="1">
      <c r="A73" s="38"/>
      <c r="B73" s="22" t="s">
        <v>394</v>
      </c>
      <c r="C73" s="361" t="s">
        <v>395</v>
      </c>
      <c r="D73" s="23">
        <v>14550</v>
      </c>
      <c r="E73" s="23">
        <v>14550</v>
      </c>
      <c r="F73" s="24">
        <f t="shared" si="1"/>
        <v>1</v>
      </c>
    </row>
    <row r="74" spans="1:6" ht="15" customHeight="1">
      <c r="A74" s="21" t="s">
        <v>314</v>
      </c>
      <c r="B74" s="18" t="s">
        <v>396</v>
      </c>
      <c r="C74" s="359" t="s">
        <v>397</v>
      </c>
      <c r="D74" s="19">
        <v>373</v>
      </c>
      <c r="E74" s="19">
        <v>406</v>
      </c>
      <c r="F74" s="20">
        <f t="shared" si="1"/>
        <v>1.0884718498659518</v>
      </c>
    </row>
    <row r="75" spans="1:6" s="366" customFormat="1" ht="15" customHeight="1">
      <c r="A75" s="28" t="s">
        <v>55</v>
      </c>
      <c r="B75" s="133" t="s">
        <v>13</v>
      </c>
      <c r="C75" s="360" t="s">
        <v>399</v>
      </c>
      <c r="D75" s="216">
        <f>SUM(D76:D83)</f>
        <v>55192</v>
      </c>
      <c r="E75" s="216">
        <f>SUM(E76:E83)</f>
        <v>56772</v>
      </c>
      <c r="F75" s="30">
        <f t="shared" si="1"/>
        <v>1.0286273372952601</v>
      </c>
    </row>
    <row r="76" spans="1:6" ht="15" customHeight="1">
      <c r="A76" s="21" t="s">
        <v>289</v>
      </c>
      <c r="B76" s="18" t="s">
        <v>398</v>
      </c>
      <c r="C76" s="359" t="s">
        <v>400</v>
      </c>
      <c r="D76" s="19">
        <v>80</v>
      </c>
      <c r="E76" s="19">
        <v>319</v>
      </c>
      <c r="F76" s="20">
        <f t="shared" si="1"/>
        <v>3.9875</v>
      </c>
    </row>
    <row r="77" spans="1:6" s="366" customFormat="1" ht="15" customHeight="1">
      <c r="A77" s="21" t="s">
        <v>290</v>
      </c>
      <c r="B77" s="18" t="s">
        <v>401</v>
      </c>
      <c r="C77" s="359" t="s">
        <v>402</v>
      </c>
      <c r="D77" s="19">
        <v>33132</v>
      </c>
      <c r="E77" s="19">
        <v>33144</v>
      </c>
      <c r="F77" s="20">
        <f t="shared" si="1"/>
        <v>1.0003621876131836</v>
      </c>
    </row>
    <row r="78" spans="1:6" s="366" customFormat="1" ht="15" customHeight="1">
      <c r="A78" s="21" t="s">
        <v>291</v>
      </c>
      <c r="B78" s="18" t="s">
        <v>404</v>
      </c>
      <c r="C78" s="359" t="s">
        <v>403</v>
      </c>
      <c r="D78" s="19">
        <v>4450</v>
      </c>
      <c r="E78" s="19">
        <v>4450</v>
      </c>
      <c r="F78" s="20">
        <f t="shared" si="1"/>
        <v>1</v>
      </c>
    </row>
    <row r="79" spans="1:6" s="366" customFormat="1" ht="15" customHeight="1">
      <c r="A79" s="21" t="s">
        <v>406</v>
      </c>
      <c r="B79" s="18" t="s">
        <v>405</v>
      </c>
      <c r="C79" s="359" t="s">
        <v>419</v>
      </c>
      <c r="D79" s="19">
        <v>5000</v>
      </c>
      <c r="E79" s="19">
        <v>5000</v>
      </c>
      <c r="F79" s="20">
        <f t="shared" si="1"/>
        <v>1</v>
      </c>
    </row>
    <row r="80" spans="1:6" s="366" customFormat="1" ht="15" customHeight="1">
      <c r="A80" s="21" t="s">
        <v>407</v>
      </c>
      <c r="B80" s="18" t="s">
        <v>410</v>
      </c>
      <c r="C80" s="359" t="s">
        <v>417</v>
      </c>
      <c r="D80" s="19">
        <v>11352</v>
      </c>
      <c r="E80" s="19">
        <v>11610</v>
      </c>
      <c r="F80" s="20">
        <f t="shared" si="1"/>
        <v>1.0227272727272727</v>
      </c>
    </row>
    <row r="81" spans="1:6" s="366" customFormat="1" ht="15" customHeight="1">
      <c r="A81" s="21" t="s">
        <v>409</v>
      </c>
      <c r="B81" s="18" t="s">
        <v>513</v>
      </c>
      <c r="C81" s="359" t="s">
        <v>514</v>
      </c>
      <c r="D81" s="19"/>
      <c r="E81" s="19">
        <v>284</v>
      </c>
      <c r="F81" s="20"/>
    </row>
    <row r="82" spans="1:6" s="366" customFormat="1" ht="15" customHeight="1">
      <c r="A82" s="21" t="s">
        <v>411</v>
      </c>
      <c r="B82" s="18" t="s">
        <v>412</v>
      </c>
      <c r="C82" s="359" t="s">
        <v>416</v>
      </c>
      <c r="D82" s="19">
        <v>1128</v>
      </c>
      <c r="E82" s="19">
        <v>1128</v>
      </c>
      <c r="F82" s="20">
        <f t="shared" si="1"/>
        <v>1</v>
      </c>
    </row>
    <row r="83" spans="1:6" s="366" customFormat="1" ht="15" customHeight="1">
      <c r="A83" s="21" t="s">
        <v>413</v>
      </c>
      <c r="B83" s="18" t="s">
        <v>414</v>
      </c>
      <c r="C83" s="359" t="s">
        <v>415</v>
      </c>
      <c r="D83" s="19">
        <v>50</v>
      </c>
      <c r="E83" s="19">
        <v>837</v>
      </c>
      <c r="F83" s="20">
        <f t="shared" si="1"/>
        <v>16.74</v>
      </c>
    </row>
    <row r="84" spans="1:6" s="366" customFormat="1" ht="15" customHeight="1">
      <c r="A84" s="28" t="s">
        <v>57</v>
      </c>
      <c r="B84" s="133" t="s">
        <v>515</v>
      </c>
      <c r="C84" s="360" t="s">
        <v>516</v>
      </c>
      <c r="D84" s="432">
        <f>SUM(D85)</f>
        <v>0</v>
      </c>
      <c r="E84" s="432">
        <f>SUM(E85)</f>
        <v>0</v>
      </c>
      <c r="F84" s="30"/>
    </row>
    <row r="85" spans="1:6" ht="15" customHeight="1">
      <c r="A85" s="21" t="s">
        <v>293</v>
      </c>
      <c r="B85" s="18" t="s">
        <v>517</v>
      </c>
      <c r="C85" s="359" t="s">
        <v>518</v>
      </c>
      <c r="D85" s="432"/>
      <c r="E85" s="432"/>
      <c r="F85" s="30"/>
    </row>
    <row r="86" spans="1:6" ht="15" customHeight="1">
      <c r="A86" s="28" t="s">
        <v>58</v>
      </c>
      <c r="B86" s="140" t="s">
        <v>420</v>
      </c>
      <c r="C86" s="362" t="s">
        <v>421</v>
      </c>
      <c r="D86" s="216">
        <f>SUM(D87:D88)</f>
        <v>355</v>
      </c>
      <c r="E86" s="216">
        <f>SUM(E87:E88)</f>
        <v>389</v>
      </c>
      <c r="F86" s="30">
        <f t="shared" si="1"/>
        <v>1.095774647887324</v>
      </c>
    </row>
    <row r="87" spans="1:6" s="372" customFormat="1" ht="22.5">
      <c r="A87" s="21" t="s">
        <v>344</v>
      </c>
      <c r="B87" s="51" t="s">
        <v>519</v>
      </c>
      <c r="C87" s="363" t="s">
        <v>520</v>
      </c>
      <c r="D87" s="49">
        <v>175</v>
      </c>
      <c r="E87" s="49">
        <v>175</v>
      </c>
      <c r="F87" s="30">
        <f t="shared" si="1"/>
        <v>1</v>
      </c>
    </row>
    <row r="88" spans="1:6" ht="12">
      <c r="A88" s="21" t="s">
        <v>347</v>
      </c>
      <c r="B88" s="51" t="s">
        <v>422</v>
      </c>
      <c r="C88" s="363" t="s">
        <v>423</v>
      </c>
      <c r="D88" s="19">
        <v>180</v>
      </c>
      <c r="E88" s="19">
        <v>214</v>
      </c>
      <c r="F88" s="20">
        <f t="shared" si="1"/>
        <v>1.1888888888888889</v>
      </c>
    </row>
    <row r="89" spans="1:6" ht="15" customHeight="1">
      <c r="A89" s="28" t="s">
        <v>60</v>
      </c>
      <c r="B89" s="140" t="s">
        <v>424</v>
      </c>
      <c r="C89" s="362" t="s">
        <v>426</v>
      </c>
      <c r="D89" s="216">
        <f>SUM(D90:D91)</f>
        <v>3793</v>
      </c>
      <c r="E89" s="216">
        <f>SUM(E90:E91)</f>
        <v>3793</v>
      </c>
      <c r="F89" s="30">
        <f t="shared" si="1"/>
        <v>1</v>
      </c>
    </row>
    <row r="90" spans="1:6" ht="22.5">
      <c r="A90" s="21" t="s">
        <v>364</v>
      </c>
      <c r="B90" s="51" t="s">
        <v>544</v>
      </c>
      <c r="C90" s="363" t="s">
        <v>543</v>
      </c>
      <c r="D90" s="19">
        <v>3661</v>
      </c>
      <c r="E90" s="19">
        <v>3661</v>
      </c>
      <c r="F90" s="20">
        <f t="shared" si="1"/>
        <v>1</v>
      </c>
    </row>
    <row r="91" spans="1:6" ht="15" customHeight="1">
      <c r="A91" s="21" t="s">
        <v>367</v>
      </c>
      <c r="B91" s="51" t="s">
        <v>425</v>
      </c>
      <c r="C91" s="363" t="s">
        <v>427</v>
      </c>
      <c r="D91" s="19">
        <v>132</v>
      </c>
      <c r="E91" s="19">
        <v>132</v>
      </c>
      <c r="F91" s="20">
        <f t="shared" si="1"/>
        <v>1</v>
      </c>
    </row>
    <row r="92" spans="1:6" ht="15" customHeight="1">
      <c r="A92" s="451" t="s">
        <v>89</v>
      </c>
      <c r="B92" s="452" t="s">
        <v>545</v>
      </c>
      <c r="C92" s="453" t="s">
        <v>546</v>
      </c>
      <c r="D92" s="454">
        <f>SUM(D93:D94)</f>
        <v>176852</v>
      </c>
      <c r="E92" s="454">
        <f>SUM(E93:E94)</f>
        <v>176852</v>
      </c>
      <c r="F92" s="455">
        <f t="shared" si="1"/>
        <v>1</v>
      </c>
    </row>
    <row r="93" spans="1:6" ht="15" customHeight="1">
      <c r="A93" s="21" t="s">
        <v>371</v>
      </c>
      <c r="B93" s="459" t="s">
        <v>547</v>
      </c>
      <c r="C93" s="460" t="s">
        <v>440</v>
      </c>
      <c r="D93" s="461">
        <v>176852</v>
      </c>
      <c r="E93" s="461">
        <v>176852</v>
      </c>
      <c r="F93" s="466">
        <f t="shared" si="1"/>
        <v>1</v>
      </c>
    </row>
    <row r="94" spans="1:6" ht="15" customHeight="1" thickBot="1">
      <c r="A94" s="21" t="s">
        <v>512</v>
      </c>
      <c r="B94" s="457" t="s">
        <v>548</v>
      </c>
      <c r="C94" s="458" t="s">
        <v>549</v>
      </c>
      <c r="D94" s="198"/>
      <c r="E94" s="198"/>
      <c r="F94" s="456"/>
    </row>
    <row r="95" spans="1:6" ht="15" customHeight="1" thickBot="1" thickTop="1">
      <c r="A95" s="728" t="s">
        <v>157</v>
      </c>
      <c r="B95" s="728"/>
      <c r="C95" s="364"/>
      <c r="D95" s="217">
        <f>D62+D65+D68+D75+D86+D89+D92+D84</f>
        <v>400794</v>
      </c>
      <c r="E95" s="217">
        <f>E62+E65+E68+E75+E86+E89+E92+E84</f>
        <v>403448</v>
      </c>
      <c r="F95" s="136">
        <f t="shared" si="1"/>
        <v>1.0066218556166011</v>
      </c>
    </row>
    <row r="96" ht="15" customHeight="1" thickTop="1"/>
  </sheetData>
  <sheetProtection selectLockedCells="1" selectUnlockedCells="1"/>
  <mergeCells count="4">
    <mergeCell ref="A57:F57"/>
    <mergeCell ref="A95:B95"/>
    <mergeCell ref="A4:F4"/>
    <mergeCell ref="A52:B52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scale="88" r:id="rId1"/>
  <rowBreaks count="1" manualBreakCount="1">
    <brk id="5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5.7109375" style="0" customWidth="1"/>
    <col min="2" max="2" width="35.7109375" style="0" customWidth="1"/>
    <col min="3" max="3" width="5.7109375" style="0" customWidth="1"/>
    <col min="4" max="6" width="9.7109375" style="0" customWidth="1"/>
  </cols>
  <sheetData>
    <row r="1" spans="1:7" s="142" customFormat="1" ht="15" customHeight="1">
      <c r="A1" s="3"/>
      <c r="B1" s="3"/>
      <c r="C1" s="3"/>
      <c r="D1" s="3"/>
      <c r="E1" s="3"/>
      <c r="G1" s="2" t="s">
        <v>608</v>
      </c>
    </row>
    <row r="2" spans="1:7" s="142" customFormat="1" ht="15" customHeight="1">
      <c r="A2" s="3"/>
      <c r="B2" s="3"/>
      <c r="C2" s="3"/>
      <c r="D2" s="3"/>
      <c r="E2" s="3"/>
      <c r="G2" s="2" t="str">
        <f>'1.sz. melléklet'!E2</f>
        <v>az  /2015. (IX.   .) önkormányzati rendelethez</v>
      </c>
    </row>
    <row r="3" spans="1:6" s="40" customFormat="1" ht="15" customHeight="1">
      <c r="A3" s="42"/>
      <c r="B3" s="43"/>
      <c r="C3" s="43"/>
      <c r="D3" s="43"/>
      <c r="E3" s="43"/>
      <c r="F3" s="43"/>
    </row>
    <row r="4" spans="1:7" s="40" customFormat="1" ht="15" customHeight="1">
      <c r="A4" s="712" t="s">
        <v>158</v>
      </c>
      <c r="B4" s="712"/>
      <c r="C4" s="712"/>
      <c r="D4" s="712"/>
      <c r="E4" s="712"/>
      <c r="F4" s="712"/>
      <c r="G4" s="43"/>
    </row>
    <row r="5" spans="1:6" ht="15" customHeight="1" thickBot="1">
      <c r="A5" s="143"/>
      <c r="B5" s="144"/>
      <c r="C5" s="144"/>
      <c r="F5" s="6" t="s">
        <v>0</v>
      </c>
    </row>
    <row r="6" spans="1:6" ht="34.5" thickTop="1">
      <c r="A6" s="7" t="s">
        <v>85</v>
      </c>
      <c r="B6" s="9" t="s">
        <v>145</v>
      </c>
      <c r="C6" s="9" t="s">
        <v>299</v>
      </c>
      <c r="D6" s="9" t="s">
        <v>497</v>
      </c>
      <c r="E6" s="9" t="s">
        <v>619</v>
      </c>
      <c r="F6" s="10" t="s">
        <v>3</v>
      </c>
    </row>
    <row r="7" spans="1:6" ht="15" customHeight="1" thickBot="1">
      <c r="A7" s="126" t="s">
        <v>4</v>
      </c>
      <c r="B7" s="13" t="s">
        <v>5</v>
      </c>
      <c r="C7" s="13" t="s">
        <v>6</v>
      </c>
      <c r="D7" s="13" t="s">
        <v>7</v>
      </c>
      <c r="E7" s="554" t="s">
        <v>8</v>
      </c>
      <c r="F7" s="14" t="s">
        <v>9</v>
      </c>
    </row>
    <row r="8" spans="1:6" s="40" customFormat="1" ht="15" customHeight="1" thickTop="1">
      <c r="A8" s="127" t="s">
        <v>14</v>
      </c>
      <c r="B8" s="128" t="s">
        <v>146</v>
      </c>
      <c r="C8" s="128" t="s">
        <v>300</v>
      </c>
      <c r="D8" s="29">
        <f>D9+D15</f>
        <v>10622</v>
      </c>
      <c r="E8" s="29">
        <f>E9+E15</f>
        <v>10679</v>
      </c>
      <c r="F8" s="130">
        <f>E8/D8</f>
        <v>1.0053662210506495</v>
      </c>
    </row>
    <row r="9" spans="1:6" s="40" customFormat="1" ht="15" customHeight="1">
      <c r="A9" s="21" t="s">
        <v>147</v>
      </c>
      <c r="B9" s="18" t="s">
        <v>301</v>
      </c>
      <c r="C9" s="18" t="s">
        <v>302</v>
      </c>
      <c r="D9" s="19">
        <f>SUM(D10:D14)</f>
        <v>10377</v>
      </c>
      <c r="E9" s="19">
        <f>SUM(E10:E14)</f>
        <v>10434</v>
      </c>
      <c r="F9" s="131">
        <f aca="true" t="shared" si="0" ref="F9:F27">E9/D9</f>
        <v>1.0054929170280429</v>
      </c>
    </row>
    <row r="10" spans="1:6" s="40" customFormat="1" ht="15" customHeight="1">
      <c r="A10" s="132"/>
      <c r="B10" s="22" t="s">
        <v>303</v>
      </c>
      <c r="C10" s="22" t="s">
        <v>304</v>
      </c>
      <c r="D10" s="23">
        <v>9361</v>
      </c>
      <c r="E10" s="23">
        <v>9361</v>
      </c>
      <c r="F10" s="92">
        <f t="shared" si="0"/>
        <v>1</v>
      </c>
    </row>
    <row r="11" spans="1:6" s="40" customFormat="1" ht="15" customHeight="1">
      <c r="A11" s="132"/>
      <c r="B11" s="22" t="s">
        <v>521</v>
      </c>
      <c r="C11" s="22" t="s">
        <v>522</v>
      </c>
      <c r="D11" s="23"/>
      <c r="E11" s="23"/>
      <c r="F11" s="92"/>
    </row>
    <row r="12" spans="1:6" s="40" customFormat="1" ht="15" customHeight="1">
      <c r="A12" s="132"/>
      <c r="B12" s="22" t="s">
        <v>501</v>
      </c>
      <c r="C12" s="22" t="s">
        <v>305</v>
      </c>
      <c r="D12" s="23">
        <v>631</v>
      </c>
      <c r="E12" s="23">
        <v>638</v>
      </c>
      <c r="F12" s="92">
        <f t="shared" si="0"/>
        <v>1.011093502377179</v>
      </c>
    </row>
    <row r="13" spans="1:6" s="40" customFormat="1" ht="15" customHeight="1">
      <c r="A13" s="132"/>
      <c r="B13" s="22" t="s">
        <v>523</v>
      </c>
      <c r="C13" s="22" t="s">
        <v>491</v>
      </c>
      <c r="D13" s="23">
        <v>360</v>
      </c>
      <c r="E13" s="23">
        <v>360</v>
      </c>
      <c r="F13" s="92">
        <f t="shared" si="0"/>
        <v>1</v>
      </c>
    </row>
    <row r="14" spans="1:6" s="40" customFormat="1" ht="15" customHeight="1">
      <c r="A14" s="132"/>
      <c r="B14" s="22" t="s">
        <v>524</v>
      </c>
      <c r="C14" s="22" t="s">
        <v>503</v>
      </c>
      <c r="D14" s="23">
        <v>25</v>
      </c>
      <c r="E14" s="23">
        <v>75</v>
      </c>
      <c r="F14" s="92">
        <f t="shared" si="0"/>
        <v>3</v>
      </c>
    </row>
    <row r="15" spans="1:6" s="40" customFormat="1" ht="15" customHeight="1">
      <c r="A15" s="21" t="s">
        <v>148</v>
      </c>
      <c r="B15" s="18" t="s">
        <v>150</v>
      </c>
      <c r="C15" s="18" t="s">
        <v>306</v>
      </c>
      <c r="D15" s="19">
        <f>SUM(D16:D17)</f>
        <v>245</v>
      </c>
      <c r="E15" s="19">
        <f>SUM(E16:E17)</f>
        <v>245</v>
      </c>
      <c r="F15" s="92">
        <f t="shared" si="0"/>
        <v>1</v>
      </c>
    </row>
    <row r="16" spans="1:6" s="40" customFormat="1" ht="34.5">
      <c r="A16" s="132"/>
      <c r="B16" s="433" t="s">
        <v>525</v>
      </c>
      <c r="C16" s="22" t="s">
        <v>308</v>
      </c>
      <c r="D16" s="23">
        <v>234</v>
      </c>
      <c r="E16" s="23">
        <v>234</v>
      </c>
      <c r="F16" s="92">
        <f t="shared" si="0"/>
        <v>1</v>
      </c>
    </row>
    <row r="17" spans="1:6" s="40" customFormat="1" ht="15" customHeight="1">
      <c r="A17" s="132"/>
      <c r="B17" s="22" t="s">
        <v>526</v>
      </c>
      <c r="C17" s="22" t="s">
        <v>309</v>
      </c>
      <c r="D17" s="23">
        <v>11</v>
      </c>
      <c r="E17" s="23">
        <v>11</v>
      </c>
      <c r="F17" s="92">
        <f t="shared" si="0"/>
        <v>1</v>
      </c>
    </row>
    <row r="18" spans="1:6" s="40" customFormat="1" ht="15" customHeight="1">
      <c r="A18" s="28" t="s">
        <v>15</v>
      </c>
      <c r="B18" s="133" t="s">
        <v>252</v>
      </c>
      <c r="C18" s="133" t="s">
        <v>310</v>
      </c>
      <c r="D18" s="29">
        <v>2868</v>
      </c>
      <c r="E18" s="29">
        <v>2861</v>
      </c>
      <c r="F18" s="130">
        <f t="shared" si="0"/>
        <v>0.9975592747559274</v>
      </c>
    </row>
    <row r="19" spans="1:6" s="40" customFormat="1" ht="15" customHeight="1">
      <c r="A19" s="28" t="s">
        <v>54</v>
      </c>
      <c r="B19" s="133" t="s">
        <v>152</v>
      </c>
      <c r="C19" s="133" t="s">
        <v>311</v>
      </c>
      <c r="D19" s="29">
        <f>SUM(D20:D24)</f>
        <v>6380</v>
      </c>
      <c r="E19" s="29">
        <f>SUM(E20:E24)</f>
        <v>6380</v>
      </c>
      <c r="F19" s="130">
        <f t="shared" si="0"/>
        <v>1</v>
      </c>
    </row>
    <row r="20" spans="1:6" s="40" customFormat="1" ht="15" customHeight="1">
      <c r="A20" s="21" t="s">
        <v>151</v>
      </c>
      <c r="B20" s="18" t="s">
        <v>312</v>
      </c>
      <c r="C20" s="18" t="s">
        <v>318</v>
      </c>
      <c r="D20" s="19">
        <v>950</v>
      </c>
      <c r="E20" s="19">
        <v>950</v>
      </c>
      <c r="F20" s="131">
        <f t="shared" si="0"/>
        <v>1</v>
      </c>
    </row>
    <row r="21" spans="1:6" s="40" customFormat="1" ht="15" customHeight="1">
      <c r="A21" s="21" t="s">
        <v>153</v>
      </c>
      <c r="B21" s="18" t="s">
        <v>313</v>
      </c>
      <c r="C21" s="18" t="s">
        <v>319</v>
      </c>
      <c r="D21" s="19">
        <v>160</v>
      </c>
      <c r="E21" s="19">
        <v>160</v>
      </c>
      <c r="F21" s="131">
        <f t="shared" si="0"/>
        <v>1</v>
      </c>
    </row>
    <row r="22" spans="1:6" s="40" customFormat="1" ht="15" customHeight="1">
      <c r="A22" s="21" t="s">
        <v>314</v>
      </c>
      <c r="B22" s="18" t="s">
        <v>315</v>
      </c>
      <c r="C22" s="18" t="s">
        <v>320</v>
      </c>
      <c r="D22" s="19">
        <v>4250</v>
      </c>
      <c r="E22" s="19">
        <v>4250</v>
      </c>
      <c r="F22" s="131">
        <f t="shared" si="0"/>
        <v>1</v>
      </c>
    </row>
    <row r="23" spans="1:6" s="40" customFormat="1" ht="15" customHeight="1">
      <c r="A23" s="21" t="s">
        <v>316</v>
      </c>
      <c r="B23" s="18" t="s">
        <v>317</v>
      </c>
      <c r="C23" s="18" t="s">
        <v>321</v>
      </c>
      <c r="D23" s="19">
        <v>20</v>
      </c>
      <c r="E23" s="19">
        <v>20</v>
      </c>
      <c r="F23" s="131">
        <f t="shared" si="0"/>
        <v>1</v>
      </c>
    </row>
    <row r="24" spans="1:6" s="43" customFormat="1" ht="15" customHeight="1">
      <c r="A24" s="21" t="s">
        <v>322</v>
      </c>
      <c r="B24" s="18" t="s">
        <v>323</v>
      </c>
      <c r="C24" s="18" t="s">
        <v>324</v>
      </c>
      <c r="D24" s="19">
        <f>SUM(D25:D25)</f>
        <v>1000</v>
      </c>
      <c r="E24" s="19">
        <f>SUM(E25:E25)</f>
        <v>1000</v>
      </c>
      <c r="F24" s="131">
        <f t="shared" si="0"/>
        <v>1</v>
      </c>
    </row>
    <row r="25" spans="1:6" s="40" customFormat="1" ht="15" customHeight="1">
      <c r="A25" s="132"/>
      <c r="B25" s="22" t="s">
        <v>325</v>
      </c>
      <c r="C25" s="22" t="s">
        <v>326</v>
      </c>
      <c r="D25" s="23">
        <v>1000</v>
      </c>
      <c r="E25" s="23">
        <v>1000</v>
      </c>
      <c r="F25" s="92">
        <f t="shared" si="0"/>
        <v>1</v>
      </c>
    </row>
    <row r="26" spans="1:7" ht="15" customHeight="1" thickBot="1">
      <c r="A26" s="134" t="s">
        <v>55</v>
      </c>
      <c r="B26" s="374" t="s">
        <v>254</v>
      </c>
      <c r="C26" s="374" t="s">
        <v>343</v>
      </c>
      <c r="D26" s="208">
        <v>0</v>
      </c>
      <c r="E26" s="208">
        <v>0</v>
      </c>
      <c r="F26" s="145"/>
      <c r="G26" s="147"/>
    </row>
    <row r="27" spans="1:7" ht="15" customHeight="1" thickBot="1" thickTop="1">
      <c r="A27" s="725" t="s">
        <v>154</v>
      </c>
      <c r="B27" s="725"/>
      <c r="C27" s="373"/>
      <c r="D27" s="67">
        <f>D8+D18+D19+D26</f>
        <v>19870</v>
      </c>
      <c r="E27" s="67">
        <f>E8+E18+E19+E26</f>
        <v>19920</v>
      </c>
      <c r="F27" s="146">
        <f t="shared" si="0"/>
        <v>1.0025163563160544</v>
      </c>
      <c r="G27" s="147"/>
    </row>
    <row r="28" spans="1:6" s="40" customFormat="1" ht="15" customHeight="1" thickTop="1">
      <c r="A28" s="1"/>
      <c r="B28" s="1"/>
      <c r="C28" s="1"/>
      <c r="D28" s="147"/>
      <c r="E28" s="147"/>
      <c r="F28" s="147"/>
    </row>
    <row r="29" spans="1:7" s="40" customFormat="1" ht="15" customHeight="1">
      <c r="A29" s="1"/>
      <c r="B29" s="1"/>
      <c r="C29" s="1"/>
      <c r="D29" s="147"/>
      <c r="E29" s="147"/>
      <c r="F29" s="147"/>
      <c r="G29" s="148"/>
    </row>
    <row r="30" spans="1:7" s="40" customFormat="1" ht="12">
      <c r="A30" s="712" t="s">
        <v>160</v>
      </c>
      <c r="B30" s="712"/>
      <c r="C30" s="712"/>
      <c r="D30" s="712"/>
      <c r="E30" s="712"/>
      <c r="F30" s="712"/>
      <c r="G30" s="148"/>
    </row>
    <row r="31" spans="1:7" s="40" customFormat="1" ht="15" customHeight="1" thickBot="1">
      <c r="A31" s="42"/>
      <c r="B31" s="100"/>
      <c r="C31" s="99"/>
      <c r="F31" s="6" t="s">
        <v>0</v>
      </c>
      <c r="G31" s="148"/>
    </row>
    <row r="32" spans="1:7" s="40" customFormat="1" ht="23.25" thickTop="1">
      <c r="A32" s="7" t="s">
        <v>85</v>
      </c>
      <c r="B32" s="9" t="s">
        <v>145</v>
      </c>
      <c r="C32" s="9" t="s">
        <v>299</v>
      </c>
      <c r="D32" s="9" t="s">
        <v>497</v>
      </c>
      <c r="E32" s="9" t="s">
        <v>497</v>
      </c>
      <c r="F32" s="10" t="s">
        <v>3</v>
      </c>
      <c r="G32" s="148"/>
    </row>
    <row r="33" spans="1:7" s="380" customFormat="1" ht="15" customHeight="1" thickBot="1">
      <c r="A33" s="126" t="s">
        <v>4</v>
      </c>
      <c r="B33" s="13" t="s">
        <v>5</v>
      </c>
      <c r="C33" s="13" t="s">
        <v>6</v>
      </c>
      <c r="D33" s="13" t="s">
        <v>7</v>
      </c>
      <c r="E33" s="13" t="s">
        <v>8</v>
      </c>
      <c r="F33" s="106" t="s">
        <v>9</v>
      </c>
      <c r="G33" s="148"/>
    </row>
    <row r="34" spans="1:7" s="380" customFormat="1" ht="15" customHeight="1" thickTop="1">
      <c r="A34" s="127" t="s">
        <v>14</v>
      </c>
      <c r="B34" s="133" t="s">
        <v>13</v>
      </c>
      <c r="C34" s="360" t="s">
        <v>399</v>
      </c>
      <c r="D34" s="129">
        <f>SUM(D35:D37)</f>
        <v>2002</v>
      </c>
      <c r="E34" s="129">
        <f>SUM(E35:E37)</f>
        <v>2002</v>
      </c>
      <c r="F34" s="130">
        <f aca="true" t="shared" si="1" ref="F34:F40">E34/D34</f>
        <v>1</v>
      </c>
      <c r="G34" s="148"/>
    </row>
    <row r="35" spans="1:7" s="380" customFormat="1" ht="15" customHeight="1">
      <c r="A35" s="410" t="s">
        <v>147</v>
      </c>
      <c r="B35" s="18" t="s">
        <v>404</v>
      </c>
      <c r="C35" s="359" t="s">
        <v>403</v>
      </c>
      <c r="D35" s="47">
        <v>1000</v>
      </c>
      <c r="E35" s="47">
        <v>1000</v>
      </c>
      <c r="F35" s="131">
        <f t="shared" si="1"/>
        <v>1</v>
      </c>
      <c r="G35" s="148"/>
    </row>
    <row r="36" spans="1:7" s="380" customFormat="1" ht="15" customHeight="1">
      <c r="A36" s="410" t="s">
        <v>148</v>
      </c>
      <c r="B36" s="18" t="s">
        <v>408</v>
      </c>
      <c r="C36" s="359" t="s">
        <v>418</v>
      </c>
      <c r="D36" s="47">
        <v>1000</v>
      </c>
      <c r="E36" s="47">
        <v>1000</v>
      </c>
      <c r="F36" s="131">
        <f t="shared" si="1"/>
        <v>1</v>
      </c>
      <c r="G36" s="148"/>
    </row>
    <row r="37" spans="1:7" s="40" customFormat="1" ht="15" customHeight="1">
      <c r="A37" s="410" t="s">
        <v>149</v>
      </c>
      <c r="B37" s="18" t="s">
        <v>412</v>
      </c>
      <c r="C37" s="359" t="s">
        <v>416</v>
      </c>
      <c r="D37" s="47">
        <v>2</v>
      </c>
      <c r="E37" s="47">
        <v>2</v>
      </c>
      <c r="F37" s="131">
        <f t="shared" si="1"/>
        <v>1</v>
      </c>
      <c r="G37" s="148"/>
    </row>
    <row r="38" spans="1:7" s="40" customFormat="1" ht="15" customHeight="1">
      <c r="A38" s="28" t="s">
        <v>15</v>
      </c>
      <c r="B38" s="133" t="s">
        <v>438</v>
      </c>
      <c r="C38" s="133" t="s">
        <v>439</v>
      </c>
      <c r="D38" s="29">
        <v>16988</v>
      </c>
      <c r="E38" s="29">
        <v>17038</v>
      </c>
      <c r="F38" s="130">
        <f t="shared" si="1"/>
        <v>1.0029432540616907</v>
      </c>
      <c r="G38" s="148"/>
    </row>
    <row r="39" spans="1:6" ht="12.75" thickBot="1">
      <c r="A39" s="134" t="s">
        <v>54</v>
      </c>
      <c r="B39" s="141" t="s">
        <v>156</v>
      </c>
      <c r="C39" s="141" t="s">
        <v>440</v>
      </c>
      <c r="D39" s="135">
        <v>880</v>
      </c>
      <c r="E39" s="135">
        <v>880</v>
      </c>
      <c r="F39" s="145">
        <f t="shared" si="1"/>
        <v>1</v>
      </c>
    </row>
    <row r="40" spans="1:6" ht="13.5" thickBot="1" thickTop="1">
      <c r="A40" s="728" t="s">
        <v>263</v>
      </c>
      <c r="B40" s="728"/>
      <c r="C40" s="373"/>
      <c r="D40" s="67">
        <f>D34+D38+D39</f>
        <v>19870</v>
      </c>
      <c r="E40" s="67">
        <f>E34+E38+E39</f>
        <v>19920</v>
      </c>
      <c r="F40" s="136">
        <f t="shared" si="1"/>
        <v>1.0025163563160544</v>
      </c>
    </row>
    <row r="41" ht="12.75" thickTop="1">
      <c r="F41" s="149"/>
    </row>
    <row r="42" ht="12">
      <c r="F42" s="150"/>
    </row>
  </sheetData>
  <sheetProtection selectLockedCells="1" selectUnlockedCells="1"/>
  <mergeCells count="4">
    <mergeCell ref="A4:F4"/>
    <mergeCell ref="A27:B27"/>
    <mergeCell ref="A30:F30"/>
    <mergeCell ref="A40:B40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5.7109375" style="225" customWidth="1"/>
    <col min="2" max="2" width="37.7109375" style="225" customWidth="1"/>
    <col min="3" max="4" width="9.7109375" style="225" customWidth="1"/>
    <col min="5" max="5" width="9.7109375" style="224" customWidth="1"/>
    <col min="6" max="16384" width="9.140625" style="224" customWidth="1"/>
  </cols>
  <sheetData>
    <row r="1" spans="1:5" ht="15" customHeight="1">
      <c r="A1" s="733" t="s">
        <v>609</v>
      </c>
      <c r="B1" s="733"/>
      <c r="C1" s="733"/>
      <c r="D1" s="733"/>
      <c r="E1" s="733"/>
    </row>
    <row r="2" spans="2:5" ht="15" customHeight="1">
      <c r="B2" s="231"/>
      <c r="C2" s="231"/>
      <c r="D2" s="231"/>
      <c r="E2" s="223" t="str">
        <f>'1.sz. melléklet'!E2</f>
        <v>az  /2015. (IX.   .) önkormányzati rendelethez</v>
      </c>
    </row>
    <row r="3" ht="15" customHeight="1">
      <c r="A3" s="243"/>
    </row>
    <row r="4" spans="1:5" ht="15" customHeight="1">
      <c r="A4" s="734" t="s">
        <v>537</v>
      </c>
      <c r="B4" s="734"/>
      <c r="C4" s="734"/>
      <c r="D4" s="734"/>
      <c r="E4" s="734"/>
    </row>
    <row r="5" spans="1:5" ht="15" customHeight="1">
      <c r="A5" s="244"/>
      <c r="B5" s="244"/>
      <c r="C5" s="244"/>
      <c r="D5" s="244"/>
      <c r="E5" s="245"/>
    </row>
    <row r="6" spans="1:5" ht="15" customHeight="1" thickBot="1">
      <c r="A6" s="246"/>
      <c r="B6" s="246"/>
      <c r="C6" s="246"/>
      <c r="D6" s="246"/>
      <c r="E6" s="247" t="s">
        <v>0</v>
      </c>
    </row>
    <row r="7" spans="1:5" ht="34.5" thickTop="1">
      <c r="A7" s="248" t="s">
        <v>85</v>
      </c>
      <c r="B7" s="249" t="s">
        <v>145</v>
      </c>
      <c r="C7" s="9" t="s">
        <v>497</v>
      </c>
      <c r="D7" s="9" t="s">
        <v>619</v>
      </c>
      <c r="E7" s="10" t="s">
        <v>3</v>
      </c>
    </row>
    <row r="8" spans="1:5" ht="15" customHeight="1" thickBot="1">
      <c r="A8" s="250" t="s">
        <v>4</v>
      </c>
      <c r="B8" s="230" t="s">
        <v>5</v>
      </c>
      <c r="C8" s="13" t="s">
        <v>6</v>
      </c>
      <c r="D8" s="554" t="s">
        <v>7</v>
      </c>
      <c r="E8" s="14" t="s">
        <v>8</v>
      </c>
    </row>
    <row r="9" spans="1:5" ht="15" customHeight="1" thickTop="1">
      <c r="A9" s="251" t="s">
        <v>14</v>
      </c>
      <c r="B9" s="252" t="s">
        <v>46</v>
      </c>
      <c r="C9" s="253">
        <f>'1.sz. melléklet'!C39</f>
        <v>85651</v>
      </c>
      <c r="D9" s="253">
        <f>'1.sz. melléklet'!D39</f>
        <v>79581</v>
      </c>
      <c r="E9" s="254">
        <f>D9/C9</f>
        <v>0.9291310083945313</v>
      </c>
    </row>
    <row r="10" spans="1:5" ht="15" customHeight="1" thickBot="1">
      <c r="A10" s="255" t="s">
        <v>267</v>
      </c>
      <c r="B10" s="256" t="s">
        <v>490</v>
      </c>
      <c r="C10" s="253"/>
      <c r="D10" s="253"/>
      <c r="E10" s="257"/>
    </row>
    <row r="11" spans="1:5" ht="15" customHeight="1" thickBot="1" thickTop="1">
      <c r="A11" s="258"/>
      <c r="B11" s="259" t="s">
        <v>250</v>
      </c>
      <c r="C11" s="260">
        <f>C9+C10</f>
        <v>85651</v>
      </c>
      <c r="D11" s="260">
        <f>D9+D10</f>
        <v>79581</v>
      </c>
      <c r="E11" s="261">
        <f>D11/C11</f>
        <v>0.9291310083945313</v>
      </c>
    </row>
    <row r="12" ht="12.75" thickTop="1"/>
    <row r="18" ht="19.5" customHeight="1"/>
  </sheetData>
  <sheetProtection/>
  <mergeCells count="2">
    <mergeCell ref="A1:E1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</dc:creator>
  <cp:keywords/>
  <dc:description/>
  <cp:lastModifiedBy>User</cp:lastModifiedBy>
  <cp:lastPrinted>2015-08-17T10:36:42Z</cp:lastPrinted>
  <dcterms:created xsi:type="dcterms:W3CDTF">2014-02-03T15:00:44Z</dcterms:created>
  <dcterms:modified xsi:type="dcterms:W3CDTF">2015-08-28T10:51:00Z</dcterms:modified>
  <cp:category/>
  <cp:version/>
  <cp:contentType/>
  <cp:contentStatus/>
</cp:coreProperties>
</file>