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872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 melléklet" sheetId="13" r:id="rId12"/>
    <sheet name="13.sz. melléklet" sheetId="14" r:id="rId13"/>
    <sheet name="14.sz. melléklet" sheetId="29" r:id="rId14"/>
    <sheet name="0.sz. melléklet" sheetId="8" r:id="rId15"/>
  </sheets>
  <definedNames>
    <definedName name="_xlnm.Print_Area" localSheetId="0">'1.sz. melléklet'!$A$1:$H$44</definedName>
    <definedName name="_xlnm.Print_Area" localSheetId="9">'10.sz. melléklet'!$A$1:$I$43</definedName>
    <definedName name="_xlnm.Print_Area" localSheetId="12">'13.sz. melléklet'!$A$1:$O$26</definedName>
    <definedName name="_xlnm.Print_Area" localSheetId="13">'14.sz. melléklet'!$A$1:$G$138</definedName>
    <definedName name="_xlnm.Print_Area" localSheetId="6">'7.sz. melléklet'!$A$1:$H$95</definedName>
    <definedName name="_xlnm.Print_Area" localSheetId="8">'9.sz. melléklet'!$A$1:$F$94</definedName>
  </definedNames>
  <calcPr calcId="162913"/>
</workbook>
</file>

<file path=xl/calcChain.xml><?xml version="1.0" encoding="utf-8"?>
<calcChain xmlns="http://schemas.openxmlformats.org/spreadsheetml/2006/main">
  <c r="D31" i="2" l="1"/>
  <c r="E31" i="2"/>
  <c r="C31" i="2"/>
  <c r="D30" i="2"/>
  <c r="C30" i="2"/>
  <c r="D29" i="2"/>
  <c r="E29" i="2"/>
  <c r="C29" i="2"/>
  <c r="E51" i="30" l="1"/>
  <c r="E18" i="13" l="1"/>
  <c r="E11" i="13"/>
  <c r="I40" i="10"/>
  <c r="I29" i="2"/>
  <c r="J29" i="2"/>
  <c r="H29" i="2"/>
  <c r="J21" i="2"/>
  <c r="J11" i="2"/>
  <c r="J10" i="2"/>
  <c r="J9" i="2"/>
  <c r="E9" i="2"/>
  <c r="E25" i="1" l="1"/>
  <c r="E10" i="3"/>
  <c r="E43" i="1"/>
  <c r="D43" i="1"/>
  <c r="D30" i="1"/>
  <c r="E30" i="1"/>
  <c r="E36" i="1"/>
  <c r="F13" i="4"/>
  <c r="F12" i="4"/>
  <c r="F11" i="4"/>
  <c r="F135" i="29"/>
  <c r="F133" i="29"/>
  <c r="F128" i="29"/>
  <c r="F125" i="29"/>
  <c r="F123" i="29"/>
  <c r="F118" i="29"/>
  <c r="F114" i="29"/>
  <c r="F112" i="29"/>
  <c r="F109" i="29"/>
  <c r="F101" i="29"/>
  <c r="F96" i="29"/>
  <c r="F92" i="29"/>
  <c r="F86" i="29"/>
  <c r="F81" i="29"/>
  <c r="F79" i="29"/>
  <c r="F76" i="29"/>
  <c r="F74" i="29"/>
  <c r="F72" i="29"/>
  <c r="F69" i="29"/>
  <c r="F63" i="29"/>
  <c r="F60" i="29"/>
  <c r="F57" i="29"/>
  <c r="F55" i="29"/>
  <c r="F49" i="29"/>
  <c r="F46" i="29"/>
  <c r="F43" i="29"/>
  <c r="F40" i="29"/>
  <c r="F38" i="29"/>
  <c r="F34" i="29"/>
  <c r="F30" i="29"/>
  <c r="F25" i="29"/>
  <c r="F20" i="29"/>
  <c r="F14" i="29"/>
  <c r="E23" i="13"/>
  <c r="E24" i="13"/>
  <c r="E25" i="13"/>
  <c r="E10" i="13"/>
  <c r="E16" i="13"/>
  <c r="E17" i="13"/>
  <c r="F29" i="11" l="1"/>
  <c r="F28" i="11"/>
  <c r="F27" i="11"/>
  <c r="F26" i="11"/>
  <c r="F25" i="11"/>
  <c r="F24" i="11"/>
  <c r="F23" i="11"/>
  <c r="F22" i="11"/>
  <c r="F21" i="11"/>
  <c r="F17" i="11"/>
  <c r="F16" i="11"/>
  <c r="F15" i="11"/>
  <c r="F14" i="11"/>
  <c r="F13" i="11"/>
  <c r="F12" i="11"/>
  <c r="F11" i="11"/>
  <c r="F10" i="11"/>
  <c r="F9" i="11"/>
  <c r="E18" i="11"/>
  <c r="E31" i="11"/>
  <c r="E35" i="11"/>
  <c r="I35" i="10"/>
  <c r="I29" i="10"/>
  <c r="I16" i="10"/>
  <c r="I11" i="10"/>
  <c r="I28" i="10"/>
  <c r="I26" i="10"/>
  <c r="J47" i="30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1" i="30"/>
  <c r="J19" i="30"/>
  <c r="J18" i="30"/>
  <c r="J16" i="30"/>
  <c r="J15" i="30"/>
  <c r="J14" i="30"/>
  <c r="J13" i="30"/>
  <c r="J12" i="30"/>
  <c r="J11" i="30"/>
  <c r="J10" i="30"/>
  <c r="J9" i="30"/>
  <c r="J8" i="30"/>
  <c r="F41" i="30"/>
  <c r="F38" i="30"/>
  <c r="F37" i="30"/>
  <c r="F36" i="30"/>
  <c r="F34" i="30"/>
  <c r="F33" i="30"/>
  <c r="F30" i="30"/>
  <c r="F22" i="30"/>
  <c r="F13" i="30"/>
  <c r="F12" i="30"/>
  <c r="F11" i="30"/>
  <c r="F10" i="30"/>
  <c r="F9" i="30"/>
  <c r="I50" i="30"/>
  <c r="I51" i="30"/>
  <c r="E50" i="30"/>
  <c r="F14" i="4"/>
  <c r="F15" i="4"/>
  <c r="F16" i="4"/>
  <c r="F17" i="4"/>
  <c r="F19" i="4"/>
  <c r="F26" i="1"/>
  <c r="E32" i="3"/>
  <c r="E16" i="3"/>
  <c r="E12" i="3"/>
  <c r="E14" i="3"/>
  <c r="J31" i="2"/>
  <c r="H31" i="2"/>
  <c r="I21" i="10" l="1"/>
  <c r="E52" i="30"/>
  <c r="E15" i="3"/>
  <c r="F50" i="30"/>
  <c r="I52" i="30"/>
  <c r="I31" i="2"/>
  <c r="J12" i="2" l="1"/>
  <c r="J13" i="2"/>
  <c r="J14" i="2"/>
  <c r="J15" i="2"/>
  <c r="J16" i="2"/>
  <c r="E10" i="2"/>
  <c r="E12" i="2"/>
  <c r="E13" i="2"/>
  <c r="E14" i="2"/>
  <c r="E23" i="2"/>
  <c r="E24" i="2"/>
  <c r="E28" i="1"/>
  <c r="E39" i="1"/>
  <c r="E9" i="18" s="1"/>
  <c r="E42" i="1"/>
  <c r="E11" i="1"/>
  <c r="E13" i="1"/>
  <c r="E15" i="1"/>
  <c r="E16" i="1"/>
  <c r="E19" i="1"/>
  <c r="E20" i="1"/>
  <c r="E27" i="1"/>
  <c r="G93" i="7"/>
  <c r="G90" i="7"/>
  <c r="G89" i="7"/>
  <c r="G84" i="7"/>
  <c r="G79" i="7"/>
  <c r="G77" i="7"/>
  <c r="G76" i="7"/>
  <c r="G75" i="7"/>
  <c r="G74" i="7"/>
  <c r="G73" i="7"/>
  <c r="G71" i="7"/>
  <c r="G70" i="7"/>
  <c r="G69" i="7"/>
  <c r="G68" i="7"/>
  <c r="G66" i="7"/>
  <c r="G61" i="7"/>
  <c r="G60" i="7"/>
  <c r="G51" i="7"/>
  <c r="G50" i="7"/>
  <c r="G47" i="7"/>
  <c r="G42" i="7"/>
  <c r="G41" i="7"/>
  <c r="G40" i="7"/>
  <c r="G39" i="7"/>
  <c r="G38" i="7"/>
  <c r="G35" i="7"/>
  <c r="G34" i="7"/>
  <c r="G33" i="7"/>
  <c r="G32" i="7"/>
  <c r="G30" i="7"/>
  <c r="G29" i="7"/>
  <c r="G28" i="7"/>
  <c r="G27" i="7"/>
  <c r="G26" i="7"/>
  <c r="G24" i="7"/>
  <c r="G23" i="7"/>
  <c r="G22" i="7"/>
  <c r="G21" i="7"/>
  <c r="G19" i="7"/>
  <c r="G18" i="7"/>
  <c r="G17" i="7"/>
  <c r="G16" i="7"/>
  <c r="G14" i="7"/>
  <c r="G12" i="7"/>
  <c r="G11" i="7"/>
  <c r="G10" i="7"/>
  <c r="G9" i="7"/>
  <c r="F59" i="7"/>
  <c r="F62" i="7"/>
  <c r="F67" i="7"/>
  <c r="E11" i="2" s="1"/>
  <c r="F72" i="7"/>
  <c r="F82" i="7"/>
  <c r="F85" i="7"/>
  <c r="F88" i="7"/>
  <c r="E22" i="2" s="1"/>
  <c r="F91" i="7"/>
  <c r="F8" i="7"/>
  <c r="F15" i="7"/>
  <c r="F25" i="7"/>
  <c r="F20" i="7" s="1"/>
  <c r="F31" i="7"/>
  <c r="F36" i="7"/>
  <c r="F43" i="7"/>
  <c r="F10" i="5" s="1"/>
  <c r="F46" i="7"/>
  <c r="F12" i="5" s="1"/>
  <c r="F48" i="7"/>
  <c r="E21" i="2" l="1"/>
  <c r="E14" i="13"/>
  <c r="E15" i="13"/>
  <c r="E33" i="3"/>
  <c r="E13" i="13"/>
  <c r="J23" i="2"/>
  <c r="J27" i="2" s="1"/>
  <c r="F11" i="5"/>
  <c r="F14" i="5" s="1"/>
  <c r="E22" i="13"/>
  <c r="E11" i="18"/>
  <c r="F7" i="7"/>
  <c r="F52" i="7" s="1"/>
  <c r="E17" i="1"/>
  <c r="E12" i="1"/>
  <c r="E10" i="1" s="1"/>
  <c r="E38" i="1"/>
  <c r="E15" i="2"/>
  <c r="J22" i="2"/>
  <c r="F65" i="7"/>
  <c r="E12" i="13" s="1"/>
  <c r="E13" i="3"/>
  <c r="E11" i="3" s="1"/>
  <c r="E23" i="1"/>
  <c r="E9" i="1"/>
  <c r="E37" i="1"/>
  <c r="E22" i="1"/>
  <c r="E18" i="1"/>
  <c r="E14" i="1"/>
  <c r="E41" i="1"/>
  <c r="E25" i="2"/>
  <c r="E32" i="1"/>
  <c r="F18" i="4" l="1"/>
  <c r="F22" i="4" s="1"/>
  <c r="F95" i="7"/>
  <c r="J20" i="2"/>
  <c r="J28" i="2" s="1"/>
  <c r="J32" i="2" s="1"/>
  <c r="E19" i="13"/>
  <c r="E21" i="1"/>
  <c r="E24" i="1" s="1"/>
  <c r="E33" i="1" s="1"/>
  <c r="E18" i="2"/>
  <c r="E34" i="3"/>
  <c r="E27" i="2"/>
  <c r="E91" i="9" l="1"/>
  <c r="E11" i="9"/>
  <c r="E9" i="9"/>
  <c r="E20" i="2" l="1"/>
  <c r="E28" i="2" s="1"/>
  <c r="E32" i="2" s="1"/>
  <c r="E36" i="3"/>
  <c r="E94" i="9"/>
  <c r="E135" i="29"/>
  <c r="D135" i="29"/>
  <c r="E133" i="29"/>
  <c r="E128" i="29"/>
  <c r="E125" i="29"/>
  <c r="E123" i="29"/>
  <c r="E118" i="29"/>
  <c r="E114" i="29"/>
  <c r="E112" i="29"/>
  <c r="E109" i="29"/>
  <c r="E101" i="29"/>
  <c r="E96" i="29"/>
  <c r="E92" i="29"/>
  <c r="E86" i="29"/>
  <c r="E81" i="29"/>
  <c r="E79" i="29"/>
  <c r="E76" i="29"/>
  <c r="E74" i="29"/>
  <c r="E72" i="29"/>
  <c r="E69" i="29"/>
  <c r="E63" i="29"/>
  <c r="E60" i="29"/>
  <c r="E57" i="29"/>
  <c r="E55" i="29"/>
  <c r="E49" i="29"/>
  <c r="E46" i="29"/>
  <c r="E43" i="29"/>
  <c r="E40" i="29"/>
  <c r="E38" i="29"/>
  <c r="E34" i="29"/>
  <c r="E30" i="29"/>
  <c r="E25" i="29"/>
  <c r="E20" i="29"/>
  <c r="E14" i="29"/>
  <c r="D133" i="29"/>
  <c r="D128" i="29"/>
  <c r="D125" i="29"/>
  <c r="D123" i="29"/>
  <c r="D118" i="29"/>
  <c r="D114" i="29"/>
  <c r="D112" i="29"/>
  <c r="D109" i="29"/>
  <c r="D101" i="29"/>
  <c r="D96" i="29"/>
  <c r="D92" i="29"/>
  <c r="D86" i="29"/>
  <c r="D81" i="29"/>
  <c r="D79" i="29"/>
  <c r="D76" i="29"/>
  <c r="D74" i="29"/>
  <c r="D72" i="29"/>
  <c r="D69" i="29"/>
  <c r="D63" i="29"/>
  <c r="D60" i="29"/>
  <c r="D57" i="29"/>
  <c r="D55" i="29"/>
  <c r="D49" i="29"/>
  <c r="D46" i="29"/>
  <c r="D43" i="29"/>
  <c r="D40" i="29"/>
  <c r="D38" i="29"/>
  <c r="D34" i="29"/>
  <c r="D30" i="29"/>
  <c r="D25" i="29"/>
  <c r="D20" i="29"/>
  <c r="D14" i="29"/>
  <c r="E35" i="3" l="1"/>
  <c r="O14" i="14"/>
  <c r="E37" i="3" l="1"/>
  <c r="D35" i="11"/>
  <c r="C35" i="11"/>
  <c r="D31" i="11"/>
  <c r="D18" i="11"/>
  <c r="C31" i="11"/>
  <c r="F31" i="11" s="1"/>
  <c r="C18" i="11"/>
  <c r="F18" i="11" s="1"/>
  <c r="H50" i="30" l="1"/>
  <c r="H51" i="30"/>
  <c r="G51" i="30"/>
  <c r="J51" i="30" s="1"/>
  <c r="D51" i="30"/>
  <c r="D50" i="30"/>
  <c r="H52" i="30" l="1"/>
  <c r="D52" i="30"/>
  <c r="D11" i="9" l="1"/>
  <c r="C11" i="9"/>
  <c r="D23" i="13" l="1"/>
  <c r="D16" i="13"/>
  <c r="D24" i="13"/>
  <c r="D25" i="13"/>
  <c r="D10" i="13"/>
  <c r="D17" i="13"/>
  <c r="D18" i="13"/>
  <c r="H35" i="10"/>
  <c r="H16" i="10"/>
  <c r="H11" i="10"/>
  <c r="H40" i="10"/>
  <c r="H28" i="10"/>
  <c r="H26" i="10"/>
  <c r="G40" i="10"/>
  <c r="G41" i="10" s="1"/>
  <c r="H21" i="10" l="1"/>
  <c r="D9" i="9" l="1"/>
  <c r="C9" i="9"/>
  <c r="F93" i="9"/>
  <c r="F92" i="9"/>
  <c r="F65" i="9"/>
  <c r="F64" i="9"/>
  <c r="F63" i="9"/>
  <c r="F62" i="9"/>
  <c r="F61" i="9"/>
  <c r="F60" i="9"/>
  <c r="F59" i="9"/>
  <c r="F58" i="9"/>
  <c r="F57" i="9"/>
  <c r="F56" i="9"/>
  <c r="F31" i="9"/>
  <c r="F32" i="9"/>
  <c r="F55" i="9"/>
  <c r="F54" i="9"/>
  <c r="F47" i="9"/>
  <c r="F46" i="9"/>
  <c r="F45" i="9"/>
  <c r="F44" i="9"/>
  <c r="F43" i="9"/>
  <c r="F41" i="9"/>
  <c r="F40" i="9"/>
  <c r="F39" i="9"/>
  <c r="F38" i="9"/>
  <c r="F37" i="9"/>
  <c r="F36" i="9"/>
  <c r="F35" i="9"/>
  <c r="F34" i="9"/>
  <c r="F33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D91" i="9"/>
  <c r="C42" i="1"/>
  <c r="D42" i="1"/>
  <c r="D41" i="1" s="1"/>
  <c r="D25" i="1"/>
  <c r="D27" i="1"/>
  <c r="D28" i="1"/>
  <c r="D39" i="1"/>
  <c r="D19" i="1"/>
  <c r="D20" i="1"/>
  <c r="D15" i="1"/>
  <c r="D16" i="1"/>
  <c r="D11" i="1"/>
  <c r="D13" i="1"/>
  <c r="I10" i="2"/>
  <c r="C10" i="2"/>
  <c r="C12" i="2"/>
  <c r="C13" i="2"/>
  <c r="C14" i="2"/>
  <c r="C23" i="2"/>
  <c r="C24" i="2"/>
  <c r="C16" i="3"/>
  <c r="F16" i="3" s="1"/>
  <c r="C41" i="1" l="1"/>
  <c r="F41" i="1" s="1"/>
  <c r="F42" i="1"/>
  <c r="D32" i="1"/>
  <c r="D94" i="9"/>
  <c r="F11" i="9"/>
  <c r="D16" i="3" l="1"/>
  <c r="C32" i="3"/>
  <c r="F32" i="3" s="1"/>
  <c r="C12" i="3"/>
  <c r="C14" i="3"/>
  <c r="E12" i="4"/>
  <c r="E14" i="4"/>
  <c r="E15" i="4"/>
  <c r="E16" i="4"/>
  <c r="E17" i="4"/>
  <c r="C15" i="3" l="1"/>
  <c r="F15" i="3" s="1"/>
  <c r="E91" i="7"/>
  <c r="E48" i="7" l="1"/>
  <c r="E33" i="8"/>
  <c r="E39" i="8" s="1"/>
  <c r="E23" i="8"/>
  <c r="D91" i="7"/>
  <c r="G91" i="7" s="1"/>
  <c r="D88" i="7"/>
  <c r="G88" i="7" s="1"/>
  <c r="D85" i="7"/>
  <c r="D82" i="7"/>
  <c r="D72" i="7"/>
  <c r="G72" i="7" s="1"/>
  <c r="D67" i="7"/>
  <c r="D62" i="7"/>
  <c r="D59" i="7"/>
  <c r="G59" i="7" s="1"/>
  <c r="D48" i="7"/>
  <c r="G48" i="7" s="1"/>
  <c r="D46" i="7"/>
  <c r="G46" i="7" s="1"/>
  <c r="D43" i="7"/>
  <c r="D36" i="7"/>
  <c r="G36" i="7" s="1"/>
  <c r="D31" i="7"/>
  <c r="G31" i="7" s="1"/>
  <c r="D25" i="7"/>
  <c r="D15" i="7"/>
  <c r="G15" i="7" s="1"/>
  <c r="D8" i="7"/>
  <c r="G8" i="7" s="1"/>
  <c r="F38" i="8"/>
  <c r="F37" i="8"/>
  <c r="F36" i="8"/>
  <c r="F34" i="8"/>
  <c r="F24" i="8"/>
  <c r="F22" i="8"/>
  <c r="F21" i="8"/>
  <c r="F20" i="8"/>
  <c r="F19" i="8"/>
  <c r="F17" i="8"/>
  <c r="F16" i="8"/>
  <c r="F15" i="8"/>
  <c r="F13" i="8"/>
  <c r="F12" i="8"/>
  <c r="F10" i="8"/>
  <c r="C11" i="1"/>
  <c r="F11" i="1" s="1"/>
  <c r="C13" i="1"/>
  <c r="F13" i="1" s="1"/>
  <c r="C15" i="1"/>
  <c r="F15" i="1" s="1"/>
  <c r="C16" i="1"/>
  <c r="C19" i="1"/>
  <c r="F19" i="1" s="1"/>
  <c r="C20" i="1"/>
  <c r="C21" i="2" l="1"/>
  <c r="G82" i="7"/>
  <c r="D20" i="7"/>
  <c r="G20" i="7" s="1"/>
  <c r="G25" i="7"/>
  <c r="D65" i="7"/>
  <c r="G65" i="7" s="1"/>
  <c r="G67" i="7"/>
  <c r="C22" i="1"/>
  <c r="C15" i="2"/>
  <c r="C33" i="3"/>
  <c r="C17" i="1"/>
  <c r="F17" i="1" s="1"/>
  <c r="C12" i="1"/>
  <c r="F12" i="1" s="1"/>
  <c r="C11" i="2"/>
  <c r="C13" i="3"/>
  <c r="C11" i="3" s="1"/>
  <c r="F11" i="3" s="1"/>
  <c r="C23" i="1"/>
  <c r="F23" i="1" s="1"/>
  <c r="C22" i="2"/>
  <c r="C25" i="2" s="1"/>
  <c r="C9" i="2"/>
  <c r="C18" i="2" s="1"/>
  <c r="C10" i="3"/>
  <c r="F10" i="3" s="1"/>
  <c r="C25" i="1"/>
  <c r="C51" i="30"/>
  <c r="F51" i="30" s="1"/>
  <c r="D7" i="7"/>
  <c r="D95" i="7"/>
  <c r="G95" i="7" s="1"/>
  <c r="C18" i="1"/>
  <c r="F18" i="1" s="1"/>
  <c r="C10" i="1"/>
  <c r="F10" i="1" s="1"/>
  <c r="C14" i="1"/>
  <c r="F14" i="1" s="1"/>
  <c r="C21" i="1" l="1"/>
  <c r="F21" i="1" s="1"/>
  <c r="D52" i="7"/>
  <c r="G52" i="7" s="1"/>
  <c r="G7" i="7"/>
  <c r="C32" i="1"/>
  <c r="F32" i="1" s="1"/>
  <c r="F25" i="1"/>
  <c r="C34" i="3"/>
  <c r="F34" i="3" l="1"/>
  <c r="C17" i="13"/>
  <c r="E62" i="7" l="1"/>
  <c r="E82" i="7"/>
  <c r="C14" i="13"/>
  <c r="C91" i="9"/>
  <c r="D32" i="3"/>
  <c r="E43" i="7"/>
  <c r="E10" i="5" s="1"/>
  <c r="E36" i="7"/>
  <c r="E46" i="7"/>
  <c r="E12" i="5" s="1"/>
  <c r="E8" i="7"/>
  <c r="E15" i="7"/>
  <c r="E25" i="7"/>
  <c r="E20" i="7" s="1"/>
  <c r="E19" i="4"/>
  <c r="E72" i="7"/>
  <c r="D12" i="3"/>
  <c r="E67" i="7"/>
  <c r="D14" i="3"/>
  <c r="I12" i="2"/>
  <c r="I13" i="2"/>
  <c r="I14" i="2"/>
  <c r="I15" i="2"/>
  <c r="I16" i="2"/>
  <c r="E88" i="7"/>
  <c r="D23" i="1" s="1"/>
  <c r="D23" i="2"/>
  <c r="D24" i="2"/>
  <c r="D10" i="2"/>
  <c r="D12" i="2"/>
  <c r="D13" i="2"/>
  <c r="D14" i="2"/>
  <c r="E85" i="7"/>
  <c r="E59" i="7"/>
  <c r="E31" i="7"/>
  <c r="H21" i="2"/>
  <c r="H22" i="2"/>
  <c r="D9" i="8"/>
  <c r="D14" i="8"/>
  <c r="D12" i="4"/>
  <c r="G12" i="4" s="1"/>
  <c r="D23" i="8"/>
  <c r="D18" i="8" s="1"/>
  <c r="D14" i="4"/>
  <c r="G14" i="4" s="1"/>
  <c r="D15" i="4"/>
  <c r="G15" i="4" s="1"/>
  <c r="D16" i="4"/>
  <c r="G16" i="4" s="1"/>
  <c r="D17" i="4"/>
  <c r="G17" i="4" s="1"/>
  <c r="D33" i="8"/>
  <c r="C9" i="1" s="1"/>
  <c r="G50" i="30"/>
  <c r="J50" i="30" s="1"/>
  <c r="C50" i="30"/>
  <c r="D10" i="5"/>
  <c r="E9" i="8"/>
  <c r="E14" i="8"/>
  <c r="D19" i="4"/>
  <c r="G19" i="4" s="1"/>
  <c r="H10" i="2"/>
  <c r="H12" i="2"/>
  <c r="H13" i="2"/>
  <c r="H14" i="2"/>
  <c r="H15" i="2"/>
  <c r="H16" i="2"/>
  <c r="C39" i="1"/>
  <c r="F39" i="1" s="1"/>
  <c r="G11" i="10"/>
  <c r="G16" i="10"/>
  <c r="F2" i="9"/>
  <c r="F49" i="9" s="1"/>
  <c r="O22" i="14"/>
  <c r="C24" i="13"/>
  <c r="D38" i="1"/>
  <c r="E34" i="10"/>
  <c r="F34" i="10"/>
  <c r="L2" i="30"/>
  <c r="C25" i="13"/>
  <c r="C18" i="13"/>
  <c r="C10" i="13"/>
  <c r="G2" i="29"/>
  <c r="D34" i="10"/>
  <c r="H29" i="10" s="1"/>
  <c r="H37" i="10" s="1"/>
  <c r="H42" i="10" s="1"/>
  <c r="G26" i="10"/>
  <c r="O13" i="14"/>
  <c r="O10" i="14"/>
  <c r="G28" i="10"/>
  <c r="G35" i="10"/>
  <c r="K2" i="2"/>
  <c r="G2" i="3"/>
  <c r="H2" i="4"/>
  <c r="H2" i="5"/>
  <c r="H54" i="7"/>
  <c r="H2" i="7"/>
  <c r="H2" i="8"/>
  <c r="F2" i="18"/>
  <c r="I2" i="10"/>
  <c r="F2" i="11"/>
  <c r="O19" i="14"/>
  <c r="O20" i="14"/>
  <c r="O21" i="14"/>
  <c r="O23" i="14"/>
  <c r="O18" i="14"/>
  <c r="O11" i="14"/>
  <c r="O12" i="14"/>
  <c r="O2" i="14"/>
  <c r="G2" i="13"/>
  <c r="F19" i="13"/>
  <c r="G19" i="13"/>
  <c r="F26" i="13"/>
  <c r="G26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N25" i="14" s="1"/>
  <c r="C24" i="14"/>
  <c r="D24" i="14"/>
  <c r="E24" i="14"/>
  <c r="M24" i="14"/>
  <c r="L24" i="14"/>
  <c r="K24" i="14"/>
  <c r="G24" i="14"/>
  <c r="H24" i="14"/>
  <c r="I24" i="14"/>
  <c r="J24" i="14"/>
  <c r="I37" i="10" l="1"/>
  <c r="I42" i="10" s="1"/>
  <c r="C24" i="1"/>
  <c r="F9" i="1"/>
  <c r="D12" i="1"/>
  <c r="D11" i="13"/>
  <c r="D22" i="1"/>
  <c r="D22" i="13"/>
  <c r="I21" i="2"/>
  <c r="D37" i="1"/>
  <c r="E11" i="5"/>
  <c r="D13" i="13"/>
  <c r="D9" i="2"/>
  <c r="D9" i="1"/>
  <c r="D10" i="3"/>
  <c r="D14" i="13"/>
  <c r="D17" i="1"/>
  <c r="I11" i="2"/>
  <c r="E13" i="4"/>
  <c r="D15" i="13"/>
  <c r="C94" i="9"/>
  <c r="F91" i="9"/>
  <c r="D39" i="8"/>
  <c r="D21" i="2"/>
  <c r="E18" i="8"/>
  <c r="F23" i="8"/>
  <c r="F39" i="8"/>
  <c r="F33" i="8"/>
  <c r="F18" i="8"/>
  <c r="F9" i="8"/>
  <c r="D8" i="8"/>
  <c r="F14" i="8"/>
  <c r="J25" i="14"/>
  <c r="E25" i="14"/>
  <c r="I25" i="14"/>
  <c r="F25" i="14"/>
  <c r="K25" i="14"/>
  <c r="H25" i="14"/>
  <c r="G25" i="14"/>
  <c r="M25" i="14"/>
  <c r="E8" i="8"/>
  <c r="H11" i="2"/>
  <c r="O24" i="14"/>
  <c r="L25" i="14"/>
  <c r="D25" i="14"/>
  <c r="I23" i="2"/>
  <c r="C15" i="13"/>
  <c r="D12" i="5"/>
  <c r="G12" i="5" s="1"/>
  <c r="H23" i="2"/>
  <c r="H27" i="2" s="1"/>
  <c r="C26" i="2" s="1"/>
  <c r="C27" i="2" s="1"/>
  <c r="D15" i="2"/>
  <c r="D13" i="3"/>
  <c r="D11" i="3" s="1"/>
  <c r="C13" i="13"/>
  <c r="C52" i="30"/>
  <c r="F52" i="30" s="1"/>
  <c r="D13" i="4"/>
  <c r="G13" i="4" s="1"/>
  <c r="D33" i="3"/>
  <c r="D22" i="2"/>
  <c r="G52" i="30"/>
  <c r="J52" i="30" s="1"/>
  <c r="G21" i="10"/>
  <c r="G42" i="10" s="1"/>
  <c r="G29" i="10"/>
  <c r="G37" i="10" s="1"/>
  <c r="E26" i="8"/>
  <c r="E65" i="7"/>
  <c r="D12" i="13" s="1"/>
  <c r="D11" i="2"/>
  <c r="D18" i="1"/>
  <c r="I22" i="2"/>
  <c r="E7" i="7"/>
  <c r="C9" i="18"/>
  <c r="F9" i="18" s="1"/>
  <c r="C38" i="1"/>
  <c r="F38" i="1" s="1"/>
  <c r="D9" i="18"/>
  <c r="D14" i="1"/>
  <c r="D11" i="4"/>
  <c r="G11" i="4" s="1"/>
  <c r="C22" i="13"/>
  <c r="C37" i="1"/>
  <c r="F37" i="1" s="1"/>
  <c r="D11" i="5"/>
  <c r="G11" i="5" s="1"/>
  <c r="D15" i="3"/>
  <c r="C11" i="13"/>
  <c r="D25" i="2" l="1"/>
  <c r="C33" i="1"/>
  <c r="F33" i="1" s="1"/>
  <c r="F24" i="1"/>
  <c r="I9" i="2"/>
  <c r="I20" i="2" s="1"/>
  <c r="E11" i="4"/>
  <c r="E52" i="7"/>
  <c r="D18" i="2"/>
  <c r="F94" i="9"/>
  <c r="D10" i="1"/>
  <c r="D21" i="1"/>
  <c r="F8" i="8"/>
  <c r="H9" i="2"/>
  <c r="H20" i="2" s="1"/>
  <c r="D26" i="8"/>
  <c r="F26" i="8" s="1"/>
  <c r="D19" i="13"/>
  <c r="D14" i="5"/>
  <c r="G14" i="5" s="1"/>
  <c r="D18" i="4"/>
  <c r="I27" i="2"/>
  <c r="D26" i="2" s="1"/>
  <c r="D27" i="2" s="1"/>
  <c r="C11" i="18"/>
  <c r="F11" i="18" s="1"/>
  <c r="O15" i="14"/>
  <c r="O16" i="14" s="1"/>
  <c r="C16" i="14"/>
  <c r="C25" i="14" s="1"/>
  <c r="O25" i="14" s="1"/>
  <c r="E95" i="7"/>
  <c r="E14" i="5"/>
  <c r="D11" i="18"/>
  <c r="C12" i="13"/>
  <c r="C19" i="13" s="1"/>
  <c r="D34" i="3"/>
  <c r="C36" i="1" l="1"/>
  <c r="G18" i="4"/>
  <c r="H28" i="2"/>
  <c r="H32" i="2" s="1"/>
  <c r="C19" i="2"/>
  <c r="C36" i="3" s="1"/>
  <c r="D24" i="1"/>
  <c r="D33" i="1" s="1"/>
  <c r="D22" i="4"/>
  <c r="G22" i="4" s="1"/>
  <c r="E18" i="4"/>
  <c r="C40" i="1"/>
  <c r="C44" i="1" s="1"/>
  <c r="C21" i="13"/>
  <c r="C26" i="13" s="1"/>
  <c r="I28" i="2"/>
  <c r="I32" i="2" s="1"/>
  <c r="D19" i="2"/>
  <c r="D36" i="3" s="1"/>
  <c r="D35" i="3" s="1"/>
  <c r="D37" i="3" s="1"/>
  <c r="C35" i="3" l="1"/>
  <c r="F36" i="3"/>
  <c r="E22" i="4"/>
  <c r="D36" i="1"/>
  <c r="D21" i="13" s="1"/>
  <c r="D26" i="13" s="1"/>
  <c r="C20" i="2"/>
  <c r="C28" i="2" s="1"/>
  <c r="C32" i="2" s="1"/>
  <c r="E21" i="13"/>
  <c r="E26" i="13" s="1"/>
  <c r="D20" i="2"/>
  <c r="D28" i="2" s="1"/>
  <c r="D32" i="2" s="1"/>
  <c r="F35" i="3" l="1"/>
  <c r="C37" i="3"/>
  <c r="F37" i="3" s="1"/>
  <c r="F36" i="1"/>
  <c r="E40" i="1"/>
  <c r="D40" i="1"/>
  <c r="D44" i="1" s="1"/>
  <c r="E44" i="1" l="1"/>
  <c r="F44" i="1" s="1"/>
  <c r="F40" i="1"/>
</calcChain>
</file>

<file path=xl/sharedStrings.xml><?xml version="1.0" encoding="utf-8"?>
<sst xmlns="http://schemas.openxmlformats.org/spreadsheetml/2006/main" count="1474" uniqueCount="718">
  <si>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</si>
  <si>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</si>
  <si>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</si>
  <si>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</si>
  <si>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</si>
  <si>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</si>
  <si>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</si>
  <si>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</si>
  <si>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</si>
  <si>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</si>
  <si>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</si>
  <si>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</si>
  <si>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</si>
  <si>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</si>
  <si>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</si>
  <si>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</si>
  <si>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</si>
  <si>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</si>
  <si>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</si>
  <si>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</si>
  <si>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</si>
  <si>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</si>
  <si>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</si>
  <si>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</si>
  <si>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</si>
  <si>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</si>
  <si>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</si>
  <si>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</si>
  <si>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</si>
  <si>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</si>
  <si>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</si>
  <si>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</si>
  <si>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</si>
  <si>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</si>
  <si>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</si>
  <si>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</si>
  <si>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</si>
  <si>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</si>
  <si>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</si>
  <si>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</si>
  <si>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</si>
  <si>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</si>
  <si>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</si>
  <si>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</si>
  <si>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</si>
  <si>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</si>
  <si>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</si>
  <si>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</si>
  <si>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</si>
  <si>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</si>
  <si>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</si>
  <si>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</si>
  <si>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</si>
  <si>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</si>
  <si>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</si>
  <si>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</si>
  <si>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</si>
  <si>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</si>
  <si>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</si>
  <si>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</si>
  <si>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</si>
  <si>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</si>
  <si>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</si>
  <si>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</si>
  <si>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</si>
  <si>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</si>
  <si>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</si>
  <si>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</si>
  <si>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Pénzforgalom nélküli bevétel</t>
  </si>
  <si>
    <t>-ebből belső hiányt finansz. pénzmaradvány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</si>
  <si>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</si>
  <si>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</si>
  <si>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</si>
  <si>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</si>
  <si>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</si>
  <si>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</si>
  <si>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</si>
  <si>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</si>
  <si>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</si>
  <si>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</si>
  <si>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</si>
  <si>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</si>
  <si>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</si>
  <si>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</si>
  <si>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</si>
  <si>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</si>
  <si>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</si>
  <si>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</si>
  <si>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</si>
  <si>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</si>
  <si>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</si>
  <si>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</si>
  <si>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</si>
  <si>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</si>
  <si>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</si>
  <si>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</si>
  <si>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</si>
  <si>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</si>
  <si>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</si>
  <si>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</si>
  <si>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</si>
  <si>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</si>
  <si>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</si>
  <si>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</si>
  <si>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</si>
  <si>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</si>
  <si>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</si>
  <si>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</si>
  <si>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</si>
  <si>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</si>
  <si>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</si>
  <si>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</si>
  <si>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</si>
  <si>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</si>
  <si>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</si>
  <si>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</si>
  <si>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</si>
  <si>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</si>
  <si>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</si>
  <si>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</si>
  <si>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</si>
  <si>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</si>
  <si>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</si>
  <si>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</si>
  <si>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</si>
  <si>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</si>
  <si>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</si>
  <si>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</si>
  <si>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</si>
  <si>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</si>
  <si>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</si>
  <si>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</si>
  <si>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</si>
  <si>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</si>
  <si>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</si>
  <si>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</si>
  <si>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</si>
  <si>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</si>
  <si>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</si>
  <si>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</si>
  <si>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</si>
  <si>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</si>
  <si>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</si>
  <si>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</si>
  <si>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</si>
  <si>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</si>
  <si>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</si>
  <si>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</si>
  <si>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</si>
  <si>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</si>
  <si>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</si>
  <si>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</si>
  <si>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</si>
  <si>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</si>
  <si>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</si>
  <si>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</si>
  <si>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</si>
  <si>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</si>
  <si>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</si>
  <si>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</si>
  <si>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</si>
  <si>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</si>
  <si>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</si>
  <si>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</si>
  <si>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</si>
  <si>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</si>
  <si>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</si>
  <si>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</si>
  <si>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</si>
  <si>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</si>
  <si>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</si>
  <si>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</si>
  <si>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</si>
  <si>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</si>
  <si>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</si>
  <si>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</si>
  <si>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</si>
  <si>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</si>
  <si>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</si>
  <si>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</si>
  <si>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</si>
  <si>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</si>
  <si>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</si>
  <si>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</si>
  <si>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</si>
  <si>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</si>
  <si>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</si>
  <si>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</si>
  <si>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</si>
  <si>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</si>
  <si>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</si>
  <si>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</si>
  <si>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</si>
  <si>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</si>
  <si>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</si>
  <si>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</si>
  <si>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</si>
  <si>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</si>
  <si>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</si>
  <si>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</si>
  <si>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</si>
  <si>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</si>
  <si>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</si>
  <si>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</si>
  <si>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</si>
  <si>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</si>
  <si>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</si>
  <si>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</si>
  <si>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</si>
  <si>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</si>
  <si>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 xml:space="preserve"> Bevétel összesen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</si>
  <si>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</si>
  <si>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</si>
  <si>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</si>
  <si>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</si>
  <si>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</si>
  <si>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</si>
  <si>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</si>
  <si>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</si>
  <si>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</si>
  <si>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</si>
  <si>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</si>
  <si>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</si>
  <si>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</si>
  <si>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</si>
  <si>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</si>
  <si>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</si>
  <si>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</si>
  <si>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</si>
  <si>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</si>
  <si>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</si>
  <si>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</si>
  <si>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</si>
  <si>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</si>
  <si>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</si>
  <si>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</si>
  <si>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</si>
  <si>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</si>
  <si>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</si>
  <si>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</si>
  <si>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</si>
  <si>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</si>
  <si>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</si>
  <si>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</si>
  <si>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</si>
  <si>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</si>
  <si>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</si>
  <si>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</si>
  <si>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</si>
  <si>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</si>
  <si>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</si>
  <si>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</si>
  <si>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</si>
  <si>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</si>
  <si>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</si>
  <si>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</si>
  <si>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</si>
  <si>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</si>
  <si>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</si>
  <si>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</si>
  <si>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</si>
  <si>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</si>
  <si>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</si>
  <si>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</si>
  <si>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</si>
  <si>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</si>
  <si>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</si>
  <si>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</si>
  <si>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</si>
  <si>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</si>
  <si>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</si>
  <si>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</si>
  <si>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</si>
  <si>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</si>
  <si>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</si>
  <si>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</si>
  <si>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</si>
  <si>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</si>
  <si>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</si>
  <si>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</si>
  <si>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</si>
  <si>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</si>
  <si>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</si>
  <si>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</si>
  <si>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</si>
  <si>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</si>
  <si>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</si>
  <si>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</si>
  <si>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</si>
  <si>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</si>
  <si>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</si>
  <si>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</si>
  <si>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</si>
  <si>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</si>
  <si>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</si>
  <si>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</si>
  <si>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</si>
  <si>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</si>
  <si>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</si>
  <si>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</si>
  <si>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</si>
  <si>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</si>
  <si>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</si>
  <si>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</si>
  <si>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</si>
  <si>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</si>
  <si>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</si>
  <si>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</si>
  <si>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</si>
  <si>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</si>
  <si>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</si>
  <si>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</si>
  <si>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</si>
  <si>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</si>
  <si>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</si>
  <si>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</si>
  <si>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</si>
  <si>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</si>
  <si>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</si>
  <si>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</si>
  <si>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</si>
  <si>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</si>
  <si>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</si>
  <si>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</si>
  <si>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</si>
  <si>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</si>
  <si>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</si>
  <si>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</si>
  <si>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</si>
  <si>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</si>
  <si>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</si>
  <si>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</si>
  <si>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</si>
  <si>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</si>
  <si>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</si>
  <si>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</si>
  <si>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</si>
  <si>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</si>
  <si>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</si>
  <si>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</si>
  <si>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</si>
  <si>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</si>
  <si>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</si>
  <si>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</si>
  <si>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</si>
  <si>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</si>
  <si>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</si>
  <si>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</si>
  <si>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</si>
  <si>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</si>
  <si>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</si>
  <si>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</si>
  <si>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</si>
  <si>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</si>
  <si>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</si>
  <si>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</si>
  <si>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</si>
  <si>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</si>
  <si>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</si>
  <si>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</si>
  <si>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</si>
  <si>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</si>
  <si>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</si>
  <si>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</si>
  <si>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</si>
  <si>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</si>
  <si>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</si>
  <si>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</si>
  <si>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</si>
  <si>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</si>
  <si>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</si>
  <si>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</si>
  <si>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</si>
  <si>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</si>
  <si>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</si>
  <si>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</si>
  <si>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</si>
  <si>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</si>
  <si>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</si>
  <si>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</si>
  <si>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</si>
  <si>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</si>
  <si>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</si>
  <si>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</si>
  <si>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</si>
  <si>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</si>
  <si>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</si>
  <si>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</si>
  <si>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</si>
  <si>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</si>
  <si>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</si>
  <si>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</si>
  <si>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</si>
  <si>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</si>
  <si>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</si>
  <si>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</si>
  <si>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</si>
  <si>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</si>
  <si>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</si>
  <si>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</si>
  <si>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</si>
  <si>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</si>
  <si>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</si>
  <si>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</si>
  <si>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</si>
  <si>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</si>
  <si>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</si>
  <si>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</si>
  <si>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</si>
  <si>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</si>
  <si>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</si>
  <si>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</si>
  <si>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</si>
  <si>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</si>
  <si>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</si>
  <si>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</si>
  <si>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</si>
  <si>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</si>
  <si>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</si>
  <si>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</si>
  <si>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</si>
  <si>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</si>
  <si>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</si>
  <si>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</si>
  <si>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</si>
  <si>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</si>
  <si>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</si>
  <si>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</si>
  <si>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</si>
  <si>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</si>
  <si>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</si>
  <si>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</si>
  <si>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</si>
  <si>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</si>
  <si>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</si>
  <si>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</si>
  <si>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</si>
  <si>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</si>
  <si>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</si>
  <si>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</si>
  <si>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</si>
  <si>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</si>
  <si>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</si>
  <si>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</si>
  <si>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</si>
  <si>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</si>
  <si>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</si>
  <si>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</si>
  <si>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</si>
  <si>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</si>
  <si>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</si>
  <si>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</si>
  <si>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</si>
  <si>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</si>
  <si>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</si>
  <si>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</si>
  <si>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</si>
  <si>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</si>
  <si>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</si>
  <si>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</si>
  <si>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</si>
  <si>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</si>
  <si>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</si>
  <si>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</si>
  <si>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</si>
  <si>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</si>
  <si>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</si>
  <si>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</si>
  <si>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</si>
  <si>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</si>
  <si>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</si>
  <si>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</si>
  <si>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</si>
  <si>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</si>
  <si>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</si>
  <si>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</si>
  <si>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</si>
  <si>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</si>
  <si>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</si>
  <si>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</si>
  <si>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</si>
  <si>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</si>
  <si>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</si>
  <si>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</si>
  <si>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</si>
  <si>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</si>
  <si>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</si>
  <si>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</si>
  <si>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</si>
  <si>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</si>
  <si>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</si>
  <si>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</si>
  <si>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</si>
  <si>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</si>
  <si>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</si>
  <si>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</si>
  <si>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</si>
  <si>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</si>
  <si>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</si>
  <si>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</si>
  <si>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</si>
  <si>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</si>
  <si>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</si>
  <si>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</si>
  <si>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</si>
  <si>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</si>
  <si>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</si>
  <si>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</si>
  <si>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</si>
  <si>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</si>
  <si>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</si>
  <si>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</si>
  <si>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</si>
  <si>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</si>
  <si>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</si>
  <si>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</si>
  <si>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</si>
  <si>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</si>
  <si>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</si>
  <si>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</si>
  <si>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</si>
  <si>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</si>
  <si>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</si>
  <si>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</si>
  <si>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</si>
  <si>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</si>
  <si>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</si>
  <si>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</si>
  <si>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</si>
  <si>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</si>
  <si>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</si>
  <si>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2016. évi előirányzat</t>
  </si>
  <si>
    <t>Balatonakali Önkormányzat 2016. évi költségvetési összevont főösszesítő</t>
  </si>
  <si>
    <t>Balatonakali Önkormányzat 2016. évi összevont működési bevételei</t>
  </si>
  <si>
    <t>Balatonakali Önkormányzat 2016. évi összevont működési kiadásai,</t>
  </si>
  <si>
    <t>Bevétel 2016. évi előirányzat</t>
  </si>
  <si>
    <t>Kiadás 2016. évi előirányzat</t>
  </si>
  <si>
    <t>Immateriális javak értékesítése</t>
  </si>
  <si>
    <t>B51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</si>
  <si>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</si>
  <si>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</si>
  <si>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</si>
  <si>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</si>
  <si>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</si>
  <si>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</si>
  <si>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</si>
  <si>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2016. évi összevont költségvetés kormányzati funkciónként</t>
  </si>
  <si>
    <t>Balatonakali Önkormányzat 2016. évi felhalmozási kiadásai feladatonként/célonként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</si>
  <si>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</si>
  <si>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</si>
  <si>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</si>
  <si>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</si>
  <si>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</si>
  <si>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</si>
  <si>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</si>
  <si>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</si>
  <si>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</si>
  <si>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</si>
  <si>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</si>
  <si>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</si>
  <si>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</si>
  <si>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</si>
  <si>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</si>
  <si>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</si>
  <si>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</si>
  <si>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</si>
  <si>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</si>
  <si>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</si>
  <si>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</si>
  <si>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</si>
  <si>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</si>
  <si>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</si>
  <si>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</si>
  <si>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</si>
  <si>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</si>
  <si>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</si>
  <si>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</si>
  <si>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</si>
  <si>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</si>
  <si>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</si>
  <si>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</si>
  <si>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</si>
  <si>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</si>
  <si>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</si>
  <si>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</si>
  <si>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</si>
  <si>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</si>
  <si>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</si>
  <si>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</si>
  <si>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</si>
  <si>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</si>
  <si>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</si>
  <si>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</si>
  <si>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</si>
  <si>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</si>
  <si>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</si>
  <si>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</si>
  <si>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</si>
  <si>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</si>
  <si>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</si>
  <si>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</si>
  <si>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</si>
  <si>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</si>
  <si>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</si>
  <si>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</si>
  <si>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</si>
  <si>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47.</t>
  </si>
  <si>
    <t xml:space="preserve">A3 lamináló gép </t>
  </si>
  <si>
    <t>Irodai szék</t>
  </si>
  <si>
    <t>Balatonakali Önkormányzat 2016. évi előirányzat felhasználási (likviditási) ütemterve</t>
  </si>
  <si>
    <t>mód./eredeti előirány. (%)</t>
  </si>
  <si>
    <t>1.1.3. Béren kívüli juttatások</t>
  </si>
  <si>
    <t>1.1.4. Közlekedési költségtérítés</t>
  </si>
  <si>
    <t>1.1.2. Céljuttatás, projekt prémium</t>
  </si>
  <si>
    <t>1.1.5. Közlekedési költségtérítés</t>
  </si>
  <si>
    <t>1.1.6. Foglalkoztatottak egyéb személyi juttatásai</t>
  </si>
  <si>
    <t>9.3</t>
  </si>
  <si>
    <t>Belföldi értékpapírok kiadásai</t>
  </si>
  <si>
    <t>K912</t>
  </si>
  <si>
    <t>8.3</t>
  </si>
  <si>
    <t>B812</t>
  </si>
  <si>
    <t xml:space="preserve">3.1 Településüzemeltetés támogatása </t>
  </si>
  <si>
    <t>3.2 Egyéb kötelező feladat ellátása</t>
  </si>
  <si>
    <t>3.3 Üdülőhelyi feladatok</t>
  </si>
  <si>
    <t>3.4 Lakott külterülettel kapcsolatos feladatok támogatása</t>
  </si>
  <si>
    <t>3.7 Szociális étkeztetés</t>
  </si>
  <si>
    <t>3.8 Gyermekétkeztetés támogatása</t>
  </si>
  <si>
    <t>3.9 Hozzájárulás a pénzbeli szociális ellátáshoz</t>
  </si>
  <si>
    <t>3.10 Egyes jövedelem pótló támogatások kiegészítése</t>
  </si>
  <si>
    <t>3.11 Könyvtári,közművelődési feladatok támogatása</t>
  </si>
  <si>
    <t>3.12 Helyi önkormányzatok kiegészítő támogatásai</t>
  </si>
  <si>
    <t>3.13 Lakossági víz- és csatornaszolgáltatás támogatása</t>
  </si>
  <si>
    <t>3.14 Elszámolásból származó bevétel</t>
  </si>
  <si>
    <t>3.5 Bérkompenzáció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</si>
  <si>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</si>
  <si>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</si>
  <si>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Államháztartáson belüli megelőlegezések visszafizetése</t>
  </si>
  <si>
    <t>Magtár felújítási engedélyezési terv</t>
  </si>
  <si>
    <t>Kamera Ősök parkja</t>
  </si>
  <si>
    <t>48.</t>
  </si>
  <si>
    <t>49.</t>
  </si>
  <si>
    <t>50.</t>
  </si>
  <si>
    <t>51.</t>
  </si>
  <si>
    <t>52.</t>
  </si>
  <si>
    <t>Fűkasza</t>
  </si>
  <si>
    <t>Irodai polcos állványzat</t>
  </si>
  <si>
    <t>Samsung J320 okostelefon</t>
  </si>
  <si>
    <t>53.</t>
  </si>
  <si>
    <t>54.</t>
  </si>
  <si>
    <t>Térkövezés - strand</t>
  </si>
  <si>
    <t>Térfigyelő kamera - Forrás park</t>
  </si>
  <si>
    <t>Klíma berendezés - Akali TV</t>
  </si>
  <si>
    <t>Helyi önkormányzatok kiegészítő támogatásai (bérkompenzáció)</t>
  </si>
  <si>
    <t>Működési célú költségvetési támogatások és kiegészítő támogatások</t>
  </si>
  <si>
    <t>Elszámolásból származó bevételek</t>
  </si>
  <si>
    <t>64 221 eFt</t>
  </si>
  <si>
    <t xml:space="preserve">IV. </t>
  </si>
  <si>
    <t>Via color burkolat - Sportpálya</t>
  </si>
  <si>
    <t>Megállító tábla</t>
  </si>
  <si>
    <t>55.</t>
  </si>
  <si>
    <t>56.</t>
  </si>
  <si>
    <t>Bevétel 2016. évi mód. előir.</t>
  </si>
  <si>
    <t>Kiadás 2016. évi mód. előir.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</si>
  <si>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</si>
  <si>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</si>
  <si>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</si>
  <si>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</si>
  <si>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</si>
  <si>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Csapadékvíz elvezetés Petőfi u. 380-485</t>
  </si>
  <si>
    <t>Ivókút</t>
  </si>
  <si>
    <t>Szolár zuhany</t>
  </si>
  <si>
    <t>Óvoda faház</t>
  </si>
  <si>
    <t>10 db akna rekonstrukció</t>
  </si>
  <si>
    <t>Szennyvíz akna rekonstrukció Vasút tér 3.</t>
  </si>
  <si>
    <t>Villamos mérési hely kiépítése Strandi átemelő</t>
  </si>
  <si>
    <t>Csónak</t>
  </si>
  <si>
    <t>Lettíno napozóágyak</t>
  </si>
  <si>
    <t>Excenter csiszoló</t>
  </si>
  <si>
    <t>Dolce Gusto kávéfőző</t>
  </si>
  <si>
    <t>Mosogatógép</t>
  </si>
  <si>
    <t>Térvilágítás - temető</t>
  </si>
  <si>
    <r>
      <t xml:space="preserve">2016. évi mód.előir. </t>
    </r>
    <r>
      <rPr>
        <sz val="7"/>
        <rFont val="Times New Roman"/>
        <family val="1"/>
        <charset val="238"/>
      </rPr>
      <t>(2016.IX.15.)</t>
    </r>
  </si>
  <si>
    <r>
      <t xml:space="preserve">2016. évi mód.előir. </t>
    </r>
    <r>
      <rPr>
        <sz val="7"/>
        <rFont val="Times New Roman"/>
        <family val="1"/>
        <charset val="238"/>
      </rPr>
      <t>(2016.XI.)</t>
    </r>
  </si>
  <si>
    <t>Összes finanszírozási bevétel</t>
  </si>
  <si>
    <t>Összes finanszírozási kiadás</t>
  </si>
  <si>
    <r>
      <t xml:space="preserve">mód.előir. </t>
    </r>
    <r>
      <rPr>
        <sz val="7"/>
        <rFont val="Times New Roman"/>
        <family val="1"/>
        <charset val="238"/>
      </rPr>
      <t>(2016.IX.15.)</t>
    </r>
  </si>
  <si>
    <r>
      <t xml:space="preserve">mód.előir. </t>
    </r>
    <r>
      <rPr>
        <sz val="7"/>
        <rFont val="Times New Roman"/>
        <family val="1"/>
        <charset val="238"/>
      </rPr>
      <t>(2016.XI.)</t>
    </r>
  </si>
  <si>
    <t>Biztosító által fizetett kártérítés</t>
  </si>
  <si>
    <t>B411</t>
  </si>
  <si>
    <t>Lakossági víz- és csatornaszolgáltatás támogatása</t>
  </si>
  <si>
    <t>77 186 eFt</t>
  </si>
  <si>
    <t xml:space="preserve">Működési bevételek mindösszesen </t>
  </si>
  <si>
    <t>Hangszóró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</si>
  <si>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</si>
  <si>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</si>
  <si>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</si>
  <si>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</si>
  <si>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</si>
  <si>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</si>
  <si>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</si>
  <si>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</si>
  <si>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</si>
  <si>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</si>
  <si>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</si>
  <si>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</si>
  <si>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</si>
  <si>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</si>
  <si>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</si>
  <si>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 xml:space="preserve">Kossuth u. Fő tér kialakítása </t>
  </si>
  <si>
    <t>72.</t>
  </si>
  <si>
    <t>73.</t>
  </si>
  <si>
    <t>Fémspirálozó gép Copius Beyonder</t>
  </si>
  <si>
    <t>Szeméttároló 6 db - zöldterület</t>
  </si>
  <si>
    <t>az .../2016. (XI.    .) önkormányzati rendelethez</t>
  </si>
  <si>
    <t>7. melléklet folytatása</t>
  </si>
  <si>
    <t>9. melléklet folytatása</t>
  </si>
  <si>
    <t>Finanszírozási bevételek</t>
  </si>
  <si>
    <t>0.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</si>
</sst>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3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9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6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1" fillId="0" borderId="0" xfId="1"/>
    <xf numFmtId="0" fontId="2" fillId="0" borderId="0" xfId="1" applyFont="1"/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32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4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9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6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0" fontId="2" fillId="0" borderId="144" xfId="0" applyFont="1" applyBorder="1" applyAlignment="1">
      <alignment vertical="center"/>
    </xf>
    <xf numFmtId="0" fontId="2" fillId="0" borderId="145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4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0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135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4" xfId="0" applyNumberFormat="1" applyFont="1" applyBorder="1" applyAlignment="1">
      <alignment horizontal="right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0" xfId="0" applyNumberFormat="1" applyFont="1" applyBorder="1" applyAlignment="1">
      <alignment horizontal="center" vertical="center"/>
    </xf>
    <xf numFmtId="0" fontId="2" fillId="0" borderId="164" xfId="0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0" fillId="0" borderId="111" xfId="0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16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91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92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3" fontId="2" fillId="0" borderId="198" xfId="0" applyNumberFormat="1" applyFont="1" applyBorder="1" applyAlignment="1">
      <alignment horizontal="right" vertical="center"/>
    </xf>
    <xf numFmtId="9" fontId="2" fillId="0" borderId="199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3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29" xfId="0" applyFont="1" applyBorder="1" applyAlignment="1">
      <alignment vertical="center"/>
    </xf>
    <xf numFmtId="3" fontId="7" fillId="0" borderId="129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2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9" fontId="2" fillId="0" borderId="122" xfId="0" applyNumberFormat="1" applyFont="1" applyBorder="1" applyAlignment="1">
      <alignment horizontal="right" vertical="center"/>
    </xf>
    <xf numFmtId="0" fontId="2" fillId="0" borderId="201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203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202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horizontal="right" vertical="center"/>
    </xf>
    <xf numFmtId="3" fontId="8" fillId="0" borderId="5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0" fontId="2" fillId="0" borderId="172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5" xfId="0" applyNumberFormat="1" applyFont="1" applyFill="1" applyBorder="1" applyAlignment="1">
      <alignment vertical="center"/>
    </xf>
    <xf numFmtId="49" fontId="2" fillId="0" borderId="126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5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8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6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right" vertical="center"/>
    </xf>
    <xf numFmtId="0" fontId="8" fillId="0" borderId="166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16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9" fontId="2" fillId="0" borderId="33" xfId="0" applyNumberFormat="1" applyFont="1" applyBorder="1" applyAlignment="1">
      <alignment vertical="center"/>
    </xf>
    <xf numFmtId="3" fontId="2" fillId="0" borderId="51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3" fontId="2" fillId="0" borderId="205" xfId="0" applyNumberFormat="1" applyFont="1" applyBorder="1" applyAlignment="1">
      <alignment vertical="center"/>
    </xf>
    <xf numFmtId="3" fontId="2" fillId="0" borderId="148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0" fontId="2" fillId="0" borderId="110" xfId="0" applyFont="1" applyFill="1" applyBorder="1" applyAlignment="1">
      <alignment vertical="center"/>
    </xf>
    <xf numFmtId="0" fontId="2" fillId="0" borderId="113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29" xfId="0" applyNumberFormat="1" applyFont="1" applyBorder="1" applyAlignment="1">
      <alignment horizontal="right" vertical="center" wrapText="1"/>
    </xf>
    <xf numFmtId="9" fontId="2" fillId="0" borderId="207" xfId="0" applyNumberFormat="1" applyFont="1" applyBorder="1" applyAlignment="1">
      <alignment horizontal="right" vertical="center" wrapText="1"/>
    </xf>
    <xf numFmtId="0" fontId="2" fillId="0" borderId="140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8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70" xfId="0" applyFont="1" applyBorder="1" applyAlignment="1">
      <alignment horizontal="center" vertical="center"/>
    </xf>
    <xf numFmtId="3" fontId="2" fillId="0" borderId="175" xfId="0" applyNumberFormat="1" applyFont="1" applyBorder="1" applyAlignment="1">
      <alignment horizontal="right" vertical="center"/>
    </xf>
    <xf numFmtId="0" fontId="2" fillId="0" borderId="200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165" fontId="2" fillId="0" borderId="113" xfId="0" applyNumberFormat="1" applyFont="1" applyBorder="1" applyAlignment="1">
      <alignment horizontal="right" vertical="center"/>
    </xf>
    <xf numFmtId="3" fontId="2" fillId="0" borderId="13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7" fillId="0" borderId="210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/>
    </xf>
    <xf numFmtId="3" fontId="2" fillId="0" borderId="182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vertical="center"/>
    </xf>
    <xf numFmtId="0" fontId="2" fillId="0" borderId="213" xfId="0" applyFont="1" applyBorder="1" applyAlignment="1">
      <alignment vertical="center"/>
    </xf>
    <xf numFmtId="3" fontId="2" fillId="0" borderId="214" xfId="0" applyNumberFormat="1" applyFont="1" applyBorder="1" applyAlignment="1">
      <alignment horizontal="right" vertical="center"/>
    </xf>
    <xf numFmtId="3" fontId="7" fillId="0" borderId="211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15" xfId="0" applyNumberFormat="1" applyFont="1" applyBorder="1" applyAlignment="1">
      <alignment horizontal="right" vertical="center"/>
    </xf>
    <xf numFmtId="3" fontId="7" fillId="0" borderId="216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center" vertical="center" wrapText="1"/>
    </xf>
    <xf numFmtId="3" fontId="2" fillId="0" borderId="217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 wrapText="1"/>
    </xf>
    <xf numFmtId="3" fontId="2" fillId="0" borderId="220" xfId="0" applyNumberFormat="1" applyFont="1" applyBorder="1" applyAlignment="1">
      <alignment horizontal="right" vertical="center"/>
    </xf>
    <xf numFmtId="0" fontId="2" fillId="0" borderId="169" xfId="0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/>
    </xf>
    <xf numFmtId="3" fontId="7" fillId="2" borderId="169" xfId="0" applyNumberFormat="1" applyFont="1" applyFill="1" applyBorder="1" applyAlignment="1">
      <alignment horizontal="right" vertical="center"/>
    </xf>
    <xf numFmtId="0" fontId="2" fillId="0" borderId="36" xfId="0" applyFont="1" applyBorder="1" applyAlignment="1">
      <alignment horizontal="center" vertical="center" wrapText="1"/>
    </xf>
    <xf numFmtId="0" fontId="7" fillId="2" borderId="10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09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3" fillId="0" borderId="223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9" fontId="2" fillId="0" borderId="153" xfId="0" applyNumberFormat="1" applyFont="1" applyBorder="1" applyAlignment="1">
      <alignment horizontal="right" vertical="center" wrapText="1"/>
    </xf>
    <xf numFmtId="9" fontId="2" fillId="0" borderId="155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25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7" borderId="28" xfId="0" applyNumberFormat="1" applyFont="1" applyFill="1" applyBorder="1" applyAlignment="1">
      <alignment horizontal="right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3" borderId="224" xfId="0" applyNumberFormat="1" applyFont="1" applyFill="1" applyBorder="1" applyAlignment="1">
      <alignment vertical="center"/>
    </xf>
    <xf numFmtId="3" fontId="2" fillId="3" borderId="224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97" xfId="0" applyFont="1" applyBorder="1" applyAlignment="1">
      <alignment horizontal="center" vertical="center"/>
    </xf>
    <xf numFmtId="165" fontId="2" fillId="0" borderId="9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49" fontId="2" fillId="0" borderId="226" xfId="0" applyNumberFormat="1" applyFont="1" applyBorder="1" applyAlignment="1">
      <alignment horizontal="center" vertical="center"/>
    </xf>
    <xf numFmtId="0" fontId="2" fillId="0" borderId="227" xfId="0" applyFont="1" applyFill="1" applyBorder="1" applyAlignment="1">
      <alignment vertical="center"/>
    </xf>
    <xf numFmtId="0" fontId="2" fillId="0" borderId="228" xfId="0" applyFont="1" applyBorder="1" applyAlignment="1">
      <alignment vertical="center"/>
    </xf>
    <xf numFmtId="0" fontId="2" fillId="0" borderId="229" xfId="0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9" xfId="0" applyFont="1" applyFill="1" applyBorder="1" applyAlignment="1">
      <alignment vertical="center"/>
    </xf>
    <xf numFmtId="9" fontId="2" fillId="0" borderId="32" xfId="0" applyNumberFormat="1" applyFont="1" applyBorder="1" applyAlignment="1">
      <alignment vertical="center"/>
    </xf>
    <xf numFmtId="9" fontId="2" fillId="0" borderId="182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3" fontId="2" fillId="0" borderId="162" xfId="0" applyNumberFormat="1" applyFont="1" applyBorder="1" applyAlignment="1">
      <alignment vertical="center"/>
    </xf>
    <xf numFmtId="3" fontId="2" fillId="0" borderId="215" xfId="0" applyNumberFormat="1" applyFont="1" applyBorder="1" applyAlignment="1">
      <alignment vertical="center"/>
    </xf>
    <xf numFmtId="9" fontId="2" fillId="0" borderId="34" xfId="0" applyNumberFormat="1" applyFont="1" applyBorder="1" applyAlignment="1">
      <alignment vertical="center"/>
    </xf>
    <xf numFmtId="0" fontId="2" fillId="0" borderId="18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32" xfId="0" applyFont="1" applyBorder="1" applyAlignment="1">
      <alignment vertical="center"/>
    </xf>
    <xf numFmtId="3" fontId="2" fillId="0" borderId="233" xfId="0" applyNumberFormat="1" applyFont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235" xfId="0" applyFont="1" applyBorder="1" applyAlignment="1">
      <alignment horizontal="center" vertical="center"/>
    </xf>
    <xf numFmtId="3" fontId="2" fillId="0" borderId="236" xfId="0" applyNumberFormat="1" applyFont="1" applyBorder="1" applyAlignment="1">
      <alignment horizontal="right" vertical="center"/>
    </xf>
    <xf numFmtId="3" fontId="2" fillId="0" borderId="237" xfId="0" applyNumberFormat="1" applyFont="1" applyBorder="1" applyAlignment="1">
      <alignment horizontal="right" vertical="center"/>
    </xf>
    <xf numFmtId="9" fontId="2" fillId="0" borderId="0" xfId="0" applyNumberFormat="1" applyFont="1" applyBorder="1" applyAlignment="1">
      <alignment vertical="center"/>
    </xf>
    <xf numFmtId="9" fontId="7" fillId="6" borderId="238" xfId="0" applyNumberFormat="1" applyFont="1" applyFill="1" applyBorder="1" applyAlignment="1">
      <alignment vertical="center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8" xfId="0" applyNumberFormat="1" applyFont="1" applyBorder="1" applyAlignment="1">
      <alignment horizontal="right" vertical="center"/>
    </xf>
    <xf numFmtId="9" fontId="5" fillId="0" borderId="14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78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0" borderId="222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184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6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6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18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47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2" fillId="0" borderId="18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196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173" xfId="0" applyFont="1" applyBorder="1" applyAlignment="1">
      <alignment horizontal="center" vertical="center"/>
    </xf>
    <xf numFmtId="0" fontId="2" fillId="0" borderId="166" xfId="0" applyFont="1" applyBorder="1" applyAlignment="1">
      <alignment horizontal="left" vertical="center" wrapText="1"/>
    </xf>
    <xf numFmtId="0" fontId="7" fillId="2" borderId="39" xfId="0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2.5" x14ac:dyDescent="0.25"/>
  <cols>
    <col min="1" max="1" width="5.7265625" style="1" customWidth="1"/>
    <col min="2" max="2" width="37.7265625" style="1" customWidth="1"/>
    <col min="3" max="6" width="9.7265625" style="1" customWidth="1"/>
  </cols>
  <sheetData>
    <row r="1" spans="1:8" s="1" customFormat="1" ht="15" customHeight="1" x14ac:dyDescent="0.25">
      <c r="B1" s="2"/>
      <c r="C1" s="2"/>
      <c r="D1" s="576"/>
      <c r="E1" s="619"/>
      <c r="F1" s="576"/>
      <c r="G1" s="2" t="s">
        <v>477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713</v>
      </c>
    </row>
    <row r="3" spans="1:8" s="1" customFormat="1" ht="15" customHeight="1" x14ac:dyDescent="0.25">
      <c r="A3" s="4"/>
    </row>
    <row r="4" spans="1:8" s="1" customFormat="1" ht="15" customHeight="1" x14ac:dyDescent="0.25">
      <c r="A4" s="696" t="s">
        <v>532</v>
      </c>
      <c r="B4" s="696"/>
      <c r="C4" s="696"/>
      <c r="D4" s="696"/>
      <c r="E4" s="696"/>
      <c r="F4" s="696"/>
      <c r="G4" s="696"/>
      <c r="H4" s="3"/>
    </row>
    <row r="5" spans="1:8" s="1" customFormat="1" ht="15" customHeight="1" thickBot="1" x14ac:dyDescent="0.3">
      <c r="A5" s="5"/>
      <c r="B5" s="5"/>
      <c r="C5" s="5"/>
      <c r="D5" s="5"/>
      <c r="E5" s="616"/>
      <c r="F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531</v>
      </c>
      <c r="D6" s="9" t="s">
        <v>681</v>
      </c>
      <c r="E6" s="9" t="s">
        <v>682</v>
      </c>
      <c r="F6" s="10" t="s">
        <v>610</v>
      </c>
    </row>
    <row r="7" spans="1:8" ht="15" customHeight="1" thickBot="1" x14ac:dyDescent="0.35">
      <c r="A7" s="11" t="s">
        <v>3</v>
      </c>
      <c r="B7" s="12" t="s">
        <v>4</v>
      </c>
      <c r="C7" s="13" t="s">
        <v>5</v>
      </c>
      <c r="D7" s="13" t="s">
        <v>6</v>
      </c>
      <c r="E7" s="432" t="s">
        <v>7</v>
      </c>
      <c r="F7" s="105" t="s">
        <v>8</v>
      </c>
      <c r="G7" s="14"/>
    </row>
    <row r="8" spans="1:8" ht="15" customHeight="1" thickTop="1" x14ac:dyDescent="0.3">
      <c r="A8" s="702" t="s">
        <v>10</v>
      </c>
      <c r="B8" s="703"/>
      <c r="C8" s="703"/>
      <c r="D8" s="703"/>
      <c r="E8" s="703"/>
      <c r="F8" s="704"/>
      <c r="G8" s="14"/>
    </row>
    <row r="9" spans="1:8" ht="15" customHeight="1" x14ac:dyDescent="0.3">
      <c r="A9" s="24" t="s">
        <v>11</v>
      </c>
      <c r="B9" s="15" t="s">
        <v>12</v>
      </c>
      <c r="C9" s="26">
        <f>'7.sz. melléklet'!D72+'0.sz. melléklet'!D33</f>
        <v>59683</v>
      </c>
      <c r="D9" s="26">
        <f>'7.sz. melléklet'!E72+'0.sz. melléklet'!E33</f>
        <v>59769</v>
      </c>
      <c r="E9" s="26">
        <f>'7.sz. melléklet'!F72+'0.sz. melléklet'!E33</f>
        <v>71046</v>
      </c>
      <c r="F9" s="83">
        <f>E9/C9</f>
        <v>1.1903892230618434</v>
      </c>
      <c r="G9" s="14"/>
    </row>
    <row r="10" spans="1:8" ht="15" customHeight="1" x14ac:dyDescent="0.3">
      <c r="A10" s="24" t="s">
        <v>18</v>
      </c>
      <c r="B10" s="71" t="s">
        <v>15</v>
      </c>
      <c r="C10" s="72">
        <f>SUM(C11:C13)</f>
        <v>77500</v>
      </c>
      <c r="D10" s="72">
        <f>SUM(D11:D13)</f>
        <v>77500</v>
      </c>
      <c r="E10" s="72">
        <f>SUM(E11:E13)</f>
        <v>77500</v>
      </c>
      <c r="F10" s="83">
        <f t="shared" ref="F10:F26" si="0">E10/C10</f>
        <v>1</v>
      </c>
      <c r="G10" s="14"/>
    </row>
    <row r="11" spans="1:8" ht="15" customHeight="1" x14ac:dyDescent="0.3">
      <c r="A11" s="275" t="s">
        <v>13</v>
      </c>
      <c r="B11" s="276" t="s">
        <v>329</v>
      </c>
      <c r="C11" s="184">
        <f>'7.sz. melléklet'!D66</f>
        <v>48050</v>
      </c>
      <c r="D11" s="184">
        <f>'7.sz. melléklet'!E66</f>
        <v>48050</v>
      </c>
      <c r="E11" s="184">
        <f>'7.sz. melléklet'!F66</f>
        <v>48050</v>
      </c>
      <c r="F11" s="91">
        <f t="shared" si="0"/>
        <v>1</v>
      </c>
      <c r="G11" s="14"/>
    </row>
    <row r="12" spans="1:8" ht="15" customHeight="1" x14ac:dyDescent="0.3">
      <c r="A12" s="275" t="s">
        <v>14</v>
      </c>
      <c r="B12" s="276" t="s">
        <v>330</v>
      </c>
      <c r="C12" s="184">
        <f>'7.sz. melléklet'!D67</f>
        <v>29150</v>
      </c>
      <c r="D12" s="184">
        <f>'7.sz. melléklet'!E67</f>
        <v>29150</v>
      </c>
      <c r="E12" s="184">
        <f>'7.sz. melléklet'!F67</f>
        <v>29150</v>
      </c>
      <c r="F12" s="91">
        <f t="shared" si="0"/>
        <v>1</v>
      </c>
      <c r="G12" s="14"/>
    </row>
    <row r="13" spans="1:8" ht="15" customHeight="1" x14ac:dyDescent="0.3">
      <c r="A13" s="275" t="s">
        <v>51</v>
      </c>
      <c r="B13" s="276" t="s">
        <v>340</v>
      </c>
      <c r="C13" s="184">
        <f>'7.sz. melléklet'!D71</f>
        <v>300</v>
      </c>
      <c r="D13" s="184">
        <f>'7.sz. melléklet'!E71</f>
        <v>300</v>
      </c>
      <c r="E13" s="184">
        <f>'7.sz. melléklet'!F71</f>
        <v>300</v>
      </c>
      <c r="F13" s="91">
        <f t="shared" si="0"/>
        <v>1</v>
      </c>
      <c r="G13" s="14"/>
    </row>
    <row r="14" spans="1:8" ht="15" customHeight="1" x14ac:dyDescent="0.3">
      <c r="A14" s="24" t="s">
        <v>20</v>
      </c>
      <c r="B14" s="25" t="s">
        <v>19</v>
      </c>
      <c r="C14" s="26">
        <f>SUM(C15:C16)</f>
        <v>63752</v>
      </c>
      <c r="D14" s="26">
        <f>SUM(D15:D16)</f>
        <v>64221</v>
      </c>
      <c r="E14" s="26">
        <f>SUM(E15:E16)</f>
        <v>77186</v>
      </c>
      <c r="F14" s="83">
        <f t="shared" si="0"/>
        <v>1.2107228008533066</v>
      </c>
      <c r="G14" s="14"/>
    </row>
    <row r="15" spans="1:8" ht="15" customHeight="1" x14ac:dyDescent="0.3">
      <c r="A15" s="16" t="s">
        <v>13</v>
      </c>
      <c r="B15" s="17" t="s">
        <v>321</v>
      </c>
      <c r="C15" s="18">
        <f>'7.sz. melléklet'!D60</f>
        <v>63752</v>
      </c>
      <c r="D15" s="18">
        <f>'7.sz. melléklet'!E60</f>
        <v>64221</v>
      </c>
      <c r="E15" s="18">
        <f>'7.sz. melléklet'!F60</f>
        <v>77186</v>
      </c>
      <c r="F15" s="126">
        <f t="shared" si="0"/>
        <v>1.2107228008533066</v>
      </c>
      <c r="G15" s="14"/>
    </row>
    <row r="16" spans="1:8" ht="15" customHeight="1" x14ac:dyDescent="0.3">
      <c r="A16" s="16" t="s">
        <v>14</v>
      </c>
      <c r="B16" s="17" t="s">
        <v>379</v>
      </c>
      <c r="C16" s="18">
        <f>'7.sz. melléklet'!D63</f>
        <v>0</v>
      </c>
      <c r="D16" s="18">
        <f>'7.sz. melléklet'!E63</f>
        <v>0</v>
      </c>
      <c r="E16" s="18">
        <f>'7.sz. melléklet'!F63</f>
        <v>0</v>
      </c>
      <c r="F16" s="83"/>
      <c r="G16" s="14"/>
    </row>
    <row r="17" spans="1:7" ht="15" customHeight="1" x14ac:dyDescent="0.3">
      <c r="A17" s="24" t="s">
        <v>22</v>
      </c>
      <c r="B17" s="25" t="s">
        <v>21</v>
      </c>
      <c r="C17" s="26">
        <f>'7.sz. melléklet'!D82</f>
        <v>2800</v>
      </c>
      <c r="D17" s="26">
        <f>'7.sz. melléklet'!E82</f>
        <v>2800</v>
      </c>
      <c r="E17" s="26">
        <f>'7.sz. melléklet'!F82</f>
        <v>2800</v>
      </c>
      <c r="F17" s="83">
        <f t="shared" si="0"/>
        <v>1</v>
      </c>
      <c r="G17" s="14"/>
    </row>
    <row r="18" spans="1:7" ht="15" customHeight="1" x14ac:dyDescent="0.3">
      <c r="A18" s="24" t="s">
        <v>26</v>
      </c>
      <c r="B18" s="25" t="s">
        <v>23</v>
      </c>
      <c r="C18" s="26">
        <f>SUM(C19:C20)</f>
        <v>734</v>
      </c>
      <c r="D18" s="26">
        <f>SUM(D19:D20)</f>
        <v>1354</v>
      </c>
      <c r="E18" s="26">
        <f>SUM(E19:E20)</f>
        <v>2329</v>
      </c>
      <c r="F18" s="83">
        <f t="shared" si="0"/>
        <v>3.173024523160763</v>
      </c>
      <c r="G18" s="14"/>
    </row>
    <row r="19" spans="1:7" ht="15" customHeight="1" x14ac:dyDescent="0.3">
      <c r="A19" s="16" t="s">
        <v>13</v>
      </c>
      <c r="B19" s="17" t="s">
        <v>24</v>
      </c>
      <c r="C19" s="18">
        <f>'7.sz. melléklet'!D61</f>
        <v>734</v>
      </c>
      <c r="D19" s="18">
        <f>'7.sz. melléklet'!E61</f>
        <v>1354</v>
      </c>
      <c r="E19" s="18">
        <f>'7.sz. melléklet'!F61</f>
        <v>2329</v>
      </c>
      <c r="F19" s="126">
        <f t="shared" si="0"/>
        <v>3.173024523160763</v>
      </c>
      <c r="G19" s="14"/>
    </row>
    <row r="20" spans="1:7" ht="15" customHeight="1" x14ac:dyDescent="0.3">
      <c r="A20" s="16" t="s">
        <v>14</v>
      </c>
      <c r="B20" s="17" t="s">
        <v>25</v>
      </c>
      <c r="C20" s="18">
        <f>'7.sz. melléklet'!D64</f>
        <v>0</v>
      </c>
      <c r="D20" s="18">
        <f>'7.sz. melléklet'!E64</f>
        <v>0</v>
      </c>
      <c r="E20" s="18">
        <f>'7.sz. melléklet'!F64</f>
        <v>0</v>
      </c>
      <c r="F20" s="126"/>
      <c r="G20" s="14"/>
    </row>
    <row r="21" spans="1:7" ht="15" customHeight="1" x14ac:dyDescent="0.3">
      <c r="A21" s="24" t="s">
        <v>31</v>
      </c>
      <c r="B21" s="25" t="s">
        <v>27</v>
      </c>
      <c r="C21" s="26">
        <f>SUM(C22:C23)</f>
        <v>3793</v>
      </c>
      <c r="D21" s="26">
        <f>SUM(D22:D23)</f>
        <v>4839</v>
      </c>
      <c r="E21" s="26">
        <f>SUM(E22:E23)</f>
        <v>4904</v>
      </c>
      <c r="F21" s="126">
        <f t="shared" si="0"/>
        <v>1.2929079883996837</v>
      </c>
      <c r="G21" s="14"/>
    </row>
    <row r="22" spans="1:7" ht="15" customHeight="1" x14ac:dyDescent="0.3">
      <c r="A22" s="16" t="s">
        <v>28</v>
      </c>
      <c r="B22" s="17" t="s">
        <v>29</v>
      </c>
      <c r="C22" s="18">
        <f>'7.sz. melléklet'!D85</f>
        <v>0</v>
      </c>
      <c r="D22" s="18">
        <f>'7.sz. melléklet'!E85</f>
        <v>1046</v>
      </c>
      <c r="E22" s="18">
        <f>'7.sz. melléklet'!F85</f>
        <v>1111</v>
      </c>
      <c r="F22" s="126"/>
      <c r="G22" s="14"/>
    </row>
    <row r="23" spans="1:7" ht="15" customHeight="1" x14ac:dyDescent="0.3">
      <c r="A23" s="16" t="s">
        <v>14</v>
      </c>
      <c r="B23" s="17" t="s">
        <v>30</v>
      </c>
      <c r="C23" s="18">
        <f>'7.sz. melléklet'!D88</f>
        <v>3793</v>
      </c>
      <c r="D23" s="18">
        <f>'7.sz. melléklet'!E88</f>
        <v>3793</v>
      </c>
      <c r="E23" s="18">
        <f>'7.sz. melléklet'!F88</f>
        <v>3793</v>
      </c>
      <c r="F23" s="126">
        <f t="shared" si="0"/>
        <v>1</v>
      </c>
      <c r="G23" s="14"/>
    </row>
    <row r="24" spans="1:7" ht="15" customHeight="1" x14ac:dyDescent="0.3">
      <c r="A24" s="700" t="s">
        <v>32</v>
      </c>
      <c r="B24" s="700"/>
      <c r="C24" s="28">
        <f>C9+C10+C14+C17+C18+C21</f>
        <v>208262</v>
      </c>
      <c r="D24" s="28">
        <f>D9+D10+D14+D17+D18+D21</f>
        <v>210483</v>
      </c>
      <c r="E24" s="28">
        <f>E9+E10+E14+E17+E18+E21</f>
        <v>235765</v>
      </c>
      <c r="F24" s="125">
        <f t="shared" si="0"/>
        <v>1.1320596172129338</v>
      </c>
      <c r="G24" s="14"/>
    </row>
    <row r="25" spans="1:7" ht="15" customHeight="1" x14ac:dyDescent="0.25">
      <c r="A25" s="701" t="s">
        <v>33</v>
      </c>
      <c r="B25" s="25" t="s">
        <v>34</v>
      </c>
      <c r="C25" s="697">
        <f>'7.sz. melléklet'!D91+'0.sz. melléklet'!D38</f>
        <v>218783</v>
      </c>
      <c r="D25" s="697">
        <f>'7.sz. melléklet'!E93+'0.sz. melléklet'!E38</f>
        <v>218783</v>
      </c>
      <c r="E25" s="697">
        <f>'7.sz. melléklet'!F93+'0.sz. melléklet'!E38</f>
        <v>218783</v>
      </c>
      <c r="F25" s="699">
        <f t="shared" si="0"/>
        <v>1</v>
      </c>
      <c r="G25" s="695"/>
    </row>
    <row r="26" spans="1:7" ht="15" customHeight="1" x14ac:dyDescent="0.25">
      <c r="A26" s="701"/>
      <c r="B26" s="25" t="s">
        <v>35</v>
      </c>
      <c r="C26" s="698"/>
      <c r="D26" s="698"/>
      <c r="E26" s="698"/>
      <c r="F26" s="699" t="e">
        <f t="shared" si="0"/>
        <v>#DIV/0!</v>
      </c>
      <c r="G26" s="695"/>
    </row>
    <row r="27" spans="1:7" ht="15" customHeight="1" x14ac:dyDescent="0.3">
      <c r="A27" s="341" t="s">
        <v>390</v>
      </c>
      <c r="B27" s="25" t="s">
        <v>468</v>
      </c>
      <c r="C27" s="488"/>
      <c r="D27" s="185">
        <f>'7.sz. melléklet'!E94</f>
        <v>331</v>
      </c>
      <c r="E27" s="488">
        <f>'7.sz. melléklet'!F94</f>
        <v>331</v>
      </c>
      <c r="F27" s="342"/>
      <c r="G27" s="313"/>
    </row>
    <row r="28" spans="1:7" ht="15" customHeight="1" x14ac:dyDescent="0.25">
      <c r="A28" s="302" t="s">
        <v>37</v>
      </c>
      <c r="B28" s="25" t="s">
        <v>36</v>
      </c>
      <c r="C28" s="182"/>
      <c r="D28" s="182">
        <f>SUM(D29:D31)</f>
        <v>100000</v>
      </c>
      <c r="E28" s="182">
        <f>SUM(E29:E31)</f>
        <v>0</v>
      </c>
      <c r="F28" s="303"/>
      <c r="G28" s="695"/>
    </row>
    <row r="29" spans="1:7" ht="15" customHeight="1" x14ac:dyDescent="0.25">
      <c r="A29" s="44" t="s">
        <v>13</v>
      </c>
      <c r="B29" s="17" t="s">
        <v>391</v>
      </c>
      <c r="C29" s="300"/>
      <c r="D29" s="300"/>
      <c r="E29" s="300"/>
      <c r="F29" s="301"/>
      <c r="G29" s="695"/>
    </row>
    <row r="30" spans="1:7" ht="15" customHeight="1" x14ac:dyDescent="0.3">
      <c r="A30" s="16" t="s">
        <v>14</v>
      </c>
      <c r="B30" s="17" t="s">
        <v>392</v>
      </c>
      <c r="C30" s="183"/>
      <c r="D30" s="183">
        <f>'7.sz. melléklet'!E92</f>
        <v>100000</v>
      </c>
      <c r="E30" s="183">
        <f>'7.sz. melléklet'!F92</f>
        <v>0</v>
      </c>
      <c r="F30" s="49"/>
      <c r="G30" s="14"/>
    </row>
    <row r="31" spans="1:7" ht="15" customHeight="1" x14ac:dyDescent="0.3">
      <c r="A31" s="16" t="s">
        <v>51</v>
      </c>
      <c r="B31" s="17" t="s">
        <v>393</v>
      </c>
      <c r="C31" s="183"/>
      <c r="D31" s="183"/>
      <c r="E31" s="183"/>
      <c r="F31" s="49"/>
      <c r="G31" s="14"/>
    </row>
    <row r="32" spans="1:7" ht="15" customHeight="1" x14ac:dyDescent="0.3">
      <c r="A32" s="700" t="s">
        <v>38</v>
      </c>
      <c r="B32" s="700"/>
      <c r="C32" s="28">
        <f>SUM(C25:C31)</f>
        <v>218783</v>
      </c>
      <c r="D32" s="28">
        <f>SUM(D25:D28)</f>
        <v>319114</v>
      </c>
      <c r="E32" s="28">
        <f>SUM(E25:E28)</f>
        <v>219114</v>
      </c>
      <c r="F32" s="87">
        <f t="shared" ref="F32:F33" si="1">E32/C32</f>
        <v>1.0015129146231654</v>
      </c>
      <c r="G32" s="14"/>
    </row>
    <row r="33" spans="1:8" ht="15" customHeight="1" x14ac:dyDescent="0.3">
      <c r="A33" s="709" t="s">
        <v>39</v>
      </c>
      <c r="B33" s="709"/>
      <c r="C33" s="32">
        <f>C32+C24</f>
        <v>427045</v>
      </c>
      <c r="D33" s="32">
        <f>D32+D24</f>
        <v>529597</v>
      </c>
      <c r="E33" s="32">
        <f>E32+E24</f>
        <v>454879</v>
      </c>
      <c r="F33" s="181">
        <f t="shared" si="1"/>
        <v>1.0651781428186724</v>
      </c>
      <c r="G33" s="14"/>
    </row>
    <row r="34" spans="1:8" ht="15" customHeight="1" x14ac:dyDescent="0.3">
      <c r="A34" s="33"/>
      <c r="B34" s="34"/>
      <c r="C34" s="53"/>
      <c r="D34" s="53"/>
      <c r="E34" s="53"/>
      <c r="F34" s="35"/>
      <c r="G34" s="14"/>
    </row>
    <row r="35" spans="1:8" ht="15" customHeight="1" x14ac:dyDescent="0.3">
      <c r="A35" s="705" t="s">
        <v>40</v>
      </c>
      <c r="B35" s="706"/>
      <c r="C35" s="706"/>
      <c r="D35" s="706"/>
      <c r="E35" s="706"/>
      <c r="F35" s="707"/>
      <c r="G35" s="14"/>
    </row>
    <row r="36" spans="1:8" ht="15" customHeight="1" x14ac:dyDescent="0.3">
      <c r="A36" s="36" t="s">
        <v>11</v>
      </c>
      <c r="B36" s="15" t="s">
        <v>41</v>
      </c>
      <c r="C36" s="412">
        <f>'4.sz. melléklet'!D18</f>
        <v>191670</v>
      </c>
      <c r="D36" s="412">
        <f>'4.sz. melléklet'!E18</f>
        <v>194943</v>
      </c>
      <c r="E36" s="412">
        <f>'4.sz. melléklet'!F18</f>
        <v>216985</v>
      </c>
      <c r="F36" s="83">
        <f t="shared" ref="F36:F44" si="2">E36/C36</f>
        <v>1.1320759638962801</v>
      </c>
      <c r="G36" s="14"/>
      <c r="H36" s="196"/>
    </row>
    <row r="37" spans="1:8" ht="15" customHeight="1" x14ac:dyDescent="0.3">
      <c r="A37" s="24" t="s">
        <v>18</v>
      </c>
      <c r="B37" s="25" t="s">
        <v>42</v>
      </c>
      <c r="C37" s="26">
        <f>'7.sz. melléklet'!D36+'7.sz. melléklet'!D43+'7.sz. melléklet'!D46+'0.sz. melléklet'!D25</f>
        <v>149851</v>
      </c>
      <c r="D37" s="26">
        <f>'7.sz. melléklet'!E36+'7.sz. melléklet'!E43+'7.sz. melléklet'!E46+'0.sz. melléklet'!E25</f>
        <v>151788</v>
      </c>
      <c r="E37" s="26">
        <f>'7.sz. melléklet'!F36+'7.sz. melléklet'!F43+'7.sz. melléklet'!F46+'0.sz. melléklet'!E25</f>
        <v>135199</v>
      </c>
      <c r="F37" s="83">
        <f t="shared" si="2"/>
        <v>0.90222287472222407</v>
      </c>
      <c r="G37" s="14"/>
    </row>
    <row r="38" spans="1:8" ht="15" customHeight="1" x14ac:dyDescent="0.3">
      <c r="A38" s="24" t="s">
        <v>20</v>
      </c>
      <c r="B38" s="25" t="s">
        <v>43</v>
      </c>
      <c r="C38" s="182">
        <f>SUM(C39:C39)</f>
        <v>83159</v>
      </c>
      <c r="D38" s="182">
        <f>SUM(D39:D39)</f>
        <v>80171</v>
      </c>
      <c r="E38" s="182">
        <f>SUM(E39:E39)</f>
        <v>0</v>
      </c>
      <c r="F38" s="83">
        <f t="shared" si="2"/>
        <v>0</v>
      </c>
      <c r="G38" s="14"/>
    </row>
    <row r="39" spans="1:8" ht="15" customHeight="1" x14ac:dyDescent="0.3">
      <c r="A39" s="16" t="s">
        <v>13</v>
      </c>
      <c r="B39" s="17" t="s">
        <v>44</v>
      </c>
      <c r="C39" s="18">
        <f>'7.sz. melléklet'!D35</f>
        <v>83159</v>
      </c>
      <c r="D39" s="18">
        <f>'7.sz. melléklet'!E35</f>
        <v>80171</v>
      </c>
      <c r="E39" s="18">
        <f>'7.sz. melléklet'!F35</f>
        <v>0</v>
      </c>
      <c r="F39" s="126">
        <f t="shared" si="2"/>
        <v>0</v>
      </c>
      <c r="G39" s="14"/>
    </row>
    <row r="40" spans="1:8" ht="15" customHeight="1" x14ac:dyDescent="0.3">
      <c r="A40" s="700" t="s">
        <v>46</v>
      </c>
      <c r="B40" s="700"/>
      <c r="C40" s="304">
        <f>C36+C37+C38</f>
        <v>424680</v>
      </c>
      <c r="D40" s="304">
        <f>D36+D37+D38</f>
        <v>426902</v>
      </c>
      <c r="E40" s="304">
        <f>E36+E37+E38</f>
        <v>352184</v>
      </c>
      <c r="F40" s="83">
        <f t="shared" si="2"/>
        <v>0.82929264387303381</v>
      </c>
      <c r="G40" s="14"/>
    </row>
    <row r="41" spans="1:8" ht="15" customHeight="1" x14ac:dyDescent="0.3">
      <c r="A41" s="341" t="s">
        <v>67</v>
      </c>
      <c r="B41" s="25" t="s">
        <v>47</v>
      </c>
      <c r="C41" s="445">
        <f>SUM(C42:C43)</f>
        <v>2365</v>
      </c>
      <c r="D41" s="445">
        <f>SUM(D42:D43)</f>
        <v>102695</v>
      </c>
      <c r="E41" s="445">
        <f>SUM(E42:E43)</f>
        <v>102695</v>
      </c>
      <c r="F41" s="83">
        <f t="shared" si="2"/>
        <v>43.422832980972515</v>
      </c>
      <c r="G41" s="313"/>
    </row>
    <row r="42" spans="1:8" ht="15" customHeight="1" x14ac:dyDescent="0.3">
      <c r="A42" s="497" t="s">
        <v>318</v>
      </c>
      <c r="B42" s="455" t="s">
        <v>636</v>
      </c>
      <c r="C42" s="498">
        <f>'7.sz. melléklet'!D50</f>
        <v>2365</v>
      </c>
      <c r="D42" s="498">
        <f>'7.sz. melléklet'!E50</f>
        <v>2695</v>
      </c>
      <c r="E42" s="498">
        <f>'7.sz. melléklet'!F50</f>
        <v>2695</v>
      </c>
      <c r="F42" s="499">
        <f t="shared" si="2"/>
        <v>1.1395348837209303</v>
      </c>
      <c r="G42" s="491"/>
    </row>
    <row r="43" spans="1:8" ht="15" customHeight="1" x14ac:dyDescent="0.3">
      <c r="A43" s="497" t="s">
        <v>14</v>
      </c>
      <c r="B43" s="455" t="s">
        <v>617</v>
      </c>
      <c r="C43" s="498"/>
      <c r="D43" s="498">
        <f>'7.sz. melléklet'!E49</f>
        <v>100000</v>
      </c>
      <c r="E43" s="498">
        <f>'7.sz. melléklet'!F49</f>
        <v>100000</v>
      </c>
      <c r="F43" s="76"/>
      <c r="G43" s="491"/>
    </row>
    <row r="44" spans="1:8" s="39" customFormat="1" ht="15" customHeight="1" thickBot="1" x14ac:dyDescent="0.3">
      <c r="A44" s="708" t="s">
        <v>48</v>
      </c>
      <c r="B44" s="708"/>
      <c r="C44" s="244">
        <f>C40+C41</f>
        <v>427045</v>
      </c>
      <c r="D44" s="244">
        <f>D40+D41</f>
        <v>529597</v>
      </c>
      <c r="E44" s="244">
        <f>E40+E41</f>
        <v>454879</v>
      </c>
      <c r="F44" s="245">
        <f t="shared" si="2"/>
        <v>1.0651781428186724</v>
      </c>
      <c r="G44" s="38"/>
    </row>
    <row r="45" spans="1:8" ht="13" thickTop="1" x14ac:dyDescent="0.25"/>
  </sheetData>
  <sheetProtection selectLockedCells="1" selectUnlockedCells="1"/>
  <mergeCells count="15">
    <mergeCell ref="A35:F35"/>
    <mergeCell ref="A44:B44"/>
    <mergeCell ref="A32:B32"/>
    <mergeCell ref="A33:B33"/>
    <mergeCell ref="A40:B40"/>
    <mergeCell ref="G25:G26"/>
    <mergeCell ref="A4:G4"/>
    <mergeCell ref="E25:E26"/>
    <mergeCell ref="G28:G29"/>
    <mergeCell ref="F25:F26"/>
    <mergeCell ref="A24:B24"/>
    <mergeCell ref="A25:A26"/>
    <mergeCell ref="D25:D26"/>
    <mergeCell ref="A8:F8"/>
    <mergeCell ref="C25:C26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/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6" width="9.1796875" style="1"/>
    <col min="7" max="7" width="9.7265625" style="1" customWidth="1"/>
    <col min="8" max="9" width="9.7265625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486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melléklet'!G2</f>
        <v>az .../2016. (XI.    .) önkormányzati rendelethez</v>
      </c>
    </row>
    <row r="3" spans="1:9" ht="15" customHeight="1" x14ac:dyDescent="0.25">
      <c r="C3" s="4"/>
    </row>
    <row r="4" spans="1:9" ht="15" customHeight="1" x14ac:dyDescent="0.25">
      <c r="A4" s="696" t="s">
        <v>142</v>
      </c>
      <c r="B4" s="696"/>
      <c r="C4" s="696"/>
      <c r="D4" s="696"/>
      <c r="E4" s="696"/>
      <c r="F4" s="696"/>
      <c r="G4" s="696"/>
      <c r="H4" s="696"/>
      <c r="I4" s="696"/>
    </row>
    <row r="5" spans="1:9" ht="15" customHeight="1" x14ac:dyDescent="0.25">
      <c r="A5" s="696" t="s">
        <v>540</v>
      </c>
      <c r="B5" s="696"/>
      <c r="C5" s="696"/>
      <c r="D5" s="696"/>
      <c r="E5" s="696"/>
      <c r="F5" s="696"/>
      <c r="G5" s="696"/>
      <c r="H5" s="696"/>
      <c r="I5" s="696"/>
    </row>
    <row r="6" spans="1:9" ht="15" customHeight="1" x14ac:dyDescent="0.25">
      <c r="B6" s="1"/>
    </row>
    <row r="7" spans="1:9" ht="15" customHeight="1" thickBot="1" x14ac:dyDescent="0.3">
      <c r="B7" s="1"/>
      <c r="G7" s="67" t="s">
        <v>215</v>
      </c>
    </row>
    <row r="8" spans="1:9" ht="32.5" thickTop="1" x14ac:dyDescent="0.25">
      <c r="A8" s="143" t="s">
        <v>136</v>
      </c>
      <c r="B8" s="747" t="s">
        <v>137</v>
      </c>
      <c r="C8" s="747"/>
      <c r="D8" s="747"/>
      <c r="E8" s="747"/>
      <c r="F8" s="748"/>
      <c r="G8" s="418" t="s">
        <v>531</v>
      </c>
      <c r="H8" s="9" t="s">
        <v>681</v>
      </c>
      <c r="I8" s="10" t="s">
        <v>682</v>
      </c>
    </row>
    <row r="9" spans="1:9" ht="15" customHeight="1" thickBot="1" x14ac:dyDescent="0.3">
      <c r="A9" s="145" t="s">
        <v>3</v>
      </c>
      <c r="B9" s="745" t="s">
        <v>4</v>
      </c>
      <c r="C9" s="745"/>
      <c r="D9" s="745"/>
      <c r="E9" s="745"/>
      <c r="F9" s="746"/>
      <c r="G9" s="567" t="s">
        <v>5</v>
      </c>
      <c r="H9" s="13" t="s">
        <v>6</v>
      </c>
      <c r="I9" s="481" t="s">
        <v>7</v>
      </c>
    </row>
    <row r="10" spans="1:9" ht="15" customHeight="1" thickTop="1" x14ac:dyDescent="0.25">
      <c r="A10" s="522" t="s">
        <v>122</v>
      </c>
      <c r="B10" s="744" t="s">
        <v>216</v>
      </c>
      <c r="C10" s="744"/>
      <c r="D10" s="744"/>
      <c r="E10" s="523"/>
      <c r="F10" s="524"/>
      <c r="G10" s="568"/>
      <c r="H10" s="656"/>
      <c r="I10" s="525"/>
    </row>
    <row r="11" spans="1:9" ht="15" customHeight="1" x14ac:dyDescent="0.25">
      <c r="A11" s="237" t="s">
        <v>123</v>
      </c>
      <c r="B11" s="741" t="s">
        <v>217</v>
      </c>
      <c r="C11" s="741"/>
      <c r="D11" s="741"/>
      <c r="E11" s="741"/>
      <c r="F11" s="526"/>
      <c r="G11" s="434">
        <f>SUM(E12:E15)</f>
        <v>16184615</v>
      </c>
      <c r="H11" s="197">
        <f>SUM(E12:E15)</f>
        <v>16184615</v>
      </c>
      <c r="I11" s="59">
        <f>SUM(E12:E15)</f>
        <v>16184615</v>
      </c>
    </row>
    <row r="12" spans="1:9" ht="15" customHeight="1" x14ac:dyDescent="0.25">
      <c r="A12" s="237"/>
      <c r="B12" s="416" t="s">
        <v>218</v>
      </c>
      <c r="C12" s="527" t="s">
        <v>219</v>
      </c>
      <c r="D12" s="527"/>
      <c r="E12" s="528">
        <v>2943600</v>
      </c>
      <c r="F12" s="526"/>
      <c r="G12" s="526"/>
      <c r="H12" s="198"/>
      <c r="I12" s="61"/>
    </row>
    <row r="13" spans="1:9" ht="15" customHeight="1" x14ac:dyDescent="0.25">
      <c r="A13" s="237"/>
      <c r="B13" s="416" t="s">
        <v>220</v>
      </c>
      <c r="C13" s="527" t="s">
        <v>221</v>
      </c>
      <c r="D13" s="527"/>
      <c r="E13" s="528">
        <v>9792000</v>
      </c>
      <c r="F13" s="526"/>
      <c r="G13" s="526"/>
      <c r="H13" s="198"/>
      <c r="I13" s="61"/>
    </row>
    <row r="14" spans="1:9" ht="15" customHeight="1" x14ac:dyDescent="0.25">
      <c r="A14" s="237"/>
      <c r="B14" s="416" t="s">
        <v>222</v>
      </c>
      <c r="C14" s="527" t="s">
        <v>223</v>
      </c>
      <c r="D14" s="527"/>
      <c r="E14" s="528">
        <v>668265</v>
      </c>
      <c r="F14" s="526"/>
      <c r="G14" s="526"/>
      <c r="H14" s="198"/>
      <c r="I14" s="61"/>
    </row>
    <row r="15" spans="1:9" ht="15" customHeight="1" x14ac:dyDescent="0.25">
      <c r="A15" s="450"/>
      <c r="B15" s="416" t="s">
        <v>224</v>
      </c>
      <c r="C15" s="527" t="s">
        <v>225</v>
      </c>
      <c r="D15" s="527"/>
      <c r="E15" s="529">
        <v>2780750</v>
      </c>
      <c r="F15" s="526"/>
      <c r="G15" s="526"/>
      <c r="H15" s="198"/>
      <c r="I15" s="61"/>
    </row>
    <row r="16" spans="1:9" ht="15" customHeight="1" x14ac:dyDescent="0.25">
      <c r="A16" s="237" t="s">
        <v>124</v>
      </c>
      <c r="B16" s="353" t="s">
        <v>226</v>
      </c>
      <c r="C16" s="353"/>
      <c r="D16" s="353"/>
      <c r="E16" s="530">
        <v>5000000</v>
      </c>
      <c r="F16" s="531"/>
      <c r="G16" s="435">
        <f>SUM(E16:E17)</f>
        <v>3631697</v>
      </c>
      <c r="H16" s="345">
        <f>SUM(E16:E17)</f>
        <v>3631697</v>
      </c>
      <c r="I16" s="357">
        <f>SUM(E16:E17)</f>
        <v>3631697</v>
      </c>
    </row>
    <row r="17" spans="1:9" ht="15" customHeight="1" x14ac:dyDescent="0.25">
      <c r="A17" s="450"/>
      <c r="B17" s="351"/>
      <c r="C17" s="532" t="s">
        <v>233</v>
      </c>
      <c r="D17" s="532"/>
      <c r="E17" s="533">
        <v>-1368303</v>
      </c>
      <c r="F17" s="534"/>
      <c r="G17" s="534"/>
      <c r="H17" s="372"/>
      <c r="I17" s="535"/>
    </row>
    <row r="18" spans="1:9" ht="15" customHeight="1" x14ac:dyDescent="0.25">
      <c r="A18" s="450" t="s">
        <v>498</v>
      </c>
      <c r="B18" s="536" t="s">
        <v>241</v>
      </c>
      <c r="C18" s="537"/>
      <c r="D18" s="537"/>
      <c r="E18" s="537"/>
      <c r="F18" s="538"/>
      <c r="G18" s="569">
        <v>135150</v>
      </c>
      <c r="H18" s="183">
        <v>135150</v>
      </c>
      <c r="I18" s="539">
        <v>135150</v>
      </c>
    </row>
    <row r="19" spans="1:9" ht="15" customHeight="1" x14ac:dyDescent="0.25">
      <c r="A19" s="450" t="s">
        <v>499</v>
      </c>
      <c r="B19" s="540" t="s">
        <v>239</v>
      </c>
      <c r="C19" s="351"/>
      <c r="D19" s="351"/>
      <c r="E19" s="351"/>
      <c r="F19" s="534"/>
      <c r="G19" s="433">
        <v>24093200</v>
      </c>
      <c r="H19" s="344">
        <v>24093200</v>
      </c>
      <c r="I19" s="365">
        <v>24093200</v>
      </c>
    </row>
    <row r="20" spans="1:9" ht="15" customHeight="1" thickBot="1" x14ac:dyDescent="0.3">
      <c r="A20" s="450" t="s">
        <v>542</v>
      </c>
      <c r="B20" s="520" t="s">
        <v>543</v>
      </c>
      <c r="C20" s="58"/>
      <c r="D20" s="58"/>
      <c r="E20" s="58"/>
      <c r="F20" s="526"/>
      <c r="G20" s="434">
        <v>56134</v>
      </c>
      <c r="H20" s="197">
        <v>56134</v>
      </c>
      <c r="I20" s="59">
        <v>56134</v>
      </c>
    </row>
    <row r="21" spans="1:9" ht="15" customHeight="1" thickBot="1" x14ac:dyDescent="0.3">
      <c r="A21" s="234" t="s">
        <v>13</v>
      </c>
      <c r="B21" s="541" t="s">
        <v>503</v>
      </c>
      <c r="C21" s="542"/>
      <c r="D21" s="542"/>
      <c r="E21" s="543"/>
      <c r="F21" s="544"/>
      <c r="G21" s="570">
        <f>SUM(G11:G20)</f>
        <v>44100796</v>
      </c>
      <c r="H21" s="657">
        <f>SUM(H11:H20)</f>
        <v>44100796</v>
      </c>
      <c r="I21" s="545">
        <f>SUM(I11:I20)</f>
        <v>44100796</v>
      </c>
    </row>
    <row r="22" spans="1:9" ht="15" customHeight="1" x14ac:dyDescent="0.25">
      <c r="A22" s="546" t="s">
        <v>16</v>
      </c>
      <c r="B22" s="58" t="s">
        <v>541</v>
      </c>
      <c r="C22" s="204"/>
      <c r="D22" s="527"/>
      <c r="E22" s="547"/>
      <c r="F22" s="526"/>
      <c r="G22" s="434">
        <v>4477440</v>
      </c>
      <c r="H22" s="197">
        <v>4477440</v>
      </c>
      <c r="I22" s="59">
        <v>4477440</v>
      </c>
    </row>
    <row r="23" spans="1:9" ht="15" customHeight="1" x14ac:dyDescent="0.25">
      <c r="A23" s="237" t="s">
        <v>17</v>
      </c>
      <c r="B23" s="58" t="s">
        <v>230</v>
      </c>
      <c r="C23" s="58"/>
      <c r="D23" s="58"/>
      <c r="E23" s="58"/>
      <c r="F23" s="526"/>
      <c r="G23" s="434">
        <v>1093951</v>
      </c>
      <c r="H23" s="197">
        <v>1093951</v>
      </c>
      <c r="I23" s="59">
        <v>1093951</v>
      </c>
    </row>
    <row r="24" spans="1:9" ht="15" customHeight="1" x14ac:dyDescent="0.25">
      <c r="A24" s="237" t="s">
        <v>432</v>
      </c>
      <c r="B24" s="58" t="s">
        <v>544</v>
      </c>
      <c r="C24" s="58"/>
      <c r="D24" s="58"/>
      <c r="E24" s="58"/>
      <c r="F24" s="526"/>
      <c r="G24" s="434">
        <v>55360</v>
      </c>
      <c r="H24" s="197">
        <v>55360</v>
      </c>
      <c r="I24" s="59">
        <v>55360</v>
      </c>
    </row>
    <row r="25" spans="1:9" ht="15" customHeight="1" thickBot="1" x14ac:dyDescent="0.3">
      <c r="A25" s="237" t="s">
        <v>529</v>
      </c>
      <c r="B25" s="58" t="s">
        <v>530</v>
      </c>
      <c r="C25" s="58"/>
      <c r="D25" s="58"/>
      <c r="E25" s="58"/>
      <c r="F25" s="526"/>
      <c r="G25" s="434"/>
      <c r="H25" s="197"/>
      <c r="I25" s="59"/>
    </row>
    <row r="26" spans="1:9" ht="15" customHeight="1" thickBot="1" x14ac:dyDescent="0.3">
      <c r="A26" s="234" t="s">
        <v>14</v>
      </c>
      <c r="B26" s="541" t="s">
        <v>500</v>
      </c>
      <c r="C26" s="548"/>
      <c r="D26" s="548"/>
      <c r="E26" s="543"/>
      <c r="F26" s="544"/>
      <c r="G26" s="571">
        <f>SUM(G22:G24)</f>
        <v>5626751</v>
      </c>
      <c r="H26" s="658">
        <f>SUM(H22:H24)</f>
        <v>5626751</v>
      </c>
      <c r="I26" s="549">
        <f>SUM(I22:I24)</f>
        <v>5626751</v>
      </c>
    </row>
    <row r="27" spans="1:9" s="235" customFormat="1" ht="15" customHeight="1" thickBot="1" x14ac:dyDescent="0.3">
      <c r="A27" s="236" t="s">
        <v>126</v>
      </c>
      <c r="B27" s="550" t="s">
        <v>237</v>
      </c>
      <c r="C27" s="551"/>
      <c r="D27" s="552"/>
      <c r="E27" s="553"/>
      <c r="F27" s="554"/>
      <c r="G27" s="572">
        <v>1200000</v>
      </c>
      <c r="H27" s="659">
        <v>1200000</v>
      </c>
      <c r="I27" s="555">
        <v>1200000</v>
      </c>
    </row>
    <row r="28" spans="1:9" s="235" customFormat="1" ht="15" customHeight="1" thickBot="1" x14ac:dyDescent="0.3">
      <c r="A28" s="234" t="s">
        <v>51</v>
      </c>
      <c r="B28" s="541" t="s">
        <v>502</v>
      </c>
      <c r="C28" s="548"/>
      <c r="D28" s="548"/>
      <c r="E28" s="543"/>
      <c r="F28" s="544"/>
      <c r="G28" s="571">
        <f>SUM(G27)</f>
        <v>1200000</v>
      </c>
      <c r="H28" s="658">
        <f>SUM(H27)</f>
        <v>1200000</v>
      </c>
      <c r="I28" s="549">
        <f>SUM(I27)</f>
        <v>1200000</v>
      </c>
    </row>
    <row r="29" spans="1:9" ht="15" customHeight="1" x14ac:dyDescent="0.25">
      <c r="A29" s="237" t="s">
        <v>234</v>
      </c>
      <c r="B29" s="741" t="s">
        <v>504</v>
      </c>
      <c r="C29" s="741"/>
      <c r="D29" s="741"/>
      <c r="E29" s="741"/>
      <c r="F29" s="742"/>
      <c r="G29" s="434">
        <f>D34+E34+F34</f>
        <v>11304300</v>
      </c>
      <c r="H29" s="197">
        <f>D34+E34+F34</f>
        <v>11304300</v>
      </c>
      <c r="I29" s="59">
        <f>D34+E34+F34</f>
        <v>11304300</v>
      </c>
    </row>
    <row r="30" spans="1:9" ht="15" customHeight="1" x14ac:dyDescent="0.25">
      <c r="A30" s="237"/>
      <c r="B30" s="58"/>
      <c r="C30" s="556"/>
      <c r="D30" s="557" t="s">
        <v>231</v>
      </c>
      <c r="E30" s="557" t="s">
        <v>232</v>
      </c>
      <c r="F30" s="558"/>
      <c r="G30" s="526"/>
      <c r="H30" s="198"/>
      <c r="I30" s="61"/>
    </row>
    <row r="31" spans="1:9" ht="15" customHeight="1" x14ac:dyDescent="0.25">
      <c r="A31" s="237"/>
      <c r="B31" s="58"/>
      <c r="C31" s="527" t="s">
        <v>227</v>
      </c>
      <c r="D31" s="528">
        <v>6031200</v>
      </c>
      <c r="E31" s="528">
        <v>3015600</v>
      </c>
      <c r="F31" s="559">
        <v>73500</v>
      </c>
      <c r="G31" s="526"/>
      <c r="H31" s="198"/>
      <c r="I31" s="61"/>
    </row>
    <row r="32" spans="1:9" ht="15" customHeight="1" x14ac:dyDescent="0.25">
      <c r="A32" s="237"/>
      <c r="B32" s="58"/>
      <c r="C32" s="527" t="s">
        <v>228</v>
      </c>
      <c r="D32" s="528">
        <v>1200000</v>
      </c>
      <c r="E32" s="528">
        <v>600000</v>
      </c>
      <c r="F32" s="559"/>
      <c r="G32" s="526"/>
      <c r="H32" s="198"/>
      <c r="I32" s="61"/>
    </row>
    <row r="33" spans="1:9" ht="15" customHeight="1" x14ac:dyDescent="0.25">
      <c r="A33" s="237"/>
      <c r="B33" s="58"/>
      <c r="C33" s="527" t="s">
        <v>435</v>
      </c>
      <c r="D33" s="529"/>
      <c r="E33" s="529"/>
      <c r="F33" s="560">
        <v>384000</v>
      </c>
      <c r="G33" s="526"/>
      <c r="H33" s="198"/>
      <c r="I33" s="61"/>
    </row>
    <row r="34" spans="1:9" ht="15" customHeight="1" x14ac:dyDescent="0.25">
      <c r="A34" s="450"/>
      <c r="B34" s="58"/>
      <c r="C34" s="527" t="s">
        <v>229</v>
      </c>
      <c r="D34" s="561">
        <f>SUM(D31:D33)</f>
        <v>7231200</v>
      </c>
      <c r="E34" s="561">
        <f>SUM(E31:E33)</f>
        <v>3615600</v>
      </c>
      <c r="F34" s="562">
        <f>SUM(F31:F33)</f>
        <v>457500</v>
      </c>
      <c r="G34" s="526"/>
      <c r="H34" s="198"/>
      <c r="I34" s="61"/>
    </row>
    <row r="35" spans="1:9" ht="15" customHeight="1" x14ac:dyDescent="0.25">
      <c r="A35" s="237" t="s">
        <v>235</v>
      </c>
      <c r="B35" s="743" t="s">
        <v>505</v>
      </c>
      <c r="C35" s="743"/>
      <c r="D35" s="557" t="s">
        <v>231</v>
      </c>
      <c r="E35" s="557" t="s">
        <v>232</v>
      </c>
      <c r="F35" s="531"/>
      <c r="G35" s="435">
        <f>D36+E36</f>
        <v>1520000</v>
      </c>
      <c r="H35" s="345">
        <f>D36+E36</f>
        <v>1520000</v>
      </c>
      <c r="I35" s="357">
        <f>D36+E36</f>
        <v>1520000</v>
      </c>
    </row>
    <row r="36" spans="1:9" ht="15" customHeight="1" thickBot="1" x14ac:dyDescent="0.3">
      <c r="A36" s="450"/>
      <c r="B36" s="351"/>
      <c r="C36" s="563"/>
      <c r="D36" s="529">
        <v>1013333</v>
      </c>
      <c r="E36" s="533">
        <v>506667</v>
      </c>
      <c r="F36" s="534"/>
      <c r="G36" s="534"/>
      <c r="H36" s="372"/>
      <c r="I36" s="535"/>
    </row>
    <row r="37" spans="1:9" ht="15" customHeight="1" thickBot="1" x14ac:dyDescent="0.3">
      <c r="A37" s="234" t="s">
        <v>52</v>
      </c>
      <c r="B37" s="541" t="s">
        <v>501</v>
      </c>
      <c r="C37" s="564"/>
      <c r="D37" s="564"/>
      <c r="E37" s="564"/>
      <c r="F37" s="544"/>
      <c r="G37" s="571">
        <f>SUM(G29:G36)</f>
        <v>12824300</v>
      </c>
      <c r="H37" s="658">
        <f>SUM(H29:H36)</f>
        <v>12824300</v>
      </c>
      <c r="I37" s="549">
        <f>SUM(I29:I36)</f>
        <v>12824300</v>
      </c>
    </row>
    <row r="38" spans="1:9" ht="15" customHeight="1" x14ac:dyDescent="0.25">
      <c r="A38" s="667" t="s">
        <v>238</v>
      </c>
      <c r="B38" s="668" t="s">
        <v>652</v>
      </c>
      <c r="C38" s="669"/>
      <c r="D38" s="669"/>
      <c r="E38" s="669"/>
      <c r="F38" s="670"/>
      <c r="G38" s="671"/>
      <c r="H38" s="672">
        <v>312796</v>
      </c>
      <c r="I38" s="673">
        <v>483103</v>
      </c>
    </row>
    <row r="39" spans="1:9" ht="15" customHeight="1" thickBot="1" x14ac:dyDescent="0.3">
      <c r="A39" s="450" t="s">
        <v>240</v>
      </c>
      <c r="B39" s="540" t="s">
        <v>689</v>
      </c>
      <c r="C39" s="351"/>
      <c r="D39" s="351"/>
      <c r="E39" s="351"/>
      <c r="F39" s="534"/>
      <c r="G39" s="433"/>
      <c r="H39" s="344">
        <v>0</v>
      </c>
      <c r="I39" s="352">
        <v>12794800</v>
      </c>
    </row>
    <row r="40" spans="1:9" ht="15" customHeight="1" thickBot="1" x14ac:dyDescent="0.3">
      <c r="A40" s="521" t="s">
        <v>54</v>
      </c>
      <c r="B40" s="541" t="s">
        <v>653</v>
      </c>
      <c r="C40" s="564"/>
      <c r="D40" s="564"/>
      <c r="E40" s="564"/>
      <c r="F40" s="544"/>
      <c r="G40" s="571">
        <f>SUM(G38:G38)</f>
        <v>0</v>
      </c>
      <c r="H40" s="658">
        <f>SUM(H38:H38)</f>
        <v>312796</v>
      </c>
      <c r="I40" s="565">
        <f>SUM(I38:I39)</f>
        <v>13277903</v>
      </c>
    </row>
    <row r="41" spans="1:9" ht="15" customHeight="1" thickBot="1" x14ac:dyDescent="0.3">
      <c r="A41" s="521" t="s">
        <v>55</v>
      </c>
      <c r="B41" s="541" t="s">
        <v>654</v>
      </c>
      <c r="C41" s="564"/>
      <c r="D41" s="564"/>
      <c r="E41" s="564"/>
      <c r="F41" s="544"/>
      <c r="G41" s="571">
        <f>SUM(G40:G40)</f>
        <v>0</v>
      </c>
      <c r="H41" s="658">
        <v>155840</v>
      </c>
      <c r="I41" s="565">
        <v>155840</v>
      </c>
    </row>
    <row r="42" spans="1:9" ht="15" customHeight="1" x14ac:dyDescent="0.25">
      <c r="A42" s="735" t="s">
        <v>242</v>
      </c>
      <c r="B42" s="736"/>
      <c r="C42" s="736"/>
      <c r="D42" s="736"/>
      <c r="E42" s="736"/>
      <c r="F42" s="737"/>
      <c r="G42" s="434">
        <f>G21+G26+G28+G37</f>
        <v>63751847</v>
      </c>
      <c r="H42" s="197">
        <f>H21+H26+H28+H37+H40+H41</f>
        <v>64220483</v>
      </c>
      <c r="I42" s="59">
        <f>I21+I26+I28+I37+I40+I41</f>
        <v>77185590</v>
      </c>
    </row>
    <row r="43" spans="1:9" ht="15" customHeight="1" thickBot="1" x14ac:dyDescent="0.3">
      <c r="A43" s="738"/>
      <c r="B43" s="739"/>
      <c r="C43" s="739"/>
      <c r="D43" s="739"/>
      <c r="E43" s="739"/>
      <c r="F43" s="740"/>
      <c r="G43" s="573" t="s">
        <v>545</v>
      </c>
      <c r="H43" s="660" t="s">
        <v>655</v>
      </c>
      <c r="I43" s="566" t="s">
        <v>690</v>
      </c>
    </row>
    <row r="44" spans="1:9" ht="13" thickTop="1" x14ac:dyDescent="0.25"/>
  </sheetData>
  <sheetProtection selectLockedCells="1" selectUnlockedCells="1"/>
  <mergeCells count="10">
    <mergeCell ref="B10:D10"/>
    <mergeCell ref="B9:F9"/>
    <mergeCell ref="B8:F8"/>
    <mergeCell ref="A4:I4"/>
    <mergeCell ref="A5:I5"/>
    <mergeCell ref="A42:F42"/>
    <mergeCell ref="A43:F43"/>
    <mergeCell ref="B29:F29"/>
    <mergeCell ref="B35:C35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3" zoomScaleNormal="100" workbookViewId="0"/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7" s="39" customFormat="1" ht="15" customHeight="1" x14ac:dyDescent="0.25">
      <c r="B1" s="3"/>
      <c r="C1" s="3"/>
      <c r="D1" s="3"/>
      <c r="E1" s="3"/>
      <c r="F1" s="3" t="s">
        <v>487</v>
      </c>
    </row>
    <row r="2" spans="1:7" s="39" customFormat="1" ht="15" customHeight="1" x14ac:dyDescent="0.25">
      <c r="A2" s="3"/>
      <c r="B2" s="3"/>
      <c r="C2" s="3"/>
      <c r="D2" s="3"/>
      <c r="E2" s="3"/>
      <c r="F2" s="2" t="str">
        <f>'1.sz. melléklet'!G2</f>
        <v>az .../2016. (XI.    .) önkormányzati rendelethez</v>
      </c>
    </row>
    <row r="3" spans="1:7" s="39" customFormat="1" ht="15" customHeight="1" x14ac:dyDescent="0.25">
      <c r="A3" s="42"/>
      <c r="B3" s="42"/>
    </row>
    <row r="4" spans="1:7" ht="15" customHeight="1" thickBot="1" x14ac:dyDescent="0.3">
      <c r="F4" s="6" t="s">
        <v>0</v>
      </c>
    </row>
    <row r="5" spans="1:7" ht="32.5" thickTop="1" x14ac:dyDescent="0.25">
      <c r="A5" s="143" t="s">
        <v>71</v>
      </c>
      <c r="B5" s="152" t="s">
        <v>137</v>
      </c>
      <c r="C5" s="9" t="s">
        <v>531</v>
      </c>
      <c r="D5" s="9" t="s">
        <v>681</v>
      </c>
      <c r="E5" s="9" t="s">
        <v>682</v>
      </c>
      <c r="F5" s="500" t="s">
        <v>610</v>
      </c>
      <c r="G5" s="154"/>
    </row>
    <row r="6" spans="1:7" ht="15" customHeight="1" thickBot="1" x14ac:dyDescent="0.3">
      <c r="A6" s="145" t="s">
        <v>3</v>
      </c>
      <c r="B6" s="153" t="s">
        <v>4</v>
      </c>
      <c r="C6" s="13" t="s">
        <v>5</v>
      </c>
      <c r="D6" s="13" t="s">
        <v>6</v>
      </c>
      <c r="E6" s="432" t="s">
        <v>7</v>
      </c>
      <c r="F6" s="105" t="s">
        <v>8</v>
      </c>
      <c r="G6" s="154"/>
    </row>
    <row r="7" spans="1:7" ht="6" customHeight="1" thickTop="1" x14ac:dyDescent="0.25">
      <c r="A7" s="39"/>
      <c r="B7" s="155"/>
      <c r="C7" s="154"/>
      <c r="D7" s="154"/>
      <c r="E7" s="154"/>
      <c r="F7" s="154"/>
      <c r="G7" s="154"/>
    </row>
    <row r="8" spans="1:7" ht="15" customHeight="1" thickBot="1" x14ac:dyDescent="0.3">
      <c r="A8" s="750" t="s">
        <v>143</v>
      </c>
      <c r="B8" s="750"/>
      <c r="C8" s="64"/>
      <c r="D8" s="64"/>
      <c r="E8" s="64"/>
      <c r="F8" s="64"/>
      <c r="G8" s="39"/>
    </row>
    <row r="9" spans="1:7" ht="15" customHeight="1" thickTop="1" x14ac:dyDescent="0.25">
      <c r="A9" s="156" t="s">
        <v>13</v>
      </c>
      <c r="B9" s="157" t="s">
        <v>144</v>
      </c>
      <c r="C9" s="47">
        <v>10612</v>
      </c>
      <c r="D9" s="47">
        <v>10612</v>
      </c>
      <c r="E9" s="47">
        <v>10612</v>
      </c>
      <c r="F9" s="126">
        <f>E9/C9</f>
        <v>1</v>
      </c>
      <c r="G9" s="39"/>
    </row>
    <row r="10" spans="1:7" ht="15" customHeight="1" x14ac:dyDescent="0.25">
      <c r="A10" s="325" t="s">
        <v>14</v>
      </c>
      <c r="B10" s="157" t="s">
        <v>145</v>
      </c>
      <c r="C10" s="47">
        <v>18986</v>
      </c>
      <c r="D10" s="47">
        <v>18986</v>
      </c>
      <c r="E10" s="47">
        <v>18986</v>
      </c>
      <c r="F10" s="126">
        <f t="shared" ref="F10:F18" si="0">E10/C10</f>
        <v>1</v>
      </c>
      <c r="G10" s="39"/>
    </row>
    <row r="11" spans="1:7" ht="15" customHeight="1" x14ac:dyDescent="0.25">
      <c r="A11" s="326" t="s">
        <v>51</v>
      </c>
      <c r="B11" s="157" t="s">
        <v>457</v>
      </c>
      <c r="C11" s="47">
        <v>80</v>
      </c>
      <c r="D11" s="47">
        <v>80</v>
      </c>
      <c r="E11" s="47">
        <v>80</v>
      </c>
      <c r="F11" s="126">
        <f t="shared" si="0"/>
        <v>1</v>
      </c>
      <c r="G11" s="39"/>
    </row>
    <row r="12" spans="1:7" ht="15" customHeight="1" x14ac:dyDescent="0.25">
      <c r="A12" s="327" t="s">
        <v>52</v>
      </c>
      <c r="B12" s="157" t="s">
        <v>458</v>
      </c>
      <c r="C12" s="47">
        <v>805</v>
      </c>
      <c r="D12" s="47">
        <v>805</v>
      </c>
      <c r="E12" s="47">
        <v>805</v>
      </c>
      <c r="F12" s="126">
        <f t="shared" si="0"/>
        <v>1</v>
      </c>
      <c r="G12" s="39"/>
    </row>
    <row r="13" spans="1:7" ht="15" customHeight="1" x14ac:dyDescent="0.25">
      <c r="A13" s="326" t="s">
        <v>54</v>
      </c>
      <c r="B13" s="157" t="s">
        <v>146</v>
      </c>
      <c r="C13" s="47">
        <v>500</v>
      </c>
      <c r="D13" s="47">
        <v>500</v>
      </c>
      <c r="E13" s="47">
        <v>500</v>
      </c>
      <c r="F13" s="126">
        <f t="shared" si="0"/>
        <v>1</v>
      </c>
      <c r="G13" s="39"/>
    </row>
    <row r="14" spans="1:7" ht="15" customHeight="1" x14ac:dyDescent="0.25">
      <c r="A14" s="44" t="s">
        <v>55</v>
      </c>
      <c r="B14" s="157" t="s">
        <v>147</v>
      </c>
      <c r="C14" s="47">
        <v>209</v>
      </c>
      <c r="D14" s="47">
        <v>210</v>
      </c>
      <c r="E14" s="47">
        <v>210</v>
      </c>
      <c r="F14" s="126">
        <f t="shared" si="0"/>
        <v>1.0047846889952152</v>
      </c>
      <c r="G14" s="39"/>
    </row>
    <row r="15" spans="1:7" ht="15" customHeight="1" x14ac:dyDescent="0.25">
      <c r="A15" s="460" t="s">
        <v>57</v>
      </c>
      <c r="B15" s="157" t="s">
        <v>560</v>
      </c>
      <c r="C15" s="296">
        <v>300</v>
      </c>
      <c r="D15" s="608">
        <v>178</v>
      </c>
      <c r="E15" s="608">
        <v>178</v>
      </c>
      <c r="F15" s="126">
        <f t="shared" si="0"/>
        <v>0.59333333333333338</v>
      </c>
      <c r="G15" s="39"/>
    </row>
    <row r="16" spans="1:7" ht="15" customHeight="1" x14ac:dyDescent="0.25">
      <c r="A16" s="607" t="s">
        <v>75</v>
      </c>
      <c r="B16" s="157" t="s">
        <v>666</v>
      </c>
      <c r="C16" s="486">
        <v>255</v>
      </c>
      <c r="D16" s="486">
        <v>241</v>
      </c>
      <c r="E16" s="486">
        <v>241</v>
      </c>
      <c r="F16" s="126">
        <f t="shared" si="0"/>
        <v>0.94509803921568625</v>
      </c>
      <c r="G16" s="39"/>
    </row>
    <row r="17" spans="1:9" ht="15" customHeight="1" thickBot="1" x14ac:dyDescent="0.3">
      <c r="A17" s="483" t="s">
        <v>84</v>
      </c>
      <c r="B17" s="158" t="s">
        <v>459</v>
      </c>
      <c r="C17" s="159">
        <v>355</v>
      </c>
      <c r="D17" s="159">
        <v>340</v>
      </c>
      <c r="E17" s="159">
        <v>340</v>
      </c>
      <c r="F17" s="93">
        <f t="shared" si="0"/>
        <v>0.95774647887323938</v>
      </c>
      <c r="G17" s="39"/>
    </row>
    <row r="18" spans="1:9" ht="15" customHeight="1" thickTop="1" thickBot="1" x14ac:dyDescent="0.3">
      <c r="A18" s="749" t="s">
        <v>116</v>
      </c>
      <c r="B18" s="749"/>
      <c r="C18" s="160">
        <f>SUM(C9:C17)</f>
        <v>32102</v>
      </c>
      <c r="D18" s="160">
        <f>SUM(D9:D17)</f>
        <v>31952</v>
      </c>
      <c r="E18" s="160">
        <f>SUM(E9:E17)</f>
        <v>31952</v>
      </c>
      <c r="F18" s="161">
        <f t="shared" si="0"/>
        <v>0.99532739393184222</v>
      </c>
      <c r="G18" s="39"/>
      <c r="I18" s="196"/>
    </row>
    <row r="19" spans="1:9" ht="6" customHeight="1" thickTop="1" x14ac:dyDescent="0.25">
      <c r="A19" s="39"/>
      <c r="B19" s="132"/>
      <c r="C19" s="42"/>
      <c r="D19" s="42"/>
      <c r="E19" s="42"/>
      <c r="F19" s="240"/>
      <c r="G19" s="39"/>
    </row>
    <row r="20" spans="1:9" ht="15" customHeight="1" thickBot="1" x14ac:dyDescent="0.3">
      <c r="A20" s="750" t="s">
        <v>148</v>
      </c>
      <c r="B20" s="750"/>
      <c r="C20" s="64"/>
      <c r="D20" s="64"/>
      <c r="E20" s="64"/>
      <c r="F20" s="241"/>
      <c r="G20" s="39"/>
    </row>
    <row r="21" spans="1:9" ht="15" customHeight="1" thickTop="1" x14ac:dyDescent="0.25">
      <c r="A21" s="156" t="s">
        <v>13</v>
      </c>
      <c r="B21" s="157" t="s">
        <v>149</v>
      </c>
      <c r="C21" s="47">
        <v>80</v>
      </c>
      <c r="D21" s="47">
        <v>80</v>
      </c>
      <c r="E21" s="47">
        <v>80</v>
      </c>
      <c r="F21" s="126">
        <f t="shared" ref="F21:F31" si="1">E21/C21</f>
        <v>1</v>
      </c>
      <c r="G21" s="39"/>
    </row>
    <row r="22" spans="1:9" ht="15" customHeight="1" x14ac:dyDescent="0.25">
      <c r="A22" s="44" t="s">
        <v>14</v>
      </c>
      <c r="B22" s="157" t="s">
        <v>150</v>
      </c>
      <c r="C22" s="47">
        <v>3200</v>
      </c>
      <c r="D22" s="47">
        <v>3200</v>
      </c>
      <c r="E22" s="47">
        <v>3200</v>
      </c>
      <c r="F22" s="126">
        <f t="shared" si="1"/>
        <v>1</v>
      </c>
      <c r="G22" s="39"/>
    </row>
    <row r="23" spans="1:9" ht="15" customHeight="1" x14ac:dyDescent="0.25">
      <c r="A23" s="44" t="s">
        <v>51</v>
      </c>
      <c r="B23" s="157" t="s">
        <v>151</v>
      </c>
      <c r="C23" s="47">
        <v>200</v>
      </c>
      <c r="D23" s="47">
        <v>290</v>
      </c>
      <c r="E23" s="47">
        <v>290</v>
      </c>
      <c r="F23" s="126">
        <f t="shared" si="1"/>
        <v>1.45</v>
      </c>
      <c r="G23" s="39"/>
    </row>
    <row r="24" spans="1:9" ht="15" customHeight="1" x14ac:dyDescent="0.25">
      <c r="A24" s="44" t="s">
        <v>52</v>
      </c>
      <c r="B24" s="157" t="s">
        <v>152</v>
      </c>
      <c r="C24" s="47">
        <v>2239</v>
      </c>
      <c r="D24" s="47">
        <v>2239</v>
      </c>
      <c r="E24" s="47">
        <v>2239</v>
      </c>
      <c r="F24" s="126">
        <f t="shared" si="1"/>
        <v>1</v>
      </c>
      <c r="G24" s="39"/>
    </row>
    <row r="25" spans="1:9" ht="15" customHeight="1" x14ac:dyDescent="0.25">
      <c r="A25" s="44" t="s">
        <v>54</v>
      </c>
      <c r="B25" s="157" t="s">
        <v>153</v>
      </c>
      <c r="C25" s="47">
        <v>600</v>
      </c>
      <c r="D25" s="47">
        <v>600</v>
      </c>
      <c r="E25" s="47">
        <v>600</v>
      </c>
      <c r="F25" s="126">
        <f t="shared" si="1"/>
        <v>1</v>
      </c>
      <c r="G25" s="39"/>
    </row>
    <row r="26" spans="1:9" ht="15" customHeight="1" x14ac:dyDescent="0.25">
      <c r="A26" s="44" t="s">
        <v>55</v>
      </c>
      <c r="B26" s="157" t="s">
        <v>154</v>
      </c>
      <c r="C26" s="47">
        <v>200</v>
      </c>
      <c r="D26" s="47">
        <v>200</v>
      </c>
      <c r="E26" s="47">
        <v>200</v>
      </c>
      <c r="F26" s="126">
        <f t="shared" si="1"/>
        <v>1</v>
      </c>
      <c r="G26" s="39"/>
    </row>
    <row r="27" spans="1:9" ht="15" customHeight="1" x14ac:dyDescent="0.25">
      <c r="A27" s="44" t="s">
        <v>57</v>
      </c>
      <c r="B27" s="157" t="s">
        <v>155</v>
      </c>
      <c r="C27" s="47">
        <v>100</v>
      </c>
      <c r="D27" s="47">
        <v>100</v>
      </c>
      <c r="E27" s="47">
        <v>100</v>
      </c>
      <c r="F27" s="126">
        <f t="shared" si="1"/>
        <v>1</v>
      </c>
      <c r="G27" s="39"/>
    </row>
    <row r="28" spans="1:9" x14ac:dyDescent="0.25">
      <c r="A28" s="44" t="s">
        <v>75</v>
      </c>
      <c r="B28" s="413" t="s">
        <v>460</v>
      </c>
      <c r="C28" s="47">
        <v>100</v>
      </c>
      <c r="D28" s="47">
        <v>100</v>
      </c>
      <c r="E28" s="47">
        <v>100</v>
      </c>
      <c r="F28" s="126">
        <f t="shared" si="1"/>
        <v>1</v>
      </c>
      <c r="G28" s="39"/>
    </row>
    <row r="29" spans="1:9" ht="15" customHeight="1" x14ac:dyDescent="0.25">
      <c r="A29" s="44" t="s">
        <v>84</v>
      </c>
      <c r="B29" s="157" t="s">
        <v>156</v>
      </c>
      <c r="C29" s="446">
        <v>100</v>
      </c>
      <c r="D29" s="446">
        <v>100</v>
      </c>
      <c r="E29" s="446">
        <v>100</v>
      </c>
      <c r="F29" s="88">
        <f t="shared" si="1"/>
        <v>1</v>
      </c>
      <c r="G29" s="39"/>
    </row>
    <row r="30" spans="1:9" ht="15" customHeight="1" thickBot="1" x14ac:dyDescent="0.3">
      <c r="A30" s="460" t="s">
        <v>85</v>
      </c>
      <c r="B30" s="461" t="s">
        <v>496</v>
      </c>
      <c r="C30" s="484"/>
      <c r="D30" s="484"/>
      <c r="E30" s="484"/>
      <c r="F30" s="485"/>
      <c r="G30" s="39"/>
    </row>
    <row r="31" spans="1:9" ht="15" customHeight="1" thickTop="1" thickBot="1" x14ac:dyDescent="0.3">
      <c r="A31" s="749" t="s">
        <v>116</v>
      </c>
      <c r="B31" s="749"/>
      <c r="C31" s="160">
        <f>SUM(C21:C30)</f>
        <v>6819</v>
      </c>
      <c r="D31" s="160">
        <f>SUM(D21:D30)</f>
        <v>6909</v>
      </c>
      <c r="E31" s="160">
        <f>SUM(E21:E30)</f>
        <v>6909</v>
      </c>
      <c r="F31" s="161">
        <f t="shared" si="1"/>
        <v>1.0131984161900571</v>
      </c>
      <c r="G31" s="39"/>
    </row>
    <row r="32" spans="1:9" ht="6" customHeight="1" thickTop="1" x14ac:dyDescent="0.25">
      <c r="A32" s="39"/>
      <c r="B32" s="132"/>
      <c r="C32" s="246"/>
      <c r="D32" s="246"/>
      <c r="E32" s="246"/>
      <c r="F32" s="508"/>
      <c r="G32" s="39"/>
    </row>
    <row r="33" spans="1:7" ht="15" customHeight="1" thickBot="1" x14ac:dyDescent="0.3">
      <c r="A33" s="750" t="s">
        <v>157</v>
      </c>
      <c r="B33" s="750"/>
      <c r="C33" s="362"/>
      <c r="D33" s="362"/>
      <c r="E33" s="362"/>
      <c r="F33" s="606"/>
      <c r="G33" s="39"/>
    </row>
    <row r="34" spans="1:7" ht="15" customHeight="1" thickTop="1" thickBot="1" x14ac:dyDescent="0.3">
      <c r="A34" s="121" t="s">
        <v>13</v>
      </c>
      <c r="B34" s="162" t="s">
        <v>158</v>
      </c>
      <c r="C34" s="163"/>
      <c r="D34" s="163"/>
      <c r="E34" s="163">
        <v>12795</v>
      </c>
      <c r="F34" s="242"/>
      <c r="G34" s="39"/>
    </row>
    <row r="35" spans="1:7" ht="15" customHeight="1" thickTop="1" thickBot="1" x14ac:dyDescent="0.3">
      <c r="A35" s="749" t="s">
        <v>116</v>
      </c>
      <c r="B35" s="749"/>
      <c r="C35" s="160">
        <f>SUM(C34)</f>
        <v>0</v>
      </c>
      <c r="D35" s="160">
        <f>SUM(D34)</f>
        <v>0</v>
      </c>
      <c r="E35" s="160">
        <f>SUM(E34)</f>
        <v>12795</v>
      </c>
      <c r="F35" s="161"/>
    </row>
    <row r="36" spans="1:7" ht="13" thickTop="1" x14ac:dyDescent="0.25"/>
    <row r="37" spans="1:7" ht="14.9" customHeight="1" x14ac:dyDescent="0.25">
      <c r="A37"/>
      <c r="B37"/>
    </row>
    <row r="38" spans="1:7" ht="14.9" customHeight="1" x14ac:dyDescent="0.25">
      <c r="A38"/>
      <c r="B38"/>
    </row>
    <row r="39" spans="1:7" ht="14.9" customHeight="1" x14ac:dyDescent="0.25">
      <c r="A39"/>
      <c r="B39"/>
    </row>
    <row r="40" spans="1:7" ht="14.9" customHeight="1" x14ac:dyDescent="0.25">
      <c r="A40"/>
      <c r="B40"/>
    </row>
  </sheetData>
  <sheetProtection selectLockedCells="1" selectUnlockedCells="1"/>
  <mergeCells count="6">
    <mergeCell ref="A35:B35"/>
    <mergeCell ref="A8:B8"/>
    <mergeCell ref="A18:B18"/>
    <mergeCell ref="A20:B20"/>
    <mergeCell ref="A31:B31"/>
    <mergeCell ref="A33:B33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defaultRowHeight="12.5" x14ac:dyDescent="0.25"/>
  <cols>
    <col min="1" max="1" width="5" style="1" customWidth="1"/>
    <col min="2" max="2" width="28.1796875" style="1" customWidth="1"/>
    <col min="3" max="9" width="9.7265625" style="1" customWidth="1"/>
    <col min="10" max="13" width="9.1796875" style="1"/>
  </cols>
  <sheetData>
    <row r="1" spans="1:13" ht="15" customHeight="1" x14ac:dyDescent="0.25">
      <c r="B1" s="3"/>
      <c r="C1" s="3"/>
      <c r="D1" s="3"/>
      <c r="E1" s="3"/>
      <c r="F1" s="3"/>
      <c r="G1" s="2" t="s">
        <v>488</v>
      </c>
      <c r="H1" s="3"/>
      <c r="M1"/>
    </row>
    <row r="2" spans="1:13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.../2016. (XI.    .) önkormányzati rendelethez</v>
      </c>
      <c r="I2" s="151"/>
      <c r="J2" s="151"/>
      <c r="K2" s="151"/>
      <c r="L2" s="151"/>
      <c r="M2"/>
    </row>
    <row r="3" spans="1:13" ht="15" customHeight="1" x14ac:dyDescent="0.25">
      <c r="A3" s="67"/>
      <c r="M3"/>
    </row>
    <row r="4" spans="1:13" ht="15" customHeight="1" x14ac:dyDescent="0.25">
      <c r="A4" s="696" t="s">
        <v>159</v>
      </c>
      <c r="B4" s="696"/>
      <c r="C4" s="696"/>
      <c r="D4" s="696"/>
      <c r="E4" s="696"/>
      <c r="F4" s="696"/>
      <c r="G4" s="696"/>
      <c r="H4" s="3"/>
      <c r="I4" s="3"/>
    </row>
    <row r="5" spans="1:13" ht="15" customHeight="1" x14ac:dyDescent="0.25"/>
    <row r="6" spans="1:13" ht="15" customHeight="1" thickBot="1" x14ac:dyDescent="0.3">
      <c r="A6" s="233"/>
      <c r="G6" s="6" t="s">
        <v>0</v>
      </c>
      <c r="L6"/>
      <c r="M6"/>
    </row>
    <row r="7" spans="1:13" s="39" customFormat="1" ht="35" thickTop="1" x14ac:dyDescent="0.25">
      <c r="A7" s="143" t="s">
        <v>136</v>
      </c>
      <c r="B7" s="9" t="s">
        <v>2</v>
      </c>
      <c r="C7" s="9" t="s">
        <v>548</v>
      </c>
      <c r="D7" s="9" t="s">
        <v>681</v>
      </c>
      <c r="E7" s="9" t="s">
        <v>682</v>
      </c>
      <c r="F7" s="133" t="s">
        <v>549</v>
      </c>
      <c r="G7" s="10" t="s">
        <v>550</v>
      </c>
      <c r="H7" s="42"/>
      <c r="I7" s="42"/>
      <c r="J7" s="42"/>
      <c r="K7" s="42"/>
    </row>
    <row r="8" spans="1:13" s="39" customFormat="1" ht="15" customHeight="1" x14ac:dyDescent="0.25">
      <c r="A8" s="462" t="s">
        <v>3</v>
      </c>
      <c r="B8" s="164" t="s">
        <v>4</v>
      </c>
      <c r="C8" s="165" t="s">
        <v>5</v>
      </c>
      <c r="D8" s="165" t="s">
        <v>6</v>
      </c>
      <c r="E8" s="165" t="s">
        <v>7</v>
      </c>
      <c r="F8" s="165" t="s">
        <v>8</v>
      </c>
      <c r="G8" s="463" t="s">
        <v>9</v>
      </c>
      <c r="H8" s="42"/>
      <c r="I8" s="42"/>
      <c r="J8" s="42"/>
      <c r="K8" s="42"/>
    </row>
    <row r="9" spans="1:13" s="39" customFormat="1" ht="15" customHeight="1" x14ac:dyDescent="0.25">
      <c r="A9" s="755" t="s">
        <v>10</v>
      </c>
      <c r="B9" s="756"/>
      <c r="C9" s="756"/>
      <c r="D9" s="756"/>
      <c r="E9" s="756"/>
      <c r="F9" s="756"/>
      <c r="G9" s="757"/>
      <c r="H9" s="42"/>
      <c r="I9" s="42"/>
      <c r="J9" s="42"/>
      <c r="K9" s="42"/>
    </row>
    <row r="10" spans="1:13" s="39" customFormat="1" ht="15" customHeight="1" x14ac:dyDescent="0.25">
      <c r="A10" s="464" t="s">
        <v>11</v>
      </c>
      <c r="B10" s="166" t="s">
        <v>380</v>
      </c>
      <c r="C10" s="111">
        <f>'7.sz. melléklet'!D60</f>
        <v>63752</v>
      </c>
      <c r="D10" s="111">
        <f>'7.sz. melléklet'!E60</f>
        <v>64221</v>
      </c>
      <c r="E10" s="111">
        <f>'7.sz. melléklet'!F60</f>
        <v>77186</v>
      </c>
      <c r="F10" s="111">
        <v>30500</v>
      </c>
      <c r="G10" s="465">
        <v>33000</v>
      </c>
      <c r="H10" s="42"/>
      <c r="I10" s="42"/>
      <c r="J10" s="42"/>
      <c r="K10" s="42"/>
    </row>
    <row r="11" spans="1:13" s="39" customFormat="1" ht="15" customHeight="1" x14ac:dyDescent="0.25">
      <c r="A11" s="464" t="s">
        <v>18</v>
      </c>
      <c r="B11" s="166" t="s">
        <v>375</v>
      </c>
      <c r="C11" s="111">
        <f>'7.sz. melléklet'!D61+'7.sz. melléklet'!D85</f>
        <v>734</v>
      </c>
      <c r="D11" s="111">
        <f>'7.sz. melléklet'!E61+'7.sz. melléklet'!E85</f>
        <v>2400</v>
      </c>
      <c r="E11" s="111">
        <f>'7.sz. melléklet'!F61+'7.sz. melléklet'!F85</f>
        <v>3440</v>
      </c>
      <c r="F11" s="111">
        <v>2500</v>
      </c>
      <c r="G11" s="465">
        <v>2500</v>
      </c>
      <c r="H11" s="42"/>
      <c r="I11" s="42"/>
      <c r="J11" s="42"/>
      <c r="K11" s="42"/>
    </row>
    <row r="12" spans="1:13" s="39" customFormat="1" ht="15" customHeight="1" x14ac:dyDescent="0.25">
      <c r="A12" s="464" t="s">
        <v>20</v>
      </c>
      <c r="B12" s="166" t="s">
        <v>15</v>
      </c>
      <c r="C12" s="111">
        <f>'7.sz. melléklet'!D65</f>
        <v>77500</v>
      </c>
      <c r="D12" s="111">
        <f>'7.sz. melléklet'!E65</f>
        <v>77500</v>
      </c>
      <c r="E12" s="111">
        <f>'7.sz. melléklet'!F65</f>
        <v>77500</v>
      </c>
      <c r="F12" s="111">
        <v>78000</v>
      </c>
      <c r="G12" s="465">
        <v>78500</v>
      </c>
      <c r="H12" s="42"/>
      <c r="I12" s="42"/>
      <c r="J12" s="42"/>
      <c r="K12" s="42"/>
    </row>
    <row r="13" spans="1:13" s="39" customFormat="1" ht="15" customHeight="1" x14ac:dyDescent="0.25">
      <c r="A13" s="464" t="s">
        <v>22</v>
      </c>
      <c r="B13" s="166" t="s">
        <v>12</v>
      </c>
      <c r="C13" s="111">
        <f>'7.sz. melléklet'!D72+'0.sz. melléklet'!D33</f>
        <v>59683</v>
      </c>
      <c r="D13" s="111">
        <f>'7.sz. melléklet'!E72+'0.sz. melléklet'!E33</f>
        <v>59769</v>
      </c>
      <c r="E13" s="111">
        <f>'7.sz. melléklet'!F72+'0.sz. melléklet'!E33</f>
        <v>71046</v>
      </c>
      <c r="F13" s="111">
        <v>49500</v>
      </c>
      <c r="G13" s="465">
        <v>51500</v>
      </c>
      <c r="H13" s="42"/>
      <c r="I13" s="42"/>
      <c r="J13" s="42"/>
      <c r="K13" s="42"/>
    </row>
    <row r="14" spans="1:13" s="39" customFormat="1" ht="15" customHeight="1" x14ac:dyDescent="0.25">
      <c r="A14" s="464" t="s">
        <v>26</v>
      </c>
      <c r="B14" s="166" t="s">
        <v>21</v>
      </c>
      <c r="C14" s="111">
        <f>'7.sz. melléklet'!D82</f>
        <v>2800</v>
      </c>
      <c r="D14" s="111">
        <f>'7.sz. melléklet'!E82</f>
        <v>2800</v>
      </c>
      <c r="E14" s="111">
        <f>'7.sz. melléklet'!F82</f>
        <v>2800</v>
      </c>
      <c r="F14" s="111">
        <v>10000</v>
      </c>
      <c r="G14" s="465">
        <v>10000</v>
      </c>
      <c r="H14" s="42"/>
      <c r="I14" s="42"/>
      <c r="J14" s="42"/>
      <c r="K14" s="42"/>
    </row>
    <row r="15" spans="1:13" s="39" customFormat="1" ht="15" customHeight="1" x14ac:dyDescent="0.25">
      <c r="A15" s="464" t="s">
        <v>31</v>
      </c>
      <c r="B15" s="166" t="s">
        <v>394</v>
      </c>
      <c r="C15" s="111">
        <f>'7.sz. melléklet'!D62+'7.sz. melléklet'!D88</f>
        <v>3793</v>
      </c>
      <c r="D15" s="111">
        <f>'7.sz. melléklet'!E62+'7.sz. melléklet'!E88</f>
        <v>3793</v>
      </c>
      <c r="E15" s="111">
        <f>'7.sz. melléklet'!F62+'7.sz. melléklet'!F88</f>
        <v>3793</v>
      </c>
      <c r="F15" s="111"/>
      <c r="G15" s="465"/>
      <c r="H15" s="42"/>
      <c r="I15" s="42"/>
      <c r="J15" s="42"/>
      <c r="K15" s="42"/>
    </row>
    <row r="16" spans="1:13" s="39" customFormat="1" ht="15" customHeight="1" x14ac:dyDescent="0.25">
      <c r="A16" s="464" t="s">
        <v>33</v>
      </c>
      <c r="B16" s="166" t="s">
        <v>392</v>
      </c>
      <c r="C16" s="111"/>
      <c r="D16" s="111">
        <f>'7.sz. melléklet'!E92</f>
        <v>100000</v>
      </c>
      <c r="E16" s="111">
        <f>'7.sz. melléklet'!F92</f>
        <v>0</v>
      </c>
      <c r="F16" s="111"/>
      <c r="G16" s="465"/>
      <c r="H16" s="42"/>
      <c r="I16" s="42"/>
      <c r="J16" s="42"/>
      <c r="K16" s="42"/>
    </row>
    <row r="17" spans="1:11" s="39" customFormat="1" ht="15" customHeight="1" x14ac:dyDescent="0.25">
      <c r="A17" s="464" t="s">
        <v>390</v>
      </c>
      <c r="B17" s="166" t="s">
        <v>466</v>
      </c>
      <c r="C17" s="111">
        <f>'7.sz. melléklet'!D94</f>
        <v>0</v>
      </c>
      <c r="D17" s="111">
        <f>'7.sz. melléklet'!E94</f>
        <v>331</v>
      </c>
      <c r="E17" s="111">
        <f>'7.sz. melléklet'!F94</f>
        <v>331</v>
      </c>
      <c r="F17" s="111"/>
      <c r="G17" s="465"/>
      <c r="H17" s="42"/>
      <c r="I17" s="42"/>
      <c r="J17" s="42"/>
      <c r="K17" s="42"/>
    </row>
    <row r="18" spans="1:11" s="39" customFormat="1" ht="15" customHeight="1" x14ac:dyDescent="0.25">
      <c r="A18" s="464" t="s">
        <v>37</v>
      </c>
      <c r="B18" s="166" t="s">
        <v>131</v>
      </c>
      <c r="C18" s="111">
        <f>'7.sz. melléklet'!D93+'0.sz. melléklet'!D38</f>
        <v>218783</v>
      </c>
      <c r="D18" s="111">
        <f>'7.sz. melléklet'!E93+'0.sz. melléklet'!E38</f>
        <v>218783</v>
      </c>
      <c r="E18" s="111">
        <f>'7.sz. melléklet'!F93+'0.sz. melléklet'!E38</f>
        <v>218783</v>
      </c>
      <c r="F18" s="111">
        <v>95000</v>
      </c>
      <c r="G18" s="465">
        <v>95000</v>
      </c>
      <c r="H18" s="42"/>
      <c r="I18" s="42"/>
      <c r="J18" s="42"/>
      <c r="K18" s="42"/>
    </row>
    <row r="19" spans="1:11" s="39" customFormat="1" ht="15" customHeight="1" x14ac:dyDescent="0.25">
      <c r="A19" s="751" t="s">
        <v>160</v>
      </c>
      <c r="B19" s="752"/>
      <c r="C19" s="167">
        <f>SUM(C10:C18)</f>
        <v>427045</v>
      </c>
      <c r="D19" s="167">
        <f>SUM(D10:D18)</f>
        <v>529597</v>
      </c>
      <c r="E19" s="167">
        <f>SUM(E10:E18)</f>
        <v>454879</v>
      </c>
      <c r="F19" s="167">
        <f>SUM(F10:F18)</f>
        <v>265500</v>
      </c>
      <c r="G19" s="466">
        <f>SUM(G10:G18)</f>
        <v>270500</v>
      </c>
      <c r="H19" s="42"/>
      <c r="I19" s="42"/>
      <c r="J19" s="42"/>
      <c r="K19" s="42"/>
    </row>
    <row r="20" spans="1:11" s="39" customFormat="1" ht="15" customHeight="1" x14ac:dyDescent="0.25">
      <c r="A20" s="755" t="s">
        <v>40</v>
      </c>
      <c r="B20" s="756"/>
      <c r="C20" s="756"/>
      <c r="D20" s="756"/>
      <c r="E20" s="756"/>
      <c r="F20" s="756"/>
      <c r="G20" s="757"/>
      <c r="H20" s="42"/>
      <c r="I20" s="42"/>
      <c r="J20" s="42"/>
      <c r="K20" s="42"/>
    </row>
    <row r="21" spans="1:11" s="39" customFormat="1" ht="15" customHeight="1" x14ac:dyDescent="0.25">
      <c r="A21" s="464" t="s">
        <v>11</v>
      </c>
      <c r="B21" s="166" t="s">
        <v>41</v>
      </c>
      <c r="C21" s="111">
        <f>'1.sz. melléklet'!C36</f>
        <v>191670</v>
      </c>
      <c r="D21" s="111">
        <f>'1.sz. melléklet'!D36</f>
        <v>194943</v>
      </c>
      <c r="E21" s="111">
        <f>'1.sz. melléklet'!E36</f>
        <v>216985</v>
      </c>
      <c r="F21" s="111">
        <v>178900</v>
      </c>
      <c r="G21" s="465">
        <v>181400</v>
      </c>
      <c r="H21" s="42"/>
      <c r="I21" s="42"/>
      <c r="J21" s="42"/>
      <c r="K21" s="42"/>
    </row>
    <row r="22" spans="1:11" s="39" customFormat="1" ht="15" customHeight="1" x14ac:dyDescent="0.25">
      <c r="A22" s="464" t="s">
        <v>18</v>
      </c>
      <c r="B22" s="166" t="s">
        <v>42</v>
      </c>
      <c r="C22" s="111">
        <f>'7.sz. melléklet'!D36+'7.sz. melléklet'!D43+'7.sz. melléklet'!D46+'0.sz. melléklet'!D25</f>
        <v>149851</v>
      </c>
      <c r="D22" s="111">
        <f>'7.sz. melléklet'!E36+'7.sz. melléklet'!E43+'7.sz. melléklet'!E46+'0.sz. melléklet'!E25</f>
        <v>151788</v>
      </c>
      <c r="E22" s="111">
        <f>'7.sz. melléklet'!F36+'7.sz. melléklet'!F43+'7.sz. melléklet'!F46+'0.sz. melléklet'!E25</f>
        <v>135199</v>
      </c>
      <c r="F22" s="111">
        <v>51200</v>
      </c>
      <c r="G22" s="465">
        <v>53700</v>
      </c>
      <c r="H22" s="42"/>
      <c r="I22" s="42"/>
      <c r="J22" s="42"/>
      <c r="K22" s="42"/>
    </row>
    <row r="23" spans="1:11" s="39" customFormat="1" ht="15" customHeight="1" x14ac:dyDescent="0.25">
      <c r="A23" s="464" t="s">
        <v>20</v>
      </c>
      <c r="B23" s="166" t="s">
        <v>617</v>
      </c>
      <c r="C23" s="111"/>
      <c r="D23" s="111">
        <f>'7.sz. melléklet'!E49</f>
        <v>100000</v>
      </c>
      <c r="E23" s="111">
        <f>'7.sz. melléklet'!F49</f>
        <v>100000</v>
      </c>
      <c r="F23" s="111"/>
      <c r="G23" s="465"/>
      <c r="H23" s="42"/>
      <c r="I23" s="42"/>
      <c r="J23" s="42"/>
      <c r="K23" s="42"/>
    </row>
    <row r="24" spans="1:11" s="39" customFormat="1" ht="23" x14ac:dyDescent="0.25">
      <c r="A24" s="464" t="s">
        <v>656</v>
      </c>
      <c r="B24" s="166" t="s">
        <v>492</v>
      </c>
      <c r="C24" s="111">
        <f>'7.sz. melléklet'!D50</f>
        <v>2365</v>
      </c>
      <c r="D24" s="111">
        <f>'7.sz. melléklet'!E50</f>
        <v>2695</v>
      </c>
      <c r="E24" s="111">
        <f>'7.sz. melléklet'!F50</f>
        <v>2695</v>
      </c>
      <c r="F24" s="111">
        <v>0</v>
      </c>
      <c r="G24" s="465">
        <v>0</v>
      </c>
      <c r="H24" s="42"/>
      <c r="I24" s="42"/>
      <c r="J24" s="42"/>
      <c r="K24" s="42"/>
    </row>
    <row r="25" spans="1:11" s="39" customFormat="1" ht="15" customHeight="1" x14ac:dyDescent="0.25">
      <c r="A25" s="464" t="s">
        <v>26</v>
      </c>
      <c r="B25" s="166" t="s">
        <v>161</v>
      </c>
      <c r="C25" s="111">
        <f>'7.sz. melléklet'!D35</f>
        <v>83159</v>
      </c>
      <c r="D25" s="111">
        <f>'7.sz. melléklet'!E35</f>
        <v>80171</v>
      </c>
      <c r="E25" s="111">
        <f>'7.sz. melléklet'!F35</f>
        <v>0</v>
      </c>
      <c r="F25" s="111">
        <v>35400</v>
      </c>
      <c r="G25" s="465">
        <v>35400</v>
      </c>
      <c r="H25" s="42"/>
      <c r="I25" s="42"/>
      <c r="J25" s="42"/>
      <c r="K25" s="42"/>
    </row>
    <row r="26" spans="1:11" s="39" customFormat="1" ht="15" customHeight="1" thickBot="1" x14ac:dyDescent="0.3">
      <c r="A26" s="753" t="s">
        <v>162</v>
      </c>
      <c r="B26" s="754"/>
      <c r="C26" s="467">
        <f>SUM(C21:C25)</f>
        <v>427045</v>
      </c>
      <c r="D26" s="467">
        <f>SUM(D21:D25)</f>
        <v>529597</v>
      </c>
      <c r="E26" s="467">
        <f>SUM(E21:E25)</f>
        <v>454879</v>
      </c>
      <c r="F26" s="467">
        <f>SUM(F21:F25)</f>
        <v>265500</v>
      </c>
      <c r="G26" s="468">
        <f>SUM(G21:G25)</f>
        <v>270500</v>
      </c>
      <c r="H26" s="42"/>
      <c r="I26" s="42"/>
      <c r="J26" s="42"/>
      <c r="K26" s="42"/>
    </row>
    <row r="27" spans="1:11" ht="13" thickTop="1" x14ac:dyDescent="0.25"/>
  </sheetData>
  <sheetProtection selectLockedCells="1" selectUnlockedCells="1"/>
  <mergeCells count="5">
    <mergeCell ref="A19:B19"/>
    <mergeCell ref="A26:B26"/>
    <mergeCell ref="A9:G9"/>
    <mergeCell ref="A20:G20"/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sqref="A1:O1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759" t="s">
        <v>489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.../2016. (XI.    .) önkormányzati rendelethez</v>
      </c>
      <c r="Q2" s="151"/>
      <c r="R2" s="151"/>
      <c r="S2" s="151"/>
      <c r="T2" s="151"/>
      <c r="U2" s="151"/>
      <c r="V2" s="151"/>
    </row>
    <row r="3" spans="1:22" ht="15" customHeight="1" x14ac:dyDescent="0.25">
      <c r="A3" s="4"/>
    </row>
    <row r="4" spans="1:22" ht="15" customHeight="1" x14ac:dyDescent="0.25">
      <c r="A4" s="696" t="s">
        <v>609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168"/>
    </row>
    <row r="5" spans="1:22" ht="15" customHeight="1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4"/>
    </row>
    <row r="6" spans="1:22" ht="15" customHeight="1" x14ac:dyDescent="0.3">
      <c r="M6" s="760" t="s">
        <v>0</v>
      </c>
      <c r="N6" s="760"/>
      <c r="O6" s="760"/>
      <c r="P6" s="14"/>
    </row>
    <row r="7" spans="1:22" s="39" customFormat="1" ht="15" customHeight="1" x14ac:dyDescent="0.25">
      <c r="A7" s="101" t="s">
        <v>134</v>
      </c>
      <c r="B7" s="8" t="s">
        <v>2</v>
      </c>
      <c r="C7" s="8" t="s">
        <v>163</v>
      </c>
      <c r="D7" s="8" t="s">
        <v>164</v>
      </c>
      <c r="E7" s="8" t="s">
        <v>165</v>
      </c>
      <c r="F7" s="8" t="s">
        <v>166</v>
      </c>
      <c r="G7" s="8" t="s">
        <v>167</v>
      </c>
      <c r="H7" s="8" t="s">
        <v>168</v>
      </c>
      <c r="I7" s="8" t="s">
        <v>169</v>
      </c>
      <c r="J7" s="8" t="s">
        <v>170</v>
      </c>
      <c r="K7" s="8" t="s">
        <v>171</v>
      </c>
      <c r="L7" s="8" t="s">
        <v>172</v>
      </c>
      <c r="M7" s="8" t="s">
        <v>173</v>
      </c>
      <c r="N7" s="8" t="s">
        <v>174</v>
      </c>
      <c r="O7" s="170" t="s">
        <v>175</v>
      </c>
      <c r="P7" s="171"/>
    </row>
    <row r="8" spans="1:22" s="39" customFormat="1" ht="15" customHeight="1" x14ac:dyDescent="0.25">
      <c r="A8" s="103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64</v>
      </c>
      <c r="I8" s="12" t="s">
        <v>11</v>
      </c>
      <c r="J8" s="12" t="s">
        <v>176</v>
      </c>
      <c r="K8" s="12" t="s">
        <v>177</v>
      </c>
      <c r="L8" s="12" t="s">
        <v>178</v>
      </c>
      <c r="M8" s="12" t="s">
        <v>179</v>
      </c>
      <c r="N8" s="12" t="s">
        <v>180</v>
      </c>
      <c r="O8" s="172" t="s">
        <v>181</v>
      </c>
      <c r="P8" s="171"/>
    </row>
    <row r="9" spans="1:22" s="39" customFormat="1" ht="15" customHeight="1" x14ac:dyDescent="0.25">
      <c r="A9" s="761" t="s">
        <v>182</v>
      </c>
      <c r="B9" s="761"/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38"/>
    </row>
    <row r="10" spans="1:22" s="39" customFormat="1" ht="15" customHeight="1" x14ac:dyDescent="0.25">
      <c r="A10" s="16" t="s">
        <v>13</v>
      </c>
      <c r="B10" s="17" t="s">
        <v>183</v>
      </c>
      <c r="C10" s="18">
        <v>1189</v>
      </c>
      <c r="D10" s="18">
        <v>2665</v>
      </c>
      <c r="E10" s="18">
        <v>13181</v>
      </c>
      <c r="F10" s="18">
        <v>10289</v>
      </c>
      <c r="G10" s="18">
        <v>9212</v>
      </c>
      <c r="H10" s="18">
        <v>12371</v>
      </c>
      <c r="I10" s="18">
        <v>18520</v>
      </c>
      <c r="J10" s="18">
        <v>22463</v>
      </c>
      <c r="K10" s="18">
        <v>19810</v>
      </c>
      <c r="L10" s="18">
        <v>15720</v>
      </c>
      <c r="M10" s="18">
        <v>4056</v>
      </c>
      <c r="N10" s="18">
        <v>17867</v>
      </c>
      <c r="O10" s="30">
        <f t="shared" ref="O10:O15" si="0">SUM(C10:N10)</f>
        <v>147343</v>
      </c>
      <c r="P10" s="38"/>
      <c r="Q10" s="173"/>
      <c r="R10" s="173"/>
      <c r="S10" s="173"/>
      <c r="T10" s="173"/>
      <c r="U10" s="173"/>
    </row>
    <row r="11" spans="1:22" s="39" customFormat="1" ht="15" customHeight="1" x14ac:dyDescent="0.25">
      <c r="A11" s="16" t="s">
        <v>14</v>
      </c>
      <c r="B11" s="17" t="s">
        <v>184</v>
      </c>
      <c r="C11" s="18">
        <v>3672</v>
      </c>
      <c r="D11" s="18">
        <v>11</v>
      </c>
      <c r="E11" s="18">
        <v>378</v>
      </c>
      <c r="F11" s="18">
        <v>11</v>
      </c>
      <c r="G11" s="18">
        <v>11</v>
      </c>
      <c r="H11" s="18">
        <v>2044</v>
      </c>
      <c r="I11" s="18">
        <v>11</v>
      </c>
      <c r="J11" s="18">
        <v>11</v>
      </c>
      <c r="K11" s="18">
        <v>1051</v>
      </c>
      <c r="L11" s="18">
        <v>11</v>
      </c>
      <c r="M11" s="18">
        <v>11</v>
      </c>
      <c r="N11" s="18">
        <v>11</v>
      </c>
      <c r="O11" s="30">
        <f t="shared" si="0"/>
        <v>7233</v>
      </c>
      <c r="P11" s="38"/>
      <c r="Q11" s="173"/>
      <c r="R11" s="173"/>
      <c r="S11" s="173"/>
      <c r="T11" s="173"/>
      <c r="U11" s="173"/>
    </row>
    <row r="12" spans="1:22" s="39" customFormat="1" ht="15" customHeight="1" x14ac:dyDescent="0.25">
      <c r="A12" s="16" t="s">
        <v>51</v>
      </c>
      <c r="B12" s="17" t="s">
        <v>185</v>
      </c>
      <c r="C12" s="18">
        <v>5312</v>
      </c>
      <c r="D12" s="18">
        <v>5312</v>
      </c>
      <c r="E12" s="18">
        <v>5313</v>
      </c>
      <c r="F12" s="18">
        <v>5312</v>
      </c>
      <c r="G12" s="18">
        <v>5312</v>
      </c>
      <c r="H12" s="18">
        <v>5782</v>
      </c>
      <c r="I12" s="18">
        <v>5313</v>
      </c>
      <c r="J12" s="18">
        <v>5313</v>
      </c>
      <c r="K12" s="18">
        <v>18278</v>
      </c>
      <c r="L12" s="18">
        <v>5313</v>
      </c>
      <c r="M12" s="18">
        <v>5313</v>
      </c>
      <c r="N12" s="18">
        <v>5313</v>
      </c>
      <c r="O12" s="30">
        <f t="shared" si="0"/>
        <v>77186</v>
      </c>
      <c r="P12" s="38"/>
      <c r="Q12" s="173"/>
      <c r="R12" s="173"/>
      <c r="S12" s="173"/>
      <c r="T12" s="173"/>
      <c r="U12" s="173"/>
    </row>
    <row r="13" spans="1:22" s="39" customFormat="1" ht="15" customHeight="1" x14ac:dyDescent="0.25">
      <c r="A13" s="16" t="s">
        <v>52</v>
      </c>
      <c r="B13" s="17" t="s">
        <v>186</v>
      </c>
      <c r="C13" s="18"/>
      <c r="D13" s="18">
        <v>2800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30">
        <f t="shared" si="0"/>
        <v>2800</v>
      </c>
      <c r="P13" s="38"/>
      <c r="Q13" s="173"/>
      <c r="R13" s="173"/>
      <c r="S13" s="173"/>
      <c r="T13" s="173"/>
      <c r="U13" s="173"/>
    </row>
    <row r="14" spans="1:22" s="39" customFormat="1" ht="15" customHeight="1" x14ac:dyDescent="0.25">
      <c r="A14" s="16" t="s">
        <v>54</v>
      </c>
      <c r="B14" s="17" t="s">
        <v>667</v>
      </c>
      <c r="C14" s="18"/>
      <c r="D14" s="18"/>
      <c r="E14" s="18"/>
      <c r="F14" s="18"/>
      <c r="G14" s="18"/>
      <c r="H14" s="18">
        <v>331</v>
      </c>
      <c r="I14" s="18"/>
      <c r="J14" s="18"/>
      <c r="K14" s="18"/>
      <c r="L14" s="18"/>
      <c r="M14" s="18"/>
      <c r="N14" s="18"/>
      <c r="O14" s="30">
        <f t="shared" si="0"/>
        <v>331</v>
      </c>
      <c r="P14" s="38"/>
      <c r="Q14" s="173"/>
      <c r="R14" s="173"/>
      <c r="S14" s="173"/>
      <c r="T14" s="173"/>
      <c r="U14" s="173"/>
    </row>
    <row r="15" spans="1:22" s="39" customFormat="1" ht="15" customHeight="1" x14ac:dyDescent="0.25">
      <c r="A15" s="16" t="s">
        <v>55</v>
      </c>
      <c r="B15" s="17" t="s">
        <v>187</v>
      </c>
      <c r="C15" s="18">
        <v>218127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0">
        <f t="shared" si="0"/>
        <v>218127</v>
      </c>
      <c r="P15" s="38"/>
      <c r="Q15" s="173"/>
      <c r="R15" s="173"/>
      <c r="S15" s="173"/>
      <c r="T15" s="173"/>
      <c r="U15" s="173"/>
    </row>
    <row r="16" spans="1:22" s="39" customFormat="1" ht="15" customHeight="1" x14ac:dyDescent="0.25">
      <c r="A16" s="31" t="s">
        <v>57</v>
      </c>
      <c r="B16" s="174" t="s">
        <v>188</v>
      </c>
      <c r="C16" s="32">
        <f t="shared" ref="C16:N16" si="1">SUM(C10:C15)</f>
        <v>228300</v>
      </c>
      <c r="D16" s="32">
        <f t="shared" si="1"/>
        <v>10788</v>
      </c>
      <c r="E16" s="32">
        <f t="shared" si="1"/>
        <v>18872</v>
      </c>
      <c r="F16" s="32">
        <f t="shared" si="1"/>
        <v>15612</v>
      </c>
      <c r="G16" s="32">
        <f t="shared" si="1"/>
        <v>14535</v>
      </c>
      <c r="H16" s="32">
        <f t="shared" si="1"/>
        <v>20528</v>
      </c>
      <c r="I16" s="32">
        <f t="shared" si="1"/>
        <v>23844</v>
      </c>
      <c r="J16" s="32">
        <f t="shared" si="1"/>
        <v>27787</v>
      </c>
      <c r="K16" s="32">
        <f t="shared" si="1"/>
        <v>39139</v>
      </c>
      <c r="L16" s="32">
        <f t="shared" si="1"/>
        <v>21044</v>
      </c>
      <c r="M16" s="32">
        <f t="shared" si="1"/>
        <v>9380</v>
      </c>
      <c r="N16" s="32">
        <f t="shared" si="1"/>
        <v>23191</v>
      </c>
      <c r="O16" s="232">
        <f>SUM(O10:O15)</f>
        <v>453020</v>
      </c>
      <c r="P16" s="38"/>
      <c r="Q16" s="173"/>
      <c r="R16" s="173"/>
      <c r="S16" s="173"/>
      <c r="T16" s="173"/>
      <c r="U16" s="173"/>
    </row>
    <row r="17" spans="1:21" s="39" customFormat="1" ht="15" customHeight="1" x14ac:dyDescent="0.25">
      <c r="A17" s="758" t="s">
        <v>189</v>
      </c>
      <c r="B17" s="758"/>
      <c r="C17" s="758"/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38"/>
      <c r="Q17" s="173"/>
      <c r="R17" s="173"/>
      <c r="S17" s="173"/>
      <c r="T17" s="173"/>
      <c r="U17" s="173"/>
    </row>
    <row r="18" spans="1:21" s="39" customFormat="1" ht="15" customHeight="1" x14ac:dyDescent="0.25">
      <c r="A18" s="16" t="s">
        <v>75</v>
      </c>
      <c r="B18" s="17" t="s">
        <v>41</v>
      </c>
      <c r="C18" s="18">
        <v>11340</v>
      </c>
      <c r="D18" s="18">
        <v>13843</v>
      </c>
      <c r="E18" s="18">
        <v>11341</v>
      </c>
      <c r="F18" s="18">
        <v>11759</v>
      </c>
      <c r="G18" s="18">
        <v>17684</v>
      </c>
      <c r="H18" s="18">
        <v>20866</v>
      </c>
      <c r="I18" s="18">
        <v>17685</v>
      </c>
      <c r="J18" s="18">
        <v>17684</v>
      </c>
      <c r="K18" s="18">
        <v>20588</v>
      </c>
      <c r="L18" s="18">
        <v>11341</v>
      </c>
      <c r="M18" s="18">
        <v>11340</v>
      </c>
      <c r="N18" s="18">
        <v>11340</v>
      </c>
      <c r="O18" s="30">
        <f>SUM(C18:N18)</f>
        <v>176811</v>
      </c>
      <c r="P18" s="38"/>
      <c r="Q18" s="173"/>
      <c r="R18" s="173"/>
      <c r="S18" s="173"/>
      <c r="T18" s="173"/>
      <c r="U18" s="173"/>
    </row>
    <row r="19" spans="1:21" s="39" customFormat="1" ht="15" customHeight="1" x14ac:dyDescent="0.25">
      <c r="A19" s="16" t="s">
        <v>84</v>
      </c>
      <c r="B19" s="17" t="s">
        <v>200</v>
      </c>
      <c r="C19" s="18"/>
      <c r="D19" s="18">
        <v>1360</v>
      </c>
      <c r="E19" s="18"/>
      <c r="F19" s="18">
        <v>1360</v>
      </c>
      <c r="G19" s="18">
        <v>300</v>
      </c>
      <c r="H19" s="18">
        <v>390</v>
      </c>
      <c r="I19" s="18">
        <v>1360</v>
      </c>
      <c r="J19" s="18">
        <v>404</v>
      </c>
      <c r="K19" s="18">
        <v>12795</v>
      </c>
      <c r="L19" s="18">
        <v>1360</v>
      </c>
      <c r="M19" s="18"/>
      <c r="N19" s="18"/>
      <c r="O19" s="30">
        <f t="shared" ref="O19:O25" si="2">SUM(C19:N19)</f>
        <v>19329</v>
      </c>
      <c r="P19" s="38"/>
      <c r="Q19" s="173"/>
      <c r="R19" s="173"/>
      <c r="S19" s="173"/>
      <c r="T19" s="173"/>
      <c r="U19" s="173"/>
    </row>
    <row r="20" spans="1:21" s="39" customFormat="1" ht="15" customHeight="1" x14ac:dyDescent="0.25">
      <c r="A20" s="16" t="s">
        <v>85</v>
      </c>
      <c r="B20" s="17" t="s">
        <v>190</v>
      </c>
      <c r="C20" s="18"/>
      <c r="D20" s="18"/>
      <c r="E20" s="18"/>
      <c r="F20" s="18"/>
      <c r="G20" s="18"/>
      <c r="H20" s="18">
        <v>591</v>
      </c>
      <c r="I20" s="18"/>
      <c r="J20" s="18"/>
      <c r="K20" s="18"/>
      <c r="L20" s="18"/>
      <c r="M20" s="18"/>
      <c r="N20" s="18"/>
      <c r="O20" s="30">
        <f t="shared" si="2"/>
        <v>591</v>
      </c>
      <c r="P20" s="38"/>
      <c r="Q20" s="173"/>
      <c r="R20" s="173"/>
      <c r="S20" s="173"/>
      <c r="T20" s="173"/>
      <c r="U20" s="173"/>
    </row>
    <row r="21" spans="1:21" s="39" customFormat="1" ht="15" customHeight="1" x14ac:dyDescent="0.25">
      <c r="A21" s="16" t="s">
        <v>86</v>
      </c>
      <c r="B21" s="17" t="s">
        <v>386</v>
      </c>
      <c r="C21" s="18"/>
      <c r="D21" s="18">
        <v>2945</v>
      </c>
      <c r="E21" s="18">
        <v>16819</v>
      </c>
      <c r="F21" s="18">
        <v>19308</v>
      </c>
      <c r="G21" s="18">
        <v>16052</v>
      </c>
      <c r="H21" s="18">
        <v>4019</v>
      </c>
      <c r="I21" s="18">
        <v>18729</v>
      </c>
      <c r="J21" s="18">
        <v>4400</v>
      </c>
      <c r="K21" s="18">
        <v>20454</v>
      </c>
      <c r="L21" s="18">
        <v>23746</v>
      </c>
      <c r="M21" s="18">
        <v>8136</v>
      </c>
      <c r="N21" s="18">
        <v>0</v>
      </c>
      <c r="O21" s="30">
        <f t="shared" si="2"/>
        <v>134608</v>
      </c>
      <c r="P21" s="38"/>
      <c r="Q21" s="173"/>
      <c r="R21" s="173"/>
      <c r="S21" s="173"/>
      <c r="T21" s="173"/>
      <c r="U21" s="173"/>
    </row>
    <row r="22" spans="1:21" s="39" customFormat="1" ht="15" customHeight="1" x14ac:dyDescent="0.25">
      <c r="A22" s="16" t="s">
        <v>87</v>
      </c>
      <c r="B22" s="17" t="s">
        <v>47</v>
      </c>
      <c r="C22" s="18">
        <v>3947</v>
      </c>
      <c r="D22" s="18">
        <v>1582</v>
      </c>
      <c r="E22" s="18">
        <v>1582</v>
      </c>
      <c r="F22" s="18">
        <v>1582</v>
      </c>
      <c r="G22" s="18">
        <v>1582</v>
      </c>
      <c r="H22" s="18">
        <v>101913</v>
      </c>
      <c r="I22" s="18">
        <v>1582</v>
      </c>
      <c r="J22" s="18">
        <v>1582</v>
      </c>
      <c r="K22" s="18">
        <v>1582</v>
      </c>
      <c r="L22" s="18">
        <v>1582</v>
      </c>
      <c r="M22" s="18">
        <v>1583</v>
      </c>
      <c r="N22" s="18">
        <v>1582</v>
      </c>
      <c r="O22" s="30">
        <f>SUM(C22:N22)</f>
        <v>121681</v>
      </c>
      <c r="P22" s="38"/>
      <c r="Q22" s="173"/>
      <c r="R22" s="173"/>
      <c r="S22" s="173"/>
      <c r="T22" s="173"/>
      <c r="U22" s="173"/>
    </row>
    <row r="23" spans="1:21" s="39" customFormat="1" ht="15" customHeight="1" x14ac:dyDescent="0.25">
      <c r="A23" s="16" t="s">
        <v>88</v>
      </c>
      <c r="B23" s="17" t="s">
        <v>191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30">
        <f t="shared" si="2"/>
        <v>0</v>
      </c>
      <c r="P23" s="38"/>
      <c r="Q23" s="173"/>
      <c r="R23" s="173"/>
      <c r="S23" s="173"/>
      <c r="T23" s="173"/>
      <c r="U23" s="173"/>
    </row>
    <row r="24" spans="1:21" s="39" customFormat="1" ht="15" customHeight="1" x14ac:dyDescent="0.25">
      <c r="A24" s="31" t="s">
        <v>89</v>
      </c>
      <c r="B24" s="174" t="s">
        <v>192</v>
      </c>
      <c r="C24" s="32">
        <f t="shared" ref="C24:N24" si="3">SUM(C18:C23)</f>
        <v>15287</v>
      </c>
      <c r="D24" s="32">
        <f t="shared" si="3"/>
        <v>19730</v>
      </c>
      <c r="E24" s="32">
        <f t="shared" si="3"/>
        <v>29742</v>
      </c>
      <c r="F24" s="32">
        <f t="shared" si="3"/>
        <v>34009</v>
      </c>
      <c r="G24" s="32">
        <f t="shared" si="3"/>
        <v>35618</v>
      </c>
      <c r="H24" s="32">
        <f t="shared" si="3"/>
        <v>127779</v>
      </c>
      <c r="I24" s="32">
        <f t="shared" si="3"/>
        <v>39356</v>
      </c>
      <c r="J24" s="32">
        <f t="shared" si="3"/>
        <v>24070</v>
      </c>
      <c r="K24" s="32">
        <f t="shared" si="3"/>
        <v>55419</v>
      </c>
      <c r="L24" s="32">
        <f t="shared" si="3"/>
        <v>38029</v>
      </c>
      <c r="M24" s="32">
        <f t="shared" si="3"/>
        <v>21059</v>
      </c>
      <c r="N24" s="32">
        <f t="shared" si="3"/>
        <v>12922</v>
      </c>
      <c r="O24" s="232">
        <f t="shared" si="2"/>
        <v>453020</v>
      </c>
      <c r="P24" s="38"/>
      <c r="Q24" s="173"/>
      <c r="R24" s="173"/>
      <c r="S24" s="173"/>
      <c r="T24" s="173"/>
      <c r="U24" s="173"/>
    </row>
    <row r="25" spans="1:21" s="39" customFormat="1" ht="15" customHeight="1" x14ac:dyDescent="0.25">
      <c r="A25" s="16" t="s">
        <v>90</v>
      </c>
      <c r="B25" s="17" t="s">
        <v>193</v>
      </c>
      <c r="C25" s="18">
        <f t="shared" ref="C25:N25" si="4">C16-C24</f>
        <v>213013</v>
      </c>
      <c r="D25" s="18">
        <f t="shared" si="4"/>
        <v>-8942</v>
      </c>
      <c r="E25" s="18">
        <f t="shared" si="4"/>
        <v>-10870</v>
      </c>
      <c r="F25" s="18">
        <f t="shared" si="4"/>
        <v>-18397</v>
      </c>
      <c r="G25" s="18">
        <f t="shared" si="4"/>
        <v>-21083</v>
      </c>
      <c r="H25" s="18">
        <f t="shared" si="4"/>
        <v>-107251</v>
      </c>
      <c r="I25" s="18">
        <f t="shared" si="4"/>
        <v>-15512</v>
      </c>
      <c r="J25" s="18">
        <f t="shared" si="4"/>
        <v>3717</v>
      </c>
      <c r="K25" s="18">
        <f t="shared" si="4"/>
        <v>-16280</v>
      </c>
      <c r="L25" s="18">
        <f t="shared" si="4"/>
        <v>-16985</v>
      </c>
      <c r="M25" s="18">
        <f t="shared" si="4"/>
        <v>-11679</v>
      </c>
      <c r="N25" s="18">
        <f t="shared" si="4"/>
        <v>10269</v>
      </c>
      <c r="O25" s="30">
        <f t="shared" si="2"/>
        <v>0</v>
      </c>
      <c r="P25" s="38"/>
      <c r="Q25" s="173"/>
      <c r="R25" s="173"/>
      <c r="S25" s="173"/>
      <c r="T25" s="173"/>
      <c r="U25" s="173"/>
    </row>
    <row r="26" spans="1:21" s="39" customFormat="1" ht="15" customHeight="1" x14ac:dyDescent="0.25">
      <c r="A26" s="175"/>
      <c r="B26" s="57" t="s">
        <v>497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76"/>
      <c r="P26" s="38"/>
    </row>
    <row r="28" spans="1:21" x14ac:dyDescent="0.25">
      <c r="N28" s="180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/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7" width="10.7265625" style="1" customWidth="1"/>
  </cols>
  <sheetData>
    <row r="1" spans="1:12" ht="15" customHeight="1" x14ac:dyDescent="0.25">
      <c r="C1" s="3"/>
      <c r="D1" s="3"/>
      <c r="E1" s="3"/>
      <c r="F1" s="3"/>
      <c r="G1" s="2" t="s">
        <v>490</v>
      </c>
      <c r="H1" s="1"/>
      <c r="I1" s="151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az .../2016. (XI.    .) önkormányzati rendelethez</v>
      </c>
      <c r="H2" s="1"/>
      <c r="J2" s="151"/>
      <c r="K2" s="151"/>
      <c r="L2" s="151"/>
    </row>
    <row r="3" spans="1:12" ht="15" customHeight="1" x14ac:dyDescent="0.25">
      <c r="B3" s="151"/>
      <c r="C3" s="151"/>
      <c r="D3" s="151"/>
      <c r="E3" s="151"/>
      <c r="F3" s="151"/>
      <c r="G3" s="151"/>
      <c r="H3" s="136"/>
    </row>
    <row r="4" spans="1:12" ht="15" customHeight="1" x14ac:dyDescent="0.25">
      <c r="A4" s="696" t="s">
        <v>553</v>
      </c>
      <c r="B4" s="696"/>
      <c r="C4" s="696"/>
      <c r="D4" s="696"/>
      <c r="E4" s="696"/>
      <c r="F4" s="696"/>
      <c r="G4" s="696"/>
      <c r="H4" s="151"/>
    </row>
    <row r="5" spans="1:12" ht="15" customHeight="1" x14ac:dyDescent="0.25">
      <c r="A5" s="696" t="s">
        <v>551</v>
      </c>
      <c r="B5" s="696"/>
      <c r="C5" s="696"/>
      <c r="D5" s="696"/>
      <c r="E5" s="696"/>
      <c r="F5" s="696"/>
      <c r="G5" s="696"/>
      <c r="H5" s="151"/>
    </row>
    <row r="6" spans="1:12" ht="15" customHeight="1" thickBot="1" x14ac:dyDescent="0.3">
      <c r="B6" s="4"/>
      <c r="C6" s="4"/>
      <c r="D6" s="6"/>
      <c r="E6" s="6"/>
      <c r="F6" s="6" t="s">
        <v>0</v>
      </c>
      <c r="G6"/>
    </row>
    <row r="7" spans="1:12" s="39" customFormat="1" ht="15" customHeight="1" thickTop="1" x14ac:dyDescent="0.25">
      <c r="A7" s="346" t="s">
        <v>469</v>
      </c>
      <c r="B7" s="133" t="s">
        <v>194</v>
      </c>
      <c r="C7" s="9" t="s">
        <v>195</v>
      </c>
      <c r="D7" s="418" t="s">
        <v>552</v>
      </c>
      <c r="E7" s="451" t="s">
        <v>552</v>
      </c>
      <c r="F7" s="347" t="s">
        <v>552</v>
      </c>
    </row>
    <row r="8" spans="1:12" s="39" customFormat="1" ht="21" x14ac:dyDescent="0.25">
      <c r="A8" s="472" t="s">
        <v>470</v>
      </c>
      <c r="B8" s="348" t="s">
        <v>196</v>
      </c>
      <c r="C8" s="177" t="s">
        <v>197</v>
      </c>
      <c r="D8" s="431" t="s">
        <v>198</v>
      </c>
      <c r="E8" s="459" t="s">
        <v>685</v>
      </c>
      <c r="F8" s="609" t="s">
        <v>686</v>
      </c>
    </row>
    <row r="9" spans="1:12" s="39" customFormat="1" ht="15" customHeight="1" thickBot="1" x14ac:dyDescent="0.3">
      <c r="A9" s="349" t="s">
        <v>3</v>
      </c>
      <c r="B9" s="104" t="s">
        <v>4</v>
      </c>
      <c r="C9" s="13" t="s">
        <v>5</v>
      </c>
      <c r="D9" s="432" t="s">
        <v>6</v>
      </c>
      <c r="E9" s="452" t="s">
        <v>7</v>
      </c>
      <c r="F9" s="350" t="s">
        <v>8</v>
      </c>
    </row>
    <row r="10" spans="1:12" s="39" customFormat="1" ht="15" customHeight="1" thickTop="1" x14ac:dyDescent="0.25">
      <c r="A10" s="762" t="s">
        <v>13</v>
      </c>
      <c r="B10" s="767" t="s">
        <v>403</v>
      </c>
      <c r="C10" s="356" t="s">
        <v>202</v>
      </c>
      <c r="D10" s="610">
        <v>8116</v>
      </c>
      <c r="E10" s="435">
        <v>8116</v>
      </c>
      <c r="F10" s="357">
        <v>8061</v>
      </c>
    </row>
    <row r="11" spans="1:12" s="39" customFormat="1" ht="15" customHeight="1" x14ac:dyDescent="0.25">
      <c r="A11" s="763"/>
      <c r="B11" s="765"/>
      <c r="C11" s="78" t="s">
        <v>203</v>
      </c>
      <c r="D11" s="79">
        <v>2580</v>
      </c>
      <c r="E11" s="434">
        <v>2580</v>
      </c>
      <c r="F11" s="59">
        <v>2553</v>
      </c>
    </row>
    <row r="12" spans="1:12" s="39" customFormat="1" ht="15" customHeight="1" x14ac:dyDescent="0.25">
      <c r="A12" s="763"/>
      <c r="B12" s="765"/>
      <c r="C12" s="78" t="s">
        <v>199</v>
      </c>
      <c r="D12" s="79">
        <v>10600</v>
      </c>
      <c r="E12" s="434">
        <v>10600</v>
      </c>
      <c r="F12" s="59">
        <v>10600</v>
      </c>
    </row>
    <row r="13" spans="1:12" s="39" customFormat="1" ht="15" customHeight="1" x14ac:dyDescent="0.25">
      <c r="A13" s="763"/>
      <c r="B13" s="765"/>
      <c r="C13" s="78" t="s">
        <v>205</v>
      </c>
      <c r="D13" s="79">
        <v>679</v>
      </c>
      <c r="E13" s="434">
        <v>679</v>
      </c>
      <c r="F13" s="59">
        <v>679</v>
      </c>
    </row>
    <row r="14" spans="1:12" s="39" customFormat="1" ht="15" customHeight="1" x14ac:dyDescent="0.25">
      <c r="A14" s="763"/>
      <c r="B14" s="765"/>
      <c r="C14" s="78" t="s">
        <v>201</v>
      </c>
      <c r="D14" s="79">
        <f>SUM(D10:D13)</f>
        <v>21975</v>
      </c>
      <c r="E14" s="434">
        <f>SUM(E10:E13)</f>
        <v>21975</v>
      </c>
      <c r="F14" s="59">
        <f>SUM(F10:F13)</f>
        <v>21893</v>
      </c>
    </row>
    <row r="15" spans="1:12" s="39" customFormat="1" ht="15" customHeight="1" x14ac:dyDescent="0.25">
      <c r="A15" s="764"/>
      <c r="B15" s="766"/>
      <c r="C15" s="297" t="s">
        <v>204</v>
      </c>
      <c r="D15" s="611">
        <v>1</v>
      </c>
      <c r="E15" s="433">
        <v>1</v>
      </c>
      <c r="F15" s="352">
        <v>1</v>
      </c>
    </row>
    <row r="16" spans="1:12" s="39" customFormat="1" ht="15" customHeight="1" x14ac:dyDescent="0.25">
      <c r="A16" s="781" t="s">
        <v>14</v>
      </c>
      <c r="B16" s="782" t="s">
        <v>429</v>
      </c>
      <c r="C16" s="359" t="s">
        <v>202</v>
      </c>
      <c r="D16" s="612">
        <v>737</v>
      </c>
      <c r="E16" s="435">
        <v>737</v>
      </c>
      <c r="F16" s="354">
        <v>737</v>
      </c>
    </row>
    <row r="17" spans="1:8" s="39" customFormat="1" ht="15" customHeight="1" x14ac:dyDescent="0.25">
      <c r="A17" s="777"/>
      <c r="B17" s="779"/>
      <c r="C17" s="308" t="s">
        <v>203</v>
      </c>
      <c r="D17" s="79">
        <v>204</v>
      </c>
      <c r="E17" s="434">
        <v>204</v>
      </c>
      <c r="F17" s="355">
        <v>205</v>
      </c>
    </row>
    <row r="18" spans="1:8" s="39" customFormat="1" ht="15" customHeight="1" x14ac:dyDescent="0.25">
      <c r="A18" s="777"/>
      <c r="B18" s="779"/>
      <c r="C18" s="308" t="s">
        <v>199</v>
      </c>
      <c r="D18" s="79">
        <v>171</v>
      </c>
      <c r="E18" s="434">
        <v>171</v>
      </c>
      <c r="F18" s="355">
        <v>171</v>
      </c>
    </row>
    <row r="19" spans="1:8" s="39" customFormat="1" ht="15" customHeight="1" x14ac:dyDescent="0.25">
      <c r="A19" s="777"/>
      <c r="B19" s="779"/>
      <c r="C19" s="308" t="s">
        <v>80</v>
      </c>
      <c r="D19" s="79">
        <v>400</v>
      </c>
      <c r="E19" s="434">
        <v>400</v>
      </c>
      <c r="F19" s="355">
        <v>285</v>
      </c>
    </row>
    <row r="20" spans="1:8" s="39" customFormat="1" ht="15" customHeight="1" x14ac:dyDescent="0.25">
      <c r="A20" s="777"/>
      <c r="B20" s="779"/>
      <c r="C20" s="308" t="s">
        <v>201</v>
      </c>
      <c r="D20" s="79">
        <f>SUM(D16:D19)</f>
        <v>1512</v>
      </c>
      <c r="E20" s="434">
        <f>SUM(E16:E19)</f>
        <v>1512</v>
      </c>
      <c r="F20" s="355">
        <f>SUM(F16:F19)</f>
        <v>1398</v>
      </c>
    </row>
    <row r="21" spans="1:8" s="39" customFormat="1" ht="15" customHeight="1" x14ac:dyDescent="0.25">
      <c r="A21" s="778"/>
      <c r="B21" s="780"/>
      <c r="C21" s="358" t="s">
        <v>204</v>
      </c>
      <c r="D21" s="613">
        <v>0.5</v>
      </c>
      <c r="E21" s="663">
        <v>0.5</v>
      </c>
      <c r="F21" s="487">
        <v>0.5</v>
      </c>
    </row>
    <row r="22" spans="1:8" s="39" customFormat="1" ht="15" customHeight="1" x14ac:dyDescent="0.25">
      <c r="A22" s="762" t="s">
        <v>51</v>
      </c>
      <c r="B22" s="765" t="s">
        <v>401</v>
      </c>
      <c r="C22" s="78" t="s">
        <v>199</v>
      </c>
      <c r="D22" s="79">
        <v>4900</v>
      </c>
      <c r="E22" s="434">
        <v>5900</v>
      </c>
      <c r="F22" s="355">
        <v>6375</v>
      </c>
      <c r="G22" s="173"/>
    </row>
    <row r="23" spans="1:8" s="39" customFormat="1" ht="15" customHeight="1" x14ac:dyDescent="0.25">
      <c r="A23" s="763"/>
      <c r="B23" s="765"/>
      <c r="C23" s="78" t="s">
        <v>79</v>
      </c>
      <c r="D23" s="79">
        <v>0</v>
      </c>
      <c r="E23" s="434">
        <v>591</v>
      </c>
      <c r="F23" s="355">
        <v>591</v>
      </c>
    </row>
    <row r="24" spans="1:8" s="39" customFormat="1" ht="15" customHeight="1" x14ac:dyDescent="0.25">
      <c r="A24" s="763"/>
      <c r="B24" s="765"/>
      <c r="C24" s="78" t="s">
        <v>80</v>
      </c>
      <c r="D24" s="79">
        <v>76498</v>
      </c>
      <c r="E24" s="434">
        <v>76893</v>
      </c>
      <c r="F24" s="355">
        <v>56897</v>
      </c>
      <c r="H24" s="173"/>
    </row>
    <row r="25" spans="1:8" s="39" customFormat="1" ht="15" customHeight="1" x14ac:dyDescent="0.25">
      <c r="A25" s="764"/>
      <c r="B25" s="766"/>
      <c r="C25" s="297" t="s">
        <v>201</v>
      </c>
      <c r="D25" s="611">
        <f>SUM(D22:D24)</f>
        <v>81398</v>
      </c>
      <c r="E25" s="433">
        <f>SUM(E22:E24)</f>
        <v>83384</v>
      </c>
      <c r="F25" s="352">
        <f>SUM(F22:F24)</f>
        <v>63863</v>
      </c>
    </row>
    <row r="26" spans="1:8" s="39" customFormat="1" ht="15" customHeight="1" x14ac:dyDescent="0.25">
      <c r="A26" s="762" t="s">
        <v>52</v>
      </c>
      <c r="B26" s="767" t="s">
        <v>404</v>
      </c>
      <c r="C26" s="356" t="s">
        <v>206</v>
      </c>
      <c r="D26" s="612">
        <v>209</v>
      </c>
      <c r="E26" s="435">
        <v>210</v>
      </c>
      <c r="F26" s="357">
        <v>210</v>
      </c>
    </row>
    <row r="27" spans="1:8" s="39" customFormat="1" ht="15" customHeight="1" x14ac:dyDescent="0.25">
      <c r="A27" s="763"/>
      <c r="B27" s="765"/>
      <c r="C27" s="78" t="s">
        <v>205</v>
      </c>
      <c r="D27" s="79">
        <v>0</v>
      </c>
      <c r="E27" s="434">
        <v>0</v>
      </c>
      <c r="F27" s="59">
        <v>0</v>
      </c>
    </row>
    <row r="28" spans="1:8" s="39" customFormat="1" ht="15" customHeight="1" x14ac:dyDescent="0.25">
      <c r="A28" s="763"/>
      <c r="B28" s="765"/>
      <c r="C28" s="78" t="s">
        <v>199</v>
      </c>
      <c r="D28" s="79">
        <v>11050</v>
      </c>
      <c r="E28" s="434">
        <v>12419</v>
      </c>
      <c r="F28" s="59">
        <v>12418</v>
      </c>
    </row>
    <row r="29" spans="1:8" s="39" customFormat="1" ht="15" customHeight="1" x14ac:dyDescent="0.25">
      <c r="A29" s="763"/>
      <c r="B29" s="765"/>
      <c r="C29" s="78" t="s">
        <v>207</v>
      </c>
      <c r="D29" s="79">
        <v>83159</v>
      </c>
      <c r="E29" s="434">
        <v>80171</v>
      </c>
      <c r="F29" s="59"/>
      <c r="G29" s="173"/>
    </row>
    <row r="30" spans="1:8" s="39" customFormat="1" ht="15" customHeight="1" x14ac:dyDescent="0.25">
      <c r="A30" s="764"/>
      <c r="B30" s="766"/>
      <c r="C30" s="297" t="s">
        <v>201</v>
      </c>
      <c r="D30" s="611">
        <f>SUM(D26:D29)</f>
        <v>94418</v>
      </c>
      <c r="E30" s="433">
        <f>SUM(E26:E29)</f>
        <v>92800</v>
      </c>
      <c r="F30" s="365">
        <f>SUM(F26:F29)</f>
        <v>12628</v>
      </c>
    </row>
    <row r="31" spans="1:8" s="39" customFormat="1" ht="15" customHeight="1" x14ac:dyDescent="0.25">
      <c r="A31" s="769" t="s">
        <v>54</v>
      </c>
      <c r="B31" s="765" t="s">
        <v>405</v>
      </c>
      <c r="C31" s="78" t="s">
        <v>202</v>
      </c>
      <c r="D31" s="79">
        <v>1854</v>
      </c>
      <c r="E31" s="434">
        <v>1743</v>
      </c>
      <c r="F31" s="355">
        <v>2083</v>
      </c>
    </row>
    <row r="32" spans="1:8" s="39" customFormat="1" ht="15" customHeight="1" x14ac:dyDescent="0.25">
      <c r="A32" s="769"/>
      <c r="B32" s="765"/>
      <c r="C32" s="78" t="s">
        <v>203</v>
      </c>
      <c r="D32" s="79">
        <v>631</v>
      </c>
      <c r="E32" s="434">
        <v>601</v>
      </c>
      <c r="F32" s="355">
        <v>689</v>
      </c>
    </row>
    <row r="33" spans="1:6" s="39" customFormat="1" ht="15" customHeight="1" x14ac:dyDescent="0.25">
      <c r="A33" s="769"/>
      <c r="B33" s="765"/>
      <c r="C33" s="78" t="s">
        <v>199</v>
      </c>
      <c r="D33" s="79">
        <v>9415</v>
      </c>
      <c r="E33" s="434">
        <v>9556</v>
      </c>
      <c r="F33" s="355">
        <v>9556</v>
      </c>
    </row>
    <row r="34" spans="1:6" s="39" customFormat="1" ht="15" customHeight="1" x14ac:dyDescent="0.25">
      <c r="A34" s="772"/>
      <c r="B34" s="766"/>
      <c r="C34" s="297" t="s">
        <v>201</v>
      </c>
      <c r="D34" s="611">
        <f>SUM(D31:D33)</f>
        <v>11900</v>
      </c>
      <c r="E34" s="433">
        <f>SUM(E31:E33)</f>
        <v>11900</v>
      </c>
      <c r="F34" s="352">
        <f>SUM(F31:F33)</f>
        <v>12328</v>
      </c>
    </row>
    <row r="35" spans="1:6" s="39" customFormat="1" ht="15" customHeight="1" x14ac:dyDescent="0.25">
      <c r="A35" s="768" t="s">
        <v>55</v>
      </c>
      <c r="B35" s="773" t="s">
        <v>409</v>
      </c>
      <c r="C35" s="78" t="s">
        <v>438</v>
      </c>
      <c r="D35" s="79">
        <v>450</v>
      </c>
      <c r="E35" s="434">
        <v>1067</v>
      </c>
      <c r="F35" s="355">
        <v>1067</v>
      </c>
    </row>
    <row r="36" spans="1:6" s="39" customFormat="1" ht="15" customHeight="1" x14ac:dyDescent="0.25">
      <c r="A36" s="769"/>
      <c r="B36" s="774"/>
      <c r="C36" s="78" t="s">
        <v>554</v>
      </c>
      <c r="D36" s="79">
        <v>2365</v>
      </c>
      <c r="E36" s="434">
        <v>2695</v>
      </c>
      <c r="F36" s="355">
        <v>2695</v>
      </c>
    </row>
    <row r="37" spans="1:6" s="39" customFormat="1" ht="15" customHeight="1" x14ac:dyDescent="0.25">
      <c r="A37" s="769"/>
      <c r="B37" s="774"/>
      <c r="C37" s="78" t="s">
        <v>200</v>
      </c>
      <c r="D37" s="79"/>
      <c r="E37" s="434"/>
      <c r="F37" s="355"/>
    </row>
    <row r="38" spans="1:6" s="39" customFormat="1" ht="15" customHeight="1" x14ac:dyDescent="0.25">
      <c r="A38" s="772"/>
      <c r="B38" s="775"/>
      <c r="C38" s="297" t="s">
        <v>201</v>
      </c>
      <c r="D38" s="611">
        <f>SUM(D35:D37)</f>
        <v>2815</v>
      </c>
      <c r="E38" s="433">
        <f>SUM(E35:E37)</f>
        <v>3762</v>
      </c>
      <c r="F38" s="352">
        <f>SUM(F35:F37)</f>
        <v>3762</v>
      </c>
    </row>
    <row r="39" spans="1:6" s="39" customFormat="1" ht="15" customHeight="1" x14ac:dyDescent="0.25">
      <c r="A39" s="768" t="s">
        <v>57</v>
      </c>
      <c r="B39" s="773" t="s">
        <v>410</v>
      </c>
      <c r="C39" s="78" t="s">
        <v>200</v>
      </c>
      <c r="D39" s="79">
        <v>29598</v>
      </c>
      <c r="E39" s="434">
        <v>29598</v>
      </c>
      <c r="F39" s="355">
        <v>29598</v>
      </c>
    </row>
    <row r="40" spans="1:6" s="39" customFormat="1" ht="15" customHeight="1" x14ac:dyDescent="0.25">
      <c r="A40" s="772"/>
      <c r="B40" s="775"/>
      <c r="C40" s="297" t="s">
        <v>201</v>
      </c>
      <c r="D40" s="611">
        <f>SUM(D39)</f>
        <v>29598</v>
      </c>
      <c r="E40" s="433">
        <f>SUM(E39)</f>
        <v>29598</v>
      </c>
      <c r="F40" s="352">
        <f>SUM(F39)</f>
        <v>29598</v>
      </c>
    </row>
    <row r="41" spans="1:6" s="39" customFormat="1" ht="15" customHeight="1" x14ac:dyDescent="0.25">
      <c r="A41" s="768" t="s">
        <v>75</v>
      </c>
      <c r="B41" s="773" t="s">
        <v>412</v>
      </c>
      <c r="C41" s="78" t="s">
        <v>199</v>
      </c>
      <c r="D41" s="79">
        <v>190</v>
      </c>
      <c r="E41" s="434">
        <v>190</v>
      </c>
      <c r="F41" s="355">
        <v>190</v>
      </c>
    </row>
    <row r="42" spans="1:6" s="39" customFormat="1" ht="15" customHeight="1" x14ac:dyDescent="0.25">
      <c r="A42" s="769"/>
      <c r="B42" s="774"/>
      <c r="C42" s="78" t="s">
        <v>200</v>
      </c>
      <c r="D42" s="79">
        <v>80</v>
      </c>
      <c r="E42" s="434">
        <v>80</v>
      </c>
      <c r="F42" s="355">
        <v>80</v>
      </c>
    </row>
    <row r="43" spans="1:6" s="39" customFormat="1" ht="15" customHeight="1" x14ac:dyDescent="0.25">
      <c r="A43" s="772"/>
      <c r="B43" s="775"/>
      <c r="C43" s="297" t="s">
        <v>201</v>
      </c>
      <c r="D43" s="611">
        <f>SUM(D41:D42)</f>
        <v>270</v>
      </c>
      <c r="E43" s="433">
        <f>SUM(E41:E42)</f>
        <v>270</v>
      </c>
      <c r="F43" s="352">
        <f>SUM(F41:F42)</f>
        <v>270</v>
      </c>
    </row>
    <row r="44" spans="1:6" s="39" customFormat="1" ht="15" customHeight="1" x14ac:dyDescent="0.25">
      <c r="A44" s="768" t="s">
        <v>84</v>
      </c>
      <c r="B44" s="770" t="s">
        <v>413</v>
      </c>
      <c r="C44" s="308" t="s">
        <v>199</v>
      </c>
      <c r="D44" s="79">
        <v>230</v>
      </c>
      <c r="E44" s="434">
        <v>230</v>
      </c>
      <c r="F44" s="355">
        <v>230</v>
      </c>
    </row>
    <row r="45" spans="1:6" s="39" customFormat="1" ht="15" customHeight="1" x14ac:dyDescent="0.25">
      <c r="A45" s="769"/>
      <c r="B45" s="771"/>
      <c r="C45" s="308" t="s">
        <v>200</v>
      </c>
      <c r="D45" s="79">
        <v>500</v>
      </c>
      <c r="E45" s="434">
        <v>500</v>
      </c>
      <c r="F45" s="355">
        <v>500</v>
      </c>
    </row>
    <row r="46" spans="1:6" s="39" customFormat="1" ht="15" customHeight="1" x14ac:dyDescent="0.25">
      <c r="A46" s="769"/>
      <c r="B46" s="771"/>
      <c r="C46" s="308" t="s">
        <v>201</v>
      </c>
      <c r="D46" s="79">
        <f>SUM(D44:D45)</f>
        <v>730</v>
      </c>
      <c r="E46" s="434">
        <f>SUM(E44:E45)</f>
        <v>730</v>
      </c>
      <c r="F46" s="355">
        <f>SUM(F44:F45)</f>
        <v>730</v>
      </c>
    </row>
    <row r="47" spans="1:6" s="39" customFormat="1" ht="15" customHeight="1" x14ac:dyDescent="0.25">
      <c r="A47" s="781" t="s">
        <v>87</v>
      </c>
      <c r="B47" s="782" t="s">
        <v>471</v>
      </c>
      <c r="C47" s="359" t="s">
        <v>202</v>
      </c>
      <c r="D47" s="367">
        <v>712</v>
      </c>
      <c r="E47" s="435">
        <v>699</v>
      </c>
      <c r="F47" s="354">
        <v>699</v>
      </c>
    </row>
    <row r="48" spans="1:6" s="39" customFormat="1" ht="15" customHeight="1" x14ac:dyDescent="0.25">
      <c r="A48" s="777"/>
      <c r="B48" s="779"/>
      <c r="C48" s="308" t="s">
        <v>203</v>
      </c>
      <c r="D48" s="366">
        <v>96</v>
      </c>
      <c r="E48" s="434">
        <v>94</v>
      </c>
      <c r="F48" s="355">
        <v>94</v>
      </c>
    </row>
    <row r="49" spans="1:6" s="39" customFormat="1" ht="15" customHeight="1" x14ac:dyDescent="0.25">
      <c r="A49" s="777"/>
      <c r="B49" s="779"/>
      <c r="C49" s="373" t="s">
        <v>201</v>
      </c>
      <c r="D49" s="366">
        <f>SUM(D47:D48)</f>
        <v>808</v>
      </c>
      <c r="E49" s="434">
        <f>SUM(E47:E48)</f>
        <v>793</v>
      </c>
      <c r="F49" s="355">
        <f>SUM(F47:F48)</f>
        <v>793</v>
      </c>
    </row>
    <row r="50" spans="1:6" s="39" customFormat="1" ht="15" customHeight="1" thickBot="1" x14ac:dyDescent="0.3">
      <c r="A50" s="785"/>
      <c r="B50" s="786"/>
      <c r="C50" s="370" t="s">
        <v>204</v>
      </c>
      <c r="D50" s="469"/>
      <c r="E50" s="436"/>
      <c r="F50" s="360"/>
    </row>
    <row r="51" spans="1:6" s="39" customFormat="1" ht="6.75" customHeight="1" thickTop="1" x14ac:dyDescent="0.25">
      <c r="A51" s="43"/>
      <c r="B51" s="361"/>
      <c r="C51" s="58"/>
      <c r="D51" s="314"/>
      <c r="E51" s="314"/>
      <c r="F51" s="314"/>
    </row>
    <row r="52" spans="1:6" s="39" customFormat="1" ht="6.75" customHeight="1" thickBot="1" x14ac:dyDescent="0.3">
      <c r="A52" s="369"/>
      <c r="B52" s="309"/>
      <c r="C52" s="362"/>
      <c r="D52" s="363"/>
      <c r="E52" s="363"/>
      <c r="F52" s="363"/>
    </row>
    <row r="53" spans="1:6" s="39" customFormat="1" ht="15" customHeight="1" thickTop="1" x14ac:dyDescent="0.25">
      <c r="A53" s="763" t="s">
        <v>88</v>
      </c>
      <c r="B53" s="765" t="s">
        <v>397</v>
      </c>
      <c r="C53" s="78" t="s">
        <v>199</v>
      </c>
      <c r="D53" s="366">
        <v>3071</v>
      </c>
      <c r="E53" s="664">
        <v>3071</v>
      </c>
      <c r="F53" s="355">
        <v>8273</v>
      </c>
    </row>
    <row r="54" spans="1:6" s="39" customFormat="1" ht="15" customHeight="1" x14ac:dyDescent="0.25">
      <c r="A54" s="763"/>
      <c r="B54" s="765"/>
      <c r="C54" s="78" t="s">
        <v>80</v>
      </c>
      <c r="D54" s="366">
        <v>40651</v>
      </c>
      <c r="E54" s="197">
        <v>40651</v>
      </c>
      <c r="F54" s="355">
        <v>44716</v>
      </c>
    </row>
    <row r="55" spans="1:6" s="39" customFormat="1" ht="15" customHeight="1" x14ac:dyDescent="0.25">
      <c r="A55" s="764"/>
      <c r="B55" s="766"/>
      <c r="C55" s="297" t="s">
        <v>201</v>
      </c>
      <c r="D55" s="368">
        <f>SUM(D53:D54)</f>
        <v>43722</v>
      </c>
      <c r="E55" s="344">
        <f>SUM(E53:E54)</f>
        <v>43722</v>
      </c>
      <c r="F55" s="352">
        <f>SUM(F53:F54)</f>
        <v>52989</v>
      </c>
    </row>
    <row r="56" spans="1:6" s="39" customFormat="1" ht="15" customHeight="1" x14ac:dyDescent="0.25">
      <c r="A56" s="763" t="s">
        <v>89</v>
      </c>
      <c r="B56" s="765" t="s">
        <v>396</v>
      </c>
      <c r="C56" s="78" t="s">
        <v>199</v>
      </c>
      <c r="D56" s="366">
        <v>1400</v>
      </c>
      <c r="E56" s="197">
        <v>1400</v>
      </c>
      <c r="F56" s="355">
        <v>1400</v>
      </c>
    </row>
    <row r="57" spans="1:6" s="39" customFormat="1" ht="15" customHeight="1" x14ac:dyDescent="0.25">
      <c r="A57" s="764"/>
      <c r="B57" s="766"/>
      <c r="C57" s="297" t="s">
        <v>201</v>
      </c>
      <c r="D57" s="368">
        <f>SUM(D56)</f>
        <v>1400</v>
      </c>
      <c r="E57" s="344">
        <f>SUM(E56)</f>
        <v>1400</v>
      </c>
      <c r="F57" s="352">
        <f>SUM(F56)</f>
        <v>1400</v>
      </c>
    </row>
    <row r="58" spans="1:6" s="39" customFormat="1" ht="15" customHeight="1" x14ac:dyDescent="0.25">
      <c r="A58" s="763" t="s">
        <v>90</v>
      </c>
      <c r="B58" s="765" t="s">
        <v>395</v>
      </c>
      <c r="C58" s="78" t="s">
        <v>199</v>
      </c>
      <c r="D58" s="366">
        <v>1620</v>
      </c>
      <c r="E58" s="197">
        <v>1620</v>
      </c>
      <c r="F58" s="355">
        <v>0</v>
      </c>
    </row>
    <row r="59" spans="1:6" s="39" customFormat="1" ht="15" customHeight="1" x14ac:dyDescent="0.25">
      <c r="A59" s="763"/>
      <c r="B59" s="765"/>
      <c r="C59" s="78" t="s">
        <v>200</v>
      </c>
      <c r="D59" s="366"/>
      <c r="E59" s="197"/>
      <c r="F59" s="355">
        <v>12795</v>
      </c>
    </row>
    <row r="60" spans="1:6" s="39" customFormat="1" ht="15" customHeight="1" x14ac:dyDescent="0.25">
      <c r="A60" s="764"/>
      <c r="B60" s="766"/>
      <c r="C60" s="297" t="s">
        <v>201</v>
      </c>
      <c r="D60" s="368">
        <f>SUM(D58:D59)</f>
        <v>1620</v>
      </c>
      <c r="E60" s="344">
        <f>SUM(E58:E59)</f>
        <v>1620</v>
      </c>
      <c r="F60" s="352">
        <f>SUM(F58:F59)</f>
        <v>12795</v>
      </c>
    </row>
    <row r="61" spans="1:6" s="39" customFormat="1" ht="15" customHeight="1" x14ac:dyDescent="0.25">
      <c r="A61" s="768" t="s">
        <v>91</v>
      </c>
      <c r="B61" s="773" t="s">
        <v>408</v>
      </c>
      <c r="C61" s="78" t="s">
        <v>199</v>
      </c>
      <c r="D61" s="366">
        <v>4572</v>
      </c>
      <c r="E61" s="197">
        <v>4572</v>
      </c>
      <c r="F61" s="355">
        <v>4572</v>
      </c>
    </row>
    <row r="62" spans="1:6" s="39" customFormat="1" ht="15" customHeight="1" x14ac:dyDescent="0.25">
      <c r="A62" s="769"/>
      <c r="B62" s="774"/>
      <c r="C62" s="78" t="s">
        <v>80</v>
      </c>
      <c r="D62" s="366">
        <v>8136</v>
      </c>
      <c r="E62" s="197">
        <v>8136</v>
      </c>
      <c r="F62" s="355">
        <v>8136</v>
      </c>
    </row>
    <row r="63" spans="1:6" s="39" customFormat="1" ht="15" customHeight="1" x14ac:dyDescent="0.25">
      <c r="A63" s="772"/>
      <c r="B63" s="775"/>
      <c r="C63" s="297" t="s">
        <v>201</v>
      </c>
      <c r="D63" s="368">
        <f>SUM(D61:D62)</f>
        <v>12708</v>
      </c>
      <c r="E63" s="344">
        <f>SUM(E61:E62)</f>
        <v>12708</v>
      </c>
      <c r="F63" s="352">
        <f>SUM(F61:F62)</f>
        <v>12708</v>
      </c>
    </row>
    <row r="64" spans="1:6" s="39" customFormat="1" ht="15" customHeight="1" x14ac:dyDescent="0.25">
      <c r="A64" s="762" t="s">
        <v>92</v>
      </c>
      <c r="B64" s="767" t="s">
        <v>402</v>
      </c>
      <c r="C64" s="78" t="s">
        <v>202</v>
      </c>
      <c r="D64" s="366">
        <v>11618</v>
      </c>
      <c r="E64" s="197">
        <v>11663</v>
      </c>
      <c r="F64" s="355">
        <v>11663</v>
      </c>
    </row>
    <row r="65" spans="1:6" s="39" customFormat="1" ht="15" customHeight="1" x14ac:dyDescent="0.25">
      <c r="A65" s="763"/>
      <c r="B65" s="765"/>
      <c r="C65" s="78" t="s">
        <v>203</v>
      </c>
      <c r="D65" s="366">
        <v>3244</v>
      </c>
      <c r="E65" s="197">
        <v>3244</v>
      </c>
      <c r="F65" s="355">
        <v>3244</v>
      </c>
    </row>
    <row r="66" spans="1:6" s="39" customFormat="1" ht="15" customHeight="1" x14ac:dyDescent="0.25">
      <c r="A66" s="763"/>
      <c r="B66" s="765"/>
      <c r="C66" s="78" t="s">
        <v>199</v>
      </c>
      <c r="D66" s="366">
        <v>12110</v>
      </c>
      <c r="E66" s="197">
        <v>12110</v>
      </c>
      <c r="F66" s="355">
        <v>12110</v>
      </c>
    </row>
    <row r="67" spans="1:6" s="39" customFormat="1" ht="15" customHeight="1" x14ac:dyDescent="0.25">
      <c r="A67" s="763"/>
      <c r="B67" s="765"/>
      <c r="C67" s="78" t="s">
        <v>205</v>
      </c>
      <c r="D67" s="366">
        <v>5364</v>
      </c>
      <c r="E67" s="197">
        <v>5584</v>
      </c>
      <c r="F67" s="355">
        <v>5364</v>
      </c>
    </row>
    <row r="68" spans="1:6" s="39" customFormat="1" ht="15" customHeight="1" x14ac:dyDescent="0.25">
      <c r="A68" s="763"/>
      <c r="B68" s="765"/>
      <c r="C68" s="78" t="s">
        <v>438</v>
      </c>
      <c r="D68" s="366"/>
      <c r="E68" s="197"/>
      <c r="F68" s="355"/>
    </row>
    <row r="69" spans="1:6" s="39" customFormat="1" ht="15" customHeight="1" x14ac:dyDescent="0.25">
      <c r="A69" s="763"/>
      <c r="B69" s="765"/>
      <c r="C69" s="78" t="s">
        <v>201</v>
      </c>
      <c r="D69" s="366">
        <f>SUM(D64:D68)</f>
        <v>32336</v>
      </c>
      <c r="E69" s="197">
        <f>SUM(E64:E68)</f>
        <v>32601</v>
      </c>
      <c r="F69" s="355">
        <f>SUM(F64:F68)</f>
        <v>32381</v>
      </c>
    </row>
    <row r="70" spans="1:6" s="39" customFormat="1" ht="15" customHeight="1" x14ac:dyDescent="0.25">
      <c r="A70" s="764"/>
      <c r="B70" s="766"/>
      <c r="C70" s="297" t="s">
        <v>204</v>
      </c>
      <c r="D70" s="368">
        <v>6</v>
      </c>
      <c r="E70" s="344">
        <v>6</v>
      </c>
      <c r="F70" s="352">
        <v>6</v>
      </c>
    </row>
    <row r="71" spans="1:6" s="39" customFormat="1" ht="15" customHeight="1" x14ac:dyDescent="0.25">
      <c r="A71" s="768" t="s">
        <v>93</v>
      </c>
      <c r="B71" s="770" t="s">
        <v>416</v>
      </c>
      <c r="C71" s="308" t="s">
        <v>199</v>
      </c>
      <c r="D71" s="366">
        <v>750</v>
      </c>
      <c r="E71" s="197">
        <v>750</v>
      </c>
      <c r="F71" s="355">
        <v>750</v>
      </c>
    </row>
    <row r="72" spans="1:6" s="39" customFormat="1" ht="15" customHeight="1" x14ac:dyDescent="0.25">
      <c r="A72" s="772"/>
      <c r="B72" s="776"/>
      <c r="C72" s="358" t="s">
        <v>201</v>
      </c>
      <c r="D72" s="368">
        <f>SUM(D71)</f>
        <v>750</v>
      </c>
      <c r="E72" s="344">
        <f>SUM(E71)</f>
        <v>750</v>
      </c>
      <c r="F72" s="352">
        <f>SUM(F71)</f>
        <v>750</v>
      </c>
    </row>
    <row r="73" spans="1:6" s="39" customFormat="1" ht="15" customHeight="1" x14ac:dyDescent="0.25">
      <c r="A73" s="768" t="s">
        <v>94</v>
      </c>
      <c r="B73" s="770" t="s">
        <v>417</v>
      </c>
      <c r="C73" s="308" t="s">
        <v>200</v>
      </c>
      <c r="D73" s="366">
        <v>805</v>
      </c>
      <c r="E73" s="197">
        <v>805</v>
      </c>
      <c r="F73" s="355">
        <v>805</v>
      </c>
    </row>
    <row r="74" spans="1:6" s="39" customFormat="1" ht="15" customHeight="1" x14ac:dyDescent="0.25">
      <c r="A74" s="772"/>
      <c r="B74" s="776"/>
      <c r="C74" s="358" t="s">
        <v>201</v>
      </c>
      <c r="D74" s="368">
        <f>SUM(D73)</f>
        <v>805</v>
      </c>
      <c r="E74" s="344">
        <f>SUM(E73)</f>
        <v>805</v>
      </c>
      <c r="F74" s="352">
        <f>SUM(F73)</f>
        <v>805</v>
      </c>
    </row>
    <row r="75" spans="1:6" s="39" customFormat="1" ht="15" customHeight="1" x14ac:dyDescent="0.25">
      <c r="A75" s="768" t="s">
        <v>95</v>
      </c>
      <c r="B75" s="770" t="s">
        <v>419</v>
      </c>
      <c r="C75" s="308" t="s">
        <v>199</v>
      </c>
      <c r="D75" s="366">
        <v>825</v>
      </c>
      <c r="E75" s="197">
        <v>825</v>
      </c>
      <c r="F75" s="355">
        <v>825</v>
      </c>
    </row>
    <row r="76" spans="1:6" s="39" customFormat="1" ht="15" customHeight="1" x14ac:dyDescent="0.25">
      <c r="A76" s="772"/>
      <c r="B76" s="776"/>
      <c r="C76" s="358" t="s">
        <v>201</v>
      </c>
      <c r="D76" s="368">
        <f>SUM(D75)</f>
        <v>825</v>
      </c>
      <c r="E76" s="344">
        <f>SUM(E75)</f>
        <v>825</v>
      </c>
      <c r="F76" s="352">
        <f>SUM(F75)</f>
        <v>825</v>
      </c>
    </row>
    <row r="77" spans="1:6" s="39" customFormat="1" ht="15" customHeight="1" x14ac:dyDescent="0.25">
      <c r="A77" s="768" t="s">
        <v>96</v>
      </c>
      <c r="B77" s="770" t="s">
        <v>420</v>
      </c>
      <c r="C77" s="308" t="s">
        <v>199</v>
      </c>
      <c r="D77" s="366">
        <v>1989</v>
      </c>
      <c r="E77" s="197">
        <v>1989</v>
      </c>
      <c r="F77" s="355">
        <v>1989</v>
      </c>
    </row>
    <row r="78" spans="1:6" s="39" customFormat="1" ht="15" customHeight="1" x14ac:dyDescent="0.25">
      <c r="A78" s="769"/>
      <c r="B78" s="771"/>
      <c r="C78" s="308" t="s">
        <v>200</v>
      </c>
      <c r="D78" s="366"/>
      <c r="E78" s="197"/>
      <c r="F78" s="355"/>
    </row>
    <row r="79" spans="1:6" s="39" customFormat="1" ht="15" customHeight="1" x14ac:dyDescent="0.25">
      <c r="A79" s="772"/>
      <c r="B79" s="776"/>
      <c r="C79" s="358" t="s">
        <v>201</v>
      </c>
      <c r="D79" s="368">
        <f>SUM(D77:D78)</f>
        <v>1989</v>
      </c>
      <c r="E79" s="344">
        <f>SUM(E77:E78)</f>
        <v>1989</v>
      </c>
      <c r="F79" s="352">
        <f>SUM(F77:F78)</f>
        <v>1989</v>
      </c>
    </row>
    <row r="80" spans="1:6" s="39" customFormat="1" ht="15" customHeight="1" x14ac:dyDescent="0.25">
      <c r="A80" s="768" t="s">
        <v>97</v>
      </c>
      <c r="B80" s="770" t="s">
        <v>418</v>
      </c>
      <c r="C80" s="308" t="s">
        <v>199</v>
      </c>
      <c r="D80" s="366">
        <v>150</v>
      </c>
      <c r="E80" s="197">
        <v>150</v>
      </c>
      <c r="F80" s="355">
        <v>150</v>
      </c>
    </row>
    <row r="81" spans="1:6" s="39" customFormat="1" ht="15" customHeight="1" x14ac:dyDescent="0.25">
      <c r="A81" s="772"/>
      <c r="B81" s="776"/>
      <c r="C81" s="358" t="s">
        <v>201</v>
      </c>
      <c r="D81" s="368">
        <f>SUM(D80)</f>
        <v>150</v>
      </c>
      <c r="E81" s="344">
        <f>SUM(E80)</f>
        <v>150</v>
      </c>
      <c r="F81" s="352">
        <f>SUM(F80)</f>
        <v>150</v>
      </c>
    </row>
    <row r="82" spans="1:6" s="39" customFormat="1" ht="15" customHeight="1" x14ac:dyDescent="0.25">
      <c r="A82" s="781" t="s">
        <v>98</v>
      </c>
      <c r="B82" s="782" t="s">
        <v>427</v>
      </c>
      <c r="C82" s="308" t="s">
        <v>202</v>
      </c>
      <c r="D82" s="366">
        <v>100</v>
      </c>
      <c r="E82" s="197">
        <v>165</v>
      </c>
      <c r="F82" s="355">
        <v>272</v>
      </c>
    </row>
    <row r="83" spans="1:6" s="39" customFormat="1" ht="15" customHeight="1" x14ac:dyDescent="0.25">
      <c r="A83" s="777"/>
      <c r="B83" s="779"/>
      <c r="C83" s="308" t="s">
        <v>203</v>
      </c>
      <c r="D83" s="366">
        <v>25</v>
      </c>
      <c r="E83" s="197">
        <v>41</v>
      </c>
      <c r="F83" s="355">
        <v>68</v>
      </c>
    </row>
    <row r="84" spans="1:6" s="39" customFormat="1" ht="15" customHeight="1" x14ac:dyDescent="0.25">
      <c r="A84" s="777"/>
      <c r="B84" s="779"/>
      <c r="C84" s="308" t="s">
        <v>199</v>
      </c>
      <c r="D84" s="366">
        <v>581</v>
      </c>
      <c r="E84" s="197">
        <v>500</v>
      </c>
      <c r="F84" s="355">
        <v>500</v>
      </c>
    </row>
    <row r="85" spans="1:6" s="39" customFormat="1" ht="15" customHeight="1" x14ac:dyDescent="0.25">
      <c r="A85" s="777"/>
      <c r="B85" s="779"/>
      <c r="C85" s="308" t="s">
        <v>80</v>
      </c>
      <c r="D85" s="366">
        <v>245</v>
      </c>
      <c r="E85" s="197">
        <v>283</v>
      </c>
      <c r="F85" s="355">
        <v>283</v>
      </c>
    </row>
    <row r="86" spans="1:6" s="39" customFormat="1" ht="15" customHeight="1" x14ac:dyDescent="0.25">
      <c r="A86" s="778"/>
      <c r="B86" s="780"/>
      <c r="C86" s="358" t="s">
        <v>201</v>
      </c>
      <c r="D86" s="368">
        <f>SUM(D82:D85)</f>
        <v>951</v>
      </c>
      <c r="E86" s="344">
        <f>SUM(E82:E85)</f>
        <v>989</v>
      </c>
      <c r="F86" s="352">
        <f>SUM(F82:F85)</f>
        <v>1123</v>
      </c>
    </row>
    <row r="87" spans="1:6" s="39" customFormat="1" ht="15" customHeight="1" x14ac:dyDescent="0.25">
      <c r="A87" s="781" t="s">
        <v>99</v>
      </c>
      <c r="B87" s="782" t="s">
        <v>428</v>
      </c>
      <c r="C87" s="359" t="s">
        <v>202</v>
      </c>
      <c r="D87" s="367">
        <v>5430</v>
      </c>
      <c r="E87" s="345">
        <v>3876</v>
      </c>
      <c r="F87" s="354">
        <v>3995</v>
      </c>
    </row>
    <row r="88" spans="1:6" s="39" customFormat="1" ht="15" customHeight="1" x14ac:dyDescent="0.25">
      <c r="A88" s="777"/>
      <c r="B88" s="779"/>
      <c r="C88" s="308" t="s">
        <v>203</v>
      </c>
      <c r="D88" s="366">
        <v>1529</v>
      </c>
      <c r="E88" s="197">
        <v>1109</v>
      </c>
      <c r="F88" s="355">
        <v>1111</v>
      </c>
    </row>
    <row r="89" spans="1:6" s="39" customFormat="1" ht="15" customHeight="1" x14ac:dyDescent="0.25">
      <c r="A89" s="777"/>
      <c r="B89" s="779"/>
      <c r="C89" s="308" t="s">
        <v>199</v>
      </c>
      <c r="D89" s="366">
        <v>29526</v>
      </c>
      <c r="E89" s="197">
        <v>31500</v>
      </c>
      <c r="F89" s="355">
        <v>37088</v>
      </c>
    </row>
    <row r="90" spans="1:6" s="39" customFormat="1" ht="15" customHeight="1" x14ac:dyDescent="0.25">
      <c r="A90" s="777"/>
      <c r="B90" s="779"/>
      <c r="C90" s="308" t="s">
        <v>200</v>
      </c>
      <c r="D90" s="366">
        <v>80</v>
      </c>
      <c r="E90" s="197">
        <v>80</v>
      </c>
      <c r="F90" s="355">
        <v>80</v>
      </c>
    </row>
    <row r="91" spans="1:6" s="39" customFormat="1" ht="15" customHeight="1" x14ac:dyDescent="0.25">
      <c r="A91" s="777"/>
      <c r="B91" s="779"/>
      <c r="C91" s="308" t="s">
        <v>80</v>
      </c>
      <c r="D91" s="366">
        <v>4487</v>
      </c>
      <c r="E91" s="197">
        <v>4487</v>
      </c>
      <c r="F91" s="355">
        <v>4176</v>
      </c>
    </row>
    <row r="92" spans="1:6" s="39" customFormat="1" ht="15" customHeight="1" x14ac:dyDescent="0.25">
      <c r="A92" s="777"/>
      <c r="B92" s="779"/>
      <c r="C92" s="308" t="s">
        <v>201</v>
      </c>
      <c r="D92" s="366">
        <f>SUM(D87:D91)</f>
        <v>41052</v>
      </c>
      <c r="E92" s="197">
        <f>SUM(E87:E91)</f>
        <v>41052</v>
      </c>
      <c r="F92" s="355">
        <f>SUM(F87:F91)</f>
        <v>46450</v>
      </c>
    </row>
    <row r="93" spans="1:6" s="39" customFormat="1" ht="15" customHeight="1" x14ac:dyDescent="0.25">
      <c r="A93" s="777"/>
      <c r="B93" s="779"/>
      <c r="C93" s="308" t="s">
        <v>204</v>
      </c>
      <c r="D93" s="366">
        <v>3</v>
      </c>
      <c r="E93" s="197">
        <v>3</v>
      </c>
      <c r="F93" s="355">
        <v>3</v>
      </c>
    </row>
    <row r="94" spans="1:6" s="39" customFormat="1" ht="15" customHeight="1" x14ac:dyDescent="0.25">
      <c r="A94" s="783" t="s">
        <v>100</v>
      </c>
      <c r="B94" s="784" t="s">
        <v>398</v>
      </c>
      <c r="C94" s="75" t="s">
        <v>199</v>
      </c>
      <c r="D94" s="421">
        <v>540</v>
      </c>
      <c r="E94" s="665">
        <v>540</v>
      </c>
      <c r="F94" s="482">
        <v>540</v>
      </c>
    </row>
    <row r="95" spans="1:6" s="39" customFormat="1" ht="15" customHeight="1" x14ac:dyDescent="0.25">
      <c r="A95" s="763"/>
      <c r="B95" s="765"/>
      <c r="C95" s="78" t="s">
        <v>80</v>
      </c>
      <c r="D95" s="366"/>
      <c r="E95" s="197"/>
      <c r="F95" s="355"/>
    </row>
    <row r="96" spans="1:6" s="39" customFormat="1" ht="15" customHeight="1" x14ac:dyDescent="0.25">
      <c r="A96" s="763"/>
      <c r="B96" s="765"/>
      <c r="C96" s="78" t="s">
        <v>201</v>
      </c>
      <c r="D96" s="366">
        <f>SUM(D94:D94)</f>
        <v>540</v>
      </c>
      <c r="E96" s="197">
        <f>SUM(E94:E94)</f>
        <v>540</v>
      </c>
      <c r="F96" s="355">
        <f>SUM(F94:F94)</f>
        <v>540</v>
      </c>
    </row>
    <row r="97" spans="1:6" s="39" customFormat="1" ht="15" customHeight="1" x14ac:dyDescent="0.25">
      <c r="A97" s="781" t="s">
        <v>101</v>
      </c>
      <c r="B97" s="782" t="s">
        <v>425</v>
      </c>
      <c r="C97" s="359" t="s">
        <v>202</v>
      </c>
      <c r="D97" s="435">
        <v>303</v>
      </c>
      <c r="E97" s="345">
        <v>303</v>
      </c>
      <c r="F97" s="354">
        <v>303</v>
      </c>
    </row>
    <row r="98" spans="1:6" s="39" customFormat="1" ht="15" customHeight="1" x14ac:dyDescent="0.25">
      <c r="A98" s="777"/>
      <c r="B98" s="779"/>
      <c r="C98" s="308" t="s">
        <v>203</v>
      </c>
      <c r="D98" s="434">
        <v>74</v>
      </c>
      <c r="E98" s="197">
        <v>74</v>
      </c>
      <c r="F98" s="355">
        <v>74</v>
      </c>
    </row>
    <row r="99" spans="1:6" s="39" customFormat="1" ht="15" customHeight="1" x14ac:dyDescent="0.25">
      <c r="A99" s="777"/>
      <c r="B99" s="779"/>
      <c r="C99" s="308" t="s">
        <v>199</v>
      </c>
      <c r="D99" s="434">
        <v>230</v>
      </c>
      <c r="E99" s="197">
        <v>230</v>
      </c>
      <c r="F99" s="355">
        <v>188</v>
      </c>
    </row>
    <row r="100" spans="1:6" s="39" customFormat="1" ht="15" customHeight="1" x14ac:dyDescent="0.25">
      <c r="A100" s="777"/>
      <c r="B100" s="779"/>
      <c r="C100" s="308" t="s">
        <v>80</v>
      </c>
      <c r="D100" s="434">
        <v>117</v>
      </c>
      <c r="E100" s="197">
        <v>117</v>
      </c>
      <c r="F100" s="355">
        <v>139</v>
      </c>
    </row>
    <row r="101" spans="1:6" s="39" customFormat="1" ht="15" customHeight="1" thickBot="1" x14ac:dyDescent="0.3">
      <c r="A101" s="785"/>
      <c r="B101" s="786"/>
      <c r="C101" s="370" t="s">
        <v>201</v>
      </c>
      <c r="D101" s="436">
        <f>SUM(D97:D100)</f>
        <v>724</v>
      </c>
      <c r="E101" s="666">
        <f>SUM(E97:E100)</f>
        <v>724</v>
      </c>
      <c r="F101" s="360">
        <f>SUM(F97:F100)</f>
        <v>704</v>
      </c>
    </row>
    <row r="102" spans="1:6" s="39" customFormat="1" ht="6.75" customHeight="1" thickTop="1" x14ac:dyDescent="0.25">
      <c r="A102" s="470"/>
      <c r="B102" s="361"/>
      <c r="C102" s="58"/>
      <c r="D102" s="314"/>
      <c r="E102" s="314"/>
      <c r="F102" s="314"/>
    </row>
    <row r="103" spans="1:6" s="39" customFormat="1" ht="6.75" customHeight="1" thickBot="1" x14ac:dyDescent="0.3">
      <c r="A103" s="369"/>
      <c r="B103" s="309"/>
      <c r="C103" s="362"/>
      <c r="D103" s="363"/>
      <c r="E103" s="363"/>
      <c r="F103" s="363"/>
    </row>
    <row r="104" spans="1:6" s="39" customFormat="1" ht="15" customHeight="1" thickTop="1" x14ac:dyDescent="0.25">
      <c r="A104" s="781" t="s">
        <v>102</v>
      </c>
      <c r="B104" s="782" t="s">
        <v>426</v>
      </c>
      <c r="C104" s="359" t="s">
        <v>202</v>
      </c>
      <c r="D104" s="435">
        <v>4860</v>
      </c>
      <c r="E104" s="664">
        <v>4860</v>
      </c>
      <c r="F104" s="354">
        <v>4859</v>
      </c>
    </row>
    <row r="105" spans="1:6" s="39" customFormat="1" ht="15" customHeight="1" x14ac:dyDescent="0.25">
      <c r="A105" s="777"/>
      <c r="B105" s="779"/>
      <c r="C105" s="308" t="s">
        <v>203</v>
      </c>
      <c r="D105" s="434">
        <v>1336</v>
      </c>
      <c r="E105" s="197">
        <v>1336</v>
      </c>
      <c r="F105" s="355">
        <v>1336</v>
      </c>
    </row>
    <row r="106" spans="1:6" s="39" customFormat="1" ht="15" customHeight="1" x14ac:dyDescent="0.25">
      <c r="A106" s="777"/>
      <c r="B106" s="779"/>
      <c r="C106" s="308" t="s">
        <v>199</v>
      </c>
      <c r="D106" s="434">
        <v>5309</v>
      </c>
      <c r="E106" s="197">
        <v>5598</v>
      </c>
      <c r="F106" s="355">
        <v>5343</v>
      </c>
    </row>
    <row r="107" spans="1:6" s="39" customFormat="1" ht="15" customHeight="1" x14ac:dyDescent="0.25">
      <c r="A107" s="777"/>
      <c r="B107" s="779"/>
      <c r="C107" s="308" t="s">
        <v>80</v>
      </c>
      <c r="D107" s="434">
        <v>12899</v>
      </c>
      <c r="E107" s="197">
        <v>13592</v>
      </c>
      <c r="F107" s="355">
        <v>13558</v>
      </c>
    </row>
    <row r="108" spans="1:6" s="39" customFormat="1" ht="15" customHeight="1" x14ac:dyDescent="0.25">
      <c r="A108" s="777"/>
      <c r="B108" s="779"/>
      <c r="C108" s="308" t="s">
        <v>79</v>
      </c>
      <c r="D108" s="434"/>
      <c r="E108" s="197"/>
      <c r="F108" s="355"/>
    </row>
    <row r="109" spans="1:6" s="39" customFormat="1" ht="15" customHeight="1" x14ac:dyDescent="0.25">
      <c r="A109" s="777"/>
      <c r="B109" s="779"/>
      <c r="C109" s="308" t="s">
        <v>201</v>
      </c>
      <c r="D109" s="434">
        <f>SUM(D104:D108)</f>
        <v>24404</v>
      </c>
      <c r="E109" s="197">
        <f>SUM(E104:E108)</f>
        <v>25386</v>
      </c>
      <c r="F109" s="355">
        <f>SUM(F104:F108)</f>
        <v>25096</v>
      </c>
    </row>
    <row r="110" spans="1:6" s="39" customFormat="1" ht="15" customHeight="1" x14ac:dyDescent="0.25">
      <c r="A110" s="778"/>
      <c r="B110" s="780"/>
      <c r="C110" s="358" t="s">
        <v>204</v>
      </c>
      <c r="D110" s="433">
        <v>2</v>
      </c>
      <c r="E110" s="344">
        <v>2</v>
      </c>
      <c r="F110" s="352">
        <v>2</v>
      </c>
    </row>
    <row r="111" spans="1:6" s="39" customFormat="1" ht="15" customHeight="1" x14ac:dyDescent="0.25">
      <c r="A111" s="763" t="s">
        <v>103</v>
      </c>
      <c r="B111" s="765" t="s">
        <v>400</v>
      </c>
      <c r="C111" s="78" t="s">
        <v>199</v>
      </c>
      <c r="D111" s="434">
        <v>1270</v>
      </c>
      <c r="E111" s="197">
        <v>1270</v>
      </c>
      <c r="F111" s="355">
        <v>1270</v>
      </c>
    </row>
    <row r="112" spans="1:6" s="39" customFormat="1" ht="15" customHeight="1" x14ac:dyDescent="0.25">
      <c r="A112" s="764"/>
      <c r="B112" s="766"/>
      <c r="C112" s="297" t="s">
        <v>201</v>
      </c>
      <c r="D112" s="433">
        <f>SUM(D111)</f>
        <v>1270</v>
      </c>
      <c r="E112" s="344">
        <f>SUM(E111)</f>
        <v>1270</v>
      </c>
      <c r="F112" s="352">
        <f>SUM(F111)</f>
        <v>1270</v>
      </c>
    </row>
    <row r="113" spans="1:6" s="39" customFormat="1" ht="15" customHeight="1" x14ac:dyDescent="0.25">
      <c r="A113" s="781" t="s">
        <v>104</v>
      </c>
      <c r="B113" s="782" t="s">
        <v>424</v>
      </c>
      <c r="C113" s="308" t="s">
        <v>200</v>
      </c>
      <c r="D113" s="434">
        <v>6739</v>
      </c>
      <c r="E113" s="197">
        <v>6829</v>
      </c>
      <c r="F113" s="355">
        <v>6829</v>
      </c>
    </row>
    <row r="114" spans="1:6" s="39" customFormat="1" ht="15" customHeight="1" x14ac:dyDescent="0.25">
      <c r="A114" s="778"/>
      <c r="B114" s="780"/>
      <c r="C114" s="358" t="s">
        <v>201</v>
      </c>
      <c r="D114" s="433">
        <f>SUM(D113)</f>
        <v>6739</v>
      </c>
      <c r="E114" s="344">
        <f>SUM(E113)</f>
        <v>6829</v>
      </c>
      <c r="F114" s="352">
        <f>SUM(F113)</f>
        <v>6829</v>
      </c>
    </row>
    <row r="115" spans="1:6" s="39" customFormat="1" ht="15" customHeight="1" x14ac:dyDescent="0.25">
      <c r="A115" s="768" t="s">
        <v>105</v>
      </c>
      <c r="B115" s="773" t="s">
        <v>411</v>
      </c>
      <c r="C115" s="356" t="s">
        <v>202</v>
      </c>
      <c r="D115" s="435">
        <v>200</v>
      </c>
      <c r="E115" s="345">
        <v>200</v>
      </c>
      <c r="F115" s="354">
        <v>200</v>
      </c>
    </row>
    <row r="116" spans="1:6" s="39" customFormat="1" ht="15" customHeight="1" x14ac:dyDescent="0.25">
      <c r="A116" s="769"/>
      <c r="B116" s="774"/>
      <c r="C116" s="78" t="s">
        <v>203</v>
      </c>
      <c r="D116" s="434">
        <v>127</v>
      </c>
      <c r="E116" s="197">
        <v>127</v>
      </c>
      <c r="F116" s="355">
        <v>127</v>
      </c>
    </row>
    <row r="117" spans="1:6" s="39" customFormat="1" ht="15" customHeight="1" x14ac:dyDescent="0.25">
      <c r="A117" s="769"/>
      <c r="B117" s="774"/>
      <c r="C117" s="78" t="s">
        <v>199</v>
      </c>
      <c r="D117" s="434">
        <v>725</v>
      </c>
      <c r="E117" s="197">
        <v>725</v>
      </c>
      <c r="F117" s="355">
        <v>725</v>
      </c>
    </row>
    <row r="118" spans="1:6" s="39" customFormat="1" ht="15" customHeight="1" x14ac:dyDescent="0.25">
      <c r="A118" s="772"/>
      <c r="B118" s="775"/>
      <c r="C118" s="297" t="s">
        <v>201</v>
      </c>
      <c r="D118" s="433">
        <f>SUM(D115:D117)</f>
        <v>1052</v>
      </c>
      <c r="E118" s="344">
        <f>SUM(E115:E117)</f>
        <v>1052</v>
      </c>
      <c r="F118" s="352">
        <f>SUM(F115:F117)</f>
        <v>1052</v>
      </c>
    </row>
    <row r="119" spans="1:6" s="39" customFormat="1" ht="15" customHeight="1" x14ac:dyDescent="0.25">
      <c r="A119" s="781" t="s">
        <v>106</v>
      </c>
      <c r="B119" s="782" t="s">
        <v>421</v>
      </c>
      <c r="C119" s="371" t="s">
        <v>202</v>
      </c>
      <c r="D119" s="435">
        <v>0</v>
      </c>
      <c r="E119" s="345">
        <v>23</v>
      </c>
      <c r="F119" s="354">
        <v>23</v>
      </c>
    </row>
    <row r="120" spans="1:6" s="39" customFormat="1" ht="15" customHeight="1" x14ac:dyDescent="0.25">
      <c r="A120" s="777"/>
      <c r="B120" s="779"/>
      <c r="C120" s="198" t="s">
        <v>209</v>
      </c>
      <c r="D120" s="434">
        <v>0</v>
      </c>
      <c r="E120" s="197">
        <v>5</v>
      </c>
      <c r="F120" s="355">
        <v>6</v>
      </c>
    </row>
    <row r="121" spans="1:6" s="39" customFormat="1" ht="15" customHeight="1" x14ac:dyDescent="0.25">
      <c r="A121" s="777"/>
      <c r="B121" s="779"/>
      <c r="C121" s="198" t="s">
        <v>243</v>
      </c>
      <c r="D121" s="434">
        <v>0</v>
      </c>
      <c r="E121" s="197">
        <v>0</v>
      </c>
      <c r="F121" s="355">
        <v>0</v>
      </c>
    </row>
    <row r="122" spans="1:6" s="39" customFormat="1" ht="15" customHeight="1" x14ac:dyDescent="0.25">
      <c r="A122" s="777"/>
      <c r="B122" s="779"/>
      <c r="C122" s="198" t="s">
        <v>200</v>
      </c>
      <c r="D122" s="434">
        <v>300</v>
      </c>
      <c r="E122" s="197">
        <v>178</v>
      </c>
      <c r="F122" s="355">
        <v>178</v>
      </c>
    </row>
    <row r="123" spans="1:6" s="39" customFormat="1" ht="15" customHeight="1" x14ac:dyDescent="0.25">
      <c r="A123" s="778"/>
      <c r="B123" s="780"/>
      <c r="C123" s="372" t="s">
        <v>201</v>
      </c>
      <c r="D123" s="433">
        <f>SUM(D119:D122)</f>
        <v>300</v>
      </c>
      <c r="E123" s="344">
        <f>SUM(E119:E122)</f>
        <v>206</v>
      </c>
      <c r="F123" s="352">
        <f>SUM(F119:F122)</f>
        <v>207</v>
      </c>
    </row>
    <row r="124" spans="1:6" s="39" customFormat="1" ht="15" customHeight="1" x14ac:dyDescent="0.25">
      <c r="A124" s="768" t="s">
        <v>111</v>
      </c>
      <c r="B124" s="770" t="s">
        <v>559</v>
      </c>
      <c r="C124" s="308" t="s">
        <v>208</v>
      </c>
      <c r="D124" s="434">
        <v>300</v>
      </c>
      <c r="E124" s="197">
        <v>300</v>
      </c>
      <c r="F124" s="355">
        <v>0</v>
      </c>
    </row>
    <row r="125" spans="1:6" s="39" customFormat="1" ht="15" customHeight="1" x14ac:dyDescent="0.25">
      <c r="A125" s="772"/>
      <c r="B125" s="776"/>
      <c r="C125" s="358" t="s">
        <v>201</v>
      </c>
      <c r="D125" s="433">
        <f>SUM(D124)</f>
        <v>300</v>
      </c>
      <c r="E125" s="344">
        <f>SUM(E124)</f>
        <v>300</v>
      </c>
      <c r="F125" s="352">
        <f>SUM(F124)</f>
        <v>0</v>
      </c>
    </row>
    <row r="126" spans="1:6" s="39" customFormat="1" ht="15" customHeight="1" x14ac:dyDescent="0.25">
      <c r="A126" s="777" t="s">
        <v>111</v>
      </c>
      <c r="B126" s="779" t="s">
        <v>422</v>
      </c>
      <c r="C126" s="308" t="s">
        <v>208</v>
      </c>
      <c r="D126" s="434">
        <v>250</v>
      </c>
      <c r="E126" s="197">
        <v>0</v>
      </c>
      <c r="F126" s="355">
        <v>0</v>
      </c>
    </row>
    <row r="127" spans="1:6" s="39" customFormat="1" ht="15" customHeight="1" x14ac:dyDescent="0.25">
      <c r="A127" s="777"/>
      <c r="B127" s="779"/>
      <c r="C127" s="308" t="s">
        <v>185</v>
      </c>
      <c r="D127" s="434">
        <v>610</v>
      </c>
      <c r="E127" s="197">
        <v>581</v>
      </c>
      <c r="F127" s="355">
        <v>581</v>
      </c>
    </row>
    <row r="128" spans="1:6" s="39" customFormat="1" ht="15" customHeight="1" x14ac:dyDescent="0.25">
      <c r="A128" s="778"/>
      <c r="B128" s="780"/>
      <c r="C128" s="358" t="s">
        <v>201</v>
      </c>
      <c r="D128" s="433">
        <f>SUM(D126:D127)</f>
        <v>860</v>
      </c>
      <c r="E128" s="344">
        <f>SUM(E126:E127)</f>
        <v>581</v>
      </c>
      <c r="F128" s="352">
        <f>SUM(F126:F127)</f>
        <v>581</v>
      </c>
    </row>
    <row r="129" spans="1:7" s="39" customFormat="1" ht="15" customHeight="1" x14ac:dyDescent="0.25">
      <c r="A129" s="768" t="s">
        <v>112</v>
      </c>
      <c r="B129" s="770" t="s">
        <v>423</v>
      </c>
      <c r="C129" s="359" t="s">
        <v>208</v>
      </c>
      <c r="D129" s="435">
        <v>2700</v>
      </c>
      <c r="E129" s="345">
        <v>2950</v>
      </c>
      <c r="F129" s="354">
        <v>4350</v>
      </c>
    </row>
    <row r="130" spans="1:7" s="39" customFormat="1" ht="15" customHeight="1" x14ac:dyDescent="0.25">
      <c r="A130" s="769"/>
      <c r="B130" s="771"/>
      <c r="C130" s="308" t="s">
        <v>243</v>
      </c>
      <c r="D130" s="434">
        <v>250</v>
      </c>
      <c r="E130" s="197">
        <v>250</v>
      </c>
      <c r="F130" s="355">
        <v>250</v>
      </c>
    </row>
    <row r="131" spans="1:7" s="39" customFormat="1" ht="15" customHeight="1" x14ac:dyDescent="0.25">
      <c r="A131" s="769"/>
      <c r="B131" s="771"/>
      <c r="C131" s="308" t="s">
        <v>202</v>
      </c>
      <c r="D131" s="434">
        <v>1444</v>
      </c>
      <c r="E131" s="197">
        <v>1444</v>
      </c>
      <c r="F131" s="355">
        <v>344</v>
      </c>
    </row>
    <row r="132" spans="1:7" s="39" customFormat="1" ht="15" customHeight="1" x14ac:dyDescent="0.25">
      <c r="A132" s="769"/>
      <c r="B132" s="771"/>
      <c r="C132" s="308" t="s">
        <v>203</v>
      </c>
      <c r="D132" s="434">
        <v>871</v>
      </c>
      <c r="E132" s="197">
        <v>871</v>
      </c>
      <c r="F132" s="355">
        <v>169</v>
      </c>
    </row>
    <row r="133" spans="1:7" s="39" customFormat="1" ht="15" customHeight="1" x14ac:dyDescent="0.25">
      <c r="A133" s="769"/>
      <c r="B133" s="771"/>
      <c r="C133" s="308" t="s">
        <v>201</v>
      </c>
      <c r="D133" s="434">
        <f>SUM(D129:D132)</f>
        <v>5265</v>
      </c>
      <c r="E133" s="197">
        <f>SUM(E129:E132)</f>
        <v>5515</v>
      </c>
      <c r="F133" s="355">
        <f>SUM(F129:F132)</f>
        <v>5113</v>
      </c>
    </row>
    <row r="134" spans="1:7" s="39" customFormat="1" ht="15" customHeight="1" x14ac:dyDescent="0.25">
      <c r="A134" s="768" t="s">
        <v>113</v>
      </c>
      <c r="B134" s="770" t="s">
        <v>664</v>
      </c>
      <c r="C134" s="359" t="s">
        <v>47</v>
      </c>
      <c r="D134" s="435"/>
      <c r="E134" s="345">
        <v>100000</v>
      </c>
      <c r="F134" s="354">
        <v>100000</v>
      </c>
    </row>
    <row r="135" spans="1:7" s="39" customFormat="1" ht="15" customHeight="1" thickBot="1" x14ac:dyDescent="0.3">
      <c r="A135" s="787"/>
      <c r="B135" s="788"/>
      <c r="C135" s="370" t="s">
        <v>201</v>
      </c>
      <c r="D135" s="436">
        <f>SUM(D134)</f>
        <v>0</v>
      </c>
      <c r="E135" s="666">
        <f>SUM(E134)</f>
        <v>100000</v>
      </c>
      <c r="F135" s="360">
        <f>SUM(F134)</f>
        <v>100000</v>
      </c>
    </row>
    <row r="136" spans="1:7" s="39" customFormat="1" ht="15" customHeight="1" thickTop="1" x14ac:dyDescent="0.25">
      <c r="A136" s="574"/>
      <c r="B136" s="361"/>
      <c r="C136" s="575"/>
      <c r="D136" s="314"/>
      <c r="E136" s="314"/>
      <c r="F136" s="314"/>
    </row>
    <row r="137" spans="1:7" s="39" customFormat="1" ht="15" customHeight="1" x14ac:dyDescent="0.25">
      <c r="A137" s="574"/>
      <c r="B137" s="361"/>
      <c r="C137" s="575"/>
      <c r="D137" s="314"/>
      <c r="E137" s="314"/>
      <c r="F137" s="314"/>
    </row>
    <row r="138" spans="1:7" s="39" customFormat="1" ht="15" customHeight="1" x14ac:dyDescent="0.25">
      <c r="A138" s="43"/>
      <c r="B138" s="361"/>
      <c r="C138" s="58"/>
      <c r="D138" s="314"/>
      <c r="E138" s="314"/>
      <c r="F138" s="314"/>
    </row>
    <row r="139" spans="1:7" ht="15" customHeight="1" x14ac:dyDescent="0.25">
      <c r="B139" s="179"/>
      <c r="D139" s="180"/>
      <c r="E139" s="180"/>
      <c r="F139" s="180"/>
      <c r="G139"/>
    </row>
    <row r="140" spans="1:7" x14ac:dyDescent="0.25">
      <c r="D140" s="180"/>
      <c r="E140" s="180"/>
      <c r="F140" s="180"/>
      <c r="G140" s="180"/>
    </row>
  </sheetData>
  <sheetProtection selectLockedCells="1" selectUnlockedCells="1"/>
  <mergeCells count="68">
    <mergeCell ref="A134:A135"/>
    <mergeCell ref="B134:B135"/>
    <mergeCell ref="A124:A125"/>
    <mergeCell ref="B124:B125"/>
    <mergeCell ref="A35:A38"/>
    <mergeCell ref="B35:B38"/>
    <mergeCell ref="A53:A55"/>
    <mergeCell ref="B53:B55"/>
    <mergeCell ref="A41:A43"/>
    <mergeCell ref="B41:B43"/>
    <mergeCell ref="A47:A50"/>
    <mergeCell ref="B47:B50"/>
    <mergeCell ref="A58:A60"/>
    <mergeCell ref="B58:B60"/>
    <mergeCell ref="A56:A57"/>
    <mergeCell ref="B56:B57"/>
    <mergeCell ref="A10:A15"/>
    <mergeCell ref="B10:B15"/>
    <mergeCell ref="A4:G4"/>
    <mergeCell ref="A5:G5"/>
    <mergeCell ref="B16:B21"/>
    <mergeCell ref="A16:A21"/>
    <mergeCell ref="A71:A72"/>
    <mergeCell ref="B71:B72"/>
    <mergeCell ref="A94:A96"/>
    <mergeCell ref="B94:B96"/>
    <mergeCell ref="A104:A110"/>
    <mergeCell ref="B104:B110"/>
    <mergeCell ref="A97:A101"/>
    <mergeCell ref="B97:B101"/>
    <mergeCell ref="A87:A93"/>
    <mergeCell ref="B87:B93"/>
    <mergeCell ref="A82:A86"/>
    <mergeCell ref="B82:B86"/>
    <mergeCell ref="A73:A74"/>
    <mergeCell ref="B73:B74"/>
    <mergeCell ref="A80:A81"/>
    <mergeCell ref="B80:B81"/>
    <mergeCell ref="A129:A133"/>
    <mergeCell ref="B129:B133"/>
    <mergeCell ref="A75:A76"/>
    <mergeCell ref="B75:B76"/>
    <mergeCell ref="A77:A79"/>
    <mergeCell ref="B77:B79"/>
    <mergeCell ref="A115:A118"/>
    <mergeCell ref="B115:B118"/>
    <mergeCell ref="A111:A112"/>
    <mergeCell ref="B111:B112"/>
    <mergeCell ref="A126:A128"/>
    <mergeCell ref="B126:B128"/>
    <mergeCell ref="A113:A114"/>
    <mergeCell ref="B113:B114"/>
    <mergeCell ref="A119:A123"/>
    <mergeCell ref="B119:B123"/>
    <mergeCell ref="A22:A25"/>
    <mergeCell ref="B22:B25"/>
    <mergeCell ref="A64:A70"/>
    <mergeCell ref="B64:B70"/>
    <mergeCell ref="A44:A46"/>
    <mergeCell ref="B44:B46"/>
    <mergeCell ref="A61:A63"/>
    <mergeCell ref="B61:B63"/>
    <mergeCell ref="A26:A30"/>
    <mergeCell ref="B26:B30"/>
    <mergeCell ref="A31:A34"/>
    <mergeCell ref="B31:B34"/>
    <mergeCell ref="A39:A40"/>
    <mergeCell ref="B39:B40"/>
  </mergeCells>
  <phoneticPr fontId="15" type="noConversion"/>
  <pageMargins left="0.25" right="0.25" top="0.75" bottom="0.75" header="0.3" footer="0.3"/>
  <pageSetup paperSize="9" scale="98" firstPageNumber="0" orientation="portrait" r:id="rId1"/>
  <headerFooter alignWithMargins="0"/>
  <rowBreaks count="2" manualBreakCount="2">
    <brk id="51" max="5" man="1"/>
    <brk id="10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I9" sqref="I9"/>
    </sheetView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5" width="9.7265625" customWidth="1"/>
  </cols>
  <sheetData>
    <row r="1" spans="1:8" s="136" customFormat="1" ht="15" customHeight="1" x14ac:dyDescent="0.25">
      <c r="A1" s="3"/>
      <c r="B1" s="3"/>
      <c r="C1" s="3"/>
      <c r="D1" s="3"/>
      <c r="E1" s="3"/>
      <c r="F1" s="3"/>
      <c r="G1" s="3"/>
      <c r="H1" s="2" t="s">
        <v>717</v>
      </c>
    </row>
    <row r="2" spans="1:8" s="136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.../2016. (XI.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</row>
    <row r="4" spans="1:8" s="39" customFormat="1" ht="15" customHeight="1" x14ac:dyDescent="0.25">
      <c r="A4" s="710" t="s">
        <v>133</v>
      </c>
      <c r="B4" s="710"/>
      <c r="C4" s="710"/>
      <c r="D4" s="710"/>
      <c r="E4" s="710"/>
      <c r="F4" s="710"/>
      <c r="G4" s="710"/>
      <c r="H4" s="710"/>
    </row>
    <row r="5" spans="1:8" ht="15" customHeight="1" thickBot="1" x14ac:dyDescent="0.35">
      <c r="A5" s="137"/>
      <c r="B5" s="138"/>
      <c r="C5" s="138"/>
      <c r="F5" s="6" t="s">
        <v>0</v>
      </c>
    </row>
    <row r="6" spans="1:8" ht="35" thickTop="1" x14ac:dyDescent="0.25">
      <c r="A6" s="7" t="s">
        <v>1</v>
      </c>
      <c r="B6" s="8" t="s">
        <v>2</v>
      </c>
      <c r="C6" s="9" t="s">
        <v>244</v>
      </c>
      <c r="D6" s="9" t="s">
        <v>531</v>
      </c>
      <c r="E6" s="9" t="s">
        <v>681</v>
      </c>
      <c r="F6" s="10" t="s">
        <v>610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05" t="s">
        <v>8</v>
      </c>
    </row>
    <row r="8" spans="1:8" s="39" customFormat="1" ht="15" customHeight="1" thickTop="1" x14ac:dyDescent="0.25">
      <c r="A8" s="122" t="s">
        <v>13</v>
      </c>
      <c r="B8" s="123" t="s">
        <v>121</v>
      </c>
      <c r="C8" s="123" t="s">
        <v>245</v>
      </c>
      <c r="D8" s="28">
        <f>D9+D14</f>
        <v>11300</v>
      </c>
      <c r="E8" s="28">
        <f>E9+E14</f>
        <v>11300</v>
      </c>
      <c r="F8" s="125">
        <f>E8/D8</f>
        <v>1</v>
      </c>
    </row>
    <row r="9" spans="1:8" s="39" customFormat="1" ht="15" customHeight="1" x14ac:dyDescent="0.25">
      <c r="A9" s="20" t="s">
        <v>122</v>
      </c>
      <c r="B9" s="17" t="s">
        <v>246</v>
      </c>
      <c r="C9" s="17" t="s">
        <v>247</v>
      </c>
      <c r="D9" s="18">
        <f>SUM(D10:D13)</f>
        <v>10994</v>
      </c>
      <c r="E9" s="18">
        <f>SUM(E10:E13)</f>
        <v>10994</v>
      </c>
      <c r="F9" s="126">
        <f t="shared" ref="F9:F24" si="0">E9/D9</f>
        <v>1</v>
      </c>
    </row>
    <row r="10" spans="1:8" s="39" customFormat="1" ht="15" customHeight="1" x14ac:dyDescent="0.25">
      <c r="A10" s="127"/>
      <c r="B10" s="21" t="s">
        <v>248</v>
      </c>
      <c r="C10" s="21" t="s">
        <v>249</v>
      </c>
      <c r="D10" s="22">
        <v>10194</v>
      </c>
      <c r="E10" s="22">
        <v>9894</v>
      </c>
      <c r="F10" s="91">
        <f t="shared" si="0"/>
        <v>0.97057092407298406</v>
      </c>
    </row>
    <row r="11" spans="1:8" s="39" customFormat="1" ht="15" customHeight="1" x14ac:dyDescent="0.25">
      <c r="A11" s="127"/>
      <c r="B11" s="21" t="s">
        <v>613</v>
      </c>
      <c r="C11" s="21" t="s">
        <v>556</v>
      </c>
      <c r="D11" s="22"/>
      <c r="E11" s="22">
        <v>300</v>
      </c>
      <c r="F11" s="91"/>
    </row>
    <row r="12" spans="1:8" s="39" customFormat="1" ht="15" customHeight="1" x14ac:dyDescent="0.25">
      <c r="A12" s="127"/>
      <c r="B12" s="21" t="s">
        <v>611</v>
      </c>
      <c r="C12" s="21" t="s">
        <v>250</v>
      </c>
      <c r="D12" s="22">
        <v>440</v>
      </c>
      <c r="E12" s="22">
        <v>440</v>
      </c>
      <c r="F12" s="91">
        <f t="shared" si="0"/>
        <v>1</v>
      </c>
    </row>
    <row r="13" spans="1:8" s="39" customFormat="1" ht="15" customHeight="1" x14ac:dyDescent="0.25">
      <c r="A13" s="127"/>
      <c r="B13" s="21" t="s">
        <v>612</v>
      </c>
      <c r="C13" s="21" t="s">
        <v>431</v>
      </c>
      <c r="D13" s="22">
        <v>360</v>
      </c>
      <c r="E13" s="22">
        <v>360</v>
      </c>
      <c r="F13" s="91">
        <f t="shared" si="0"/>
        <v>1</v>
      </c>
    </row>
    <row r="14" spans="1:8" s="39" customFormat="1" ht="15" customHeight="1" x14ac:dyDescent="0.25">
      <c r="A14" s="20" t="s">
        <v>123</v>
      </c>
      <c r="B14" s="17" t="s">
        <v>125</v>
      </c>
      <c r="C14" s="17" t="s">
        <v>251</v>
      </c>
      <c r="D14" s="18">
        <f>SUM(D15:D16)</f>
        <v>306</v>
      </c>
      <c r="E14" s="18">
        <f>SUM(E15:E16)</f>
        <v>306</v>
      </c>
      <c r="F14" s="91">
        <f t="shared" si="0"/>
        <v>1</v>
      </c>
    </row>
    <row r="15" spans="1:8" s="39" customFormat="1" ht="34.5" x14ac:dyDescent="0.25">
      <c r="A15" s="127"/>
      <c r="B15" s="316" t="s">
        <v>450</v>
      </c>
      <c r="C15" s="21" t="s">
        <v>253</v>
      </c>
      <c r="D15" s="22">
        <v>281</v>
      </c>
      <c r="E15" s="22">
        <v>281</v>
      </c>
      <c r="F15" s="91">
        <f t="shared" si="0"/>
        <v>1</v>
      </c>
    </row>
    <row r="16" spans="1:8" s="39" customFormat="1" ht="15" customHeight="1" x14ac:dyDescent="0.25">
      <c r="A16" s="127"/>
      <c r="B16" s="21" t="s">
        <v>451</v>
      </c>
      <c r="C16" s="21" t="s">
        <v>254</v>
      </c>
      <c r="D16" s="22">
        <v>25</v>
      </c>
      <c r="E16" s="22">
        <v>25</v>
      </c>
      <c r="F16" s="91">
        <f t="shared" si="0"/>
        <v>1</v>
      </c>
    </row>
    <row r="17" spans="1:8" s="39" customFormat="1" ht="15" customHeight="1" x14ac:dyDescent="0.25">
      <c r="A17" s="27" t="s">
        <v>14</v>
      </c>
      <c r="B17" s="128" t="s">
        <v>203</v>
      </c>
      <c r="C17" s="128" t="s">
        <v>255</v>
      </c>
      <c r="D17" s="28">
        <v>2991</v>
      </c>
      <c r="E17" s="28">
        <v>2991</v>
      </c>
      <c r="F17" s="125">
        <f t="shared" si="0"/>
        <v>1</v>
      </c>
    </row>
    <row r="18" spans="1:8" s="39" customFormat="1" ht="15" customHeight="1" x14ac:dyDescent="0.25">
      <c r="A18" s="27" t="s">
        <v>51</v>
      </c>
      <c r="B18" s="128" t="s">
        <v>127</v>
      </c>
      <c r="C18" s="128" t="s">
        <v>256</v>
      </c>
      <c r="D18" s="28">
        <f>SUM(D19:D23)</f>
        <v>6554</v>
      </c>
      <c r="E18" s="28">
        <f>SUM(E19:E23)</f>
        <v>6554</v>
      </c>
      <c r="F18" s="125">
        <f t="shared" si="0"/>
        <v>1</v>
      </c>
    </row>
    <row r="19" spans="1:8" s="39" customFormat="1" ht="15" customHeight="1" x14ac:dyDescent="0.25">
      <c r="A19" s="20" t="s">
        <v>126</v>
      </c>
      <c r="B19" s="17" t="s">
        <v>257</v>
      </c>
      <c r="C19" s="17" t="s">
        <v>263</v>
      </c>
      <c r="D19" s="18">
        <v>730</v>
      </c>
      <c r="E19" s="18">
        <v>730</v>
      </c>
      <c r="F19" s="126">
        <f t="shared" si="0"/>
        <v>1</v>
      </c>
    </row>
    <row r="20" spans="1:8" s="39" customFormat="1" ht="15" customHeight="1" x14ac:dyDescent="0.25">
      <c r="A20" s="20" t="s">
        <v>128</v>
      </c>
      <c r="B20" s="17" t="s">
        <v>258</v>
      </c>
      <c r="C20" s="17" t="s">
        <v>264</v>
      </c>
      <c r="D20" s="18">
        <v>160</v>
      </c>
      <c r="E20" s="18">
        <v>160</v>
      </c>
      <c r="F20" s="126">
        <f t="shared" si="0"/>
        <v>1</v>
      </c>
    </row>
    <row r="21" spans="1:8" s="39" customFormat="1" ht="15" customHeight="1" x14ac:dyDescent="0.25">
      <c r="A21" s="20" t="s">
        <v>259</v>
      </c>
      <c r="B21" s="17" t="s">
        <v>260</v>
      </c>
      <c r="C21" s="17" t="s">
        <v>265</v>
      </c>
      <c r="D21" s="18">
        <v>4644</v>
      </c>
      <c r="E21" s="18">
        <v>4644</v>
      </c>
      <c r="F21" s="126">
        <f t="shared" si="0"/>
        <v>1</v>
      </c>
    </row>
    <row r="22" spans="1:8" s="39" customFormat="1" ht="15" customHeight="1" x14ac:dyDescent="0.25">
      <c r="A22" s="20" t="s">
        <v>261</v>
      </c>
      <c r="B22" s="17" t="s">
        <v>262</v>
      </c>
      <c r="C22" s="17" t="s">
        <v>266</v>
      </c>
      <c r="D22" s="18">
        <v>20</v>
      </c>
      <c r="E22" s="18">
        <v>20</v>
      </c>
      <c r="F22" s="126">
        <f t="shared" si="0"/>
        <v>1</v>
      </c>
    </row>
    <row r="23" spans="1:8" s="42" customFormat="1" ht="15" customHeight="1" x14ac:dyDescent="0.25">
      <c r="A23" s="20" t="s">
        <v>267</v>
      </c>
      <c r="B23" s="17" t="s">
        <v>268</v>
      </c>
      <c r="C23" s="17" t="s">
        <v>269</v>
      </c>
      <c r="D23" s="18">
        <f>SUM(D24:D24)</f>
        <v>1000</v>
      </c>
      <c r="E23" s="18">
        <f>SUM(E24:E24)</f>
        <v>1000</v>
      </c>
      <c r="F23" s="126">
        <f t="shared" si="0"/>
        <v>1</v>
      </c>
    </row>
    <row r="24" spans="1:8" s="39" customFormat="1" ht="15" customHeight="1" x14ac:dyDescent="0.25">
      <c r="A24" s="127"/>
      <c r="B24" s="21" t="s">
        <v>270</v>
      </c>
      <c r="C24" s="21" t="s">
        <v>271</v>
      </c>
      <c r="D24" s="22">
        <v>1000</v>
      </c>
      <c r="E24" s="22">
        <v>1000</v>
      </c>
      <c r="F24" s="91">
        <f t="shared" si="0"/>
        <v>1</v>
      </c>
    </row>
    <row r="25" spans="1:8" ht="15" customHeight="1" thickBot="1" x14ac:dyDescent="0.3">
      <c r="A25" s="129" t="s">
        <v>52</v>
      </c>
      <c r="B25" s="265" t="s">
        <v>205</v>
      </c>
      <c r="C25" s="265" t="s">
        <v>287</v>
      </c>
      <c r="D25" s="187">
        <v>0</v>
      </c>
      <c r="E25" s="187">
        <v>0</v>
      </c>
      <c r="F25" s="139"/>
      <c r="G25" s="141"/>
    </row>
    <row r="26" spans="1:8" ht="15" customHeight="1" thickTop="1" thickBot="1" x14ac:dyDescent="0.3">
      <c r="A26" s="789" t="s">
        <v>129</v>
      </c>
      <c r="B26" s="789"/>
      <c r="C26" s="264"/>
      <c r="D26" s="66">
        <f>D8+D17+D18+D25</f>
        <v>20845</v>
      </c>
      <c r="E26" s="66">
        <f>E8+E17+E18+E25</f>
        <v>20845</v>
      </c>
      <c r="F26" s="140">
        <f>E26/D26</f>
        <v>1</v>
      </c>
      <c r="G26" s="141"/>
    </row>
    <row r="27" spans="1:8" s="39" customFormat="1" ht="15" customHeight="1" thickTop="1" x14ac:dyDescent="0.25">
      <c r="A27" s="1"/>
      <c r="B27" s="1"/>
      <c r="C27" s="1"/>
      <c r="D27" s="141"/>
      <c r="E27" s="141"/>
    </row>
    <row r="28" spans="1:8" s="39" customFormat="1" ht="15" customHeight="1" x14ac:dyDescent="0.25">
      <c r="A28" s="1"/>
      <c r="B28" s="1"/>
      <c r="C28" s="1"/>
      <c r="D28" s="141"/>
      <c r="E28" s="141"/>
      <c r="F28" s="142"/>
    </row>
    <row r="29" spans="1:8" s="39" customFormat="1" ht="15" customHeight="1" x14ac:dyDescent="0.25">
      <c r="A29" s="710" t="s">
        <v>135</v>
      </c>
      <c r="B29" s="710"/>
      <c r="C29" s="710"/>
      <c r="D29" s="710"/>
      <c r="E29" s="710"/>
      <c r="F29" s="710"/>
      <c r="G29" s="710"/>
      <c r="H29" s="710"/>
    </row>
    <row r="30" spans="1:8" s="39" customFormat="1" ht="15" customHeight="1" thickBot="1" x14ac:dyDescent="0.3">
      <c r="A30" s="41"/>
      <c r="B30" s="99"/>
      <c r="C30" s="98"/>
      <c r="F30" s="6" t="s">
        <v>0</v>
      </c>
      <c r="G30" s="142"/>
    </row>
    <row r="31" spans="1:8" s="39" customFormat="1" ht="35" thickTop="1" x14ac:dyDescent="0.25">
      <c r="A31" s="7" t="s">
        <v>1</v>
      </c>
      <c r="B31" s="8" t="s">
        <v>2</v>
      </c>
      <c r="C31" s="9" t="s">
        <v>244</v>
      </c>
      <c r="D31" s="9" t="s">
        <v>531</v>
      </c>
      <c r="E31" s="9" t="s">
        <v>681</v>
      </c>
      <c r="F31" s="10" t="s">
        <v>610</v>
      </c>
      <c r="G31" s="142"/>
    </row>
    <row r="32" spans="1:8" s="271" customFormat="1" ht="15" customHeight="1" thickBot="1" x14ac:dyDescent="0.3">
      <c r="A32" s="11" t="s">
        <v>3</v>
      </c>
      <c r="B32" s="12" t="s">
        <v>4</v>
      </c>
      <c r="C32" s="13" t="s">
        <v>5</v>
      </c>
      <c r="D32" s="13" t="s">
        <v>6</v>
      </c>
      <c r="E32" s="13" t="s">
        <v>7</v>
      </c>
      <c r="F32" s="105" t="s">
        <v>8</v>
      </c>
      <c r="G32" s="142"/>
    </row>
    <row r="33" spans="1:7" s="271" customFormat="1" ht="15" customHeight="1" thickTop="1" x14ac:dyDescent="0.25">
      <c r="A33" s="122" t="s">
        <v>13</v>
      </c>
      <c r="B33" s="128" t="s">
        <v>12</v>
      </c>
      <c r="C33" s="251" t="s">
        <v>343</v>
      </c>
      <c r="D33" s="124">
        <f>SUM(D34:D36)</f>
        <v>1203</v>
      </c>
      <c r="E33" s="124">
        <f>SUM(E34:E36)</f>
        <v>1203</v>
      </c>
      <c r="F33" s="125">
        <f t="shared" ref="F33:F39" si="1">E33/D33</f>
        <v>1</v>
      </c>
      <c r="G33" s="142"/>
    </row>
    <row r="34" spans="1:7" s="271" customFormat="1" ht="15" customHeight="1" x14ac:dyDescent="0.25">
      <c r="A34" s="299" t="s">
        <v>122</v>
      </c>
      <c r="B34" s="17" t="s">
        <v>348</v>
      </c>
      <c r="C34" s="250" t="s">
        <v>347</v>
      </c>
      <c r="D34" s="46">
        <v>1200</v>
      </c>
      <c r="E34" s="46">
        <v>1200</v>
      </c>
      <c r="F34" s="126">
        <f t="shared" si="1"/>
        <v>1</v>
      </c>
      <c r="G34" s="142"/>
    </row>
    <row r="35" spans="1:7" s="271" customFormat="1" ht="15" customHeight="1" x14ac:dyDescent="0.25">
      <c r="A35" s="299" t="s">
        <v>123</v>
      </c>
      <c r="B35" s="17" t="s">
        <v>352</v>
      </c>
      <c r="C35" s="250" t="s">
        <v>362</v>
      </c>
      <c r="D35" s="46">
        <v>0</v>
      </c>
      <c r="E35" s="46">
        <v>0</v>
      </c>
      <c r="F35" s="126"/>
      <c r="G35" s="142"/>
    </row>
    <row r="36" spans="1:7" s="39" customFormat="1" ht="15" customHeight="1" x14ac:dyDescent="0.25">
      <c r="A36" s="299" t="s">
        <v>124</v>
      </c>
      <c r="B36" s="17" t="s">
        <v>356</v>
      </c>
      <c r="C36" s="250" t="s">
        <v>360</v>
      </c>
      <c r="D36" s="46">
        <v>3</v>
      </c>
      <c r="E36" s="46">
        <v>3</v>
      </c>
      <c r="F36" s="126">
        <f t="shared" si="1"/>
        <v>1</v>
      </c>
      <c r="G36" s="142"/>
    </row>
    <row r="37" spans="1:7" s="39" customFormat="1" ht="15" customHeight="1" x14ac:dyDescent="0.25">
      <c r="A37" s="27" t="s">
        <v>14</v>
      </c>
      <c r="B37" s="128" t="s">
        <v>382</v>
      </c>
      <c r="C37" s="128" t="s">
        <v>383</v>
      </c>
      <c r="D37" s="28">
        <v>18986</v>
      </c>
      <c r="E37" s="28">
        <v>18986</v>
      </c>
      <c r="F37" s="125">
        <f t="shared" si="1"/>
        <v>1</v>
      </c>
      <c r="G37" s="142"/>
    </row>
    <row r="38" spans="1:7" ht="13" thickBot="1" x14ac:dyDescent="0.3">
      <c r="A38" s="129" t="s">
        <v>51</v>
      </c>
      <c r="B38" s="135" t="s">
        <v>131</v>
      </c>
      <c r="C38" s="135" t="s">
        <v>384</v>
      </c>
      <c r="D38" s="130">
        <v>656</v>
      </c>
      <c r="E38" s="130">
        <v>656</v>
      </c>
      <c r="F38" s="139">
        <f t="shared" si="1"/>
        <v>1</v>
      </c>
    </row>
    <row r="39" spans="1:7" ht="13.5" thickTop="1" thickBot="1" x14ac:dyDescent="0.3">
      <c r="A39" s="728" t="s">
        <v>210</v>
      </c>
      <c r="B39" s="728"/>
      <c r="C39" s="264"/>
      <c r="D39" s="66">
        <f>D33+D37+D38</f>
        <v>20845</v>
      </c>
      <c r="E39" s="66">
        <f>E33+E37+E38</f>
        <v>20845</v>
      </c>
      <c r="F39" s="131">
        <f t="shared" si="1"/>
        <v>1</v>
      </c>
    </row>
    <row r="40" spans="1:7" ht="13" thickTop="1" x14ac:dyDescent="0.25"/>
  </sheetData>
  <sheetProtection selectLockedCells="1" selectUnlockedCells="1"/>
  <mergeCells count="4">
    <mergeCell ref="A26:B26"/>
    <mergeCell ref="A39:B39"/>
    <mergeCell ref="A29:H29"/>
    <mergeCell ref="A4:H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M24" sqref="M24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5" width="8.7265625" style="1" customWidth="1"/>
    <col min="6" max="6" width="4.7265625" style="1" customWidth="1"/>
    <col min="7" max="7" width="30.7265625" style="1" customWidth="1"/>
    <col min="8" max="8" width="8.7265625" style="1" customWidth="1"/>
    <col min="9" max="10" width="8.7265625" customWidth="1"/>
    <col min="11" max="249" width="9.1796875" customWidth="1"/>
  </cols>
  <sheetData>
    <row r="1" spans="1:11" s="39" customFormat="1" ht="15" customHeight="1" x14ac:dyDescent="0.25">
      <c r="B1" s="58"/>
      <c r="C1" s="58"/>
      <c r="D1" s="58"/>
      <c r="E1" s="617"/>
      <c r="F1" s="58"/>
      <c r="G1" s="58"/>
      <c r="H1" s="58"/>
      <c r="I1" s="58"/>
      <c r="J1" s="58"/>
      <c r="K1" s="2" t="s">
        <v>478</v>
      </c>
    </row>
    <row r="2" spans="1:11" s="39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melléklet'!G2</f>
        <v>az .../2016. (XI.    .) önkormányzati rendelethez</v>
      </c>
    </row>
    <row r="3" spans="1:11" s="39" customFormat="1" ht="6" customHeight="1" x14ac:dyDescent="0.25">
      <c r="A3" s="41"/>
      <c r="B3" s="42"/>
      <c r="C3" s="42"/>
      <c r="D3" s="42"/>
      <c r="E3" s="42"/>
      <c r="F3" s="42"/>
      <c r="G3" s="42"/>
      <c r="H3" s="42"/>
    </row>
    <row r="4" spans="1:11" s="39" customFormat="1" ht="15" customHeight="1" x14ac:dyDescent="0.25">
      <c r="A4" s="710" t="s">
        <v>506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</row>
    <row r="5" spans="1:11" s="39" customFormat="1" ht="6" customHeight="1" x14ac:dyDescent="0.25">
      <c r="A5" s="41"/>
      <c r="B5" s="42"/>
      <c r="C5" s="42"/>
      <c r="D5" s="42"/>
      <c r="E5" s="42"/>
      <c r="F5" s="41"/>
      <c r="G5" s="41"/>
      <c r="H5" s="42"/>
    </row>
    <row r="6" spans="1:11" s="39" customFormat="1" ht="15" customHeight="1" thickBot="1" x14ac:dyDescent="0.3">
      <c r="A6" s="41"/>
      <c r="B6" s="42"/>
      <c r="C6" s="42"/>
      <c r="D6" s="42"/>
      <c r="E6" s="42"/>
      <c r="F6" s="41"/>
      <c r="G6" s="204"/>
      <c r="I6" s="415" t="s">
        <v>0</v>
      </c>
    </row>
    <row r="7" spans="1:11" s="39" customFormat="1" ht="48" customHeight="1" thickTop="1" thickBot="1" x14ac:dyDescent="0.3">
      <c r="A7" s="719" t="s">
        <v>12</v>
      </c>
      <c r="B7" s="719"/>
      <c r="C7" s="474" t="s">
        <v>531</v>
      </c>
      <c r="D7" s="642" t="s">
        <v>681</v>
      </c>
      <c r="E7" s="478" t="s">
        <v>682</v>
      </c>
      <c r="F7" s="720" t="s">
        <v>41</v>
      </c>
      <c r="G7" s="721"/>
      <c r="H7" s="474" t="s">
        <v>531</v>
      </c>
      <c r="I7" s="642" t="s">
        <v>681</v>
      </c>
      <c r="J7" s="478" t="s">
        <v>682</v>
      </c>
    </row>
    <row r="8" spans="1:11" s="39" customFormat="1" ht="15" customHeight="1" thickTop="1" thickBot="1" x14ac:dyDescent="0.3">
      <c r="A8" s="11" t="s">
        <v>3</v>
      </c>
      <c r="B8" s="437" t="s">
        <v>4</v>
      </c>
      <c r="C8" s="13" t="s">
        <v>5</v>
      </c>
      <c r="D8" s="432" t="s">
        <v>6</v>
      </c>
      <c r="E8" s="105" t="s">
        <v>7</v>
      </c>
      <c r="F8" s="438" t="s">
        <v>8</v>
      </c>
      <c r="G8" s="438" t="s">
        <v>9</v>
      </c>
      <c r="H8" s="13" t="s">
        <v>64</v>
      </c>
      <c r="I8" s="637" t="s">
        <v>11</v>
      </c>
      <c r="J8" s="633" t="s">
        <v>176</v>
      </c>
    </row>
    <row r="9" spans="1:11" s="39" customFormat="1" ht="15" customHeight="1" thickTop="1" x14ac:dyDescent="0.25">
      <c r="A9" s="44" t="s">
        <v>13</v>
      </c>
      <c r="B9" s="45" t="s">
        <v>12</v>
      </c>
      <c r="C9" s="419">
        <f>'7.sz. melléklet'!D72+'0.sz. melléklet'!D33</f>
        <v>59683</v>
      </c>
      <c r="D9" s="419">
        <f>'7.sz. melléklet'!E72+'0.sz. melléklet'!E33</f>
        <v>59769</v>
      </c>
      <c r="E9" s="621">
        <f>'7.sz. melléklet'!F72+'0.sz. melléklet'!E33</f>
        <v>71046</v>
      </c>
      <c r="F9" s="54" t="s">
        <v>13</v>
      </c>
      <c r="G9" s="45" t="s">
        <v>49</v>
      </c>
      <c r="H9" s="424">
        <f>'7.sz. melléklet'!D7+'0.sz. melléklet'!D8</f>
        <v>46674</v>
      </c>
      <c r="I9" s="638">
        <f>'7.sz. melléklet'!E7+'0.sz. melléklet'!E8</f>
        <v>45129</v>
      </c>
      <c r="J9" s="634">
        <f>'7.sz. melléklet'!F7+'0.sz. melléklet'!E8</f>
        <v>44539</v>
      </c>
    </row>
    <row r="10" spans="1:11" s="39" customFormat="1" ht="15" customHeight="1" x14ac:dyDescent="0.25">
      <c r="A10" s="16" t="s">
        <v>14</v>
      </c>
      <c r="B10" s="291" t="s">
        <v>329</v>
      </c>
      <c r="C10" s="193">
        <f>'7.sz. melléklet'!D66</f>
        <v>48050</v>
      </c>
      <c r="D10" s="193">
        <f>'7.sz. melléklet'!E66</f>
        <v>48050</v>
      </c>
      <c r="E10" s="49">
        <f>'7.sz. melléklet'!F66</f>
        <v>48050</v>
      </c>
      <c r="F10" s="191" t="s">
        <v>14</v>
      </c>
      <c r="G10" s="17" t="s">
        <v>50</v>
      </c>
      <c r="H10" s="193">
        <f>'7.sz. melléklet'!D19+'0.sz. melléklet'!D17</f>
        <v>13708</v>
      </c>
      <c r="I10" s="629">
        <f>'7.sz. melléklet'!E19+'0.sz. melléklet'!E17</f>
        <v>13278</v>
      </c>
      <c r="J10" s="635">
        <f>'7.sz. melléklet'!F19+'0.sz. melléklet'!E17</f>
        <v>12667</v>
      </c>
    </row>
    <row r="11" spans="1:11" s="39" customFormat="1" ht="15" customHeight="1" x14ac:dyDescent="0.25">
      <c r="A11" s="16" t="s">
        <v>51</v>
      </c>
      <c r="B11" s="291" t="s">
        <v>330</v>
      </c>
      <c r="C11" s="193">
        <f>'7.sz. melléklet'!D67</f>
        <v>29150</v>
      </c>
      <c r="D11" s="193">
        <f>'7.sz. melléklet'!E67</f>
        <v>29150</v>
      </c>
      <c r="E11" s="49">
        <f>'7.sz. melléklet'!F67</f>
        <v>29150</v>
      </c>
      <c r="F11" s="191" t="s">
        <v>51</v>
      </c>
      <c r="G11" s="17" t="s">
        <v>127</v>
      </c>
      <c r="H11" s="193">
        <f>'7.sz. melléklet'!D20+'0.sz. melléklet'!D18</f>
        <v>108058</v>
      </c>
      <c r="I11" s="629">
        <f>'7.sz. melléklet'!E20+'0.sz. melléklet'!E18</f>
        <v>112749</v>
      </c>
      <c r="J11" s="635">
        <f>'7.sz. melléklet'!F20+'0.sz. melléklet'!E18</f>
        <v>122097</v>
      </c>
    </row>
    <row r="12" spans="1:11" s="39" customFormat="1" ht="15" customHeight="1" x14ac:dyDescent="0.25">
      <c r="A12" s="16" t="s">
        <v>52</v>
      </c>
      <c r="B12" s="291" t="s">
        <v>340</v>
      </c>
      <c r="C12" s="193">
        <f>'7.sz. melléklet'!D71</f>
        <v>300</v>
      </c>
      <c r="D12" s="193">
        <f>'7.sz. melléklet'!E71</f>
        <v>300</v>
      </c>
      <c r="E12" s="49">
        <f>'7.sz. melléklet'!F71</f>
        <v>300</v>
      </c>
      <c r="F12" s="191" t="s">
        <v>52</v>
      </c>
      <c r="G12" s="17" t="s">
        <v>56</v>
      </c>
      <c r="H12" s="193">
        <f>'7.sz. melléklet'!D30</f>
        <v>3250</v>
      </c>
      <c r="I12" s="193">
        <f>'7.sz. melléklet'!E30</f>
        <v>3250</v>
      </c>
      <c r="J12" s="49">
        <f>'7.sz. melléklet'!F30</f>
        <v>4350</v>
      </c>
    </row>
    <row r="13" spans="1:11" s="39" customFormat="1" ht="15" customHeight="1" x14ac:dyDescent="0.25">
      <c r="A13" s="16" t="s">
        <v>54</v>
      </c>
      <c r="B13" s="50" t="s">
        <v>380</v>
      </c>
      <c r="C13" s="193">
        <f>'7.sz. melléklet'!D60</f>
        <v>63752</v>
      </c>
      <c r="D13" s="193">
        <f>'7.sz. melléklet'!E60</f>
        <v>64221</v>
      </c>
      <c r="E13" s="49">
        <f>'7.sz. melléklet'!F60</f>
        <v>77186</v>
      </c>
      <c r="F13" s="191" t="s">
        <v>54</v>
      </c>
      <c r="G13" s="17" t="s">
        <v>452</v>
      </c>
      <c r="H13" s="193">
        <f>'7.sz. melléklet'!D32</f>
        <v>420</v>
      </c>
      <c r="I13" s="193">
        <f>'7.sz. melléklet'!E32</f>
        <v>1037</v>
      </c>
      <c r="J13" s="49">
        <f>'7.sz. melléklet'!F32</f>
        <v>1037</v>
      </c>
    </row>
    <row r="14" spans="1:11" s="39" customFormat="1" ht="15" customHeight="1" x14ac:dyDescent="0.25">
      <c r="A14" s="16" t="s">
        <v>57</v>
      </c>
      <c r="B14" s="17" t="s">
        <v>23</v>
      </c>
      <c r="C14" s="193">
        <f>'7.sz. melléklet'!D61</f>
        <v>734</v>
      </c>
      <c r="D14" s="193">
        <f>'7.sz. melléklet'!E61</f>
        <v>1354</v>
      </c>
      <c r="E14" s="49">
        <f>'7.sz. melléklet'!F61</f>
        <v>2329</v>
      </c>
      <c r="F14" s="191" t="s">
        <v>55</v>
      </c>
      <c r="G14" s="17" t="s">
        <v>453</v>
      </c>
      <c r="H14" s="193">
        <f>'7.sz. melléklet'!D33</f>
        <v>13116</v>
      </c>
      <c r="I14" s="193">
        <f>'7.sz. melléklet'!E33</f>
        <v>12966</v>
      </c>
      <c r="J14" s="49">
        <f>'7.sz. melléklet'!F33</f>
        <v>12966</v>
      </c>
    </row>
    <row r="15" spans="1:11" s="39" customFormat="1" ht="15" customHeight="1" x14ac:dyDescent="0.25">
      <c r="A15" s="16" t="s">
        <v>75</v>
      </c>
      <c r="B15" s="17" t="s">
        <v>184</v>
      </c>
      <c r="C15" s="420">
        <f>'7.sz. melléklet'!D85</f>
        <v>0</v>
      </c>
      <c r="D15" s="420">
        <f>'7.sz. melléklet'!E85</f>
        <v>1046</v>
      </c>
      <c r="E15" s="622">
        <f>'7.sz. melléklet'!F85</f>
        <v>1111</v>
      </c>
      <c r="F15" s="191" t="s">
        <v>75</v>
      </c>
      <c r="G15" s="17" t="s">
        <v>53</v>
      </c>
      <c r="H15" s="193">
        <f>'7.sz. melléklet'!D34</f>
        <v>6444</v>
      </c>
      <c r="I15" s="193">
        <f>'7.sz. melléklet'!E34</f>
        <v>6534</v>
      </c>
      <c r="J15" s="49">
        <f>'7.sz. melléklet'!F34</f>
        <v>19329</v>
      </c>
    </row>
    <row r="16" spans="1:11" s="39" customFormat="1" ht="15" customHeight="1" x14ac:dyDescent="0.25">
      <c r="A16" s="77"/>
      <c r="B16" s="58"/>
      <c r="C16" s="426"/>
      <c r="D16" s="625"/>
      <c r="E16" s="340"/>
      <c r="F16" s="191" t="s">
        <v>84</v>
      </c>
      <c r="G16" s="17" t="s">
        <v>43</v>
      </c>
      <c r="H16" s="193">
        <f>'7.sz. melléklet'!D35</f>
        <v>83159</v>
      </c>
      <c r="I16" s="193">
        <f>'7.sz. melléklet'!E35</f>
        <v>80171</v>
      </c>
      <c r="J16" s="49">
        <f>'7.sz. melléklet'!F35</f>
        <v>0</v>
      </c>
    </row>
    <row r="17" spans="1:10" s="39" customFormat="1" ht="15" customHeight="1" x14ac:dyDescent="0.25">
      <c r="A17" s="52"/>
      <c r="B17" s="318"/>
      <c r="C17" s="318"/>
      <c r="D17" s="626"/>
      <c r="E17" s="319"/>
      <c r="F17" s="427"/>
      <c r="G17" s="51" t="s">
        <v>454</v>
      </c>
      <c r="H17" s="193"/>
      <c r="I17" s="193"/>
      <c r="J17" s="49"/>
    </row>
    <row r="18" spans="1:10" s="39" customFormat="1" ht="15" customHeight="1" x14ac:dyDescent="0.25">
      <c r="A18" s="722" t="s">
        <v>58</v>
      </c>
      <c r="B18" s="722"/>
      <c r="C18" s="193">
        <f>SUM(C9:C17)</f>
        <v>201669</v>
      </c>
      <c r="D18" s="322">
        <f>SUM(D9:D17)</f>
        <v>203890</v>
      </c>
      <c r="E18" s="49">
        <f>SUM(E9:E17)</f>
        <v>229172</v>
      </c>
      <c r="F18" s="723"/>
      <c r="G18" s="723"/>
      <c r="H18" s="287"/>
      <c r="I18" s="627"/>
      <c r="J18" s="453"/>
    </row>
    <row r="19" spans="1:10" s="39" customFormat="1" ht="15" customHeight="1" thickBot="1" x14ac:dyDescent="0.3">
      <c r="A19" s="717" t="s">
        <v>34</v>
      </c>
      <c r="B19" s="717"/>
      <c r="C19" s="421">
        <f>H20-C18</f>
        <v>73160</v>
      </c>
      <c r="D19" s="627">
        <f>I20-D18</f>
        <v>71224</v>
      </c>
      <c r="E19" s="453">
        <v>218783</v>
      </c>
      <c r="F19" s="64"/>
      <c r="G19" s="64"/>
      <c r="H19" s="64"/>
      <c r="I19" s="639"/>
      <c r="J19" s="65"/>
    </row>
    <row r="20" spans="1:10" s="39" customFormat="1" ht="15" customHeight="1" thickTop="1" thickBot="1" x14ac:dyDescent="0.3">
      <c r="A20" s="711" t="s">
        <v>60</v>
      </c>
      <c r="B20" s="711"/>
      <c r="C20" s="422">
        <f>SUM(C18:C19)</f>
        <v>274829</v>
      </c>
      <c r="D20" s="628">
        <f>SUM(D18:D19)</f>
        <v>275114</v>
      </c>
      <c r="E20" s="417">
        <f>SUM(E18:E19)</f>
        <v>447955</v>
      </c>
      <c r="F20" s="714" t="s">
        <v>59</v>
      </c>
      <c r="G20" s="718"/>
      <c r="H20" s="422">
        <f>SUM(H9:H19)</f>
        <v>274829</v>
      </c>
      <c r="I20" s="422">
        <f>SUM(I9:I19)</f>
        <v>275114</v>
      </c>
      <c r="J20" s="417">
        <f>SUM(J9:J19)</f>
        <v>216985</v>
      </c>
    </row>
    <row r="21" spans="1:10" s="39" customFormat="1" ht="15" customHeight="1" thickTop="1" x14ac:dyDescent="0.25">
      <c r="A21" s="44" t="s">
        <v>13</v>
      </c>
      <c r="B21" s="45" t="s">
        <v>21</v>
      </c>
      <c r="C21" s="289">
        <f>'7.sz. melléklet'!D82</f>
        <v>2800</v>
      </c>
      <c r="D21" s="425">
        <f>'7.sz. melléklet'!E82</f>
        <v>2800</v>
      </c>
      <c r="E21" s="623">
        <f>'7.sz. melléklet'!F82</f>
        <v>2800</v>
      </c>
      <c r="F21" s="428" t="s">
        <v>13</v>
      </c>
      <c r="G21" s="320" t="s">
        <v>205</v>
      </c>
      <c r="H21" s="199">
        <f>'7.sz. melléklet'!D36+'0.sz. melléklet'!D25</f>
        <v>149476</v>
      </c>
      <c r="I21" s="640">
        <f>'7.sz. melléklet'!E36+'0.sz. melléklet'!E25</f>
        <v>150822</v>
      </c>
      <c r="J21" s="636">
        <f>'7.sz. melléklet'!F36+'0.sz. melléklet'!E25</f>
        <v>134233</v>
      </c>
    </row>
    <row r="22" spans="1:10" s="39" customFormat="1" ht="15" customHeight="1" x14ac:dyDescent="0.25">
      <c r="A22" s="44" t="s">
        <v>14</v>
      </c>
      <c r="B22" s="17" t="s">
        <v>388</v>
      </c>
      <c r="C22" s="193">
        <f>'7.sz. melléklet'!D88</f>
        <v>3793</v>
      </c>
      <c r="D22" s="629">
        <f>'7.sz. melléklet'!E88</f>
        <v>3793</v>
      </c>
      <c r="E22" s="49">
        <f>'7.sz. melléklet'!F88</f>
        <v>3793</v>
      </c>
      <c r="F22" s="429" t="s">
        <v>14</v>
      </c>
      <c r="G22" s="321" t="s">
        <v>306</v>
      </c>
      <c r="H22" s="183">
        <f>'7.sz. melléklet'!D43</f>
        <v>0</v>
      </c>
      <c r="I22" s="183">
        <f>'7.sz. melléklet'!E43</f>
        <v>591</v>
      </c>
      <c r="J22" s="539">
        <f>'7.sz. melléklet'!F43</f>
        <v>591</v>
      </c>
    </row>
    <row r="23" spans="1:10" s="39" customFormat="1" ht="15" customHeight="1" x14ac:dyDescent="0.25">
      <c r="A23" s="44" t="s">
        <v>51</v>
      </c>
      <c r="B23" s="17" t="s">
        <v>389</v>
      </c>
      <c r="C23" s="193">
        <f>'7.sz. melléklet'!D64</f>
        <v>0</v>
      </c>
      <c r="D23" s="629">
        <f>'7.sz. melléklet'!E64</f>
        <v>0</v>
      </c>
      <c r="E23" s="49">
        <f>'7.sz. melléklet'!F64</f>
        <v>0</v>
      </c>
      <c r="F23" s="430" t="s">
        <v>51</v>
      </c>
      <c r="G23" s="45" t="s">
        <v>455</v>
      </c>
      <c r="H23" s="425">
        <f>'7.sz. melléklet'!D46</f>
        <v>375</v>
      </c>
      <c r="I23" s="425">
        <f>'7.sz. melléklet'!E46</f>
        <v>375</v>
      </c>
      <c r="J23" s="623">
        <f>'7.sz. melléklet'!F46</f>
        <v>375</v>
      </c>
    </row>
    <row r="24" spans="1:10" s="39" customFormat="1" ht="15" customHeight="1" x14ac:dyDescent="0.25">
      <c r="A24" s="44" t="s">
        <v>52</v>
      </c>
      <c r="B24" s="50" t="s">
        <v>387</v>
      </c>
      <c r="C24" s="193">
        <f>'7.sz. melléklet'!D63</f>
        <v>0</v>
      </c>
      <c r="D24" s="629">
        <f>'7.sz. melléklet'!E63</f>
        <v>0</v>
      </c>
      <c r="E24" s="49">
        <f>'7.sz. melléklet'!F63</f>
        <v>0</v>
      </c>
      <c r="F24" s="429" t="s">
        <v>52</v>
      </c>
      <c r="G24" s="45" t="s">
        <v>456</v>
      </c>
      <c r="H24" s="322"/>
      <c r="I24" s="322"/>
      <c r="J24" s="49"/>
    </row>
    <row r="25" spans="1:10" s="39" customFormat="1" ht="15" customHeight="1" x14ac:dyDescent="0.25">
      <c r="A25" s="62" t="s">
        <v>61</v>
      </c>
      <c r="B25" s="51"/>
      <c r="C25" s="193">
        <f>SUM(C21:C24)</f>
        <v>6593</v>
      </c>
      <c r="D25" s="629">
        <f>SUM(D21:D24)</f>
        <v>6593</v>
      </c>
      <c r="E25" s="49">
        <f>SUM(E21:E24)</f>
        <v>6593</v>
      </c>
      <c r="F25" s="58"/>
      <c r="G25" s="58"/>
      <c r="H25" s="58"/>
      <c r="I25" s="618"/>
      <c r="J25" s="61"/>
    </row>
    <row r="26" spans="1:10" s="39" customFormat="1" ht="15" customHeight="1" thickBot="1" x14ac:dyDescent="0.3">
      <c r="A26" s="63" t="s">
        <v>34</v>
      </c>
      <c r="B26" s="56"/>
      <c r="C26" s="423">
        <f>H27-C25</f>
        <v>143258</v>
      </c>
      <c r="D26" s="630">
        <f>I27-D25</f>
        <v>145195</v>
      </c>
      <c r="E26" s="624">
        <v>0</v>
      </c>
      <c r="F26" s="64"/>
      <c r="G26" s="64"/>
      <c r="H26" s="64"/>
      <c r="I26" s="639"/>
      <c r="J26" s="65"/>
    </row>
    <row r="27" spans="1:10" s="39" customFormat="1" ht="15" customHeight="1" thickTop="1" thickBot="1" x14ac:dyDescent="0.3">
      <c r="A27" s="711" t="s">
        <v>62</v>
      </c>
      <c r="B27" s="711"/>
      <c r="C27" s="422">
        <f>SUM(C25:C26)</f>
        <v>149851</v>
      </c>
      <c r="D27" s="631">
        <f>SUM(D25:D26)</f>
        <v>151788</v>
      </c>
      <c r="E27" s="417">
        <f>SUM(E25:E26)</f>
        <v>6593</v>
      </c>
      <c r="F27" s="714" t="s">
        <v>63</v>
      </c>
      <c r="G27" s="718"/>
      <c r="H27" s="422">
        <f>SUM(H21:H25)</f>
        <v>149851</v>
      </c>
      <c r="I27" s="628">
        <f>SUM(I21:I25)</f>
        <v>151788</v>
      </c>
      <c r="J27" s="417">
        <f>SUM(J21:J25)</f>
        <v>135199</v>
      </c>
    </row>
    <row r="28" spans="1:10" s="39" customFormat="1" ht="15" customHeight="1" thickTop="1" thickBot="1" x14ac:dyDescent="0.3">
      <c r="A28" s="712" t="s">
        <v>116</v>
      </c>
      <c r="B28" s="712"/>
      <c r="C28" s="195">
        <f>C20+C27</f>
        <v>424680</v>
      </c>
      <c r="D28" s="632">
        <f>D20+D27</f>
        <v>426902</v>
      </c>
      <c r="E28" s="454">
        <f>E20+E27</f>
        <v>454548</v>
      </c>
      <c r="F28" s="715" t="s">
        <v>116</v>
      </c>
      <c r="G28" s="716"/>
      <c r="H28" s="195">
        <f>H20+H27</f>
        <v>424680</v>
      </c>
      <c r="I28" s="641">
        <f>I20+I27</f>
        <v>426902</v>
      </c>
      <c r="J28" s="454">
        <f>J20+J27</f>
        <v>352184</v>
      </c>
    </row>
    <row r="29" spans="1:10" s="39" customFormat="1" ht="15" customHeight="1" thickTop="1" x14ac:dyDescent="0.25">
      <c r="A29" s="684" t="s">
        <v>13</v>
      </c>
      <c r="B29" s="687" t="s">
        <v>716</v>
      </c>
      <c r="C29" s="688">
        <f>'1.sz. melléklet'!C27</f>
        <v>0</v>
      </c>
      <c r="D29" s="688">
        <f>'1.sz. melléklet'!D27</f>
        <v>331</v>
      </c>
      <c r="E29" s="689">
        <f>'1.sz. melléklet'!E27</f>
        <v>331</v>
      </c>
      <c r="F29" s="690" t="s">
        <v>13</v>
      </c>
      <c r="G29" s="687" t="s">
        <v>47</v>
      </c>
      <c r="H29" s="640">
        <f>'1.sz. melléklet'!C41</f>
        <v>2365</v>
      </c>
      <c r="I29" s="640">
        <f>'1.sz. melléklet'!D41</f>
        <v>102695</v>
      </c>
      <c r="J29" s="691">
        <f>'1.sz. melléklet'!E41</f>
        <v>102695</v>
      </c>
    </row>
    <row r="30" spans="1:10" s="39" customFormat="1" ht="15" customHeight="1" thickBot="1" x14ac:dyDescent="0.3">
      <c r="A30" s="52" t="s">
        <v>13</v>
      </c>
      <c r="B30" s="686" t="s">
        <v>34</v>
      </c>
      <c r="C30" s="289">
        <f>H29-C29</f>
        <v>2365</v>
      </c>
      <c r="D30" s="289">
        <f t="shared" ref="D30" si="0">I29-D29</f>
        <v>102364</v>
      </c>
      <c r="E30" s="692">
        <v>0</v>
      </c>
      <c r="F30" s="685"/>
      <c r="G30" s="308"/>
      <c r="H30" s="434"/>
      <c r="I30" s="314"/>
      <c r="J30" s="59"/>
    </row>
    <row r="31" spans="1:10" ht="13.5" thickTop="1" thickBot="1" x14ac:dyDescent="0.3">
      <c r="A31" s="711" t="s">
        <v>683</v>
      </c>
      <c r="B31" s="711"/>
      <c r="C31" s="422">
        <f>SUM(C29:C30)</f>
        <v>2365</v>
      </c>
      <c r="D31" s="422">
        <f t="shared" ref="D31:E31" si="1">SUM(D29:D30)</f>
        <v>102695</v>
      </c>
      <c r="E31" s="422">
        <f t="shared" si="1"/>
        <v>331</v>
      </c>
      <c r="F31" s="713" t="s">
        <v>684</v>
      </c>
      <c r="G31" s="714"/>
      <c r="H31" s="422">
        <f>SUM(H29)</f>
        <v>2365</v>
      </c>
      <c r="I31" s="620">
        <f>SUM(I29)</f>
        <v>102695</v>
      </c>
      <c r="J31" s="190">
        <f>SUM(J29)</f>
        <v>102695</v>
      </c>
    </row>
    <row r="32" spans="1:10" ht="13.5" thickTop="1" thickBot="1" x14ac:dyDescent="0.3">
      <c r="A32" s="712" t="s">
        <v>116</v>
      </c>
      <c r="B32" s="712"/>
      <c r="C32" s="195">
        <f>C28+C31</f>
        <v>427045</v>
      </c>
      <c r="D32" s="632">
        <f>D28+D31</f>
        <v>529597</v>
      </c>
      <c r="E32" s="645">
        <f>E28+E31</f>
        <v>454879</v>
      </c>
      <c r="F32" s="643" t="s">
        <v>116</v>
      </c>
      <c r="G32" s="644"/>
      <c r="H32" s="195">
        <f>H28+H31</f>
        <v>427045</v>
      </c>
      <c r="I32" s="195">
        <f t="shared" ref="I32:J32" si="2">I28+I31</f>
        <v>529597</v>
      </c>
      <c r="J32" s="646">
        <f t="shared" si="2"/>
        <v>454879</v>
      </c>
    </row>
    <row r="33" spans="6:8" ht="13" thickTop="1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  <row r="38" spans="6:8" x14ac:dyDescent="0.25">
      <c r="F38"/>
      <c r="G38"/>
      <c r="H38"/>
    </row>
    <row r="39" spans="6:8" x14ac:dyDescent="0.25">
      <c r="F39"/>
      <c r="G39"/>
      <c r="H39"/>
    </row>
    <row r="40" spans="6:8" x14ac:dyDescent="0.25">
      <c r="F40"/>
      <c r="G40"/>
      <c r="H40"/>
    </row>
    <row r="41" spans="6:8" x14ac:dyDescent="0.25">
      <c r="F41"/>
      <c r="G41"/>
      <c r="H41"/>
    </row>
  </sheetData>
  <sheetProtection selectLockedCells="1" selectUnlockedCells="1"/>
  <mergeCells count="15">
    <mergeCell ref="A4:K4"/>
    <mergeCell ref="A31:B31"/>
    <mergeCell ref="A32:B32"/>
    <mergeCell ref="F31:G31"/>
    <mergeCell ref="A28:B28"/>
    <mergeCell ref="F28:G28"/>
    <mergeCell ref="A19:B19"/>
    <mergeCell ref="A20:B20"/>
    <mergeCell ref="F20:G20"/>
    <mergeCell ref="A27:B27"/>
    <mergeCell ref="F27:G27"/>
    <mergeCell ref="A7:B7"/>
    <mergeCell ref="F7:G7"/>
    <mergeCell ref="A18:B18"/>
    <mergeCell ref="F18:G18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2.5" x14ac:dyDescent="0.25"/>
  <cols>
    <col min="1" max="1" width="5.7265625" style="1" customWidth="1"/>
    <col min="2" max="2" width="40.7265625" style="1" customWidth="1"/>
    <col min="3" max="6" width="9.7265625" style="1" customWidth="1"/>
  </cols>
  <sheetData>
    <row r="1" spans="1:7" s="39" customFormat="1" ht="15" customHeight="1" x14ac:dyDescent="0.25">
      <c r="B1" s="3"/>
      <c r="C1" s="3"/>
      <c r="D1" s="3"/>
      <c r="E1" s="3"/>
      <c r="F1" s="3"/>
      <c r="G1" s="661" t="s">
        <v>479</v>
      </c>
    </row>
    <row r="2" spans="1:7" s="39" customFormat="1" ht="15" customHeight="1" x14ac:dyDescent="0.25">
      <c r="B2" s="3"/>
      <c r="C2" s="2"/>
      <c r="D2" s="492"/>
      <c r="E2" s="619"/>
      <c r="F2" s="492"/>
      <c r="G2" s="2" t="str">
        <f>'1.sz. melléklet'!G2</f>
        <v>az .../2016. (XI.    .) önkormányzati rendelethez</v>
      </c>
    </row>
    <row r="3" spans="1:7" s="39" customFormat="1" ht="15" customHeight="1" x14ac:dyDescent="0.25">
      <c r="A3" s="41"/>
      <c r="B3" s="42"/>
      <c r="C3" s="42"/>
      <c r="D3" s="42"/>
      <c r="E3" s="42"/>
    </row>
    <row r="4" spans="1:7" s="39" customFormat="1" ht="15" customHeight="1" x14ac:dyDescent="0.25">
      <c r="A4" s="727" t="s">
        <v>533</v>
      </c>
      <c r="B4" s="727"/>
      <c r="C4" s="727"/>
      <c r="D4" s="727"/>
      <c r="E4" s="727"/>
      <c r="F4" s="727"/>
      <c r="G4" s="727"/>
    </row>
    <row r="5" spans="1:7" s="39" customFormat="1" ht="15" customHeight="1" x14ac:dyDescent="0.25">
      <c r="A5" s="69"/>
      <c r="B5" s="69"/>
      <c r="C5" s="69"/>
      <c r="D5" s="69"/>
      <c r="E5" s="69"/>
      <c r="F5" s="69"/>
      <c r="G5" s="38"/>
    </row>
    <row r="6" spans="1:7" s="39" customFormat="1" ht="15" customHeight="1" thickBot="1" x14ac:dyDescent="0.3">
      <c r="A6" s="70"/>
      <c r="B6" s="70"/>
      <c r="C6" s="447"/>
      <c r="D6" s="456"/>
      <c r="E6" s="456"/>
      <c r="F6" s="6" t="s">
        <v>0</v>
      </c>
      <c r="G6" s="38"/>
    </row>
    <row r="7" spans="1:7" s="39" customFormat="1" ht="32.5" thickTop="1" x14ac:dyDescent="0.25">
      <c r="A7" s="7" t="s">
        <v>1</v>
      </c>
      <c r="B7" s="8" t="s">
        <v>2</v>
      </c>
      <c r="C7" s="9" t="s">
        <v>531</v>
      </c>
      <c r="D7" s="9" t="s">
        <v>681</v>
      </c>
      <c r="E7" s="9" t="s">
        <v>682</v>
      </c>
      <c r="F7" s="500" t="s">
        <v>610</v>
      </c>
      <c r="G7" s="38"/>
    </row>
    <row r="8" spans="1:7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432" t="s">
        <v>7</v>
      </c>
      <c r="F8" s="105" t="s">
        <v>8</v>
      </c>
      <c r="G8" s="38"/>
    </row>
    <row r="9" spans="1:7" s="39" customFormat="1" ht="15" customHeight="1" thickTop="1" x14ac:dyDescent="0.25">
      <c r="A9" s="726" t="s">
        <v>10</v>
      </c>
      <c r="B9" s="726"/>
      <c r="C9" s="726"/>
      <c r="D9" s="726"/>
      <c r="E9" s="726"/>
      <c r="F9" s="726"/>
      <c r="G9" s="38"/>
    </row>
    <row r="10" spans="1:7" s="278" customFormat="1" ht="15" customHeight="1" x14ac:dyDescent="0.25">
      <c r="A10" s="266" t="s">
        <v>65</v>
      </c>
      <c r="B10" s="267" t="s">
        <v>12</v>
      </c>
      <c r="C10" s="268">
        <f>'7.sz. melléklet'!D72+'0.sz. melléklet'!D33</f>
        <v>59683</v>
      </c>
      <c r="D10" s="268">
        <f>'7.sz. melléklet'!E72+'0.sz. melléklet'!E33</f>
        <v>59769</v>
      </c>
      <c r="E10" s="268">
        <f>'7.sz. melléklet'!F72+'0.sz. melléklet'!E33</f>
        <v>71046</v>
      </c>
      <c r="F10" s="73">
        <f>E10/C10</f>
        <v>1.1903892230618434</v>
      </c>
      <c r="G10" s="277"/>
    </row>
    <row r="11" spans="1:7" s="39" customFormat="1" ht="15" customHeight="1" x14ac:dyDescent="0.25">
      <c r="A11" s="279" t="s">
        <v>18</v>
      </c>
      <c r="B11" s="280" t="s">
        <v>15</v>
      </c>
      <c r="C11" s="281">
        <f>SUM(C12:C14)</f>
        <v>77500</v>
      </c>
      <c r="D11" s="281">
        <f>SUM(D12:D14)</f>
        <v>77500</v>
      </c>
      <c r="E11" s="281">
        <f>SUM(E12:E14)</f>
        <v>77500</v>
      </c>
      <c r="F11" s="73">
        <f>E11/C11</f>
        <v>1</v>
      </c>
      <c r="G11" s="38"/>
    </row>
    <row r="12" spans="1:7" s="39" customFormat="1" ht="15" customHeight="1" x14ac:dyDescent="0.25">
      <c r="A12" s="77"/>
      <c r="B12" s="84" t="s">
        <v>374</v>
      </c>
      <c r="C12" s="270">
        <f>'7.sz. melléklet'!D66</f>
        <v>48050</v>
      </c>
      <c r="D12" s="270">
        <f>'7.sz. melléklet'!E66</f>
        <v>48050</v>
      </c>
      <c r="E12" s="270">
        <f>'7.sz. melléklet'!F66</f>
        <v>48050</v>
      </c>
      <c r="F12" s="269"/>
      <c r="G12" s="38"/>
    </row>
    <row r="13" spans="1:7" s="39" customFormat="1" ht="15" customHeight="1" x14ac:dyDescent="0.25">
      <c r="A13" s="77"/>
      <c r="B13" s="84" t="s">
        <v>373</v>
      </c>
      <c r="C13" s="270">
        <f>'7.sz. melléklet'!D67</f>
        <v>29150</v>
      </c>
      <c r="D13" s="270">
        <f>'7.sz. melléklet'!E67</f>
        <v>29150</v>
      </c>
      <c r="E13" s="270">
        <f>'7.sz. melléklet'!F67</f>
        <v>29150</v>
      </c>
      <c r="F13" s="269"/>
      <c r="G13" s="38"/>
    </row>
    <row r="14" spans="1:7" s="39" customFormat="1" ht="15" customHeight="1" x14ac:dyDescent="0.25">
      <c r="A14" s="52"/>
      <c r="B14" s="89" t="s">
        <v>372</v>
      </c>
      <c r="C14" s="90">
        <f>'7.sz. melléklet'!D71</f>
        <v>300</v>
      </c>
      <c r="D14" s="90">
        <f>'7.sz. melléklet'!E71</f>
        <v>300</v>
      </c>
      <c r="E14" s="90">
        <f>'7.sz. melléklet'!F71</f>
        <v>300</v>
      </c>
      <c r="F14" s="269"/>
      <c r="G14" s="38"/>
    </row>
    <row r="15" spans="1:7" s="39" customFormat="1" ht="15" customHeight="1" x14ac:dyDescent="0.25">
      <c r="A15" s="80" t="s">
        <v>66</v>
      </c>
      <c r="B15" s="81" t="s">
        <v>319</v>
      </c>
      <c r="C15" s="82">
        <f>C16+C32</f>
        <v>64486</v>
      </c>
      <c r="D15" s="82">
        <f>D16+D32</f>
        <v>65575</v>
      </c>
      <c r="E15" s="82">
        <f>E16+E32</f>
        <v>79515</v>
      </c>
      <c r="F15" s="73">
        <f t="shared" ref="F15:F16" si="0">E15/C15</f>
        <v>1.2330583382439599</v>
      </c>
      <c r="G15" s="38"/>
    </row>
    <row r="16" spans="1:7" s="39" customFormat="1" ht="15" customHeight="1" x14ac:dyDescent="0.25">
      <c r="A16" s="74"/>
      <c r="B16" s="75" t="s">
        <v>376</v>
      </c>
      <c r="C16" s="55">
        <f>SUM(C17:C31)</f>
        <v>63752</v>
      </c>
      <c r="D16" s="55">
        <f>SUM(D17:D31)</f>
        <v>64221</v>
      </c>
      <c r="E16" s="55">
        <f>SUM(E17:E31)</f>
        <v>77186</v>
      </c>
      <c r="F16" s="76">
        <f t="shared" si="0"/>
        <v>1.2107228008533066</v>
      </c>
      <c r="G16" s="38"/>
    </row>
    <row r="17" spans="1:8" s="39" customFormat="1" ht="15" customHeight="1" x14ac:dyDescent="0.25">
      <c r="A17" s="77"/>
      <c r="B17" s="84" t="s">
        <v>621</v>
      </c>
      <c r="C17" s="272">
        <v>16185</v>
      </c>
      <c r="D17" s="272">
        <v>16185</v>
      </c>
      <c r="E17" s="272">
        <v>16185</v>
      </c>
      <c r="F17" s="269"/>
      <c r="G17" s="38"/>
    </row>
    <row r="18" spans="1:8" s="39" customFormat="1" ht="15" customHeight="1" x14ac:dyDescent="0.25">
      <c r="A18" s="77"/>
      <c r="B18" s="84" t="s">
        <v>622</v>
      </c>
      <c r="C18" s="272">
        <v>3632</v>
      </c>
      <c r="D18" s="272">
        <v>3632</v>
      </c>
      <c r="E18" s="272">
        <v>3632</v>
      </c>
      <c r="F18" s="269"/>
      <c r="G18" s="38"/>
    </row>
    <row r="19" spans="1:8" s="39" customFormat="1" ht="15" customHeight="1" x14ac:dyDescent="0.25">
      <c r="A19" s="77"/>
      <c r="B19" s="84" t="s">
        <v>623</v>
      </c>
      <c r="C19" s="272">
        <v>24093</v>
      </c>
      <c r="D19" s="272">
        <v>24093</v>
      </c>
      <c r="E19" s="272">
        <v>24093</v>
      </c>
      <c r="F19" s="269"/>
      <c r="G19" s="457"/>
    </row>
    <row r="20" spans="1:8" s="39" customFormat="1" ht="15" customHeight="1" x14ac:dyDescent="0.25">
      <c r="A20" s="77"/>
      <c r="B20" s="274" t="s">
        <v>624</v>
      </c>
      <c r="C20" s="272">
        <v>135</v>
      </c>
      <c r="D20" s="272">
        <v>135</v>
      </c>
      <c r="E20" s="272">
        <v>135</v>
      </c>
      <c r="F20" s="269"/>
      <c r="G20" s="457"/>
      <c r="H20" s="173"/>
    </row>
    <row r="21" spans="1:8" s="39" customFormat="1" ht="15" customHeight="1" x14ac:dyDescent="0.25">
      <c r="A21" s="77"/>
      <c r="B21" s="274" t="s">
        <v>633</v>
      </c>
      <c r="C21" s="272">
        <v>56</v>
      </c>
      <c r="D21" s="272">
        <v>56</v>
      </c>
      <c r="E21" s="272">
        <v>56</v>
      </c>
      <c r="F21" s="269"/>
      <c r="G21" s="457"/>
      <c r="H21" s="173"/>
    </row>
    <row r="22" spans="1:8" s="39" customFormat="1" ht="23" x14ac:dyDescent="0.25">
      <c r="A22" s="77"/>
      <c r="B22" s="273" t="s">
        <v>634</v>
      </c>
      <c r="C22" s="272">
        <v>11304</v>
      </c>
      <c r="D22" s="272">
        <v>11304</v>
      </c>
      <c r="E22" s="272">
        <v>11304</v>
      </c>
      <c r="F22" s="269"/>
      <c r="G22" s="38"/>
    </row>
    <row r="23" spans="1:8" s="39" customFormat="1" ht="23" x14ac:dyDescent="0.25">
      <c r="A23" s="77"/>
      <c r="B23" s="273" t="s">
        <v>635</v>
      </c>
      <c r="C23" s="272">
        <v>1520</v>
      </c>
      <c r="D23" s="272">
        <v>1520</v>
      </c>
      <c r="E23" s="272">
        <v>1520</v>
      </c>
      <c r="F23" s="269"/>
      <c r="G23" s="38"/>
    </row>
    <row r="24" spans="1:8" s="39" customFormat="1" ht="15" customHeight="1" x14ac:dyDescent="0.25">
      <c r="A24" s="77"/>
      <c r="B24" s="273" t="s">
        <v>625</v>
      </c>
      <c r="C24" s="272">
        <v>55</v>
      </c>
      <c r="D24" s="272">
        <v>55</v>
      </c>
      <c r="E24" s="272">
        <v>55</v>
      </c>
      <c r="F24" s="269"/>
      <c r="G24" s="38"/>
    </row>
    <row r="25" spans="1:8" s="39" customFormat="1" ht="15" customHeight="1" x14ac:dyDescent="0.25">
      <c r="A25" s="77"/>
      <c r="B25" s="84" t="s">
        <v>626</v>
      </c>
      <c r="C25" s="272">
        <v>1094</v>
      </c>
      <c r="D25" s="272">
        <v>1094</v>
      </c>
      <c r="E25" s="272">
        <v>1094</v>
      </c>
      <c r="F25" s="269"/>
      <c r="G25" s="38"/>
    </row>
    <row r="26" spans="1:8" s="39" customFormat="1" ht="15" customHeight="1" x14ac:dyDescent="0.25">
      <c r="A26" s="77"/>
      <c r="B26" s="84" t="s">
        <v>627</v>
      </c>
      <c r="C26" s="272">
        <v>4478</v>
      </c>
      <c r="D26" s="272">
        <v>4478</v>
      </c>
      <c r="E26" s="272">
        <v>4478</v>
      </c>
      <c r="F26" s="269"/>
      <c r="G26" s="38"/>
    </row>
    <row r="27" spans="1:8" s="39" customFormat="1" ht="15" customHeight="1" x14ac:dyDescent="0.25">
      <c r="A27" s="77"/>
      <c r="B27" s="84" t="s">
        <v>628</v>
      </c>
      <c r="C27" s="458">
        <v>0</v>
      </c>
      <c r="D27" s="458">
        <v>0</v>
      </c>
      <c r="E27" s="458">
        <v>0</v>
      </c>
      <c r="F27" s="269"/>
      <c r="G27" s="38"/>
    </row>
    <row r="28" spans="1:8" s="39" customFormat="1" ht="15" customHeight="1" x14ac:dyDescent="0.25">
      <c r="A28" s="77"/>
      <c r="B28" s="84" t="s">
        <v>629</v>
      </c>
      <c r="C28" s="272">
        <v>1200</v>
      </c>
      <c r="D28" s="272">
        <v>1200</v>
      </c>
      <c r="E28" s="272">
        <v>1200</v>
      </c>
      <c r="F28" s="269"/>
      <c r="G28" s="38"/>
    </row>
    <row r="29" spans="1:8" s="39" customFormat="1" ht="15" customHeight="1" x14ac:dyDescent="0.25">
      <c r="A29" s="77"/>
      <c r="B29" s="274" t="s">
        <v>630</v>
      </c>
      <c r="C29" s="476">
        <v>0</v>
      </c>
      <c r="D29" s="476">
        <v>313</v>
      </c>
      <c r="E29" s="476">
        <v>483</v>
      </c>
      <c r="F29" s="269"/>
      <c r="G29" s="38"/>
    </row>
    <row r="30" spans="1:8" s="39" customFormat="1" ht="15" customHeight="1" x14ac:dyDescent="0.25">
      <c r="A30" s="77"/>
      <c r="B30" s="274" t="s">
        <v>631</v>
      </c>
      <c r="C30" s="477">
        <v>0</v>
      </c>
      <c r="D30" s="477">
        <v>0</v>
      </c>
      <c r="E30" s="477">
        <v>12795</v>
      </c>
      <c r="F30" s="475"/>
      <c r="G30" s="38"/>
    </row>
    <row r="31" spans="1:8" s="39" customFormat="1" ht="15" customHeight="1" x14ac:dyDescent="0.25">
      <c r="A31" s="77"/>
      <c r="B31" s="274" t="s">
        <v>632</v>
      </c>
      <c r="C31" s="477">
        <v>0</v>
      </c>
      <c r="D31" s="477">
        <v>156</v>
      </c>
      <c r="E31" s="477">
        <v>156</v>
      </c>
      <c r="F31" s="475"/>
      <c r="G31" s="38"/>
    </row>
    <row r="32" spans="1:8" s="39" customFormat="1" ht="15" customHeight="1" x14ac:dyDescent="0.25">
      <c r="A32" s="52"/>
      <c r="B32" s="45" t="s">
        <v>377</v>
      </c>
      <c r="C32" s="79">
        <f>'7.sz. melléklet'!D61</f>
        <v>734</v>
      </c>
      <c r="D32" s="79">
        <f>'7.sz. melléklet'!E61</f>
        <v>1354</v>
      </c>
      <c r="E32" s="79">
        <f>'7.sz. melléklet'!F61</f>
        <v>2329</v>
      </c>
      <c r="F32" s="126">
        <f t="shared" ref="F32:F37" si="1">E32/C32</f>
        <v>3.173024523160763</v>
      </c>
      <c r="G32" s="38"/>
    </row>
    <row r="33" spans="1:7" s="271" customFormat="1" ht="15" customHeight="1" x14ac:dyDescent="0.25">
      <c r="A33" s="85" t="s">
        <v>67</v>
      </c>
      <c r="B33" s="25" t="s">
        <v>364</v>
      </c>
      <c r="C33" s="26">
        <f>'7.sz. melléklet'!D85</f>
        <v>0</v>
      </c>
      <c r="D33" s="26">
        <f>'7.sz. melléklet'!E85</f>
        <v>1046</v>
      </c>
      <c r="E33" s="26">
        <f>'7.sz. melléklet'!F85</f>
        <v>1111</v>
      </c>
      <c r="F33" s="86"/>
      <c r="G33" s="38"/>
    </row>
    <row r="34" spans="1:7" s="39" customFormat="1" ht="15" customHeight="1" x14ac:dyDescent="0.25">
      <c r="A34" s="700" t="s">
        <v>12</v>
      </c>
      <c r="B34" s="700"/>
      <c r="C34" s="28">
        <f>C10+C11+C15+C33</f>
        <v>201669</v>
      </c>
      <c r="D34" s="28">
        <f>D10+D11+D15+D33</f>
        <v>203890</v>
      </c>
      <c r="E34" s="28">
        <f>E10+E11+E15+E33</f>
        <v>229172</v>
      </c>
      <c r="F34" s="87">
        <f t="shared" si="1"/>
        <v>1.1363769344817498</v>
      </c>
      <c r="G34" s="38"/>
    </row>
    <row r="35" spans="1:7" s="39" customFormat="1" ht="15" customHeight="1" x14ac:dyDescent="0.25">
      <c r="A35" s="74" t="s">
        <v>26</v>
      </c>
      <c r="B35" s="75" t="s">
        <v>68</v>
      </c>
      <c r="C35" s="55">
        <f>SUM(C36)</f>
        <v>73160</v>
      </c>
      <c r="D35" s="55">
        <f>SUM(D36)</f>
        <v>71224</v>
      </c>
      <c r="E35" s="55">
        <f>SUM(E36)</f>
        <v>218783</v>
      </c>
      <c r="F35" s="88">
        <f t="shared" si="1"/>
        <v>2.9904729360306179</v>
      </c>
      <c r="G35" s="38"/>
    </row>
    <row r="36" spans="1:7" s="39" customFormat="1" ht="15" customHeight="1" thickBot="1" x14ac:dyDescent="0.3">
      <c r="A36" s="282"/>
      <c r="B36" s="283" t="s">
        <v>69</v>
      </c>
      <c r="C36" s="284">
        <f>'2.sz. melléklet'!C19</f>
        <v>73160</v>
      </c>
      <c r="D36" s="284">
        <f>'2.sz. melléklet'!D19</f>
        <v>71224</v>
      </c>
      <c r="E36" s="284">
        <f>'2.sz. melléklet'!E19</f>
        <v>218783</v>
      </c>
      <c r="F36" s="479">
        <f t="shared" si="1"/>
        <v>2.9904729360306179</v>
      </c>
      <c r="G36" s="38"/>
    </row>
    <row r="37" spans="1:7" s="39" customFormat="1" ht="15" customHeight="1" thickTop="1" thickBot="1" x14ac:dyDescent="0.3">
      <c r="A37" s="724" t="s">
        <v>691</v>
      </c>
      <c r="B37" s="725"/>
      <c r="C37" s="66">
        <f>C35+C34</f>
        <v>274829</v>
      </c>
      <c r="D37" s="66">
        <f>D35+D34</f>
        <v>275114</v>
      </c>
      <c r="E37" s="66">
        <f>E35+E34</f>
        <v>447955</v>
      </c>
      <c r="F37" s="94">
        <f t="shared" si="1"/>
        <v>1.6299407995517212</v>
      </c>
      <c r="G37" s="38"/>
    </row>
    <row r="38" spans="1:7" ht="13" thickTop="1" x14ac:dyDescent="0.25"/>
  </sheetData>
  <sheetProtection selectLockedCells="1" selectUnlockedCells="1"/>
  <mergeCells count="4">
    <mergeCell ref="A34:B34"/>
    <mergeCell ref="A37:B37"/>
    <mergeCell ref="A9:F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7" width="9.7265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/>
      <c r="H1" s="661" t="s">
        <v>480</v>
      </c>
    </row>
    <row r="2" spans="1:8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.../2016. (XI.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727" t="s">
        <v>534</v>
      </c>
      <c r="B4" s="727"/>
      <c r="C4" s="727"/>
      <c r="D4" s="727"/>
      <c r="E4" s="727"/>
      <c r="F4" s="727"/>
      <c r="G4" s="727"/>
      <c r="H4" s="727"/>
    </row>
    <row r="5" spans="1:8" s="39" customFormat="1" ht="15" customHeight="1" x14ac:dyDescent="0.25">
      <c r="A5" s="727" t="s">
        <v>70</v>
      </c>
      <c r="B5" s="727"/>
      <c r="C5" s="727"/>
      <c r="D5" s="727"/>
      <c r="E5" s="727"/>
      <c r="F5" s="727"/>
      <c r="G5" s="727"/>
      <c r="H5" s="727"/>
    </row>
    <row r="6" spans="1:8" s="39" customFormat="1" ht="15" customHeight="1" x14ac:dyDescent="0.25">
      <c r="A6" s="42"/>
      <c r="B6" s="70"/>
      <c r="C6" s="70"/>
      <c r="D6" s="70"/>
      <c r="E6" s="70"/>
      <c r="F6" s="70"/>
      <c r="G6" s="70"/>
    </row>
    <row r="7" spans="1:8" s="39" customFormat="1" ht="15" customHeight="1" thickBot="1" x14ac:dyDescent="0.3">
      <c r="A7" s="42"/>
      <c r="B7" s="42"/>
      <c r="C7" s="42"/>
      <c r="D7" s="42"/>
      <c r="E7" s="42"/>
      <c r="F7" s="42"/>
      <c r="G7" s="414" t="s">
        <v>0</v>
      </c>
    </row>
    <row r="8" spans="1:8" s="39" customFormat="1" ht="32.5" thickTop="1" x14ac:dyDescent="0.25">
      <c r="A8" s="7" t="s">
        <v>1</v>
      </c>
      <c r="B8" s="8" t="s">
        <v>2</v>
      </c>
      <c r="C8" s="9" t="s">
        <v>244</v>
      </c>
      <c r="D8" s="9" t="s">
        <v>531</v>
      </c>
      <c r="E8" s="9" t="s">
        <v>681</v>
      </c>
      <c r="F8" s="9" t="s">
        <v>682</v>
      </c>
      <c r="G8" s="500" t="s">
        <v>610</v>
      </c>
    </row>
    <row r="9" spans="1:8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32" t="s">
        <v>8</v>
      </c>
      <c r="G9" s="105" t="s">
        <v>9</v>
      </c>
    </row>
    <row r="10" spans="1:8" s="39" customFormat="1" ht="15" customHeight="1" thickTop="1" x14ac:dyDescent="0.25">
      <c r="A10" s="729" t="s">
        <v>40</v>
      </c>
      <c r="B10" s="729"/>
      <c r="C10" s="729"/>
      <c r="D10" s="729"/>
      <c r="E10" s="729"/>
      <c r="F10" s="729"/>
      <c r="G10" s="729"/>
    </row>
    <row r="11" spans="1:8" s="39" customFormat="1" ht="15" customHeight="1" x14ac:dyDescent="0.25">
      <c r="A11" s="77" t="s">
        <v>13</v>
      </c>
      <c r="B11" s="60" t="s">
        <v>121</v>
      </c>
      <c r="C11" s="60" t="s">
        <v>245</v>
      </c>
      <c r="D11" s="79">
        <f>'7.sz. melléklet'!D7+'0.sz. melléklet'!D8</f>
        <v>46674</v>
      </c>
      <c r="E11" s="79">
        <f>'7.sz. melléklet'!E7+'0.sz. melléklet'!E8</f>
        <v>45129</v>
      </c>
      <c r="F11" s="79">
        <f>'7.sz. melléklet'!F7+'0.sz. melléklet'!E8</f>
        <v>44539</v>
      </c>
      <c r="G11" s="76">
        <f>F11/D11</f>
        <v>0.95425718815614691</v>
      </c>
    </row>
    <row r="12" spans="1:8" s="39" customFormat="1" ht="15" customHeight="1" x14ac:dyDescent="0.25">
      <c r="A12" s="77" t="s">
        <v>14</v>
      </c>
      <c r="B12" s="60" t="s">
        <v>50</v>
      </c>
      <c r="C12" s="60" t="s">
        <v>255</v>
      </c>
      <c r="D12" s="79">
        <f>'7.sz. melléklet'!D19+'0.sz. melléklet'!D17</f>
        <v>13708</v>
      </c>
      <c r="E12" s="79">
        <f>'7.sz. melléklet'!E19+'0.sz. melléklet'!E17</f>
        <v>13278</v>
      </c>
      <c r="F12" s="79">
        <f>'7.sz. melléklet'!F19+'0.sz. melléklet'!E17</f>
        <v>12667</v>
      </c>
      <c r="G12" s="76">
        <f t="shared" ref="G12:G19" si="0">F12/D12</f>
        <v>0.92405894368252117</v>
      </c>
    </row>
    <row r="13" spans="1:8" s="39" customFormat="1" ht="15" customHeight="1" x14ac:dyDescent="0.25">
      <c r="A13" s="77" t="s">
        <v>51</v>
      </c>
      <c r="B13" s="60" t="s">
        <v>127</v>
      </c>
      <c r="C13" s="60" t="s">
        <v>256</v>
      </c>
      <c r="D13" s="79">
        <f>'7.sz. melléklet'!D20+'0.sz. melléklet'!D18</f>
        <v>108058</v>
      </c>
      <c r="E13" s="79">
        <f>'7.sz. melléklet'!E20+'0.sz. melléklet'!E18</f>
        <v>112749</v>
      </c>
      <c r="F13" s="79">
        <f>'7.sz. melléklet'!F20+'0.sz. melléklet'!E18</f>
        <v>122097</v>
      </c>
      <c r="G13" s="76">
        <f t="shared" si="0"/>
        <v>1.1299209683688389</v>
      </c>
    </row>
    <row r="14" spans="1:8" s="39" customFormat="1" ht="15" customHeight="1" x14ac:dyDescent="0.25">
      <c r="A14" s="77" t="s">
        <v>52</v>
      </c>
      <c r="B14" s="60" t="s">
        <v>381</v>
      </c>
      <c r="C14" s="60" t="s">
        <v>279</v>
      </c>
      <c r="D14" s="79">
        <f>'7.sz. melléklet'!D30</f>
        <v>3250</v>
      </c>
      <c r="E14" s="79">
        <f>'7.sz. melléklet'!E30</f>
        <v>3250</v>
      </c>
      <c r="F14" s="79">
        <f>'7.sz. melléklet'!F30</f>
        <v>4350</v>
      </c>
      <c r="G14" s="76">
        <f t="shared" si="0"/>
        <v>1.3384615384615384</v>
      </c>
    </row>
    <row r="15" spans="1:8" s="39" customFormat="1" ht="15" customHeight="1" x14ac:dyDescent="0.25">
      <c r="A15" s="77" t="s">
        <v>54</v>
      </c>
      <c r="B15" s="78" t="s">
        <v>452</v>
      </c>
      <c r="C15" s="317" t="s">
        <v>439</v>
      </c>
      <c r="D15" s="79">
        <f>'7.sz. melléklet'!D32</f>
        <v>420</v>
      </c>
      <c r="E15" s="79">
        <f>'7.sz. melléklet'!E32</f>
        <v>1037</v>
      </c>
      <c r="F15" s="79">
        <f>'7.sz. melléklet'!F32</f>
        <v>1037</v>
      </c>
      <c r="G15" s="76">
        <f t="shared" si="0"/>
        <v>2.4690476190476192</v>
      </c>
    </row>
    <row r="16" spans="1:8" s="39" customFormat="1" ht="15" customHeight="1" x14ac:dyDescent="0.25">
      <c r="A16" s="77" t="s">
        <v>55</v>
      </c>
      <c r="B16" s="60" t="s">
        <v>385</v>
      </c>
      <c r="C16" s="60" t="s">
        <v>284</v>
      </c>
      <c r="D16" s="79">
        <f>'7.sz. melléklet'!D33</f>
        <v>13116</v>
      </c>
      <c r="E16" s="79">
        <f>'7.sz. melléklet'!E33</f>
        <v>12966</v>
      </c>
      <c r="F16" s="79">
        <f>'7.sz. melléklet'!F33</f>
        <v>12966</v>
      </c>
      <c r="G16" s="76">
        <f t="shared" si="0"/>
        <v>0.98856358645928633</v>
      </c>
    </row>
    <row r="17" spans="1:7" s="39" customFormat="1" ht="15" customHeight="1" x14ac:dyDescent="0.25">
      <c r="A17" s="77" t="s">
        <v>75</v>
      </c>
      <c r="B17" s="60" t="s">
        <v>72</v>
      </c>
      <c r="C17" s="60" t="s">
        <v>285</v>
      </c>
      <c r="D17" s="79">
        <f>'7.sz. melléklet'!D34</f>
        <v>6444</v>
      </c>
      <c r="E17" s="79">
        <f>'7.sz. melléklet'!E34</f>
        <v>6534</v>
      </c>
      <c r="F17" s="79">
        <f>'7.sz. melléklet'!F34</f>
        <v>19329</v>
      </c>
      <c r="G17" s="76">
        <f t="shared" si="0"/>
        <v>2.9995344506517689</v>
      </c>
    </row>
    <row r="18" spans="1:7" s="39" customFormat="1" ht="15" customHeight="1" x14ac:dyDescent="0.25">
      <c r="A18" s="701" t="s">
        <v>73</v>
      </c>
      <c r="B18" s="701"/>
      <c r="C18" s="294"/>
      <c r="D18" s="188">
        <f>SUM(D11:D17)</f>
        <v>191670</v>
      </c>
      <c r="E18" s="188">
        <f>SUM(E11:E17)</f>
        <v>194943</v>
      </c>
      <c r="F18" s="188">
        <f>SUM(F11:F17)</f>
        <v>216985</v>
      </c>
      <c r="G18" s="238">
        <f t="shared" si="0"/>
        <v>1.1320759638962801</v>
      </c>
    </row>
    <row r="19" spans="1:7" s="39" customFormat="1" ht="15" customHeight="1" x14ac:dyDescent="0.25">
      <c r="A19" s="77" t="s">
        <v>84</v>
      </c>
      <c r="B19" s="60" t="s">
        <v>44</v>
      </c>
      <c r="C19" s="60" t="s">
        <v>476</v>
      </c>
      <c r="D19" s="79">
        <f>'7.sz. melléklet'!D35</f>
        <v>83159</v>
      </c>
      <c r="E19" s="79">
        <f>'7.sz. melléklet'!E35</f>
        <v>80171</v>
      </c>
      <c r="F19" s="79">
        <f>'7.sz. melléklet'!F35</f>
        <v>0</v>
      </c>
      <c r="G19" s="76">
        <f t="shared" si="0"/>
        <v>0</v>
      </c>
    </row>
    <row r="20" spans="1:7" s="39" customFormat="1" ht="15" customHeight="1" x14ac:dyDescent="0.25">
      <c r="A20" s="52"/>
      <c r="B20" s="95" t="s">
        <v>74</v>
      </c>
      <c r="C20" s="95"/>
      <c r="D20" s="189"/>
      <c r="E20" s="189"/>
      <c r="F20" s="189"/>
      <c r="G20" s="96"/>
    </row>
    <row r="21" spans="1:7" s="39" customFormat="1" ht="15" customHeight="1" thickBot="1" x14ac:dyDescent="0.3">
      <c r="A21" s="97" t="s">
        <v>85</v>
      </c>
      <c r="B21" s="64" t="s">
        <v>76</v>
      </c>
      <c r="C21" s="64"/>
      <c r="D21" s="239">
        <v>22</v>
      </c>
      <c r="E21" s="239">
        <v>22</v>
      </c>
      <c r="F21" s="239">
        <v>22</v>
      </c>
      <c r="G21" s="65"/>
    </row>
    <row r="22" spans="1:7" ht="15" customHeight="1" thickTop="1" thickBot="1" x14ac:dyDescent="0.3">
      <c r="A22" s="728" t="s">
        <v>77</v>
      </c>
      <c r="B22" s="728"/>
      <c r="C22" s="264"/>
      <c r="D22" s="292">
        <f>SUM(D18:D19)</f>
        <v>274829</v>
      </c>
      <c r="E22" s="292">
        <f>SUM(E18:E19)</f>
        <v>275114</v>
      </c>
      <c r="F22" s="292">
        <f>SUM(F18:F19)</f>
        <v>216985</v>
      </c>
      <c r="G22" s="293">
        <f>F22/D22</f>
        <v>0.78952730607032007</v>
      </c>
    </row>
    <row r="23" spans="1:7" ht="15" customHeight="1" thickTop="1" x14ac:dyDescent="0.25"/>
  </sheetData>
  <sheetProtection selectLockedCells="1" selectUnlockedCells="1"/>
  <mergeCells count="5">
    <mergeCell ref="A4:H4"/>
    <mergeCell ref="A5:H5"/>
    <mergeCell ref="A18:B18"/>
    <mergeCell ref="A22:B22"/>
    <mergeCell ref="A10:G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/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6" width="9.7265625" customWidth="1"/>
  </cols>
  <sheetData>
    <row r="1" spans="1:9" s="39" customFormat="1" ht="15" customHeight="1" x14ac:dyDescent="0.25">
      <c r="B1" s="3"/>
      <c r="C1" s="3"/>
      <c r="D1" s="3"/>
      <c r="E1" s="3"/>
      <c r="F1" s="3"/>
      <c r="G1" s="3"/>
      <c r="H1" s="489" t="s">
        <v>481</v>
      </c>
    </row>
    <row r="2" spans="1:9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.../2016. (XI.    .) önkormányzati rendelethez</v>
      </c>
    </row>
    <row r="3" spans="1:9" s="39" customFormat="1" ht="15" customHeight="1" x14ac:dyDescent="0.25">
      <c r="A3" s="41"/>
      <c r="B3" s="42"/>
      <c r="C3" s="42"/>
      <c r="D3" s="42"/>
      <c r="E3" s="42"/>
    </row>
    <row r="4" spans="1:9" s="39" customFormat="1" ht="15" customHeight="1" x14ac:dyDescent="0.25">
      <c r="A4" s="710" t="s">
        <v>78</v>
      </c>
      <c r="B4" s="710"/>
      <c r="C4" s="710"/>
      <c r="D4" s="710"/>
      <c r="E4" s="710"/>
      <c r="F4" s="710"/>
      <c r="G4" s="710"/>
      <c r="H4" s="710"/>
    </row>
    <row r="5" spans="1:9" s="39" customFormat="1" ht="15" customHeight="1" x14ac:dyDescent="0.25">
      <c r="A5" s="710" t="s">
        <v>507</v>
      </c>
      <c r="B5" s="710"/>
      <c r="C5" s="710"/>
      <c r="D5" s="710"/>
      <c r="E5" s="710"/>
      <c r="F5" s="710"/>
      <c r="G5" s="710"/>
      <c r="H5" s="710"/>
    </row>
    <row r="6" spans="1:9" s="39" customFormat="1" ht="15" customHeight="1" x14ac:dyDescent="0.25">
      <c r="A6" s="42"/>
      <c r="B6" s="42"/>
      <c r="C6" s="42"/>
      <c r="D6" s="42"/>
      <c r="E6" s="42"/>
    </row>
    <row r="7" spans="1:9" s="39" customFormat="1" ht="15" customHeight="1" thickBot="1" x14ac:dyDescent="0.3">
      <c r="A7" s="41"/>
      <c r="B7" s="41"/>
      <c r="C7" s="41"/>
      <c r="D7" s="98"/>
      <c r="E7" s="98"/>
      <c r="F7" s="98"/>
      <c r="G7" s="414" t="s">
        <v>0</v>
      </c>
    </row>
    <row r="8" spans="1:9" s="39" customFormat="1" ht="35" thickTop="1" x14ac:dyDescent="0.25">
      <c r="A8" s="7" t="s">
        <v>1</v>
      </c>
      <c r="B8" s="8" t="s">
        <v>2</v>
      </c>
      <c r="C8" s="9" t="s">
        <v>244</v>
      </c>
      <c r="D8" s="9" t="s">
        <v>531</v>
      </c>
      <c r="E8" s="9" t="s">
        <v>681</v>
      </c>
      <c r="F8" s="9" t="s">
        <v>682</v>
      </c>
      <c r="G8" s="500" t="s">
        <v>610</v>
      </c>
    </row>
    <row r="9" spans="1:9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32" t="s">
        <v>8</v>
      </c>
      <c r="G9" s="105" t="s">
        <v>9</v>
      </c>
    </row>
    <row r="10" spans="1:9" s="39" customFormat="1" ht="15" customHeight="1" thickTop="1" x14ac:dyDescent="0.25">
      <c r="A10" s="52" t="s">
        <v>13</v>
      </c>
      <c r="B10" s="45" t="s">
        <v>306</v>
      </c>
      <c r="C10" s="45" t="s">
        <v>307</v>
      </c>
      <c r="D10" s="46">
        <f>'7.sz. melléklet'!D43</f>
        <v>0</v>
      </c>
      <c r="E10" s="46">
        <f>'7.sz. melléklet'!E43</f>
        <v>591</v>
      </c>
      <c r="F10" s="46">
        <f>'7.sz. melléklet'!F43</f>
        <v>591</v>
      </c>
      <c r="G10" s="19"/>
    </row>
    <row r="11" spans="1:9" s="39" customFormat="1" ht="15" customHeight="1" x14ac:dyDescent="0.25">
      <c r="A11" s="247" t="s">
        <v>14</v>
      </c>
      <c r="B11" s="295" t="s">
        <v>205</v>
      </c>
      <c r="C11" s="295" t="s">
        <v>287</v>
      </c>
      <c r="D11" s="296">
        <f>'7.sz. melléklet'!D36+'0.sz. melléklet'!D25</f>
        <v>149476</v>
      </c>
      <c r="E11" s="296">
        <f>'7.sz. melléklet'!E36+'0.sz. melléklet'!E25</f>
        <v>150822</v>
      </c>
      <c r="F11" s="296">
        <f>'7.sz. melléklet'!F36+'0.sz. melléklet'!F25</f>
        <v>134233</v>
      </c>
      <c r="G11" s="19">
        <f>F11/D11</f>
        <v>0.89802376301212239</v>
      </c>
      <c r="I11" s="173"/>
    </row>
    <row r="12" spans="1:9" s="39" customFormat="1" ht="15" customHeight="1" x14ac:dyDescent="0.25">
      <c r="A12" s="77" t="s">
        <v>51</v>
      </c>
      <c r="B12" s="297" t="s">
        <v>138</v>
      </c>
      <c r="C12" s="297" t="s">
        <v>314</v>
      </c>
      <c r="D12" s="298">
        <f>'7.sz. melléklet'!D46</f>
        <v>375</v>
      </c>
      <c r="E12" s="298">
        <f>'7.sz. melléklet'!E46</f>
        <v>375</v>
      </c>
      <c r="F12" s="298">
        <f>'7.sz. melléklet'!F46</f>
        <v>375</v>
      </c>
      <c r="G12" s="19">
        <f>F12/D12</f>
        <v>1</v>
      </c>
      <c r="H12" s="173"/>
    </row>
    <row r="13" spans="1:9" s="39" customFormat="1" ht="15" customHeight="1" thickBot="1" x14ac:dyDescent="0.3">
      <c r="A13" s="33" t="s">
        <v>52</v>
      </c>
      <c r="B13" s="45" t="s">
        <v>45</v>
      </c>
      <c r="C13" s="78"/>
      <c r="D13" s="323"/>
      <c r="E13" s="323"/>
      <c r="F13" s="323"/>
      <c r="G13" s="324"/>
    </row>
    <row r="14" spans="1:9" s="39" customFormat="1" ht="15" customHeight="1" thickTop="1" thickBot="1" x14ac:dyDescent="0.3">
      <c r="A14" s="728" t="s">
        <v>81</v>
      </c>
      <c r="B14" s="728"/>
      <c r="C14" s="248"/>
      <c r="D14" s="66">
        <f>SUM(D10:D13)</f>
        <v>149851</v>
      </c>
      <c r="E14" s="66">
        <f>SUM(E10:E13)</f>
        <v>151788</v>
      </c>
      <c r="F14" s="66">
        <f>SUM(F10:F13)</f>
        <v>135199</v>
      </c>
      <c r="G14" s="94">
        <f>F14/D14</f>
        <v>0.90222287472222407</v>
      </c>
    </row>
    <row r="15" spans="1:9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75" workbookViewId="0"/>
  </sheetViews>
  <sheetFormatPr defaultRowHeight="12.5" x14ac:dyDescent="0.25"/>
  <cols>
    <col min="1" max="1" width="5.7265625" customWidth="1"/>
    <col min="2" max="2" width="35.26953125" customWidth="1"/>
    <col min="3" max="10" width="8.7265625" customWidth="1"/>
    <col min="11" max="12" width="7.7265625" customWidth="1"/>
  </cols>
  <sheetData>
    <row r="1" spans="1:14" s="42" customFormat="1" ht="11.5" x14ac:dyDescent="0.25">
      <c r="B1" s="58"/>
      <c r="C1" s="58"/>
      <c r="D1" s="575"/>
      <c r="E1" s="58"/>
      <c r="L1" s="40" t="s">
        <v>482</v>
      </c>
    </row>
    <row r="2" spans="1:14" s="42" customFormat="1" ht="11.5" x14ac:dyDescent="0.25">
      <c r="A2" s="3"/>
      <c r="B2" s="3"/>
      <c r="C2" s="3"/>
      <c r="D2" s="3"/>
      <c r="E2" s="3"/>
      <c r="L2" s="2" t="str">
        <f>'1.sz. melléklet'!G2</f>
        <v>az .../2016. (XI.    .) önkormányzati rendelethez</v>
      </c>
    </row>
    <row r="3" spans="1:14" s="42" customFormat="1" ht="6.75" customHeight="1" x14ac:dyDescent="0.25">
      <c r="A3" s="41"/>
    </row>
    <row r="4" spans="1:14" s="42" customFormat="1" ht="11.5" x14ac:dyDescent="0.25">
      <c r="A4" s="710" t="s">
        <v>546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</row>
    <row r="5" spans="1:14" s="42" customFormat="1" ht="12" thickBot="1" x14ac:dyDescent="0.3">
      <c r="L5" s="6" t="s">
        <v>0</v>
      </c>
      <c r="N5" s="6"/>
    </row>
    <row r="6" spans="1:14" s="42" customFormat="1" ht="21.5" thickTop="1" x14ac:dyDescent="0.25">
      <c r="A6" s="375" t="s">
        <v>82</v>
      </c>
      <c r="B6" s="376" t="s">
        <v>83</v>
      </c>
      <c r="C6" s="377" t="s">
        <v>535</v>
      </c>
      <c r="D6" s="647" t="s">
        <v>661</v>
      </c>
      <c r="E6" s="378" t="s">
        <v>661</v>
      </c>
      <c r="F6" s="473" t="s">
        <v>610</v>
      </c>
      <c r="G6" s="380" t="s">
        <v>536</v>
      </c>
      <c r="H6" s="380" t="s">
        <v>662</v>
      </c>
      <c r="I6" s="380" t="s">
        <v>662</v>
      </c>
      <c r="J6" s="473" t="s">
        <v>610</v>
      </c>
      <c r="K6" s="381" t="s">
        <v>211</v>
      </c>
      <c r="L6" s="379" t="s">
        <v>212</v>
      </c>
    </row>
    <row r="7" spans="1:14" s="42" customFormat="1" ht="12" thickBot="1" x14ac:dyDescent="0.3">
      <c r="A7" s="382" t="s">
        <v>3</v>
      </c>
      <c r="B7" s="383" t="s">
        <v>4</v>
      </c>
      <c r="C7" s="384" t="s">
        <v>5</v>
      </c>
      <c r="D7" s="648" t="s">
        <v>6</v>
      </c>
      <c r="E7" s="593" t="s">
        <v>7</v>
      </c>
      <c r="F7" s="385" t="s">
        <v>8</v>
      </c>
      <c r="G7" s="386" t="s">
        <v>9</v>
      </c>
      <c r="H7" s="383" t="s">
        <v>64</v>
      </c>
      <c r="I7" s="383" t="s">
        <v>11</v>
      </c>
      <c r="J7" s="387" t="s">
        <v>176</v>
      </c>
      <c r="K7" s="388" t="s">
        <v>177</v>
      </c>
      <c r="L7" s="389" t="s">
        <v>178</v>
      </c>
    </row>
    <row r="8" spans="1:14" s="42" customFormat="1" ht="21.5" thickTop="1" x14ac:dyDescent="0.25">
      <c r="A8" s="106" t="s">
        <v>13</v>
      </c>
      <c r="B8" s="107" t="s">
        <v>403</v>
      </c>
      <c r="C8" s="115"/>
      <c r="D8" s="115"/>
      <c r="E8" s="115"/>
      <c r="F8" s="390"/>
      <c r="G8" s="108">
        <v>21975</v>
      </c>
      <c r="H8" s="108">
        <v>21975</v>
      </c>
      <c r="I8" s="108">
        <v>21893</v>
      </c>
      <c r="J8" s="594">
        <f>I8/G8</f>
        <v>0.99626848691695113</v>
      </c>
      <c r="K8" s="205" t="s">
        <v>213</v>
      </c>
      <c r="L8" s="206"/>
    </row>
    <row r="9" spans="1:14" s="42" customFormat="1" ht="11.5" x14ac:dyDescent="0.25">
      <c r="A9" s="109" t="s">
        <v>14</v>
      </c>
      <c r="B9" s="116" t="s">
        <v>429</v>
      </c>
      <c r="C9" s="111">
        <v>127</v>
      </c>
      <c r="D9" s="111">
        <v>127</v>
      </c>
      <c r="E9" s="111">
        <v>127</v>
      </c>
      <c r="F9" s="391">
        <f>E9/C9</f>
        <v>1</v>
      </c>
      <c r="G9" s="111">
        <v>1512</v>
      </c>
      <c r="H9" s="111">
        <v>1512</v>
      </c>
      <c r="I9" s="111">
        <v>1398</v>
      </c>
      <c r="J9" s="649">
        <f t="shared" ref="J9:J16" si="0">I9/G9</f>
        <v>0.92460317460317465</v>
      </c>
      <c r="K9" s="207" t="s">
        <v>213</v>
      </c>
      <c r="L9" s="208"/>
    </row>
    <row r="10" spans="1:14" s="42" customFormat="1" ht="21" x14ac:dyDescent="0.25">
      <c r="A10" s="109" t="s">
        <v>51</v>
      </c>
      <c r="B10" s="305" t="s">
        <v>401</v>
      </c>
      <c r="C10" s="111">
        <v>7018</v>
      </c>
      <c r="D10" s="111">
        <v>7018</v>
      </c>
      <c r="E10" s="111">
        <v>8674</v>
      </c>
      <c r="F10" s="391">
        <f t="shared" ref="F10:F13" si="1">E10/C10</f>
        <v>1.2359646622969507</v>
      </c>
      <c r="G10" s="111">
        <v>81398</v>
      </c>
      <c r="H10" s="111">
        <v>83384</v>
      </c>
      <c r="I10" s="111">
        <v>63863</v>
      </c>
      <c r="J10" s="649">
        <f t="shared" si="0"/>
        <v>0.78457701663431534</v>
      </c>
      <c r="K10" s="207" t="s">
        <v>213</v>
      </c>
      <c r="L10" s="208"/>
    </row>
    <row r="11" spans="1:14" s="42" customFormat="1" ht="12.75" customHeight="1" x14ac:dyDescent="0.25">
      <c r="A11" s="109" t="s">
        <v>52</v>
      </c>
      <c r="B11" s="305" t="s">
        <v>404</v>
      </c>
      <c r="C11" s="111">
        <v>1944</v>
      </c>
      <c r="D11" s="111">
        <v>2389</v>
      </c>
      <c r="E11" s="111">
        <v>4090</v>
      </c>
      <c r="F11" s="391">
        <f t="shared" si="1"/>
        <v>2.1039094650205761</v>
      </c>
      <c r="G11" s="111">
        <v>11259</v>
      </c>
      <c r="H11" s="111">
        <v>12629</v>
      </c>
      <c r="I11" s="111">
        <v>12628</v>
      </c>
      <c r="J11" s="649">
        <f t="shared" si="0"/>
        <v>1.1215916155964119</v>
      </c>
      <c r="K11" s="207" t="s">
        <v>213</v>
      </c>
      <c r="L11" s="208"/>
    </row>
    <row r="12" spans="1:14" s="42" customFormat="1" ht="11.5" x14ac:dyDescent="0.25">
      <c r="A12" s="109" t="s">
        <v>54</v>
      </c>
      <c r="B12" s="305" t="s">
        <v>405</v>
      </c>
      <c r="C12" s="111">
        <v>1905</v>
      </c>
      <c r="D12" s="111">
        <v>1905</v>
      </c>
      <c r="E12" s="111">
        <v>3188</v>
      </c>
      <c r="F12" s="391">
        <f t="shared" si="1"/>
        <v>1.673490813648294</v>
      </c>
      <c r="G12" s="111">
        <v>11900</v>
      </c>
      <c r="H12" s="111">
        <v>11900</v>
      </c>
      <c r="I12" s="111">
        <v>12328</v>
      </c>
      <c r="J12" s="649">
        <f t="shared" si="0"/>
        <v>1.0359663865546218</v>
      </c>
      <c r="K12" s="207" t="s">
        <v>213</v>
      </c>
      <c r="L12" s="208"/>
    </row>
    <row r="13" spans="1:14" s="42" customFormat="1" ht="21" x14ac:dyDescent="0.25">
      <c r="A13" s="109" t="s">
        <v>55</v>
      </c>
      <c r="B13" s="110" t="s">
        <v>409</v>
      </c>
      <c r="C13" s="111">
        <v>141252</v>
      </c>
      <c r="D13" s="111">
        <v>64559</v>
      </c>
      <c r="E13" s="111">
        <v>77524</v>
      </c>
      <c r="F13" s="391">
        <f t="shared" si="1"/>
        <v>0.54883470676521395</v>
      </c>
      <c r="G13" s="111">
        <v>2815</v>
      </c>
      <c r="H13" s="111">
        <v>3762</v>
      </c>
      <c r="I13" s="111">
        <v>3762</v>
      </c>
      <c r="J13" s="649">
        <f t="shared" si="0"/>
        <v>1.3364120781527531</v>
      </c>
      <c r="K13" s="207" t="s">
        <v>213</v>
      </c>
      <c r="L13" s="208"/>
    </row>
    <row r="14" spans="1:14" s="42" customFormat="1" ht="11.5" x14ac:dyDescent="0.25">
      <c r="A14" s="109" t="s">
        <v>57</v>
      </c>
      <c r="B14" s="110" t="s">
        <v>410</v>
      </c>
      <c r="C14" s="111"/>
      <c r="D14" s="111"/>
      <c r="E14" s="111"/>
      <c r="F14" s="390"/>
      <c r="G14" s="111">
        <v>10612</v>
      </c>
      <c r="H14" s="111">
        <v>10612</v>
      </c>
      <c r="I14" s="111">
        <v>10612</v>
      </c>
      <c r="J14" s="649">
        <f t="shared" si="0"/>
        <v>1</v>
      </c>
      <c r="K14" s="207" t="s">
        <v>213</v>
      </c>
      <c r="L14" s="208"/>
    </row>
    <row r="15" spans="1:14" s="42" customFormat="1" ht="12.75" customHeight="1" x14ac:dyDescent="0.25">
      <c r="A15" s="109" t="s">
        <v>75</v>
      </c>
      <c r="B15" s="110" t="s">
        <v>412</v>
      </c>
      <c r="C15" s="111"/>
      <c r="D15" s="111"/>
      <c r="E15" s="111"/>
      <c r="F15" s="391"/>
      <c r="G15" s="111">
        <v>270</v>
      </c>
      <c r="H15" s="111">
        <v>270</v>
      </c>
      <c r="I15" s="111">
        <v>270</v>
      </c>
      <c r="J15" s="649">
        <f t="shared" si="0"/>
        <v>1</v>
      </c>
      <c r="K15" s="207" t="s">
        <v>213</v>
      </c>
      <c r="L15" s="208"/>
    </row>
    <row r="16" spans="1:14" s="42" customFormat="1" ht="12.75" customHeight="1" x14ac:dyDescent="0.25">
      <c r="A16" s="109" t="s">
        <v>84</v>
      </c>
      <c r="B16" s="110" t="s">
        <v>413</v>
      </c>
      <c r="C16" s="111"/>
      <c r="D16" s="111"/>
      <c r="E16" s="111"/>
      <c r="F16" s="391"/>
      <c r="G16" s="111">
        <v>730</v>
      </c>
      <c r="H16" s="111">
        <v>730</v>
      </c>
      <c r="I16" s="111">
        <v>730</v>
      </c>
      <c r="J16" s="649">
        <f t="shared" si="0"/>
        <v>1</v>
      </c>
      <c r="K16" s="207" t="s">
        <v>213</v>
      </c>
      <c r="L16" s="208"/>
    </row>
    <row r="17" spans="1:12" s="42" customFormat="1" ht="12.75" customHeight="1" x14ac:dyDescent="0.25">
      <c r="A17" s="109" t="s">
        <v>85</v>
      </c>
      <c r="B17" s="110" t="s">
        <v>407</v>
      </c>
      <c r="C17" s="111"/>
      <c r="D17" s="111"/>
      <c r="E17" s="111"/>
      <c r="F17" s="243"/>
      <c r="G17" s="111"/>
      <c r="H17" s="111"/>
      <c r="I17" s="111"/>
      <c r="J17" s="649"/>
      <c r="K17" s="207"/>
      <c r="L17" s="208" t="s">
        <v>213</v>
      </c>
    </row>
    <row r="18" spans="1:12" s="42" customFormat="1" ht="11.5" x14ac:dyDescent="0.25">
      <c r="A18" s="109" t="s">
        <v>86</v>
      </c>
      <c r="B18" s="116" t="s">
        <v>471</v>
      </c>
      <c r="C18" s="111"/>
      <c r="D18" s="111">
        <v>254</v>
      </c>
      <c r="E18" s="111">
        <v>254</v>
      </c>
      <c r="F18" s="243"/>
      <c r="G18" s="111">
        <v>808</v>
      </c>
      <c r="H18" s="111">
        <v>793</v>
      </c>
      <c r="I18" s="111">
        <v>793</v>
      </c>
      <c r="J18" s="649">
        <f t="shared" ref="J18:J19" si="2">I18/G18</f>
        <v>0.98143564356435642</v>
      </c>
      <c r="K18" s="207" t="s">
        <v>213</v>
      </c>
      <c r="L18" s="208"/>
    </row>
    <row r="19" spans="1:12" s="42" customFormat="1" ht="11.5" x14ac:dyDescent="0.25">
      <c r="A19" s="109" t="s">
        <v>87</v>
      </c>
      <c r="B19" s="305" t="s">
        <v>397</v>
      </c>
      <c r="C19" s="111"/>
      <c r="D19" s="111">
        <v>95</v>
      </c>
      <c r="E19" s="111">
        <v>95</v>
      </c>
      <c r="F19" s="392"/>
      <c r="G19" s="111">
        <v>43722</v>
      </c>
      <c r="H19" s="111">
        <v>43722</v>
      </c>
      <c r="I19" s="111">
        <v>52989</v>
      </c>
      <c r="J19" s="649">
        <f t="shared" si="2"/>
        <v>1.2119527926444353</v>
      </c>
      <c r="K19" s="207" t="s">
        <v>213</v>
      </c>
      <c r="L19" s="208"/>
    </row>
    <row r="20" spans="1:12" s="42" customFormat="1" ht="11.5" x14ac:dyDescent="0.25">
      <c r="A20" s="109" t="s">
        <v>88</v>
      </c>
      <c r="B20" s="305" t="s">
        <v>406</v>
      </c>
      <c r="C20" s="111"/>
      <c r="D20" s="111"/>
      <c r="E20" s="111"/>
      <c r="F20" s="391"/>
      <c r="G20" s="111"/>
      <c r="H20" s="111"/>
      <c r="I20" s="111"/>
      <c r="J20" s="649"/>
      <c r="K20" s="207"/>
      <c r="L20" s="208" t="s">
        <v>213</v>
      </c>
    </row>
    <row r="21" spans="1:12" s="42" customFormat="1" ht="21" x14ac:dyDescent="0.25">
      <c r="A21" s="109" t="s">
        <v>89</v>
      </c>
      <c r="B21" s="305" t="s">
        <v>396</v>
      </c>
      <c r="C21" s="111"/>
      <c r="D21" s="111"/>
      <c r="E21" s="111"/>
      <c r="F21" s="393"/>
      <c r="G21" s="111">
        <v>1400</v>
      </c>
      <c r="H21" s="111">
        <v>1400</v>
      </c>
      <c r="I21" s="111">
        <v>1400</v>
      </c>
      <c r="J21" s="649">
        <f t="shared" ref="J21:J26" si="3">I21/G21</f>
        <v>1</v>
      </c>
      <c r="K21" s="207" t="s">
        <v>213</v>
      </c>
      <c r="L21" s="208"/>
    </row>
    <row r="22" spans="1:12" s="42" customFormat="1" ht="12.75" customHeight="1" x14ac:dyDescent="0.25">
      <c r="A22" s="109" t="s">
        <v>90</v>
      </c>
      <c r="B22" s="305" t="s">
        <v>395</v>
      </c>
      <c r="C22" s="394">
        <v>7620</v>
      </c>
      <c r="D22" s="394">
        <v>8571</v>
      </c>
      <c r="E22" s="394">
        <v>10452</v>
      </c>
      <c r="F22" s="391">
        <f>E22/C22</f>
        <v>1.3716535433070867</v>
      </c>
      <c r="G22" s="111">
        <v>1620</v>
      </c>
      <c r="H22" s="111">
        <v>1620</v>
      </c>
      <c r="I22" s="111">
        <v>12795</v>
      </c>
      <c r="J22" s="649">
        <f t="shared" si="3"/>
        <v>7.8981481481481479</v>
      </c>
      <c r="K22" s="207" t="s">
        <v>213</v>
      </c>
      <c r="L22" s="208"/>
    </row>
    <row r="23" spans="1:12" s="42" customFormat="1" ht="12.75" customHeight="1" x14ac:dyDescent="0.25">
      <c r="A23" s="109" t="s">
        <v>91</v>
      </c>
      <c r="B23" s="110" t="s">
        <v>408</v>
      </c>
      <c r="C23" s="111"/>
      <c r="D23" s="111"/>
      <c r="E23" s="111"/>
      <c r="F23" s="391"/>
      <c r="G23" s="111">
        <v>12708</v>
      </c>
      <c r="H23" s="111">
        <v>12708</v>
      </c>
      <c r="I23" s="111">
        <v>12708</v>
      </c>
      <c r="J23" s="649">
        <f t="shared" si="3"/>
        <v>1</v>
      </c>
      <c r="K23" s="207" t="s">
        <v>213</v>
      </c>
      <c r="L23" s="208"/>
    </row>
    <row r="24" spans="1:12" s="42" customFormat="1" ht="12.75" customHeight="1" x14ac:dyDescent="0.25">
      <c r="A24" s="109" t="s">
        <v>92</v>
      </c>
      <c r="B24" s="305" t="s">
        <v>402</v>
      </c>
      <c r="C24" s="111">
        <v>0</v>
      </c>
      <c r="D24" s="111">
        <v>0</v>
      </c>
      <c r="E24" s="111">
        <v>0</v>
      </c>
      <c r="F24" s="391"/>
      <c r="G24" s="111">
        <v>32336</v>
      </c>
      <c r="H24" s="111">
        <v>32601</v>
      </c>
      <c r="I24" s="111">
        <v>32381</v>
      </c>
      <c r="J24" s="649">
        <f t="shared" si="3"/>
        <v>1.0013916378030678</v>
      </c>
      <c r="K24" s="207" t="s">
        <v>213</v>
      </c>
      <c r="L24" s="208"/>
    </row>
    <row r="25" spans="1:12" s="42" customFormat="1" ht="12.75" customHeight="1" x14ac:dyDescent="0.25">
      <c r="A25" s="109" t="s">
        <v>93</v>
      </c>
      <c r="B25" s="110" t="s">
        <v>416</v>
      </c>
      <c r="C25" s="111"/>
      <c r="D25" s="111"/>
      <c r="E25" s="111"/>
      <c r="F25" s="391"/>
      <c r="G25" s="111">
        <v>750</v>
      </c>
      <c r="H25" s="111">
        <v>750</v>
      </c>
      <c r="I25" s="111">
        <v>750</v>
      </c>
      <c r="J25" s="649">
        <f t="shared" si="3"/>
        <v>1</v>
      </c>
      <c r="K25" s="207" t="s">
        <v>213</v>
      </c>
      <c r="L25" s="208"/>
    </row>
    <row r="26" spans="1:12" s="42" customFormat="1" ht="12.75" customHeight="1" thickBot="1" x14ac:dyDescent="0.3">
      <c r="A26" s="395" t="s">
        <v>94</v>
      </c>
      <c r="B26" s="396" t="s">
        <v>417</v>
      </c>
      <c r="C26" s="118"/>
      <c r="D26" s="118"/>
      <c r="E26" s="118"/>
      <c r="F26" s="397"/>
      <c r="G26" s="118">
        <v>805</v>
      </c>
      <c r="H26" s="118">
        <v>805</v>
      </c>
      <c r="I26" s="118">
        <v>805</v>
      </c>
      <c r="J26" s="650">
        <f t="shared" si="3"/>
        <v>1</v>
      </c>
      <c r="K26" s="364" t="s">
        <v>213</v>
      </c>
      <c r="L26" s="398"/>
    </row>
    <row r="27" spans="1:12" s="42" customFormat="1" ht="6.75" customHeight="1" thickTop="1" x14ac:dyDescent="0.25">
      <c r="A27" s="102"/>
      <c r="B27" s="399"/>
      <c r="C27" s="400"/>
      <c r="D27" s="400"/>
      <c r="E27" s="400"/>
      <c r="F27" s="401"/>
      <c r="G27" s="400"/>
      <c r="H27" s="400"/>
      <c r="I27" s="400"/>
      <c r="J27" s="401"/>
      <c r="K27" s="402"/>
      <c r="L27" s="402"/>
    </row>
    <row r="28" spans="1:12" s="42" customFormat="1" ht="6.75" customHeight="1" thickBot="1" x14ac:dyDescent="0.3">
      <c r="A28" s="328"/>
      <c r="B28" s="403"/>
      <c r="C28" s="404"/>
      <c r="D28" s="404"/>
      <c r="E28" s="404"/>
      <c r="F28" s="112"/>
      <c r="G28" s="404"/>
      <c r="H28" s="404"/>
      <c r="I28" s="404"/>
      <c r="J28" s="112"/>
      <c r="K28" s="405"/>
      <c r="L28" s="405"/>
    </row>
    <row r="29" spans="1:12" s="42" customFormat="1" ht="12" thickTop="1" x14ac:dyDescent="0.25">
      <c r="A29" s="113" t="s">
        <v>95</v>
      </c>
      <c r="B29" s="114" t="s">
        <v>419</v>
      </c>
      <c r="C29" s="115"/>
      <c r="D29" s="115"/>
      <c r="E29" s="115"/>
      <c r="F29" s="406"/>
      <c r="G29" s="115">
        <v>825</v>
      </c>
      <c r="H29" s="115">
        <v>825</v>
      </c>
      <c r="I29" s="115">
        <v>825</v>
      </c>
      <c r="J29" s="651">
        <f t="shared" ref="J29:J47" si="4">I29/G29</f>
        <v>1</v>
      </c>
      <c r="K29" s="211" t="s">
        <v>213</v>
      </c>
      <c r="L29" s="212"/>
    </row>
    <row r="30" spans="1:12" s="42" customFormat="1" ht="12.75" customHeight="1" x14ac:dyDescent="0.25">
      <c r="A30" s="109" t="s">
        <v>96</v>
      </c>
      <c r="B30" s="110" t="s">
        <v>420</v>
      </c>
      <c r="C30" s="111">
        <v>563</v>
      </c>
      <c r="D30" s="111">
        <v>563</v>
      </c>
      <c r="E30" s="111">
        <v>1124</v>
      </c>
      <c r="F30" s="391">
        <f>E30/C30</f>
        <v>1.9964476021314388</v>
      </c>
      <c r="G30" s="111">
        <v>1989</v>
      </c>
      <c r="H30" s="111">
        <v>1989</v>
      </c>
      <c r="I30" s="111">
        <v>1989</v>
      </c>
      <c r="J30" s="649">
        <f t="shared" si="4"/>
        <v>1</v>
      </c>
      <c r="K30" s="207" t="s">
        <v>213</v>
      </c>
      <c r="L30" s="208"/>
    </row>
    <row r="31" spans="1:12" s="42" customFormat="1" ht="12.75" customHeight="1" x14ac:dyDescent="0.25">
      <c r="A31" s="109" t="s">
        <v>97</v>
      </c>
      <c r="B31" s="110" t="s">
        <v>418</v>
      </c>
      <c r="C31" s="111"/>
      <c r="D31" s="111"/>
      <c r="E31" s="111"/>
      <c r="F31" s="391"/>
      <c r="G31" s="111">
        <v>150</v>
      </c>
      <c r="H31" s="111">
        <v>150</v>
      </c>
      <c r="I31" s="111">
        <v>150</v>
      </c>
      <c r="J31" s="649">
        <f t="shared" si="4"/>
        <v>1</v>
      </c>
      <c r="K31" s="207" t="s">
        <v>213</v>
      </c>
      <c r="L31" s="208"/>
    </row>
    <row r="32" spans="1:12" s="42" customFormat="1" ht="12.75" customHeight="1" x14ac:dyDescent="0.25">
      <c r="A32" s="109" t="s">
        <v>98</v>
      </c>
      <c r="B32" s="116" t="s">
        <v>427</v>
      </c>
      <c r="C32" s="111"/>
      <c r="D32" s="111"/>
      <c r="E32" s="111"/>
      <c r="F32" s="391"/>
      <c r="G32" s="111">
        <v>951</v>
      </c>
      <c r="H32" s="111">
        <v>989</v>
      </c>
      <c r="I32" s="111">
        <v>1123</v>
      </c>
      <c r="J32" s="649">
        <f t="shared" si="4"/>
        <v>1.1808622502628812</v>
      </c>
      <c r="K32" s="207" t="s">
        <v>213</v>
      </c>
      <c r="L32" s="208"/>
    </row>
    <row r="33" spans="1:12" s="42" customFormat="1" ht="12.75" customHeight="1" x14ac:dyDescent="0.25">
      <c r="A33" s="109" t="s">
        <v>99</v>
      </c>
      <c r="B33" s="407" t="s">
        <v>428</v>
      </c>
      <c r="C33" s="307">
        <v>41487</v>
      </c>
      <c r="D33" s="307">
        <v>41487</v>
      </c>
      <c r="E33" s="307">
        <v>46334</v>
      </c>
      <c r="F33" s="406">
        <f t="shared" ref="F33:F34" si="5">E33/C33</f>
        <v>1.1168317786294502</v>
      </c>
      <c r="G33" s="307">
        <v>41052</v>
      </c>
      <c r="H33" s="307">
        <v>41052</v>
      </c>
      <c r="I33" s="307">
        <v>46450</v>
      </c>
      <c r="J33" s="649">
        <f t="shared" si="4"/>
        <v>1.1314917665399979</v>
      </c>
      <c r="K33" s="207"/>
      <c r="L33" s="208" t="s">
        <v>213</v>
      </c>
    </row>
    <row r="34" spans="1:12" s="42" customFormat="1" ht="12.75" customHeight="1" x14ac:dyDescent="0.25">
      <c r="A34" s="109" t="s">
        <v>100</v>
      </c>
      <c r="B34" s="306" t="s">
        <v>398</v>
      </c>
      <c r="C34" s="115">
        <v>707</v>
      </c>
      <c r="D34" s="115">
        <v>707</v>
      </c>
      <c r="E34" s="115">
        <v>1095</v>
      </c>
      <c r="F34" s="406">
        <f t="shared" si="5"/>
        <v>1.5487977369165489</v>
      </c>
      <c r="G34" s="115">
        <v>540</v>
      </c>
      <c r="H34" s="115">
        <v>540</v>
      </c>
      <c r="I34" s="115">
        <v>540</v>
      </c>
      <c r="J34" s="649">
        <f t="shared" si="4"/>
        <v>1</v>
      </c>
      <c r="K34" s="211"/>
      <c r="L34" s="212" t="s">
        <v>213</v>
      </c>
    </row>
    <row r="35" spans="1:12" s="42" customFormat="1" ht="12.75" customHeight="1" x14ac:dyDescent="0.25">
      <c r="A35" s="109" t="s">
        <v>101</v>
      </c>
      <c r="B35" s="407" t="s">
        <v>425</v>
      </c>
      <c r="C35" s="307"/>
      <c r="D35" s="307"/>
      <c r="E35" s="307"/>
      <c r="F35" s="243"/>
      <c r="G35" s="307">
        <v>724</v>
      </c>
      <c r="H35" s="307">
        <v>724</v>
      </c>
      <c r="I35" s="307">
        <v>704</v>
      </c>
      <c r="J35" s="649">
        <f t="shared" si="4"/>
        <v>0.97237569060773477</v>
      </c>
      <c r="K35" s="207" t="s">
        <v>213</v>
      </c>
      <c r="L35" s="208"/>
    </row>
    <row r="36" spans="1:12" s="42" customFormat="1" ht="11.5" x14ac:dyDescent="0.25">
      <c r="A36" s="109" t="s">
        <v>102</v>
      </c>
      <c r="B36" s="117" t="s">
        <v>426</v>
      </c>
      <c r="C36" s="115">
        <v>140</v>
      </c>
      <c r="D36" s="115">
        <v>140</v>
      </c>
      <c r="E36" s="115">
        <v>140</v>
      </c>
      <c r="F36" s="408">
        <f t="shared" ref="F36:F38" si="6">E36/C36</f>
        <v>1</v>
      </c>
      <c r="G36" s="115">
        <v>24404</v>
      </c>
      <c r="H36" s="115">
        <v>25385</v>
      </c>
      <c r="I36" s="115">
        <v>25096</v>
      </c>
      <c r="J36" s="649">
        <f t="shared" si="4"/>
        <v>1.0283560072119324</v>
      </c>
      <c r="K36" s="207" t="s">
        <v>213</v>
      </c>
      <c r="L36" s="212"/>
    </row>
    <row r="37" spans="1:12" s="42" customFormat="1" ht="11.5" x14ac:dyDescent="0.25">
      <c r="A37" s="109" t="s">
        <v>103</v>
      </c>
      <c r="B37" s="114" t="s">
        <v>400</v>
      </c>
      <c r="C37" s="115">
        <v>635</v>
      </c>
      <c r="D37" s="115">
        <v>635</v>
      </c>
      <c r="E37" s="115">
        <v>635</v>
      </c>
      <c r="F37" s="408">
        <f t="shared" si="6"/>
        <v>1</v>
      </c>
      <c r="G37" s="115">
        <v>1270</v>
      </c>
      <c r="H37" s="115">
        <v>1270</v>
      </c>
      <c r="I37" s="115">
        <v>1270</v>
      </c>
      <c r="J37" s="649">
        <f t="shared" si="4"/>
        <v>1</v>
      </c>
      <c r="K37" s="207"/>
      <c r="L37" s="212" t="s">
        <v>213</v>
      </c>
    </row>
    <row r="38" spans="1:12" s="42" customFormat="1" ht="11.5" x14ac:dyDescent="0.25">
      <c r="A38" s="109" t="s">
        <v>104</v>
      </c>
      <c r="B38" s="116" t="s">
        <v>424</v>
      </c>
      <c r="C38" s="17">
        <v>3661</v>
      </c>
      <c r="D38" s="17">
        <v>3661</v>
      </c>
      <c r="E38" s="17">
        <v>3661</v>
      </c>
      <c r="F38" s="391">
        <f t="shared" si="6"/>
        <v>1</v>
      </c>
      <c r="G38" s="111">
        <v>6739</v>
      </c>
      <c r="H38" s="111">
        <v>6829</v>
      </c>
      <c r="I38" s="111">
        <v>6829</v>
      </c>
      <c r="J38" s="649">
        <f t="shared" si="4"/>
        <v>1.0133550971954295</v>
      </c>
      <c r="K38" s="207"/>
      <c r="L38" s="212" t="s">
        <v>213</v>
      </c>
    </row>
    <row r="39" spans="1:12" s="42" customFormat="1" ht="12.75" customHeight="1" x14ac:dyDescent="0.25">
      <c r="A39" s="109" t="s">
        <v>105</v>
      </c>
      <c r="B39" s="110" t="s">
        <v>411</v>
      </c>
      <c r="C39" s="111"/>
      <c r="D39" s="111"/>
      <c r="E39" s="111"/>
      <c r="F39" s="391"/>
      <c r="G39" s="111">
        <v>1052</v>
      </c>
      <c r="H39" s="111">
        <v>1052</v>
      </c>
      <c r="I39" s="111">
        <v>1052</v>
      </c>
      <c r="J39" s="649">
        <f t="shared" si="4"/>
        <v>1</v>
      </c>
      <c r="K39" s="207"/>
      <c r="L39" s="208" t="s">
        <v>213</v>
      </c>
    </row>
    <row r="40" spans="1:12" s="42" customFormat="1" ht="12.75" customHeight="1" x14ac:dyDescent="0.25">
      <c r="A40" s="109" t="s">
        <v>106</v>
      </c>
      <c r="B40" s="110" t="s">
        <v>414</v>
      </c>
      <c r="C40" s="111"/>
      <c r="D40" s="111"/>
      <c r="E40" s="111"/>
      <c r="F40" s="391"/>
      <c r="G40" s="111">
        <v>14291</v>
      </c>
      <c r="H40" s="111">
        <v>14291</v>
      </c>
      <c r="I40" s="111">
        <v>14291</v>
      </c>
      <c r="J40" s="649">
        <f t="shared" si="4"/>
        <v>1</v>
      </c>
      <c r="K40" s="207" t="s">
        <v>213</v>
      </c>
      <c r="L40" s="208"/>
    </row>
    <row r="41" spans="1:12" s="42" customFormat="1" ht="11.5" x14ac:dyDescent="0.25">
      <c r="A41" s="109" t="s">
        <v>107</v>
      </c>
      <c r="B41" s="305" t="s">
        <v>415</v>
      </c>
      <c r="C41" s="111">
        <v>1203</v>
      </c>
      <c r="D41" s="111">
        <v>1203</v>
      </c>
      <c r="E41" s="111">
        <v>1203</v>
      </c>
      <c r="F41" s="391">
        <f>E41/C41</f>
        <v>1</v>
      </c>
      <c r="G41" s="111">
        <v>5460</v>
      </c>
      <c r="H41" s="111">
        <v>5460</v>
      </c>
      <c r="I41" s="111">
        <v>5460</v>
      </c>
      <c r="J41" s="649">
        <f t="shared" si="4"/>
        <v>1</v>
      </c>
      <c r="K41" s="207" t="s">
        <v>213</v>
      </c>
      <c r="L41" s="208"/>
    </row>
    <row r="42" spans="1:12" s="42" customFormat="1" ht="12.75" customHeight="1" x14ac:dyDescent="0.25">
      <c r="A42" s="109" t="s">
        <v>108</v>
      </c>
      <c r="B42" s="110" t="s">
        <v>399</v>
      </c>
      <c r="C42" s="111"/>
      <c r="D42" s="111"/>
      <c r="E42" s="111"/>
      <c r="F42" s="391"/>
      <c r="G42" s="111">
        <v>1094</v>
      </c>
      <c r="H42" s="111">
        <v>1094</v>
      </c>
      <c r="I42" s="111">
        <v>1094</v>
      </c>
      <c r="J42" s="649">
        <f t="shared" si="4"/>
        <v>1</v>
      </c>
      <c r="K42" s="207" t="s">
        <v>213</v>
      </c>
      <c r="L42" s="208"/>
    </row>
    <row r="43" spans="1:12" s="42" customFormat="1" ht="12.75" customHeight="1" x14ac:dyDescent="0.25">
      <c r="A43" s="109" t="s">
        <v>109</v>
      </c>
      <c r="B43" s="110" t="s">
        <v>421</v>
      </c>
      <c r="C43" s="17"/>
      <c r="D43" s="17"/>
      <c r="E43" s="17"/>
      <c r="F43" s="391"/>
      <c r="G43" s="111">
        <v>300</v>
      </c>
      <c r="H43" s="111">
        <v>207</v>
      </c>
      <c r="I43" s="111">
        <v>207</v>
      </c>
      <c r="J43" s="649">
        <f t="shared" si="4"/>
        <v>0.69</v>
      </c>
      <c r="K43" s="207" t="s">
        <v>213</v>
      </c>
      <c r="L43" s="208"/>
    </row>
    <row r="44" spans="1:12" s="42" customFormat="1" ht="12.75" customHeight="1" x14ac:dyDescent="0.25">
      <c r="A44" s="109" t="s">
        <v>110</v>
      </c>
      <c r="B44" s="110" t="s">
        <v>559</v>
      </c>
      <c r="C44" s="17"/>
      <c r="D44" s="17"/>
      <c r="E44" s="17"/>
      <c r="F44" s="243"/>
      <c r="G44" s="111">
        <v>300</v>
      </c>
      <c r="H44" s="111">
        <v>300</v>
      </c>
      <c r="I44" s="111">
        <v>0</v>
      </c>
      <c r="J44" s="649">
        <f t="shared" si="4"/>
        <v>0</v>
      </c>
      <c r="K44" s="207" t="s">
        <v>213</v>
      </c>
      <c r="L44" s="208"/>
    </row>
    <row r="45" spans="1:12" s="42" customFormat="1" ht="12.75" customHeight="1" x14ac:dyDescent="0.25">
      <c r="A45" s="109" t="s">
        <v>111</v>
      </c>
      <c r="B45" s="114" t="s">
        <v>422</v>
      </c>
      <c r="C45" s="17"/>
      <c r="D45" s="17"/>
      <c r="E45" s="17"/>
      <c r="F45" s="391"/>
      <c r="G45" s="115">
        <v>860</v>
      </c>
      <c r="H45" s="115">
        <v>241</v>
      </c>
      <c r="I45" s="115">
        <v>241</v>
      </c>
      <c r="J45" s="649">
        <f t="shared" si="4"/>
        <v>0.2802325581395349</v>
      </c>
      <c r="K45" s="207" t="s">
        <v>213</v>
      </c>
      <c r="L45" s="208"/>
    </row>
    <row r="46" spans="1:12" s="42" customFormat="1" ht="12.75" customHeight="1" x14ac:dyDescent="0.25">
      <c r="A46" s="109" t="s">
        <v>112</v>
      </c>
      <c r="B46" s="114" t="s">
        <v>665</v>
      </c>
      <c r="C46" s="17"/>
      <c r="D46" s="17"/>
      <c r="E46" s="17"/>
      <c r="F46" s="391"/>
      <c r="G46" s="115">
        <v>860</v>
      </c>
      <c r="H46" s="115">
        <v>340</v>
      </c>
      <c r="I46" s="115">
        <v>340</v>
      </c>
      <c r="J46" s="649">
        <f t="shared" si="4"/>
        <v>0.39534883720930231</v>
      </c>
      <c r="K46" s="207" t="s">
        <v>213</v>
      </c>
      <c r="L46" s="208"/>
    </row>
    <row r="47" spans="1:12" s="42" customFormat="1" ht="11.5" x14ac:dyDescent="0.25">
      <c r="A47" s="109" t="s">
        <v>113</v>
      </c>
      <c r="B47" s="596" t="s">
        <v>423</v>
      </c>
      <c r="C47" s="118"/>
      <c r="D47" s="118"/>
      <c r="E47" s="118"/>
      <c r="F47" s="397"/>
      <c r="G47" s="118">
        <v>5265</v>
      </c>
      <c r="H47" s="118">
        <v>5515</v>
      </c>
      <c r="I47" s="118">
        <v>5113</v>
      </c>
      <c r="J47" s="650">
        <f t="shared" si="4"/>
        <v>0.97113010446343784</v>
      </c>
      <c r="K47" s="577" t="s">
        <v>213</v>
      </c>
      <c r="L47" s="398"/>
    </row>
    <row r="48" spans="1:12" s="42" customFormat="1" ht="21" x14ac:dyDescent="0.25">
      <c r="A48" s="605" t="s">
        <v>114</v>
      </c>
      <c r="B48" s="597" t="s">
        <v>663</v>
      </c>
      <c r="C48" s="598"/>
      <c r="D48" s="598">
        <v>77500</v>
      </c>
      <c r="E48" s="598">
        <v>77500</v>
      </c>
      <c r="F48" s="599"/>
      <c r="G48" s="598"/>
      <c r="H48" s="598"/>
      <c r="I48" s="598"/>
      <c r="J48" s="652"/>
      <c r="K48" s="207" t="s">
        <v>213</v>
      </c>
      <c r="L48" s="208"/>
    </row>
    <row r="49" spans="1:12" s="42" customFormat="1" ht="12" thickBot="1" x14ac:dyDescent="0.3">
      <c r="A49" s="600" t="s">
        <v>115</v>
      </c>
      <c r="B49" s="595" t="s">
        <v>664</v>
      </c>
      <c r="C49" s="108"/>
      <c r="D49" s="108">
        <v>100000</v>
      </c>
      <c r="E49" s="108"/>
      <c r="F49" s="408"/>
      <c r="G49" s="108"/>
      <c r="H49" s="108">
        <v>100000</v>
      </c>
      <c r="I49" s="108">
        <v>100000</v>
      </c>
      <c r="J49" s="653"/>
      <c r="K49" s="209"/>
      <c r="L49" s="210" t="s">
        <v>213</v>
      </c>
    </row>
    <row r="50" spans="1:12" s="42" customFormat="1" ht="15" customHeight="1" thickTop="1" x14ac:dyDescent="0.25">
      <c r="A50" s="730" t="s">
        <v>116</v>
      </c>
      <c r="B50" s="730"/>
      <c r="C50" s="119">
        <f>SUM(C8:C47)</f>
        <v>208262</v>
      </c>
      <c r="D50" s="119">
        <f>SUM(D8:D49)</f>
        <v>310814</v>
      </c>
      <c r="E50" s="119">
        <f>SUM(E8:E49)</f>
        <v>236096</v>
      </c>
      <c r="F50" s="409">
        <f t="shared" ref="F50:F52" si="7">E50/C50</f>
        <v>1.1336489614043848</v>
      </c>
      <c r="G50" s="119">
        <f>SUM(G8:G47)</f>
        <v>344746</v>
      </c>
      <c r="H50" s="119">
        <f>SUM(H8:H49)</f>
        <v>449426</v>
      </c>
      <c r="I50" s="119">
        <f>SUM(I8:I49)</f>
        <v>454879</v>
      </c>
      <c r="J50" s="654">
        <f t="shared" ref="J50:J52" si="8">I50/G50</f>
        <v>1.3194612845399221</v>
      </c>
      <c r="K50" s="211"/>
      <c r="L50" s="212"/>
    </row>
    <row r="51" spans="1:12" s="42" customFormat="1" ht="15" customHeight="1" thickBot="1" x14ac:dyDescent="0.3">
      <c r="A51" s="731" t="s">
        <v>117</v>
      </c>
      <c r="B51" s="731"/>
      <c r="C51" s="120">
        <f>'7.sz. melléklet'!D91+'0.sz. melléklet'!D38</f>
        <v>218783</v>
      </c>
      <c r="D51" s="120">
        <f>'7.sz. melléklet'!E93+'0.sz. melléklet'!E38</f>
        <v>218783</v>
      </c>
      <c r="E51" s="120">
        <f>'7.sz. melléklet'!F93+'0.sz. melléklet'!E38</f>
        <v>218783</v>
      </c>
      <c r="F51" s="410">
        <f t="shared" si="7"/>
        <v>1</v>
      </c>
      <c r="G51" s="411">
        <f>'7.sz. melléklet'!D35</f>
        <v>83159</v>
      </c>
      <c r="H51" s="411">
        <f>'7.sz. melléklet'!E35</f>
        <v>80171</v>
      </c>
      <c r="I51" s="411">
        <f>'7.sz. melléklet'!F35</f>
        <v>0</v>
      </c>
      <c r="J51" s="410">
        <f t="shared" si="8"/>
        <v>0</v>
      </c>
      <c r="K51" s="209"/>
      <c r="L51" s="210"/>
    </row>
    <row r="52" spans="1:12" s="42" customFormat="1" ht="15" customHeight="1" thickTop="1" thickBot="1" x14ac:dyDescent="0.3">
      <c r="A52" s="732" t="s">
        <v>118</v>
      </c>
      <c r="B52" s="732"/>
      <c r="C52" s="603">
        <f>SUM(C50:C51)</f>
        <v>427045</v>
      </c>
      <c r="D52" s="603">
        <f>SUM(D50:D51)</f>
        <v>529597</v>
      </c>
      <c r="E52" s="603">
        <f>SUM(E50:E51)</f>
        <v>454879</v>
      </c>
      <c r="F52" s="604">
        <f t="shared" si="7"/>
        <v>1.0651781428186724</v>
      </c>
      <c r="G52" s="603">
        <f>SUM(G50:G51)</f>
        <v>427905</v>
      </c>
      <c r="H52" s="603">
        <f>SUM(H50:H51)</f>
        <v>529597</v>
      </c>
      <c r="I52" s="603">
        <f>SUM(I50:I51)</f>
        <v>454879</v>
      </c>
      <c r="J52" s="655">
        <f t="shared" si="8"/>
        <v>1.0630373564225704</v>
      </c>
      <c r="K52" s="601"/>
      <c r="L52" s="602"/>
    </row>
    <row r="53" spans="1:12" s="39" customFormat="1" ht="13" thickTop="1" x14ac:dyDescent="0.25"/>
    <row r="54" spans="1:12" s="39" customFormat="1" x14ac:dyDescent="0.25"/>
    <row r="55" spans="1:12" s="39" customFormat="1" x14ac:dyDescent="0.25"/>
    <row r="56" spans="1:12" s="39" customFormat="1" x14ac:dyDescent="0.25"/>
    <row r="57" spans="1:12" s="39" customFormat="1" x14ac:dyDescent="0.25"/>
    <row r="58" spans="1:12" s="39" customFormat="1" x14ac:dyDescent="0.25"/>
    <row r="59" spans="1:12" s="39" customFormat="1" x14ac:dyDescent="0.25"/>
    <row r="60" spans="1:12" s="39" customFormat="1" x14ac:dyDescent="0.25"/>
    <row r="61" spans="1:12" s="39" customFormat="1" x14ac:dyDescent="0.25"/>
    <row r="62" spans="1:12" s="39" customFormat="1" x14ac:dyDescent="0.25"/>
    <row r="63" spans="1:12" s="39" customFormat="1" x14ac:dyDescent="0.25"/>
    <row r="64" spans="1:12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</sheetData>
  <sheetProtection selectLockedCells="1" selectUnlockedCells="1"/>
  <mergeCells count="4">
    <mergeCell ref="A50:B50"/>
    <mergeCell ref="A51:B51"/>
    <mergeCell ref="A52:B52"/>
    <mergeCell ref="A4:L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Normal="100" workbookViewId="0"/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4" width="9.7265625" style="1" customWidth="1"/>
    <col min="5" max="6" width="9.7265625" customWidth="1"/>
  </cols>
  <sheetData>
    <row r="1" spans="1:9" ht="15" customHeight="1" x14ac:dyDescent="0.25">
      <c r="B1" s="3"/>
      <c r="C1" s="3"/>
      <c r="D1" s="3"/>
      <c r="E1" s="3"/>
      <c r="F1" s="3"/>
      <c r="H1" s="2" t="s">
        <v>483</v>
      </c>
    </row>
    <row r="2" spans="1:9" ht="15" customHeight="1" x14ac:dyDescent="0.25">
      <c r="A2" s="3"/>
      <c r="B2" s="3"/>
      <c r="C2" s="3"/>
      <c r="D2" s="3"/>
      <c r="H2" s="2" t="str">
        <f>'1.sz. melléklet'!G2</f>
        <v>az .../2016. (XI.    .) önkormányzati rendelethez</v>
      </c>
    </row>
    <row r="3" spans="1:9" ht="15" customHeight="1" x14ac:dyDescent="0.25">
      <c r="A3" s="710" t="s">
        <v>119</v>
      </c>
      <c r="B3" s="710"/>
      <c r="C3" s="710"/>
      <c r="D3" s="710"/>
      <c r="E3" s="710"/>
      <c r="F3" s="710"/>
      <c r="G3" s="710"/>
      <c r="H3" s="710"/>
    </row>
    <row r="4" spans="1:9" ht="12.75" customHeight="1" thickBot="1" x14ac:dyDescent="0.3">
      <c r="A4" s="41"/>
      <c r="B4" s="98"/>
      <c r="C4" s="98"/>
      <c r="D4" s="40"/>
      <c r="E4" s="40"/>
      <c r="F4" s="40"/>
      <c r="G4" s="6" t="s">
        <v>0</v>
      </c>
    </row>
    <row r="5" spans="1:9" ht="35" thickTop="1" x14ac:dyDescent="0.25">
      <c r="A5" s="7" t="s">
        <v>1</v>
      </c>
      <c r="B5" s="8" t="s">
        <v>2</v>
      </c>
      <c r="C5" s="9" t="s">
        <v>244</v>
      </c>
      <c r="D5" s="9" t="s">
        <v>531</v>
      </c>
      <c r="E5" s="9" t="s">
        <v>681</v>
      </c>
      <c r="F5" s="9" t="s">
        <v>682</v>
      </c>
      <c r="G5" s="10" t="s">
        <v>610</v>
      </c>
    </row>
    <row r="6" spans="1:9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432" t="s">
        <v>8</v>
      </c>
      <c r="G6" s="105" t="s">
        <v>9</v>
      </c>
    </row>
    <row r="7" spans="1:9" ht="15" customHeight="1" thickTop="1" x14ac:dyDescent="0.25">
      <c r="A7" s="122" t="s">
        <v>13</v>
      </c>
      <c r="B7" s="123" t="s">
        <v>121</v>
      </c>
      <c r="C7" s="123" t="s">
        <v>245</v>
      </c>
      <c r="D7" s="124">
        <f>D8+D15</f>
        <v>35374</v>
      </c>
      <c r="E7" s="124">
        <f>E8+E15</f>
        <v>33829</v>
      </c>
      <c r="F7" s="124">
        <f>F8+F15</f>
        <v>33239</v>
      </c>
      <c r="G7" s="125">
        <f>F7/D7</f>
        <v>0.9396449369593487</v>
      </c>
      <c r="I7" s="196"/>
    </row>
    <row r="8" spans="1:9" ht="15" customHeight="1" x14ac:dyDescent="0.25">
      <c r="A8" s="20" t="s">
        <v>122</v>
      </c>
      <c r="B8" s="17" t="s">
        <v>246</v>
      </c>
      <c r="C8" s="17" t="s">
        <v>247</v>
      </c>
      <c r="D8" s="18">
        <f>SUM(D9:D14)</f>
        <v>23576</v>
      </c>
      <c r="E8" s="18">
        <f>SUM(E9:E14)</f>
        <v>21943</v>
      </c>
      <c r="F8" s="18">
        <f>SUM(F9:F14)</f>
        <v>22237</v>
      </c>
      <c r="G8" s="126">
        <f t="shared" ref="G8:G52" si="0">F8/D8</f>
        <v>0.94320495419070238</v>
      </c>
    </row>
    <row r="9" spans="1:9" ht="15" customHeight="1" x14ac:dyDescent="0.25">
      <c r="A9" s="127"/>
      <c r="B9" s="21" t="s">
        <v>248</v>
      </c>
      <c r="C9" s="21" t="s">
        <v>249</v>
      </c>
      <c r="D9" s="22">
        <v>20509</v>
      </c>
      <c r="E9" s="22">
        <v>18674</v>
      </c>
      <c r="F9" s="22">
        <v>19095</v>
      </c>
      <c r="G9" s="91">
        <f t="shared" si="0"/>
        <v>0.93105465893022576</v>
      </c>
    </row>
    <row r="10" spans="1:9" ht="15" customHeight="1" x14ac:dyDescent="0.25">
      <c r="A10" s="127"/>
      <c r="B10" s="21" t="s">
        <v>555</v>
      </c>
      <c r="C10" s="21" t="s">
        <v>556</v>
      </c>
      <c r="D10" s="22">
        <v>744</v>
      </c>
      <c r="E10" s="22">
        <v>744</v>
      </c>
      <c r="F10" s="22">
        <v>744</v>
      </c>
      <c r="G10" s="91">
        <f t="shared" si="0"/>
        <v>1</v>
      </c>
    </row>
    <row r="11" spans="1:9" ht="15" customHeight="1" x14ac:dyDescent="0.25">
      <c r="A11" s="127"/>
      <c r="B11" s="21" t="s">
        <v>557</v>
      </c>
      <c r="C11" s="21" t="s">
        <v>436</v>
      </c>
      <c r="D11" s="22">
        <v>62</v>
      </c>
      <c r="E11" s="22">
        <v>62</v>
      </c>
      <c r="F11" s="22">
        <v>62</v>
      </c>
      <c r="G11" s="91">
        <f t="shared" si="0"/>
        <v>1</v>
      </c>
    </row>
    <row r="12" spans="1:9" ht="15" customHeight="1" x14ac:dyDescent="0.25">
      <c r="A12" s="127"/>
      <c r="B12" s="21" t="s">
        <v>558</v>
      </c>
      <c r="C12" s="21" t="s">
        <v>250</v>
      </c>
      <c r="D12" s="22">
        <v>1742</v>
      </c>
      <c r="E12" s="22">
        <v>1742</v>
      </c>
      <c r="F12" s="22">
        <v>1597</v>
      </c>
      <c r="G12" s="91">
        <f t="shared" si="0"/>
        <v>0.91676234213547647</v>
      </c>
    </row>
    <row r="13" spans="1:9" ht="15" customHeight="1" x14ac:dyDescent="0.25">
      <c r="A13" s="127"/>
      <c r="B13" s="21" t="s">
        <v>614</v>
      </c>
      <c r="C13" s="21" t="s">
        <v>431</v>
      </c>
      <c r="D13" s="22">
        <v>0</v>
      </c>
      <c r="E13" s="22">
        <v>45</v>
      </c>
      <c r="F13" s="22">
        <v>45</v>
      </c>
      <c r="G13" s="91"/>
    </row>
    <row r="14" spans="1:9" ht="15" customHeight="1" x14ac:dyDescent="0.25">
      <c r="A14" s="127"/>
      <c r="B14" s="21" t="s">
        <v>615</v>
      </c>
      <c r="C14" s="21" t="s">
        <v>437</v>
      </c>
      <c r="D14" s="22">
        <v>519</v>
      </c>
      <c r="E14" s="22">
        <v>676</v>
      </c>
      <c r="F14" s="22">
        <v>694</v>
      </c>
      <c r="G14" s="91">
        <f t="shared" si="0"/>
        <v>1.3371868978805395</v>
      </c>
    </row>
    <row r="15" spans="1:9" ht="15" customHeight="1" x14ac:dyDescent="0.25">
      <c r="A15" s="20" t="s">
        <v>123</v>
      </c>
      <c r="B15" s="17" t="s">
        <v>125</v>
      </c>
      <c r="C15" s="17" t="s">
        <v>251</v>
      </c>
      <c r="D15" s="18">
        <f>SUM(D16:D18)</f>
        <v>11798</v>
      </c>
      <c r="E15" s="18">
        <f>SUM(E16:E18)</f>
        <v>11886</v>
      </c>
      <c r="F15" s="18">
        <f>SUM(F16:F18)</f>
        <v>11002</v>
      </c>
      <c r="G15" s="126">
        <f t="shared" si="0"/>
        <v>0.93253093744702487</v>
      </c>
    </row>
    <row r="16" spans="1:9" ht="15" customHeight="1" x14ac:dyDescent="0.25">
      <c r="A16" s="127"/>
      <c r="B16" s="21" t="s">
        <v>272</v>
      </c>
      <c r="C16" s="21" t="s">
        <v>252</v>
      </c>
      <c r="D16" s="22">
        <v>6564</v>
      </c>
      <c r="E16" s="22">
        <v>6564</v>
      </c>
      <c r="F16" s="22">
        <v>6616</v>
      </c>
      <c r="G16" s="91">
        <f t="shared" si="0"/>
        <v>1.0079219987812309</v>
      </c>
    </row>
    <row r="17" spans="1:7" ht="15" customHeight="1" x14ac:dyDescent="0.25">
      <c r="A17" s="127"/>
      <c r="B17" s="21" t="s">
        <v>273</v>
      </c>
      <c r="C17" s="21" t="s">
        <v>253</v>
      </c>
      <c r="D17" s="22">
        <v>2505</v>
      </c>
      <c r="E17" s="22">
        <v>2593</v>
      </c>
      <c r="F17" s="22">
        <v>2593</v>
      </c>
      <c r="G17" s="83">
        <f t="shared" si="0"/>
        <v>1.0351297405189621</v>
      </c>
    </row>
    <row r="18" spans="1:7" ht="15" customHeight="1" x14ac:dyDescent="0.25">
      <c r="A18" s="127"/>
      <c r="B18" s="21" t="s">
        <v>274</v>
      </c>
      <c r="C18" s="21" t="s">
        <v>254</v>
      </c>
      <c r="D18" s="22">
        <v>2729</v>
      </c>
      <c r="E18" s="22">
        <v>2729</v>
      </c>
      <c r="F18" s="22">
        <v>1793</v>
      </c>
      <c r="G18" s="83">
        <f t="shared" si="0"/>
        <v>0.65701722242579697</v>
      </c>
    </row>
    <row r="19" spans="1:7" ht="15" customHeight="1" x14ac:dyDescent="0.25">
      <c r="A19" s="27" t="s">
        <v>14</v>
      </c>
      <c r="B19" s="128" t="s">
        <v>203</v>
      </c>
      <c r="C19" s="128" t="s">
        <v>255</v>
      </c>
      <c r="D19" s="28">
        <v>10717</v>
      </c>
      <c r="E19" s="28">
        <v>10287</v>
      </c>
      <c r="F19" s="28">
        <v>9676</v>
      </c>
      <c r="G19" s="125">
        <f t="shared" si="0"/>
        <v>0.90286460763273302</v>
      </c>
    </row>
    <row r="20" spans="1:7" ht="15" customHeight="1" x14ac:dyDescent="0.25">
      <c r="A20" s="27" t="s">
        <v>51</v>
      </c>
      <c r="B20" s="128" t="s">
        <v>127</v>
      </c>
      <c r="C20" s="128" t="s">
        <v>256</v>
      </c>
      <c r="D20" s="28">
        <f>SUM(D21:D25)</f>
        <v>101504</v>
      </c>
      <c r="E20" s="28">
        <f>SUM(E21:E25)</f>
        <v>106195</v>
      </c>
      <c r="F20" s="28">
        <f>SUM(F21:F25)</f>
        <v>115543</v>
      </c>
      <c r="G20" s="125">
        <f t="shared" si="0"/>
        <v>1.1383098203026483</v>
      </c>
    </row>
    <row r="21" spans="1:7" ht="15" customHeight="1" x14ac:dyDescent="0.25">
      <c r="A21" s="20" t="s">
        <v>126</v>
      </c>
      <c r="B21" s="17" t="s">
        <v>257</v>
      </c>
      <c r="C21" s="17" t="s">
        <v>263</v>
      </c>
      <c r="D21" s="18">
        <v>13496</v>
      </c>
      <c r="E21" s="18">
        <v>13496</v>
      </c>
      <c r="F21" s="18">
        <v>13559</v>
      </c>
      <c r="G21" s="126">
        <f t="shared" si="0"/>
        <v>1.0046680497925311</v>
      </c>
    </row>
    <row r="22" spans="1:7" ht="15" customHeight="1" x14ac:dyDescent="0.25">
      <c r="A22" s="20" t="s">
        <v>128</v>
      </c>
      <c r="B22" s="17" t="s">
        <v>258</v>
      </c>
      <c r="C22" s="17" t="s">
        <v>264</v>
      </c>
      <c r="D22" s="18">
        <v>2065</v>
      </c>
      <c r="E22" s="18">
        <v>2065</v>
      </c>
      <c r="F22" s="18">
        <v>2065</v>
      </c>
      <c r="G22" s="126">
        <f t="shared" si="0"/>
        <v>1</v>
      </c>
    </row>
    <row r="23" spans="1:7" ht="15" customHeight="1" x14ac:dyDescent="0.25">
      <c r="A23" s="20" t="s">
        <v>259</v>
      </c>
      <c r="B23" s="17" t="s">
        <v>260</v>
      </c>
      <c r="C23" s="17" t="s">
        <v>265</v>
      </c>
      <c r="D23" s="18">
        <v>59766</v>
      </c>
      <c r="E23" s="18">
        <v>63994</v>
      </c>
      <c r="F23" s="18">
        <v>68501</v>
      </c>
      <c r="G23" s="126">
        <f t="shared" si="0"/>
        <v>1.1461533313255028</v>
      </c>
    </row>
    <row r="24" spans="1:7" ht="15" customHeight="1" x14ac:dyDescent="0.25">
      <c r="A24" s="20" t="s">
        <v>261</v>
      </c>
      <c r="B24" s="17" t="s">
        <v>262</v>
      </c>
      <c r="C24" s="17" t="s">
        <v>266</v>
      </c>
      <c r="D24" s="18">
        <v>315</v>
      </c>
      <c r="E24" s="18">
        <v>315</v>
      </c>
      <c r="F24" s="18">
        <v>315</v>
      </c>
      <c r="G24" s="126">
        <f t="shared" si="0"/>
        <v>1</v>
      </c>
    </row>
    <row r="25" spans="1:7" ht="15" customHeight="1" x14ac:dyDescent="0.25">
      <c r="A25" s="20" t="s">
        <v>267</v>
      </c>
      <c r="B25" s="17" t="s">
        <v>268</v>
      </c>
      <c r="C25" s="17" t="s">
        <v>269</v>
      </c>
      <c r="D25" s="18">
        <f>SUM(D26:D29)</f>
        <v>25862</v>
      </c>
      <c r="E25" s="18">
        <f>SUM(E26:E29)</f>
        <v>26325</v>
      </c>
      <c r="F25" s="18">
        <f>SUM(F26:F29)</f>
        <v>31103</v>
      </c>
      <c r="G25" s="126">
        <f t="shared" si="0"/>
        <v>1.2026525404067745</v>
      </c>
    </row>
    <row r="26" spans="1:7" ht="15" customHeight="1" x14ac:dyDescent="0.25">
      <c r="A26" s="127"/>
      <c r="B26" s="21" t="s">
        <v>270</v>
      </c>
      <c r="C26" s="21" t="s">
        <v>271</v>
      </c>
      <c r="D26" s="22">
        <v>16732</v>
      </c>
      <c r="E26" s="22">
        <v>17195</v>
      </c>
      <c r="F26" s="22">
        <v>18114</v>
      </c>
      <c r="G26" s="91">
        <f t="shared" si="0"/>
        <v>1.0825962228065982</v>
      </c>
    </row>
    <row r="27" spans="1:7" ht="15" customHeight="1" x14ac:dyDescent="0.25">
      <c r="A27" s="127"/>
      <c r="B27" s="256" t="s">
        <v>275</v>
      </c>
      <c r="C27" s="21" t="s">
        <v>276</v>
      </c>
      <c r="D27" s="22">
        <v>8620</v>
      </c>
      <c r="E27" s="22">
        <v>8620</v>
      </c>
      <c r="F27" s="22">
        <v>12479</v>
      </c>
      <c r="G27" s="91">
        <f t="shared" si="0"/>
        <v>1.4476798143851508</v>
      </c>
    </row>
    <row r="28" spans="1:7" ht="15" customHeight="1" x14ac:dyDescent="0.25">
      <c r="A28" s="127"/>
      <c r="B28" s="256" t="s">
        <v>509</v>
      </c>
      <c r="C28" s="21" t="s">
        <v>510</v>
      </c>
      <c r="D28" s="22">
        <v>30</v>
      </c>
      <c r="E28" s="22">
        <v>30</v>
      </c>
      <c r="F28" s="22">
        <v>30</v>
      </c>
      <c r="G28" s="91">
        <f t="shared" si="0"/>
        <v>1</v>
      </c>
    </row>
    <row r="29" spans="1:7" ht="15" customHeight="1" x14ac:dyDescent="0.25">
      <c r="A29" s="127"/>
      <c r="B29" s="256" t="s">
        <v>508</v>
      </c>
      <c r="C29" s="21" t="s">
        <v>277</v>
      </c>
      <c r="D29" s="22">
        <v>480</v>
      </c>
      <c r="E29" s="22">
        <v>480</v>
      </c>
      <c r="F29" s="22">
        <v>480</v>
      </c>
      <c r="G29" s="91">
        <f t="shared" si="0"/>
        <v>1</v>
      </c>
    </row>
    <row r="30" spans="1:7" ht="15" customHeight="1" x14ac:dyDescent="0.25">
      <c r="A30" s="27" t="s">
        <v>52</v>
      </c>
      <c r="B30" s="128" t="s">
        <v>278</v>
      </c>
      <c r="C30" s="128" t="s">
        <v>279</v>
      </c>
      <c r="D30" s="28">
        <v>3250</v>
      </c>
      <c r="E30" s="28">
        <v>3250</v>
      </c>
      <c r="F30" s="28">
        <v>4350</v>
      </c>
      <c r="G30" s="125">
        <f t="shared" si="0"/>
        <v>1.3384615384615384</v>
      </c>
    </row>
    <row r="31" spans="1:7" s="257" customFormat="1" ht="15" customHeight="1" x14ac:dyDescent="0.25">
      <c r="A31" s="27" t="s">
        <v>54</v>
      </c>
      <c r="B31" s="128" t="s">
        <v>280</v>
      </c>
      <c r="C31" s="128" t="s">
        <v>281</v>
      </c>
      <c r="D31" s="28">
        <f>SUM(D32:D35)</f>
        <v>103139</v>
      </c>
      <c r="E31" s="28">
        <f>SUM(E32:E35)</f>
        <v>100708</v>
      </c>
      <c r="F31" s="28">
        <f>SUM(F32:F35)</f>
        <v>33332</v>
      </c>
      <c r="G31" s="125">
        <f t="shared" si="0"/>
        <v>0.32317552041419834</v>
      </c>
    </row>
    <row r="32" spans="1:7" s="257" customFormat="1" ht="15" customHeight="1" x14ac:dyDescent="0.25">
      <c r="A32" s="20" t="s">
        <v>238</v>
      </c>
      <c r="B32" s="17" t="s">
        <v>438</v>
      </c>
      <c r="C32" s="17" t="s">
        <v>439</v>
      </c>
      <c r="D32" s="18">
        <v>420</v>
      </c>
      <c r="E32" s="18">
        <v>1037</v>
      </c>
      <c r="F32" s="18">
        <v>1037</v>
      </c>
      <c r="G32" s="125">
        <f t="shared" si="0"/>
        <v>2.4690476190476192</v>
      </c>
    </row>
    <row r="33" spans="1:7" s="257" customFormat="1" ht="15" customHeight="1" x14ac:dyDescent="0.25">
      <c r="A33" s="20" t="s">
        <v>240</v>
      </c>
      <c r="B33" s="17" t="s">
        <v>282</v>
      </c>
      <c r="C33" s="17" t="s">
        <v>284</v>
      </c>
      <c r="D33" s="18">
        <v>13116</v>
      </c>
      <c r="E33" s="18">
        <v>12966</v>
      </c>
      <c r="F33" s="18">
        <v>12966</v>
      </c>
      <c r="G33" s="126">
        <f t="shared" si="0"/>
        <v>0.98856358645928633</v>
      </c>
    </row>
    <row r="34" spans="1:7" s="257" customFormat="1" ht="15" customHeight="1" x14ac:dyDescent="0.25">
      <c r="A34" s="20" t="s">
        <v>286</v>
      </c>
      <c r="B34" s="17" t="s">
        <v>283</v>
      </c>
      <c r="C34" s="17" t="s">
        <v>285</v>
      </c>
      <c r="D34" s="18">
        <v>6444</v>
      </c>
      <c r="E34" s="18">
        <v>6534</v>
      </c>
      <c r="F34" s="18">
        <v>19329</v>
      </c>
      <c r="G34" s="126">
        <f t="shared" si="0"/>
        <v>2.9995344506517689</v>
      </c>
    </row>
    <row r="35" spans="1:7" s="257" customFormat="1" ht="15" customHeight="1" x14ac:dyDescent="0.25">
      <c r="A35" s="20" t="s">
        <v>440</v>
      </c>
      <c r="B35" s="17" t="s">
        <v>43</v>
      </c>
      <c r="C35" s="17" t="s">
        <v>476</v>
      </c>
      <c r="D35" s="18">
        <v>83159</v>
      </c>
      <c r="E35" s="18">
        <v>80171</v>
      </c>
      <c r="F35" s="18">
        <v>0</v>
      </c>
      <c r="G35" s="126">
        <f t="shared" si="0"/>
        <v>0</v>
      </c>
    </row>
    <row r="36" spans="1:7" s="257" customFormat="1" ht="15" customHeight="1" x14ac:dyDescent="0.25">
      <c r="A36" s="27" t="s">
        <v>55</v>
      </c>
      <c r="B36" s="128" t="s">
        <v>205</v>
      </c>
      <c r="C36" s="128" t="s">
        <v>287</v>
      </c>
      <c r="D36" s="28">
        <f>SUM(D37:D42)</f>
        <v>149476</v>
      </c>
      <c r="E36" s="28">
        <f>SUM(E37:E42)</f>
        <v>150822</v>
      </c>
      <c r="F36" s="28">
        <f>SUM(F37:F42)</f>
        <v>134233</v>
      </c>
      <c r="G36" s="125">
        <f t="shared" si="0"/>
        <v>0.89802376301212239</v>
      </c>
    </row>
    <row r="37" spans="1:7" s="257" customFormat="1" ht="15" customHeight="1" x14ac:dyDescent="0.25">
      <c r="A37" s="261" t="s">
        <v>288</v>
      </c>
      <c r="B37" s="75" t="s">
        <v>289</v>
      </c>
      <c r="C37" s="75" t="s">
        <v>290</v>
      </c>
      <c r="D37" s="55">
        <v>0</v>
      </c>
      <c r="E37" s="55">
        <v>0</v>
      </c>
      <c r="F37" s="55">
        <v>0</v>
      </c>
      <c r="G37" s="126"/>
    </row>
    <row r="38" spans="1:7" s="257" customFormat="1" ht="15" customHeight="1" x14ac:dyDescent="0.25">
      <c r="A38" s="261" t="s">
        <v>291</v>
      </c>
      <c r="B38" s="75" t="s">
        <v>292</v>
      </c>
      <c r="C38" s="75" t="s">
        <v>293</v>
      </c>
      <c r="D38" s="55">
        <v>90759</v>
      </c>
      <c r="E38" s="55">
        <v>91119</v>
      </c>
      <c r="F38" s="55">
        <v>90425</v>
      </c>
      <c r="G38" s="126">
        <f t="shared" si="0"/>
        <v>0.99631992419484572</v>
      </c>
    </row>
    <row r="39" spans="1:7" s="257" customFormat="1" ht="15" customHeight="1" x14ac:dyDescent="0.25">
      <c r="A39" s="261" t="s">
        <v>294</v>
      </c>
      <c r="B39" s="75" t="s">
        <v>295</v>
      </c>
      <c r="C39" s="75" t="s">
        <v>296</v>
      </c>
      <c r="D39" s="55">
        <v>412</v>
      </c>
      <c r="E39" s="55">
        <v>1232</v>
      </c>
      <c r="F39" s="55">
        <v>1232</v>
      </c>
      <c r="G39" s="126">
        <f t="shared" si="0"/>
        <v>2.9902912621359223</v>
      </c>
    </row>
    <row r="40" spans="1:7" s="263" customFormat="1" ht="15" customHeight="1" x14ac:dyDescent="0.3">
      <c r="A40" s="261" t="s">
        <v>297</v>
      </c>
      <c r="B40" s="75" t="s">
        <v>298</v>
      </c>
      <c r="C40" s="75" t="s">
        <v>299</v>
      </c>
      <c r="D40" s="55">
        <v>16709</v>
      </c>
      <c r="E40" s="55">
        <v>16589</v>
      </c>
      <c r="F40" s="55">
        <v>16722</v>
      </c>
      <c r="G40" s="126">
        <f t="shared" si="0"/>
        <v>1.0007780238194985</v>
      </c>
    </row>
    <row r="41" spans="1:7" s="257" customFormat="1" ht="15" customHeight="1" x14ac:dyDescent="0.25">
      <c r="A41" s="261" t="s">
        <v>300</v>
      </c>
      <c r="B41" s="75" t="s">
        <v>301</v>
      </c>
      <c r="C41" s="75" t="s">
        <v>302</v>
      </c>
      <c r="D41" s="55">
        <v>14500</v>
      </c>
      <c r="E41" s="55">
        <v>14500</v>
      </c>
      <c r="F41" s="55">
        <v>0</v>
      </c>
      <c r="G41" s="126">
        <f t="shared" si="0"/>
        <v>0</v>
      </c>
    </row>
    <row r="42" spans="1:7" s="257" customFormat="1" ht="15" customHeight="1" x14ac:dyDescent="0.25">
      <c r="A42" s="261" t="s">
        <v>303</v>
      </c>
      <c r="B42" s="75" t="s">
        <v>304</v>
      </c>
      <c r="C42" s="75" t="s">
        <v>305</v>
      </c>
      <c r="D42" s="55">
        <v>27096</v>
      </c>
      <c r="E42" s="55">
        <v>27382</v>
      </c>
      <c r="F42" s="55">
        <v>25854</v>
      </c>
      <c r="G42" s="126">
        <f t="shared" si="0"/>
        <v>0.95416297608503098</v>
      </c>
    </row>
    <row r="43" spans="1:7" s="263" customFormat="1" ht="15" customHeight="1" x14ac:dyDescent="0.3">
      <c r="A43" s="262" t="s">
        <v>57</v>
      </c>
      <c r="B43" s="259" t="s">
        <v>306</v>
      </c>
      <c r="C43" s="259" t="s">
        <v>307</v>
      </c>
      <c r="D43" s="260">
        <f>SUM(D44:D45)</f>
        <v>0</v>
      </c>
      <c r="E43" s="260">
        <f>SUM(E44:E45)</f>
        <v>591</v>
      </c>
      <c r="F43" s="260">
        <f>SUM(F44:F45)</f>
        <v>591</v>
      </c>
      <c r="G43" s="126"/>
    </row>
    <row r="44" spans="1:7" s="257" customFormat="1" ht="15" customHeight="1" x14ac:dyDescent="0.25">
      <c r="A44" s="261" t="s">
        <v>308</v>
      </c>
      <c r="B44" s="75" t="s">
        <v>309</v>
      </c>
      <c r="C44" s="75" t="s">
        <v>310</v>
      </c>
      <c r="D44" s="55">
        <v>0</v>
      </c>
      <c r="E44" s="55">
        <v>465</v>
      </c>
      <c r="F44" s="55">
        <v>465</v>
      </c>
      <c r="G44" s="126"/>
    </row>
    <row r="45" spans="1:7" s="257" customFormat="1" ht="15" customHeight="1" x14ac:dyDescent="0.25">
      <c r="A45" s="261" t="s">
        <v>311</v>
      </c>
      <c r="B45" s="75" t="s">
        <v>312</v>
      </c>
      <c r="C45" s="75" t="s">
        <v>313</v>
      </c>
      <c r="D45" s="55">
        <v>0</v>
      </c>
      <c r="E45" s="55">
        <v>126</v>
      </c>
      <c r="F45" s="55">
        <v>126</v>
      </c>
      <c r="G45" s="126"/>
    </row>
    <row r="46" spans="1:7" s="257" customFormat="1" ht="15" customHeight="1" x14ac:dyDescent="0.25">
      <c r="A46" s="258" t="s">
        <v>75</v>
      </c>
      <c r="B46" s="259" t="s">
        <v>138</v>
      </c>
      <c r="C46" s="259" t="s">
        <v>314</v>
      </c>
      <c r="D46" s="260">
        <f>SUM(D47:D47)</f>
        <v>375</v>
      </c>
      <c r="E46" s="260">
        <f>SUM(E47:E47)</f>
        <v>375</v>
      </c>
      <c r="F46" s="260">
        <f>SUM(F47:F47)</f>
        <v>375</v>
      </c>
      <c r="G46" s="125">
        <f t="shared" si="0"/>
        <v>1</v>
      </c>
    </row>
    <row r="47" spans="1:7" s="257" customFormat="1" ht="15" customHeight="1" x14ac:dyDescent="0.25">
      <c r="A47" s="310" t="s">
        <v>315</v>
      </c>
      <c r="B47" s="295" t="s">
        <v>316</v>
      </c>
      <c r="C47" s="295" t="s">
        <v>317</v>
      </c>
      <c r="D47" s="296">
        <v>375</v>
      </c>
      <c r="E47" s="296">
        <v>375</v>
      </c>
      <c r="F47" s="296">
        <v>375</v>
      </c>
      <c r="G47" s="126">
        <f t="shared" si="0"/>
        <v>1</v>
      </c>
    </row>
    <row r="48" spans="1:7" s="257" customFormat="1" ht="15" customHeight="1" x14ac:dyDescent="0.25">
      <c r="A48" s="311" t="s">
        <v>84</v>
      </c>
      <c r="B48" s="439" t="s">
        <v>47</v>
      </c>
      <c r="C48" s="493" t="s">
        <v>495</v>
      </c>
      <c r="D48" s="494">
        <f>SUM(D50:D51)</f>
        <v>21351</v>
      </c>
      <c r="E48" s="494">
        <f>SUM(E49:E51)</f>
        <v>121681</v>
      </c>
      <c r="F48" s="494">
        <f>SUM(F49:F51)</f>
        <v>121681</v>
      </c>
      <c r="G48" s="125">
        <f t="shared" si="0"/>
        <v>5.6990773265889185</v>
      </c>
    </row>
    <row r="49" spans="1:9" s="257" customFormat="1" ht="15" customHeight="1" x14ac:dyDescent="0.25">
      <c r="A49" s="442" t="s">
        <v>491</v>
      </c>
      <c r="B49" s="443" t="s">
        <v>617</v>
      </c>
      <c r="C49" s="308" t="s">
        <v>618</v>
      </c>
      <c r="D49" s="79">
        <v>0</v>
      </c>
      <c r="E49" s="79">
        <v>100000</v>
      </c>
      <c r="F49" s="79">
        <v>100000</v>
      </c>
      <c r="G49" s="126"/>
    </row>
    <row r="50" spans="1:9" s="257" customFormat="1" ht="15" customHeight="1" x14ac:dyDescent="0.25">
      <c r="A50" s="442" t="s">
        <v>493</v>
      </c>
      <c r="B50" s="443" t="s">
        <v>492</v>
      </c>
      <c r="C50" s="443" t="s">
        <v>494</v>
      </c>
      <c r="D50" s="444">
        <v>2365</v>
      </c>
      <c r="E50" s="444">
        <v>2695</v>
      </c>
      <c r="F50" s="444">
        <v>2695</v>
      </c>
      <c r="G50" s="126">
        <f t="shared" si="0"/>
        <v>1.1395348837209303</v>
      </c>
    </row>
    <row r="51" spans="1:9" ht="15" customHeight="1" thickBot="1" x14ac:dyDescent="0.3">
      <c r="A51" s="237" t="s">
        <v>616</v>
      </c>
      <c r="B51" s="440" t="s">
        <v>433</v>
      </c>
      <c r="C51" s="440" t="s">
        <v>434</v>
      </c>
      <c r="D51" s="441">
        <v>18986</v>
      </c>
      <c r="E51" s="441">
        <v>18986</v>
      </c>
      <c r="F51" s="441">
        <v>18986</v>
      </c>
      <c r="G51" s="126">
        <f t="shared" si="0"/>
        <v>1</v>
      </c>
    </row>
    <row r="52" spans="1:9" ht="15" customHeight="1" thickTop="1" thickBot="1" x14ac:dyDescent="0.3">
      <c r="A52" s="728" t="s">
        <v>129</v>
      </c>
      <c r="B52" s="728"/>
      <c r="C52" s="248"/>
      <c r="D52" s="100">
        <f>D7+D19+D20+D30+D31+D36+D43+D46+D48</f>
        <v>425186</v>
      </c>
      <c r="E52" s="100">
        <f>E7+E19+E20+E30+E31+E36+E43+E46+E48</f>
        <v>527738</v>
      </c>
      <c r="F52" s="100">
        <f>F7+F19+F20+F30+F31+F36+F43+F46+F48</f>
        <v>453020</v>
      </c>
      <c r="G52" s="131">
        <f t="shared" si="0"/>
        <v>1.065463114966156</v>
      </c>
      <c r="I52" s="196"/>
    </row>
    <row r="53" spans="1:9" ht="15" customHeight="1" thickTop="1" x14ac:dyDescent="0.25">
      <c r="A53" s="42"/>
      <c r="B53" s="42"/>
      <c r="C53" s="42"/>
      <c r="D53" s="42"/>
      <c r="E53" s="68"/>
      <c r="F53" s="68"/>
      <c r="H53" s="2" t="s">
        <v>714</v>
      </c>
    </row>
    <row r="54" spans="1:9" ht="15" customHeight="1" x14ac:dyDescent="0.25">
      <c r="B54" s="40"/>
      <c r="C54" s="40"/>
      <c r="D54" s="40"/>
      <c r="H54" s="2" t="str">
        <f>'1.sz. melléklet'!G2</f>
        <v>az .../2016. (XI.    .) önkormányzati rendelethez</v>
      </c>
    </row>
    <row r="55" spans="1:9" ht="15" customHeight="1" x14ac:dyDescent="0.25">
      <c r="A55" s="710" t="s">
        <v>130</v>
      </c>
      <c r="B55" s="710"/>
      <c r="C55" s="710"/>
      <c r="D55" s="710"/>
      <c r="E55" s="710"/>
      <c r="F55" s="710"/>
      <c r="G55" s="710"/>
      <c r="H55" s="710"/>
      <c r="I55" s="617"/>
    </row>
    <row r="56" spans="1:9" ht="13" thickBot="1" x14ac:dyDescent="0.3">
      <c r="A56" s="42"/>
      <c r="B56" s="132"/>
      <c r="C56" s="132"/>
      <c r="D56" s="40"/>
      <c r="E56" s="40"/>
      <c r="F56" s="40"/>
      <c r="G56" s="416" t="s">
        <v>0</v>
      </c>
    </row>
    <row r="57" spans="1:9" ht="35" thickTop="1" x14ac:dyDescent="0.25">
      <c r="A57" s="7" t="s">
        <v>1</v>
      </c>
      <c r="B57" s="8" t="s">
        <v>2</v>
      </c>
      <c r="C57" s="9" t="s">
        <v>244</v>
      </c>
      <c r="D57" s="9" t="s">
        <v>531</v>
      </c>
      <c r="E57" s="9" t="s">
        <v>681</v>
      </c>
      <c r="F57" s="9" t="s">
        <v>682</v>
      </c>
      <c r="G57" s="10" t="s">
        <v>610</v>
      </c>
    </row>
    <row r="58" spans="1:9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432" t="s">
        <v>8</v>
      </c>
      <c r="G58" s="105" t="s">
        <v>9</v>
      </c>
    </row>
    <row r="59" spans="1:9" ht="15" customHeight="1" thickTop="1" x14ac:dyDescent="0.25">
      <c r="A59" s="122" t="s">
        <v>318</v>
      </c>
      <c r="B59" s="123" t="s">
        <v>319</v>
      </c>
      <c r="C59" s="249" t="s">
        <v>320</v>
      </c>
      <c r="D59" s="192">
        <f>SUM(D60:D61)</f>
        <v>64486</v>
      </c>
      <c r="E59" s="192">
        <f>SUM(E60:E61)</f>
        <v>65575</v>
      </c>
      <c r="F59" s="192">
        <f>SUM(F60:F61)</f>
        <v>79515</v>
      </c>
      <c r="G59" s="29">
        <f t="shared" ref="G59:G95" si="1">F59/D59</f>
        <v>1.2330583382439599</v>
      </c>
    </row>
    <row r="60" spans="1:9" ht="15" customHeight="1" x14ac:dyDescent="0.25">
      <c r="A60" s="20" t="s">
        <v>122</v>
      </c>
      <c r="B60" s="17" t="s">
        <v>321</v>
      </c>
      <c r="C60" s="250" t="s">
        <v>322</v>
      </c>
      <c r="D60" s="55">
        <v>63752</v>
      </c>
      <c r="E60" s="55">
        <v>64221</v>
      </c>
      <c r="F60" s="55">
        <v>77186</v>
      </c>
      <c r="G60" s="19">
        <f t="shared" si="1"/>
        <v>1.2107228008533066</v>
      </c>
    </row>
    <row r="61" spans="1:9" ht="15" customHeight="1" x14ac:dyDescent="0.25">
      <c r="A61" s="20" t="s">
        <v>123</v>
      </c>
      <c r="B61" s="17" t="s">
        <v>324</v>
      </c>
      <c r="C61" s="286" t="s">
        <v>323</v>
      </c>
      <c r="D61" s="183">
        <v>734</v>
      </c>
      <c r="E61" s="183">
        <v>1354</v>
      </c>
      <c r="F61" s="183">
        <v>2329</v>
      </c>
      <c r="G61" s="19">
        <f t="shared" si="1"/>
        <v>3.173024523160763</v>
      </c>
    </row>
    <row r="62" spans="1:9" ht="15" customHeight="1" x14ac:dyDescent="0.25">
      <c r="A62" s="27" t="s">
        <v>14</v>
      </c>
      <c r="B62" s="251" t="s">
        <v>325</v>
      </c>
      <c r="C62" s="290" t="s">
        <v>326</v>
      </c>
      <c r="D62" s="186">
        <f>SUM(D63:D64)</f>
        <v>0</v>
      </c>
      <c r="E62" s="186">
        <f>SUM(E63:E64)</f>
        <v>0</v>
      </c>
      <c r="F62" s="186">
        <f>SUM(F63:F64)</f>
        <v>0</v>
      </c>
      <c r="G62" s="125"/>
    </row>
    <row r="63" spans="1:9" s="285" customFormat="1" ht="15" customHeight="1" x14ac:dyDescent="0.25">
      <c r="A63" s="20" t="s">
        <v>16</v>
      </c>
      <c r="B63" s="17" t="s">
        <v>379</v>
      </c>
      <c r="C63" s="288" t="s">
        <v>378</v>
      </c>
      <c r="D63" s="46"/>
      <c r="E63" s="46"/>
      <c r="F63" s="46"/>
      <c r="G63" s="19"/>
    </row>
    <row r="64" spans="1:9" ht="15" customHeight="1" x14ac:dyDescent="0.25">
      <c r="A64" s="20" t="s">
        <v>17</v>
      </c>
      <c r="B64" s="17" t="s">
        <v>327</v>
      </c>
      <c r="C64" s="250" t="s">
        <v>328</v>
      </c>
      <c r="D64" s="18"/>
      <c r="E64" s="18"/>
      <c r="F64" s="18"/>
      <c r="G64" s="19"/>
    </row>
    <row r="65" spans="1:7" ht="15" customHeight="1" x14ac:dyDescent="0.25">
      <c r="A65" s="27" t="s">
        <v>51</v>
      </c>
      <c r="B65" s="128" t="s">
        <v>15</v>
      </c>
      <c r="C65" s="251" t="s">
        <v>331</v>
      </c>
      <c r="D65" s="194">
        <f>D66+D67+D71</f>
        <v>77500</v>
      </c>
      <c r="E65" s="194">
        <f>E66+E67+E71</f>
        <v>77500</v>
      </c>
      <c r="F65" s="194">
        <f>F66+F67+F71</f>
        <v>77500</v>
      </c>
      <c r="G65" s="29">
        <f t="shared" si="1"/>
        <v>1</v>
      </c>
    </row>
    <row r="66" spans="1:7" ht="15" customHeight="1" x14ac:dyDescent="0.25">
      <c r="A66" s="20" t="s">
        <v>126</v>
      </c>
      <c r="B66" s="17" t="s">
        <v>329</v>
      </c>
      <c r="C66" s="250" t="s">
        <v>332</v>
      </c>
      <c r="D66" s="18">
        <v>48050</v>
      </c>
      <c r="E66" s="18">
        <v>48050</v>
      </c>
      <c r="F66" s="18">
        <v>48050</v>
      </c>
      <c r="G66" s="19">
        <f t="shared" si="1"/>
        <v>1</v>
      </c>
    </row>
    <row r="67" spans="1:7" ht="15" customHeight="1" x14ac:dyDescent="0.25">
      <c r="A67" s="20" t="s">
        <v>128</v>
      </c>
      <c r="B67" s="17" t="s">
        <v>330</v>
      </c>
      <c r="C67" s="250" t="s">
        <v>333</v>
      </c>
      <c r="D67" s="193">
        <f>SUM(D68:D70)</f>
        <v>29150</v>
      </c>
      <c r="E67" s="193">
        <f>SUM(E68:E70)</f>
        <v>29150</v>
      </c>
      <c r="F67" s="193">
        <f>SUM(F68:F70)</f>
        <v>29150</v>
      </c>
      <c r="G67" s="19">
        <f t="shared" si="1"/>
        <v>1</v>
      </c>
    </row>
    <row r="68" spans="1:7" ht="15" customHeight="1" x14ac:dyDescent="0.25">
      <c r="A68" s="37"/>
      <c r="B68" s="21" t="s">
        <v>334</v>
      </c>
      <c r="C68" s="252" t="s">
        <v>335</v>
      </c>
      <c r="D68" s="22">
        <v>13000</v>
      </c>
      <c r="E68" s="22">
        <v>13000</v>
      </c>
      <c r="F68" s="22">
        <v>13000</v>
      </c>
      <c r="G68" s="23">
        <f t="shared" si="1"/>
        <v>1</v>
      </c>
    </row>
    <row r="69" spans="1:7" ht="15" customHeight="1" x14ac:dyDescent="0.25">
      <c r="A69" s="37"/>
      <c r="B69" s="21" t="s">
        <v>336</v>
      </c>
      <c r="C69" s="252" t="s">
        <v>337</v>
      </c>
      <c r="D69" s="22">
        <v>1600</v>
      </c>
      <c r="E69" s="22">
        <v>1600</v>
      </c>
      <c r="F69" s="22">
        <v>1600</v>
      </c>
      <c r="G69" s="23">
        <f t="shared" si="1"/>
        <v>1</v>
      </c>
    </row>
    <row r="70" spans="1:7" ht="15" customHeight="1" x14ac:dyDescent="0.25">
      <c r="A70" s="37"/>
      <c r="B70" s="21" t="s">
        <v>338</v>
      </c>
      <c r="C70" s="252" t="s">
        <v>339</v>
      </c>
      <c r="D70" s="22">
        <v>14550</v>
      </c>
      <c r="E70" s="22">
        <v>14550</v>
      </c>
      <c r="F70" s="22">
        <v>14550</v>
      </c>
      <c r="G70" s="23">
        <f t="shared" si="1"/>
        <v>1</v>
      </c>
    </row>
    <row r="71" spans="1:7" s="257" customFormat="1" ht="15" customHeight="1" x14ac:dyDescent="0.25">
      <c r="A71" s="20" t="s">
        <v>259</v>
      </c>
      <c r="B71" s="17" t="s">
        <v>340</v>
      </c>
      <c r="C71" s="250" t="s">
        <v>341</v>
      </c>
      <c r="D71" s="18">
        <v>300</v>
      </c>
      <c r="E71" s="18">
        <v>300</v>
      </c>
      <c r="F71" s="18">
        <v>300</v>
      </c>
      <c r="G71" s="19">
        <f t="shared" si="1"/>
        <v>1</v>
      </c>
    </row>
    <row r="72" spans="1:7" ht="15" customHeight="1" x14ac:dyDescent="0.25">
      <c r="A72" s="27" t="s">
        <v>52</v>
      </c>
      <c r="B72" s="128" t="s">
        <v>12</v>
      </c>
      <c r="C72" s="251" t="s">
        <v>343</v>
      </c>
      <c r="D72" s="194">
        <f>SUM(D73:D81)</f>
        <v>58480</v>
      </c>
      <c r="E72" s="194">
        <f>SUM(E73:E81)</f>
        <v>58566</v>
      </c>
      <c r="F72" s="194">
        <f>SUM(F73:F81)</f>
        <v>69843</v>
      </c>
      <c r="G72" s="29">
        <f t="shared" si="1"/>
        <v>1.1943057455540356</v>
      </c>
    </row>
    <row r="73" spans="1:7" s="257" customFormat="1" ht="15" customHeight="1" x14ac:dyDescent="0.25">
      <c r="A73" s="20" t="s">
        <v>234</v>
      </c>
      <c r="B73" s="17" t="s">
        <v>342</v>
      </c>
      <c r="C73" s="250" t="s">
        <v>344</v>
      </c>
      <c r="D73" s="18">
        <v>300</v>
      </c>
      <c r="E73" s="18">
        <v>300</v>
      </c>
      <c r="F73" s="18">
        <v>300</v>
      </c>
      <c r="G73" s="19">
        <f t="shared" si="1"/>
        <v>1</v>
      </c>
    </row>
    <row r="74" spans="1:7" s="257" customFormat="1" ht="15" customHeight="1" x14ac:dyDescent="0.25">
      <c r="A74" s="20" t="s">
        <v>235</v>
      </c>
      <c r="B74" s="17" t="s">
        <v>345</v>
      </c>
      <c r="C74" s="250" t="s">
        <v>346</v>
      </c>
      <c r="D74" s="18">
        <v>33353</v>
      </c>
      <c r="E74" s="18">
        <v>33353</v>
      </c>
      <c r="F74" s="18">
        <v>40358</v>
      </c>
      <c r="G74" s="19">
        <f t="shared" si="1"/>
        <v>1.2100260846100801</v>
      </c>
    </row>
    <row r="75" spans="1:7" s="257" customFormat="1" ht="15" customHeight="1" x14ac:dyDescent="0.25">
      <c r="A75" s="20" t="s">
        <v>236</v>
      </c>
      <c r="B75" s="17" t="s">
        <v>348</v>
      </c>
      <c r="C75" s="250" t="s">
        <v>347</v>
      </c>
      <c r="D75" s="18">
        <v>4700</v>
      </c>
      <c r="E75" s="18">
        <v>4700</v>
      </c>
      <c r="F75" s="18">
        <v>4635</v>
      </c>
      <c r="G75" s="19">
        <f t="shared" si="1"/>
        <v>0.9861702127659574</v>
      </c>
    </row>
    <row r="76" spans="1:7" s="257" customFormat="1" ht="15" customHeight="1" x14ac:dyDescent="0.25">
      <c r="A76" s="20" t="s">
        <v>350</v>
      </c>
      <c r="B76" s="17" t="s">
        <v>349</v>
      </c>
      <c r="C76" s="250" t="s">
        <v>363</v>
      </c>
      <c r="D76" s="18">
        <v>6000</v>
      </c>
      <c r="E76" s="18">
        <v>6000</v>
      </c>
      <c r="F76" s="18">
        <v>7780</v>
      </c>
      <c r="G76" s="19">
        <f t="shared" si="1"/>
        <v>1.2966666666666666</v>
      </c>
    </row>
    <row r="77" spans="1:7" s="257" customFormat="1" ht="15" customHeight="1" x14ac:dyDescent="0.25">
      <c r="A77" s="20" t="s">
        <v>351</v>
      </c>
      <c r="B77" s="17" t="s">
        <v>354</v>
      </c>
      <c r="C77" s="250" t="s">
        <v>361</v>
      </c>
      <c r="D77" s="18">
        <v>12677</v>
      </c>
      <c r="E77" s="18">
        <v>12677</v>
      </c>
      <c r="F77" s="18">
        <v>14693</v>
      </c>
      <c r="G77" s="19">
        <f t="shared" si="1"/>
        <v>1.1590281612368858</v>
      </c>
    </row>
    <row r="78" spans="1:7" s="257" customFormat="1" ht="15" customHeight="1" x14ac:dyDescent="0.25">
      <c r="A78" s="20" t="s">
        <v>353</v>
      </c>
      <c r="B78" s="17" t="s">
        <v>442</v>
      </c>
      <c r="C78" s="250" t="s">
        <v>443</v>
      </c>
      <c r="D78" s="18">
        <v>0</v>
      </c>
      <c r="E78" s="18">
        <v>0</v>
      </c>
      <c r="F78" s="18">
        <v>0</v>
      </c>
      <c r="G78" s="19"/>
    </row>
    <row r="79" spans="1:7" s="257" customFormat="1" ht="15" customHeight="1" x14ac:dyDescent="0.25">
      <c r="A79" s="20" t="s">
        <v>355</v>
      </c>
      <c r="B79" s="17" t="s">
        <v>356</v>
      </c>
      <c r="C79" s="250" t="s">
        <v>360</v>
      </c>
      <c r="D79" s="18">
        <v>1450</v>
      </c>
      <c r="E79" s="18">
        <v>1457</v>
      </c>
      <c r="F79" s="18">
        <v>1257</v>
      </c>
      <c r="G79" s="19">
        <f t="shared" si="1"/>
        <v>0.86689655172413793</v>
      </c>
    </row>
    <row r="80" spans="1:7" s="257" customFormat="1" ht="15" customHeight="1" x14ac:dyDescent="0.25">
      <c r="A80" s="20" t="s">
        <v>357</v>
      </c>
      <c r="B80" s="17" t="s">
        <v>687</v>
      </c>
      <c r="C80" s="250" t="s">
        <v>359</v>
      </c>
      <c r="D80" s="18">
        <v>0</v>
      </c>
      <c r="E80" s="18">
        <v>0</v>
      </c>
      <c r="F80" s="18">
        <v>741</v>
      </c>
      <c r="G80" s="19"/>
    </row>
    <row r="81" spans="1:10" s="257" customFormat="1" ht="15" customHeight="1" x14ac:dyDescent="0.25">
      <c r="A81" s="20" t="s">
        <v>357</v>
      </c>
      <c r="B81" s="17" t="s">
        <v>358</v>
      </c>
      <c r="C81" s="250" t="s">
        <v>688</v>
      </c>
      <c r="D81" s="18">
        <v>0</v>
      </c>
      <c r="E81" s="18">
        <v>79</v>
      </c>
      <c r="F81" s="18">
        <v>79</v>
      </c>
      <c r="G81" s="19"/>
    </row>
    <row r="82" spans="1:10" ht="15" customHeight="1" x14ac:dyDescent="0.25">
      <c r="A82" s="27" t="s">
        <v>54</v>
      </c>
      <c r="B82" s="128" t="s">
        <v>444</v>
      </c>
      <c r="C82" s="251" t="s">
        <v>445</v>
      </c>
      <c r="D82" s="315">
        <f t="shared" ref="D82" si="2">SUM(D83:D84)</f>
        <v>2800</v>
      </c>
      <c r="E82" s="315">
        <f t="shared" ref="E82:F82" si="3">SUM(E83:E84)</f>
        <v>2800</v>
      </c>
      <c r="F82" s="315">
        <f t="shared" si="3"/>
        <v>2800</v>
      </c>
      <c r="G82" s="29">
        <f t="shared" si="1"/>
        <v>1</v>
      </c>
    </row>
    <row r="83" spans="1:10" ht="15" customHeight="1" x14ac:dyDescent="0.25">
      <c r="A83" s="20" t="s">
        <v>238</v>
      </c>
      <c r="B83" s="42" t="s">
        <v>537</v>
      </c>
      <c r="C83" s="250" t="s">
        <v>538</v>
      </c>
      <c r="D83" s="48">
        <v>0</v>
      </c>
      <c r="E83" s="48">
        <v>0</v>
      </c>
      <c r="F83" s="48">
        <v>0</v>
      </c>
      <c r="G83" s="19"/>
    </row>
    <row r="84" spans="1:10" ht="15" customHeight="1" x14ac:dyDescent="0.25">
      <c r="A84" s="20" t="s">
        <v>240</v>
      </c>
      <c r="B84" s="17" t="s">
        <v>446</v>
      </c>
      <c r="C84" s="250" t="s">
        <v>447</v>
      </c>
      <c r="D84" s="48">
        <v>2800</v>
      </c>
      <c r="E84" s="48">
        <v>2800</v>
      </c>
      <c r="F84" s="48">
        <v>2800</v>
      </c>
      <c r="G84" s="29">
        <f t="shared" si="1"/>
        <v>1</v>
      </c>
    </row>
    <row r="85" spans="1:10" s="263" customFormat="1" ht="15" customHeight="1" x14ac:dyDescent="0.3">
      <c r="A85" s="27" t="s">
        <v>55</v>
      </c>
      <c r="B85" s="134" t="s">
        <v>364</v>
      </c>
      <c r="C85" s="253" t="s">
        <v>365</v>
      </c>
      <c r="D85" s="194">
        <f>SUM(D86:D87)</f>
        <v>0</v>
      </c>
      <c r="E85" s="194">
        <f>SUM(E86:E87)</f>
        <v>1046</v>
      </c>
      <c r="F85" s="194">
        <f>SUM(F86:F87)</f>
        <v>1111</v>
      </c>
      <c r="G85" s="29"/>
    </row>
    <row r="86" spans="1:10" ht="23" x14ac:dyDescent="0.25">
      <c r="A86" s="20" t="s">
        <v>288</v>
      </c>
      <c r="B86" s="50" t="s">
        <v>448</v>
      </c>
      <c r="C86" s="254" t="s">
        <v>449</v>
      </c>
      <c r="D86" s="48">
        <v>0</v>
      </c>
      <c r="E86" s="48">
        <v>0</v>
      </c>
      <c r="F86" s="48">
        <v>0</v>
      </c>
      <c r="G86" s="29"/>
    </row>
    <row r="87" spans="1:10" ht="15" customHeight="1" x14ac:dyDescent="0.25">
      <c r="A87" s="20" t="s">
        <v>291</v>
      </c>
      <c r="B87" s="50" t="s">
        <v>366</v>
      </c>
      <c r="C87" s="254" t="s">
        <v>367</v>
      </c>
      <c r="D87" s="18">
        <v>0</v>
      </c>
      <c r="E87" s="18">
        <v>1046</v>
      </c>
      <c r="F87" s="18">
        <v>1111</v>
      </c>
      <c r="G87" s="19"/>
    </row>
    <row r="88" spans="1:10" ht="15" customHeight="1" x14ac:dyDescent="0.25">
      <c r="A88" s="27" t="s">
        <v>57</v>
      </c>
      <c r="B88" s="134" t="s">
        <v>368</v>
      </c>
      <c r="C88" s="253" t="s">
        <v>370</v>
      </c>
      <c r="D88" s="194">
        <f>SUM(D89:D90)</f>
        <v>3793</v>
      </c>
      <c r="E88" s="194">
        <f>SUM(E89:E90)</f>
        <v>3793</v>
      </c>
      <c r="F88" s="194">
        <f>SUM(F89:F90)</f>
        <v>3793</v>
      </c>
      <c r="G88" s="29">
        <f t="shared" si="1"/>
        <v>1</v>
      </c>
    </row>
    <row r="89" spans="1:10" ht="23" x14ac:dyDescent="0.25">
      <c r="A89" s="20" t="s">
        <v>308</v>
      </c>
      <c r="B89" s="50" t="s">
        <v>462</v>
      </c>
      <c r="C89" s="254" t="s">
        <v>461</v>
      </c>
      <c r="D89" s="18">
        <v>3661</v>
      </c>
      <c r="E89" s="18">
        <v>3661</v>
      </c>
      <c r="F89" s="18">
        <v>3661</v>
      </c>
      <c r="G89" s="19">
        <f t="shared" si="1"/>
        <v>1</v>
      </c>
    </row>
    <row r="90" spans="1:10" ht="15" customHeight="1" x14ac:dyDescent="0.25">
      <c r="A90" s="20" t="s">
        <v>311</v>
      </c>
      <c r="B90" s="50" t="s">
        <v>369</v>
      </c>
      <c r="C90" s="254" t="s">
        <v>371</v>
      </c>
      <c r="D90" s="18">
        <v>132</v>
      </c>
      <c r="E90" s="18">
        <v>132</v>
      </c>
      <c r="F90" s="18">
        <v>132</v>
      </c>
      <c r="G90" s="19">
        <f t="shared" si="1"/>
        <v>1</v>
      </c>
    </row>
    <row r="91" spans="1:10" ht="15" customHeight="1" x14ac:dyDescent="0.25">
      <c r="A91" s="329" t="s">
        <v>75</v>
      </c>
      <c r="B91" s="330" t="s">
        <v>463</v>
      </c>
      <c r="C91" s="331" t="s">
        <v>464</v>
      </c>
      <c r="D91" s="332">
        <f>SUM(D93:D94)</f>
        <v>218127</v>
      </c>
      <c r="E91" s="332">
        <f>SUM(E92:E94)</f>
        <v>318458</v>
      </c>
      <c r="F91" s="332">
        <f>SUM(F92:F94)</f>
        <v>218458</v>
      </c>
      <c r="G91" s="333">
        <f t="shared" si="1"/>
        <v>1.0015174645963132</v>
      </c>
    </row>
    <row r="92" spans="1:10" ht="15" customHeight="1" x14ac:dyDescent="0.25">
      <c r="A92" s="20" t="s">
        <v>315</v>
      </c>
      <c r="B92" s="337" t="s">
        <v>392</v>
      </c>
      <c r="C92" s="495" t="s">
        <v>620</v>
      </c>
      <c r="D92" s="496"/>
      <c r="E92" s="496">
        <v>100000</v>
      </c>
      <c r="F92" s="496">
        <v>0</v>
      </c>
      <c r="G92" s="343"/>
    </row>
    <row r="93" spans="1:10" ht="15" customHeight="1" x14ac:dyDescent="0.25">
      <c r="A93" s="20" t="s">
        <v>441</v>
      </c>
      <c r="B93" s="337" t="s">
        <v>465</v>
      </c>
      <c r="C93" s="338" t="s">
        <v>384</v>
      </c>
      <c r="D93" s="339">
        <v>218127</v>
      </c>
      <c r="E93" s="339">
        <v>218127</v>
      </c>
      <c r="F93" s="339">
        <v>218127</v>
      </c>
      <c r="G93" s="343">
        <f t="shared" si="1"/>
        <v>1</v>
      </c>
    </row>
    <row r="94" spans="1:10" ht="15" customHeight="1" thickBot="1" x14ac:dyDescent="0.3">
      <c r="A94" s="20" t="s">
        <v>619</v>
      </c>
      <c r="B94" s="335" t="s">
        <v>466</v>
      </c>
      <c r="C94" s="336" t="s">
        <v>467</v>
      </c>
      <c r="D94" s="178">
        <v>0</v>
      </c>
      <c r="E94" s="178">
        <v>331</v>
      </c>
      <c r="F94" s="178">
        <v>331</v>
      </c>
      <c r="G94" s="334"/>
    </row>
    <row r="95" spans="1:10" ht="15" customHeight="1" thickTop="1" thickBot="1" x14ac:dyDescent="0.3">
      <c r="A95" s="728" t="s">
        <v>132</v>
      </c>
      <c r="B95" s="728"/>
      <c r="C95" s="255"/>
      <c r="D95" s="195">
        <f>D59+D62+D65+D72+D85+D88+D91+D82</f>
        <v>425186</v>
      </c>
      <c r="E95" s="195">
        <f>E59+E62+E65+E72+E85+E88+E91+E82</f>
        <v>527738</v>
      </c>
      <c r="F95" s="195">
        <f>F59+F62+F65+F72+F85+F88+F91+F82</f>
        <v>453020</v>
      </c>
      <c r="G95" s="131">
        <f t="shared" si="1"/>
        <v>1.065463114966156</v>
      </c>
      <c r="I95" s="196"/>
      <c r="J95" s="196"/>
    </row>
    <row r="96" spans="1:10" ht="15" customHeight="1" thickTop="1" x14ac:dyDescent="0.25"/>
  </sheetData>
  <sheetProtection selectLockedCells="1" selectUnlockedCells="1"/>
  <mergeCells count="4">
    <mergeCell ref="A3:H3"/>
    <mergeCell ref="A55:H55"/>
    <mergeCell ref="A95:B95"/>
    <mergeCell ref="A52:B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ColWidth="9.1796875" defaultRowHeight="12.5" x14ac:dyDescent="0.25"/>
  <cols>
    <col min="1" max="1" width="5.7265625" style="201" customWidth="1"/>
    <col min="2" max="2" width="37.7265625" style="201" customWidth="1"/>
    <col min="3" max="4" width="9.7265625" style="201" customWidth="1"/>
    <col min="5" max="5" width="9.7265625" style="200" customWidth="1"/>
    <col min="6" max="16384" width="9.1796875" style="200"/>
  </cols>
  <sheetData>
    <row r="1" spans="1:6" ht="15" customHeight="1" x14ac:dyDescent="0.25">
      <c r="B1" s="203"/>
      <c r="C1" s="203"/>
      <c r="D1" s="203"/>
      <c r="E1" s="203"/>
      <c r="F1" s="490" t="s">
        <v>484</v>
      </c>
    </row>
    <row r="2" spans="1:6" ht="15" customHeight="1" x14ac:dyDescent="0.25">
      <c r="B2" s="203"/>
      <c r="C2" s="203"/>
      <c r="D2" s="203"/>
      <c r="F2" s="490" t="str">
        <f>'1.sz. melléklet'!G2</f>
        <v>az .../2016. (XI.    .) önkormányzati rendelethez</v>
      </c>
    </row>
    <row r="3" spans="1:6" ht="15" customHeight="1" x14ac:dyDescent="0.25">
      <c r="A3" s="213"/>
    </row>
    <row r="4" spans="1:6" ht="15" customHeight="1" x14ac:dyDescent="0.25">
      <c r="A4" s="733" t="s">
        <v>539</v>
      </c>
      <c r="B4" s="733"/>
      <c r="C4" s="733"/>
      <c r="D4" s="733"/>
      <c r="E4" s="733"/>
      <c r="F4" s="733"/>
    </row>
    <row r="5" spans="1:6" ht="15" customHeight="1" x14ac:dyDescent="0.3">
      <c r="A5" s="214"/>
      <c r="B5" s="214"/>
      <c r="C5" s="214"/>
      <c r="D5" s="214"/>
      <c r="E5" s="215"/>
    </row>
    <row r="6" spans="1:6" ht="15" customHeight="1" thickBot="1" x14ac:dyDescent="0.3">
      <c r="A6" s="216"/>
      <c r="B6" s="216"/>
      <c r="C6" s="216"/>
      <c r="D6" s="216"/>
      <c r="E6" s="216"/>
      <c r="F6" s="217" t="s">
        <v>0</v>
      </c>
    </row>
    <row r="7" spans="1:6" ht="35" thickTop="1" x14ac:dyDescent="0.25">
      <c r="A7" s="218" t="s">
        <v>71</v>
      </c>
      <c r="B7" s="219" t="s">
        <v>120</v>
      </c>
      <c r="C7" s="9" t="s">
        <v>531</v>
      </c>
      <c r="D7" s="9" t="s">
        <v>681</v>
      </c>
      <c r="E7" s="9" t="s">
        <v>682</v>
      </c>
      <c r="F7" s="10" t="s">
        <v>610</v>
      </c>
    </row>
    <row r="8" spans="1:6" ht="15" customHeight="1" thickBot="1" x14ac:dyDescent="0.3">
      <c r="A8" s="220" t="s">
        <v>3</v>
      </c>
      <c r="B8" s="202" t="s">
        <v>4</v>
      </c>
      <c r="C8" s="13" t="s">
        <v>5</v>
      </c>
      <c r="D8" s="13" t="s">
        <v>6</v>
      </c>
      <c r="E8" s="432" t="s">
        <v>7</v>
      </c>
      <c r="F8" s="105" t="s">
        <v>8</v>
      </c>
    </row>
    <row r="9" spans="1:6" ht="15" customHeight="1" thickTop="1" x14ac:dyDescent="0.25">
      <c r="A9" s="221" t="s">
        <v>13</v>
      </c>
      <c r="B9" s="222" t="s">
        <v>44</v>
      </c>
      <c r="C9" s="223">
        <f>'1.sz. melléklet'!C39</f>
        <v>83159</v>
      </c>
      <c r="D9" s="223">
        <f>'1.sz. melléklet'!D39</f>
        <v>80171</v>
      </c>
      <c r="E9" s="223">
        <f>'1.sz. melléklet'!E39</f>
        <v>0</v>
      </c>
      <c r="F9" s="224">
        <f>E9/C9</f>
        <v>0</v>
      </c>
    </row>
    <row r="10" spans="1:6" ht="15" customHeight="1" thickBot="1" x14ac:dyDescent="0.3">
      <c r="A10" s="225" t="s">
        <v>214</v>
      </c>
      <c r="B10" s="226" t="s">
        <v>430</v>
      </c>
      <c r="C10" s="223"/>
      <c r="D10" s="223"/>
      <c r="E10" s="223"/>
      <c r="F10" s="227"/>
    </row>
    <row r="11" spans="1:6" ht="15" customHeight="1" thickTop="1" thickBot="1" x14ac:dyDescent="0.3">
      <c r="A11" s="228"/>
      <c r="B11" s="229" t="s">
        <v>201</v>
      </c>
      <c r="C11" s="230">
        <f>C9+C10</f>
        <v>83159</v>
      </c>
      <c r="D11" s="230">
        <f>D9+D10</f>
        <v>80171</v>
      </c>
      <c r="E11" s="230">
        <f>E9+E10</f>
        <v>0</v>
      </c>
      <c r="F11" s="231">
        <f>E11/C11</f>
        <v>0</v>
      </c>
    </row>
    <row r="12" spans="1:6" ht="13" thickTop="1" x14ac:dyDescent="0.25"/>
    <row r="18" ht="20.149999999999999" customHeight="1" x14ac:dyDescent="0.25"/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82" zoomScaleNormal="100" workbookViewId="0">
      <selection activeCell="F98" sqref="F98"/>
    </sheetView>
  </sheetViews>
  <sheetFormatPr defaultRowHeight="12.5" x14ac:dyDescent="0.25"/>
  <cols>
    <col min="1" max="1" width="5.7265625" style="1" customWidth="1"/>
    <col min="2" max="2" width="37.7265625" style="1" customWidth="1"/>
    <col min="3" max="6" width="10.7265625" style="1" customWidth="1"/>
    <col min="7" max="7" width="4.7265625" customWidth="1"/>
    <col min="8" max="8" width="9.1796875" style="1"/>
  </cols>
  <sheetData>
    <row r="1" spans="1:10" ht="15" customHeight="1" x14ac:dyDescent="0.25">
      <c r="A1" s="3"/>
      <c r="B1" s="3"/>
      <c r="C1" s="3"/>
      <c r="D1" s="3"/>
      <c r="E1" s="3"/>
      <c r="F1" s="2" t="s">
        <v>485</v>
      </c>
      <c r="G1" s="1"/>
      <c r="H1"/>
    </row>
    <row r="2" spans="1:10" ht="15" customHeight="1" x14ac:dyDescent="0.25">
      <c r="A2" s="3"/>
      <c r="B2" s="3"/>
      <c r="C2" s="3"/>
      <c r="D2" s="3"/>
      <c r="E2" s="3"/>
      <c r="F2" s="2" t="str">
        <f>'1.sz. melléklet'!G2</f>
        <v>az .../2016. (XI.    .) önkormányzati rendelethez</v>
      </c>
      <c r="G2" s="1"/>
      <c r="H2"/>
    </row>
    <row r="4" spans="1:10" ht="15" customHeight="1" x14ac:dyDescent="0.25">
      <c r="A4" s="734" t="s">
        <v>547</v>
      </c>
      <c r="B4" s="734"/>
      <c r="C4" s="734"/>
      <c r="D4" s="734"/>
      <c r="E4" s="734"/>
      <c r="F4" s="734"/>
      <c r="G4" s="480"/>
    </row>
    <row r="5" spans="1:10" ht="12.75" customHeight="1" x14ac:dyDescent="0.25">
      <c r="A5" s="471"/>
      <c r="B5" s="471"/>
      <c r="C5" s="471"/>
      <c r="D5" s="471"/>
      <c r="E5" s="578"/>
      <c r="F5" s="480"/>
      <c r="G5" s="480"/>
    </row>
    <row r="6" spans="1:10" ht="15" customHeight="1" thickBot="1" x14ac:dyDescent="0.3">
      <c r="F6" s="414" t="s">
        <v>0</v>
      </c>
    </row>
    <row r="7" spans="1:10" s="39" customFormat="1" ht="32.5" thickTop="1" x14ac:dyDescent="0.25">
      <c r="A7" s="143" t="s">
        <v>136</v>
      </c>
      <c r="B7" s="144" t="s">
        <v>137</v>
      </c>
      <c r="C7" s="418" t="s">
        <v>531</v>
      </c>
      <c r="D7" s="9" t="s">
        <v>681</v>
      </c>
      <c r="E7" s="9" t="s">
        <v>682</v>
      </c>
      <c r="F7" s="500" t="s">
        <v>610</v>
      </c>
      <c r="H7" s="42"/>
    </row>
    <row r="8" spans="1:10" s="39" customFormat="1" ht="15" customHeight="1" thickBot="1" x14ac:dyDescent="0.3">
      <c r="A8" s="145" t="s">
        <v>3</v>
      </c>
      <c r="B8" s="146" t="s">
        <v>4</v>
      </c>
      <c r="C8" s="432" t="s">
        <v>5</v>
      </c>
      <c r="D8" s="13" t="s">
        <v>6</v>
      </c>
      <c r="E8" s="432" t="s">
        <v>7</v>
      </c>
      <c r="F8" s="105" t="s">
        <v>8</v>
      </c>
      <c r="H8" s="42"/>
    </row>
    <row r="9" spans="1:10" s="39" customFormat="1" ht="15" customHeight="1" thickTop="1" x14ac:dyDescent="0.25">
      <c r="A9" s="149" t="s">
        <v>11</v>
      </c>
      <c r="B9" s="150" t="s">
        <v>79</v>
      </c>
      <c r="C9" s="501">
        <f>SUM(C10)</f>
        <v>0</v>
      </c>
      <c r="D9" s="501">
        <f>SUM(D10)</f>
        <v>591</v>
      </c>
      <c r="E9" s="501">
        <f>SUM(E10)</f>
        <v>591</v>
      </c>
      <c r="F9" s="506"/>
      <c r="H9" s="42"/>
    </row>
    <row r="10" spans="1:10" s="68" customFormat="1" ht="15" customHeight="1" x14ac:dyDescent="0.25">
      <c r="A10" s="516" t="s">
        <v>13</v>
      </c>
      <c r="B10" s="517" t="s">
        <v>637</v>
      </c>
      <c r="C10" s="518"/>
      <c r="D10" s="519">
        <v>591</v>
      </c>
      <c r="E10" s="519">
        <v>591</v>
      </c>
      <c r="F10" s="510"/>
      <c r="H10" s="42"/>
    </row>
    <row r="11" spans="1:10" s="39" customFormat="1" ht="15" customHeight="1" x14ac:dyDescent="0.25">
      <c r="A11" s="149" t="s">
        <v>18</v>
      </c>
      <c r="B11" s="150" t="s">
        <v>80</v>
      </c>
      <c r="C11" s="501">
        <f>SUM(C12:C90)</f>
        <v>134976</v>
      </c>
      <c r="D11" s="501">
        <f>SUM(D12:D90)</f>
        <v>136322</v>
      </c>
      <c r="E11" s="501">
        <f>SUM(E12:E90)</f>
        <v>134233</v>
      </c>
      <c r="F11" s="506">
        <f t="shared" ref="F11:F40" si="0">D11/C11</f>
        <v>1.0099721431958275</v>
      </c>
      <c r="H11" s="42"/>
      <c r="J11" s="173"/>
    </row>
    <row r="12" spans="1:10" s="39" customFormat="1" ht="15" customHeight="1" x14ac:dyDescent="0.25">
      <c r="A12" s="16" t="s">
        <v>13</v>
      </c>
      <c r="B12" s="17" t="s">
        <v>561</v>
      </c>
      <c r="C12" s="502">
        <v>40</v>
      </c>
      <c r="D12" s="509">
        <v>60</v>
      </c>
      <c r="E12" s="509">
        <v>60</v>
      </c>
      <c r="F12" s="507">
        <f t="shared" si="0"/>
        <v>1.5</v>
      </c>
      <c r="H12" s="42"/>
    </row>
    <row r="13" spans="1:10" s="142" customFormat="1" ht="15" customHeight="1" x14ac:dyDescent="0.25">
      <c r="A13" s="16" t="s">
        <v>14</v>
      </c>
      <c r="B13" s="17" t="s">
        <v>562</v>
      </c>
      <c r="C13" s="502">
        <v>483</v>
      </c>
      <c r="D13" s="509">
        <v>463</v>
      </c>
      <c r="E13" s="509">
        <v>463</v>
      </c>
      <c r="F13" s="507">
        <f t="shared" si="0"/>
        <v>0.95859213250517594</v>
      </c>
      <c r="H13" s="615"/>
    </row>
    <row r="14" spans="1:10" s="39" customFormat="1" ht="15" customHeight="1" x14ac:dyDescent="0.25">
      <c r="A14" s="33" t="s">
        <v>51</v>
      </c>
      <c r="B14" s="291" t="s">
        <v>563</v>
      </c>
      <c r="C14" s="614">
        <v>80</v>
      </c>
      <c r="D14" s="509">
        <v>80</v>
      </c>
      <c r="E14" s="509">
        <v>80</v>
      </c>
      <c r="F14" s="507">
        <f t="shared" si="0"/>
        <v>1</v>
      </c>
      <c r="H14" s="615"/>
    </row>
    <row r="15" spans="1:10" s="39" customFormat="1" ht="15" customHeight="1" x14ac:dyDescent="0.25">
      <c r="A15" s="16" t="s">
        <v>52</v>
      </c>
      <c r="B15" s="17" t="s">
        <v>472</v>
      </c>
      <c r="C15" s="502">
        <v>76</v>
      </c>
      <c r="D15" s="509">
        <v>76</v>
      </c>
      <c r="E15" s="509">
        <v>76</v>
      </c>
      <c r="F15" s="580">
        <f t="shared" si="0"/>
        <v>1</v>
      </c>
      <c r="H15" s="615"/>
    </row>
    <row r="16" spans="1:10" x14ac:dyDescent="0.25">
      <c r="A16" s="460" t="s">
        <v>54</v>
      </c>
      <c r="B16" s="295" t="s">
        <v>564</v>
      </c>
      <c r="C16" s="420">
        <v>400</v>
      </c>
      <c r="D16" s="584">
        <v>400</v>
      </c>
      <c r="E16" s="584">
        <v>0</v>
      </c>
      <c r="F16" s="677">
        <f t="shared" si="0"/>
        <v>1</v>
      </c>
      <c r="G16" s="1"/>
      <c r="H16" s="615"/>
    </row>
    <row r="17" spans="1:11" s="39" customFormat="1" ht="15" customHeight="1" x14ac:dyDescent="0.25">
      <c r="A17" s="662" t="s">
        <v>55</v>
      </c>
      <c r="B17" s="297" t="s">
        <v>565</v>
      </c>
      <c r="C17" s="585">
        <v>1788</v>
      </c>
      <c r="D17" s="300">
        <v>1788</v>
      </c>
      <c r="E17" s="300">
        <v>1788</v>
      </c>
      <c r="F17" s="676">
        <f t="shared" si="0"/>
        <v>1</v>
      </c>
      <c r="H17" s="615"/>
    </row>
    <row r="18" spans="1:11" s="39" customFormat="1" ht="15" customHeight="1" x14ac:dyDescent="0.25">
      <c r="A18" s="16" t="s">
        <v>57</v>
      </c>
      <c r="B18" s="17" t="s">
        <v>473</v>
      </c>
      <c r="C18" s="502">
        <v>5000</v>
      </c>
      <c r="D18" s="509">
        <v>5000</v>
      </c>
      <c r="E18" s="509">
        <v>5000</v>
      </c>
      <c r="F18" s="507">
        <f t="shared" si="0"/>
        <v>1</v>
      </c>
      <c r="H18" s="615"/>
    </row>
    <row r="19" spans="1:11" s="39" customFormat="1" ht="15" customHeight="1" x14ac:dyDescent="0.25">
      <c r="A19" s="16" t="s">
        <v>75</v>
      </c>
      <c r="B19" s="17" t="s">
        <v>657</v>
      </c>
      <c r="C19" s="502">
        <v>300</v>
      </c>
      <c r="D19" s="509">
        <v>300</v>
      </c>
      <c r="E19" s="509">
        <v>378</v>
      </c>
      <c r="F19" s="507">
        <f t="shared" si="0"/>
        <v>1</v>
      </c>
      <c r="H19" s="615"/>
    </row>
    <row r="20" spans="1:11" s="39" customFormat="1" ht="15" customHeight="1" x14ac:dyDescent="0.25">
      <c r="A20" s="16" t="s">
        <v>84</v>
      </c>
      <c r="B20" s="17" t="s">
        <v>566</v>
      </c>
      <c r="C20" s="502">
        <v>16177</v>
      </c>
      <c r="D20" s="509">
        <v>16177</v>
      </c>
      <c r="E20" s="509">
        <v>11015</v>
      </c>
      <c r="F20" s="507">
        <f t="shared" si="0"/>
        <v>1</v>
      </c>
      <c r="H20" s="615"/>
    </row>
    <row r="21" spans="1:11" s="39" customFormat="1" ht="15" customHeight="1" x14ac:dyDescent="0.25">
      <c r="A21" s="16" t="s">
        <v>85</v>
      </c>
      <c r="B21" s="17" t="s">
        <v>567</v>
      </c>
      <c r="C21" s="502">
        <v>10000</v>
      </c>
      <c r="D21" s="582">
        <v>9763</v>
      </c>
      <c r="E21" s="582">
        <v>3839</v>
      </c>
      <c r="F21" s="507">
        <f t="shared" si="0"/>
        <v>0.97629999999999995</v>
      </c>
      <c r="H21" s="615"/>
    </row>
    <row r="22" spans="1:11" s="39" customFormat="1" ht="15" customHeight="1" x14ac:dyDescent="0.25">
      <c r="A22" s="16" t="s">
        <v>86</v>
      </c>
      <c r="B22" s="17" t="s">
        <v>568</v>
      </c>
      <c r="C22" s="502">
        <v>4400</v>
      </c>
      <c r="D22" s="509">
        <v>4400</v>
      </c>
      <c r="E22" s="509">
        <v>3296</v>
      </c>
      <c r="F22" s="507">
        <f t="shared" si="0"/>
        <v>1</v>
      </c>
      <c r="H22" s="615"/>
    </row>
    <row r="23" spans="1:11" s="39" customFormat="1" ht="15" customHeight="1" x14ac:dyDescent="0.25">
      <c r="A23" s="16" t="s">
        <v>87</v>
      </c>
      <c r="B23" s="17" t="s">
        <v>569</v>
      </c>
      <c r="C23" s="502">
        <v>457</v>
      </c>
      <c r="D23" s="509">
        <v>457</v>
      </c>
      <c r="E23" s="509">
        <v>508</v>
      </c>
      <c r="F23" s="507">
        <f t="shared" si="0"/>
        <v>1</v>
      </c>
      <c r="H23" s="615"/>
    </row>
    <row r="24" spans="1:11" s="39" customFormat="1" ht="15" customHeight="1" x14ac:dyDescent="0.25">
      <c r="A24" s="16" t="s">
        <v>88</v>
      </c>
      <c r="B24" s="17" t="s">
        <v>570</v>
      </c>
      <c r="C24" s="502">
        <v>2350</v>
      </c>
      <c r="D24" s="509">
        <v>2350</v>
      </c>
      <c r="E24" s="509">
        <v>2350</v>
      </c>
      <c r="F24" s="507">
        <f t="shared" si="0"/>
        <v>1</v>
      </c>
      <c r="H24" s="615"/>
    </row>
    <row r="25" spans="1:11" s="39" customFormat="1" ht="15" customHeight="1" x14ac:dyDescent="0.25">
      <c r="A25" s="16" t="s">
        <v>89</v>
      </c>
      <c r="B25" s="17" t="s">
        <v>571</v>
      </c>
      <c r="C25" s="502">
        <v>1016</v>
      </c>
      <c r="D25" s="509">
        <v>1016</v>
      </c>
      <c r="E25" s="509">
        <v>1016</v>
      </c>
      <c r="F25" s="507">
        <f t="shared" si="0"/>
        <v>1</v>
      </c>
      <c r="H25" s="615"/>
    </row>
    <row r="26" spans="1:11" s="39" customFormat="1" ht="15" customHeight="1" x14ac:dyDescent="0.25">
      <c r="A26" s="16" t="s">
        <v>90</v>
      </c>
      <c r="B26" s="17" t="s">
        <v>572</v>
      </c>
      <c r="C26" s="502">
        <v>1270</v>
      </c>
      <c r="D26" s="509">
        <v>1270</v>
      </c>
      <c r="E26" s="509">
        <v>1270</v>
      </c>
      <c r="F26" s="507">
        <f t="shared" si="0"/>
        <v>1</v>
      </c>
      <c r="H26" s="615"/>
    </row>
    <row r="27" spans="1:11" s="39" customFormat="1" ht="15" customHeight="1" x14ac:dyDescent="0.25">
      <c r="A27" s="16" t="s">
        <v>91</v>
      </c>
      <c r="B27" s="17" t="s">
        <v>573</v>
      </c>
      <c r="C27" s="502">
        <v>542</v>
      </c>
      <c r="D27" s="509">
        <v>542</v>
      </c>
      <c r="E27" s="509">
        <v>542</v>
      </c>
      <c r="F27" s="507">
        <f t="shared" si="0"/>
        <v>1</v>
      </c>
      <c r="H27" s="615"/>
      <c r="J27" s="173"/>
      <c r="K27" s="173"/>
    </row>
    <row r="28" spans="1:11" s="39" customFormat="1" ht="15" customHeight="1" x14ac:dyDescent="0.25">
      <c r="A28" s="16" t="s">
        <v>92</v>
      </c>
      <c r="B28" s="17" t="s">
        <v>574</v>
      </c>
      <c r="C28" s="502">
        <v>17596</v>
      </c>
      <c r="D28" s="509">
        <v>17596</v>
      </c>
      <c r="E28" s="509">
        <v>18333</v>
      </c>
      <c r="F28" s="507">
        <f t="shared" si="0"/>
        <v>1</v>
      </c>
      <c r="H28" s="615"/>
    </row>
    <row r="29" spans="1:11" s="39" customFormat="1" ht="15" customHeight="1" x14ac:dyDescent="0.25">
      <c r="A29" s="16" t="s">
        <v>511</v>
      </c>
      <c r="B29" s="17" t="s">
        <v>575</v>
      </c>
      <c r="C29" s="502">
        <v>508</v>
      </c>
      <c r="D29" s="509">
        <v>508</v>
      </c>
      <c r="E29" s="509">
        <v>508</v>
      </c>
      <c r="F29" s="507">
        <f t="shared" si="0"/>
        <v>1</v>
      </c>
      <c r="H29" s="615"/>
    </row>
    <row r="30" spans="1:11" s="142" customFormat="1" ht="15" customHeight="1" x14ac:dyDescent="0.25">
      <c r="A30" s="16" t="s">
        <v>94</v>
      </c>
      <c r="B30" s="17" t="s">
        <v>576</v>
      </c>
      <c r="C30" s="502">
        <v>100</v>
      </c>
      <c r="D30" s="509">
        <v>100</v>
      </c>
      <c r="E30" s="509">
        <v>100</v>
      </c>
      <c r="F30" s="507">
        <f t="shared" si="0"/>
        <v>1</v>
      </c>
      <c r="H30" s="615"/>
    </row>
    <row r="31" spans="1:11" s="142" customFormat="1" ht="15" customHeight="1" x14ac:dyDescent="0.25">
      <c r="A31" s="16" t="s">
        <v>512</v>
      </c>
      <c r="B31" s="17" t="s">
        <v>577</v>
      </c>
      <c r="C31" s="502">
        <v>420</v>
      </c>
      <c r="D31" s="509">
        <v>582</v>
      </c>
      <c r="E31" s="509">
        <v>582</v>
      </c>
      <c r="F31" s="507">
        <f t="shared" si="0"/>
        <v>1.3857142857142857</v>
      </c>
      <c r="H31" s="615"/>
    </row>
    <row r="32" spans="1:11" s="142" customFormat="1" ht="15" customHeight="1" x14ac:dyDescent="0.25">
      <c r="A32" s="16" t="s">
        <v>513</v>
      </c>
      <c r="B32" s="17" t="s">
        <v>578</v>
      </c>
      <c r="C32" s="502">
        <v>74</v>
      </c>
      <c r="D32" s="509">
        <v>91</v>
      </c>
      <c r="E32" s="509">
        <v>91</v>
      </c>
      <c r="F32" s="507">
        <f t="shared" si="0"/>
        <v>1.2297297297297298</v>
      </c>
      <c r="H32" s="615"/>
    </row>
    <row r="33" spans="1:10" s="39" customFormat="1" ht="15" customHeight="1" x14ac:dyDescent="0.25">
      <c r="A33" s="16" t="s">
        <v>514</v>
      </c>
      <c r="B33" s="17" t="s">
        <v>605</v>
      </c>
      <c r="C33" s="502">
        <v>22543</v>
      </c>
      <c r="D33" s="509">
        <v>22543</v>
      </c>
      <c r="E33" s="509">
        <v>16193</v>
      </c>
      <c r="F33" s="507">
        <f t="shared" si="0"/>
        <v>1</v>
      </c>
      <c r="H33" s="615"/>
    </row>
    <row r="34" spans="1:10" s="39" customFormat="1" ht="15" customHeight="1" x14ac:dyDescent="0.25">
      <c r="A34" s="16" t="s">
        <v>515</v>
      </c>
      <c r="B34" s="17" t="s">
        <v>474</v>
      </c>
      <c r="C34" s="502">
        <v>5000</v>
      </c>
      <c r="D34" s="509">
        <v>5000</v>
      </c>
      <c r="E34" s="509">
        <v>5000</v>
      </c>
      <c r="F34" s="507">
        <f t="shared" si="0"/>
        <v>1</v>
      </c>
      <c r="H34" s="615"/>
    </row>
    <row r="35" spans="1:10" s="68" customFormat="1" ht="15" customHeight="1" x14ac:dyDescent="0.25">
      <c r="A35" s="16" t="s">
        <v>516</v>
      </c>
      <c r="B35" s="17" t="s">
        <v>579</v>
      </c>
      <c r="C35" s="502">
        <v>7204</v>
      </c>
      <c r="D35" s="509">
        <v>7204</v>
      </c>
      <c r="E35" s="509">
        <v>7204</v>
      </c>
      <c r="F35" s="507">
        <f t="shared" si="0"/>
        <v>1</v>
      </c>
      <c r="H35" s="615"/>
    </row>
    <row r="36" spans="1:10" s="39" customFormat="1" ht="15" customHeight="1" x14ac:dyDescent="0.25">
      <c r="A36" s="16" t="s">
        <v>517</v>
      </c>
      <c r="B36" s="17" t="s">
        <v>580</v>
      </c>
      <c r="C36" s="502">
        <v>5275</v>
      </c>
      <c r="D36" s="509">
        <v>5275</v>
      </c>
      <c r="E36" s="509">
        <v>5275</v>
      </c>
      <c r="F36" s="507">
        <f t="shared" si="0"/>
        <v>1</v>
      </c>
      <c r="H36" s="615"/>
    </row>
    <row r="37" spans="1:10" s="39" customFormat="1" ht="15" customHeight="1" x14ac:dyDescent="0.25">
      <c r="A37" s="16" t="s">
        <v>518</v>
      </c>
      <c r="B37" s="17" t="s">
        <v>581</v>
      </c>
      <c r="C37" s="502">
        <v>6829</v>
      </c>
      <c r="D37" s="509">
        <v>6829</v>
      </c>
      <c r="E37" s="509">
        <v>6829</v>
      </c>
      <c r="F37" s="507">
        <f t="shared" si="0"/>
        <v>1</v>
      </c>
      <c r="H37" s="615"/>
    </row>
    <row r="38" spans="1:10" s="39" customFormat="1" ht="15" customHeight="1" x14ac:dyDescent="0.25">
      <c r="A38" s="16" t="s">
        <v>519</v>
      </c>
      <c r="B38" s="17" t="s">
        <v>582</v>
      </c>
      <c r="C38" s="502">
        <v>150</v>
      </c>
      <c r="D38" s="509">
        <v>150</v>
      </c>
      <c r="E38" s="509">
        <v>150</v>
      </c>
      <c r="F38" s="507">
        <f t="shared" si="0"/>
        <v>1</v>
      </c>
      <c r="H38" s="615"/>
    </row>
    <row r="39" spans="1:10" s="39" customFormat="1" ht="15" customHeight="1" x14ac:dyDescent="0.25">
      <c r="A39" s="16" t="s">
        <v>520</v>
      </c>
      <c r="B39" s="75" t="s">
        <v>583</v>
      </c>
      <c r="C39" s="502">
        <v>8136</v>
      </c>
      <c r="D39" s="509">
        <v>8136</v>
      </c>
      <c r="E39" s="509">
        <v>8136</v>
      </c>
      <c r="F39" s="507">
        <f t="shared" si="0"/>
        <v>1</v>
      </c>
      <c r="H39" s="615"/>
    </row>
    <row r="40" spans="1:10" s="39" customFormat="1" ht="15" customHeight="1" x14ac:dyDescent="0.25">
      <c r="A40" s="33" t="s">
        <v>521</v>
      </c>
      <c r="B40" s="291" t="s">
        <v>584</v>
      </c>
      <c r="C40" s="614">
        <v>7618</v>
      </c>
      <c r="D40" s="509">
        <v>7618</v>
      </c>
      <c r="E40" s="509">
        <v>7444</v>
      </c>
      <c r="F40" s="507">
        <f t="shared" si="0"/>
        <v>1</v>
      </c>
      <c r="H40" s="615"/>
    </row>
    <row r="41" spans="1:10" s="39" customFormat="1" ht="15" customHeight="1" x14ac:dyDescent="0.25">
      <c r="A41" s="16" t="s">
        <v>522</v>
      </c>
      <c r="B41" s="45" t="s">
        <v>585</v>
      </c>
      <c r="C41" s="502">
        <v>2038</v>
      </c>
      <c r="D41" s="509">
        <v>2038</v>
      </c>
      <c r="E41" s="509">
        <v>1764</v>
      </c>
      <c r="F41" s="507">
        <f t="shared" ref="F41:F47" si="1">D41/C41</f>
        <v>1</v>
      </c>
      <c r="H41" s="615"/>
    </row>
    <row r="42" spans="1:10" s="39" customFormat="1" ht="15" customHeight="1" x14ac:dyDescent="0.25">
      <c r="A42" s="33" t="s">
        <v>523</v>
      </c>
      <c r="B42" s="45" t="s">
        <v>712</v>
      </c>
      <c r="C42" s="502"/>
      <c r="D42" s="509"/>
      <c r="E42" s="509">
        <v>228</v>
      </c>
      <c r="F42" s="507"/>
      <c r="H42" s="615"/>
    </row>
    <row r="43" spans="1:10" s="39" customFormat="1" ht="15" customHeight="1" x14ac:dyDescent="0.25">
      <c r="A43" s="16" t="s">
        <v>524</v>
      </c>
      <c r="B43" s="17" t="s">
        <v>586</v>
      </c>
      <c r="C43" s="502">
        <v>245</v>
      </c>
      <c r="D43" s="509">
        <v>283</v>
      </c>
      <c r="E43" s="509">
        <v>283</v>
      </c>
      <c r="F43" s="507">
        <f t="shared" si="1"/>
        <v>1.1551020408163266</v>
      </c>
      <c r="H43" s="615"/>
      <c r="J43" s="173"/>
    </row>
    <row r="44" spans="1:10" s="39" customFormat="1" ht="15" customHeight="1" x14ac:dyDescent="0.25">
      <c r="A44" s="33" t="s">
        <v>525</v>
      </c>
      <c r="B44" s="17" t="s">
        <v>587</v>
      </c>
      <c r="C44" s="502">
        <v>2540</v>
      </c>
      <c r="D44" s="509">
        <v>1019</v>
      </c>
      <c r="E44" s="509">
        <v>0</v>
      </c>
      <c r="F44" s="507">
        <f t="shared" si="1"/>
        <v>0.40118110236220472</v>
      </c>
      <c r="H44" s="615"/>
      <c r="J44" s="173"/>
    </row>
    <row r="45" spans="1:10" s="39" customFormat="1" ht="15" customHeight="1" x14ac:dyDescent="0.25">
      <c r="A45" s="16" t="s">
        <v>526</v>
      </c>
      <c r="B45" s="17" t="s">
        <v>475</v>
      </c>
      <c r="C45" s="502">
        <v>603</v>
      </c>
      <c r="D45" s="509">
        <v>597</v>
      </c>
      <c r="E45" s="509">
        <v>597</v>
      </c>
      <c r="F45" s="507">
        <f t="shared" si="1"/>
        <v>0.99004975124378114</v>
      </c>
      <c r="H45" s="615"/>
      <c r="J45" s="173"/>
    </row>
    <row r="46" spans="1:10" s="39" customFormat="1" ht="15" customHeight="1" x14ac:dyDescent="0.25">
      <c r="A46" s="33" t="s">
        <v>527</v>
      </c>
      <c r="B46" s="75" t="s">
        <v>588</v>
      </c>
      <c r="C46" s="678">
        <v>250</v>
      </c>
      <c r="D46" s="679">
        <v>1041</v>
      </c>
      <c r="E46" s="679">
        <v>1041</v>
      </c>
      <c r="F46" s="581">
        <f t="shared" si="1"/>
        <v>4.1639999999999997</v>
      </c>
      <c r="H46" s="615"/>
      <c r="J46" s="173"/>
    </row>
    <row r="47" spans="1:10" s="39" customFormat="1" ht="15" customHeight="1" thickBot="1" x14ac:dyDescent="0.3">
      <c r="A47" s="680" t="s">
        <v>528</v>
      </c>
      <c r="B47" s="57" t="s">
        <v>589</v>
      </c>
      <c r="C47" s="681">
        <v>200</v>
      </c>
      <c r="D47" s="682">
        <v>302</v>
      </c>
      <c r="E47" s="682">
        <v>302</v>
      </c>
      <c r="F47" s="683">
        <f t="shared" si="1"/>
        <v>1.51</v>
      </c>
      <c r="H47" s="615"/>
    </row>
    <row r="48" spans="1:10" s="39" customFormat="1" ht="15" customHeight="1" thickTop="1" x14ac:dyDescent="0.25">
      <c r="A48" s="43"/>
      <c r="B48" s="58"/>
      <c r="C48" s="449"/>
      <c r="D48" s="449"/>
      <c r="E48" s="449"/>
      <c r="F48" s="2" t="s">
        <v>715</v>
      </c>
      <c r="G48" s="615"/>
    </row>
    <row r="49" spans="1:8" s="39" customFormat="1" ht="15" customHeight="1" x14ac:dyDescent="0.25">
      <c r="A49" s="43"/>
      <c r="B49" s="58"/>
      <c r="C49" s="58"/>
      <c r="D49" s="58"/>
      <c r="E49" s="579"/>
      <c r="F49" s="2" t="str">
        <f>F2</f>
        <v>az .../2016. (XI.    .) önkormányzati rendelethez</v>
      </c>
      <c r="G49" s="615"/>
    </row>
    <row r="50" spans="1:8" s="39" customFormat="1" ht="12.75" customHeight="1" x14ac:dyDescent="0.25">
      <c r="A50" s="43"/>
      <c r="B50" s="58"/>
      <c r="C50" s="58"/>
      <c r="D50" s="58"/>
      <c r="E50" s="579"/>
      <c r="F50" s="58"/>
      <c r="H50" s="615"/>
    </row>
    <row r="51" spans="1:8" s="448" customFormat="1" ht="13" thickBot="1" x14ac:dyDescent="0.3">
      <c r="A51" s="1"/>
      <c r="B51" s="1"/>
      <c r="F51" s="414" t="s">
        <v>0</v>
      </c>
      <c r="H51" s="615"/>
    </row>
    <row r="52" spans="1:8" s="448" customFormat="1" ht="23.5" thickTop="1" x14ac:dyDescent="0.25">
      <c r="A52" s="143" t="s">
        <v>136</v>
      </c>
      <c r="B52" s="144" t="s">
        <v>137</v>
      </c>
      <c r="C52" s="418" t="s">
        <v>531</v>
      </c>
      <c r="D52" s="451" t="s">
        <v>531</v>
      </c>
      <c r="E52" s="451" t="s">
        <v>531</v>
      </c>
      <c r="F52" s="500" t="s">
        <v>610</v>
      </c>
      <c r="H52" s="615"/>
    </row>
    <row r="53" spans="1:8" s="39" customFormat="1" ht="15" customHeight="1" thickBot="1" x14ac:dyDescent="0.3">
      <c r="A53" s="145" t="s">
        <v>3</v>
      </c>
      <c r="B53" s="146" t="s">
        <v>4</v>
      </c>
      <c r="C53" s="432" t="s">
        <v>5</v>
      </c>
      <c r="D53" s="452" t="s">
        <v>6</v>
      </c>
      <c r="E53" s="452" t="s">
        <v>6</v>
      </c>
      <c r="F53" s="105" t="s">
        <v>7</v>
      </c>
      <c r="H53" s="615"/>
    </row>
    <row r="54" spans="1:8" s="39" customFormat="1" ht="15" customHeight="1" thickTop="1" x14ac:dyDescent="0.25">
      <c r="A54" s="16" t="s">
        <v>112</v>
      </c>
      <c r="B54" s="17" t="s">
        <v>590</v>
      </c>
      <c r="C54" s="502">
        <v>200</v>
      </c>
      <c r="D54" s="509">
        <v>200</v>
      </c>
      <c r="E54" s="509">
        <v>507</v>
      </c>
      <c r="F54" s="507">
        <f t="shared" ref="F54:F65" si="2">D54/C54</f>
        <v>1</v>
      </c>
      <c r="H54" s="615"/>
    </row>
    <row r="55" spans="1:8" s="39" customFormat="1" ht="15" customHeight="1" x14ac:dyDescent="0.25">
      <c r="A55" s="16" t="s">
        <v>113</v>
      </c>
      <c r="B55" s="17" t="s">
        <v>591</v>
      </c>
      <c r="C55" s="502">
        <v>250</v>
      </c>
      <c r="D55" s="509">
        <v>250</v>
      </c>
      <c r="E55" s="509">
        <v>0</v>
      </c>
      <c r="F55" s="507">
        <f t="shared" si="2"/>
        <v>1</v>
      </c>
      <c r="H55" s="615"/>
    </row>
    <row r="56" spans="1:8" s="39" customFormat="1" ht="15" customHeight="1" x14ac:dyDescent="0.25">
      <c r="A56" s="16" t="s">
        <v>114</v>
      </c>
      <c r="B56" s="17" t="s">
        <v>598</v>
      </c>
      <c r="C56" s="502">
        <v>444</v>
      </c>
      <c r="D56" s="509">
        <v>444</v>
      </c>
      <c r="E56" s="509">
        <v>444</v>
      </c>
      <c r="F56" s="583">
        <f t="shared" si="2"/>
        <v>1</v>
      </c>
      <c r="H56" s="615"/>
    </row>
    <row r="57" spans="1:8" s="39" customFormat="1" ht="15" customHeight="1" x14ac:dyDescent="0.25">
      <c r="A57" s="16" t="s">
        <v>115</v>
      </c>
      <c r="B57" s="17" t="s">
        <v>599</v>
      </c>
      <c r="C57" s="502">
        <v>1565</v>
      </c>
      <c r="D57" s="509">
        <v>1565</v>
      </c>
      <c r="E57" s="509">
        <v>838</v>
      </c>
      <c r="F57" s="507">
        <f t="shared" si="2"/>
        <v>1</v>
      </c>
      <c r="H57" s="615"/>
    </row>
    <row r="58" spans="1:8" s="39" customFormat="1" ht="15" customHeight="1" x14ac:dyDescent="0.25">
      <c r="A58" s="16" t="s">
        <v>592</v>
      </c>
      <c r="B58" s="17" t="s">
        <v>604</v>
      </c>
      <c r="C58" s="502">
        <v>109</v>
      </c>
      <c r="D58" s="509">
        <v>128</v>
      </c>
      <c r="E58" s="509">
        <v>128</v>
      </c>
      <c r="F58" s="507">
        <f t="shared" si="2"/>
        <v>1.1743119266055047</v>
      </c>
      <c r="H58" s="615"/>
    </row>
    <row r="59" spans="1:8" s="39" customFormat="1" ht="15" customHeight="1" x14ac:dyDescent="0.25">
      <c r="A59" s="16" t="s">
        <v>593</v>
      </c>
      <c r="B59" s="17" t="s">
        <v>600</v>
      </c>
      <c r="C59" s="502">
        <v>64</v>
      </c>
      <c r="D59" s="509">
        <v>85</v>
      </c>
      <c r="E59" s="509">
        <v>85</v>
      </c>
      <c r="F59" s="507">
        <f t="shared" si="2"/>
        <v>1.328125</v>
      </c>
      <c r="H59" s="615"/>
    </row>
    <row r="60" spans="1:8" s="39" customFormat="1" ht="15" customHeight="1" x14ac:dyDescent="0.25">
      <c r="A60" s="16" t="s">
        <v>594</v>
      </c>
      <c r="B60" s="17" t="s">
        <v>601</v>
      </c>
      <c r="C60" s="502">
        <v>220</v>
      </c>
      <c r="D60" s="509">
        <v>220</v>
      </c>
      <c r="E60" s="509">
        <v>220</v>
      </c>
      <c r="F60" s="580">
        <f t="shared" si="2"/>
        <v>1</v>
      </c>
      <c r="H60" s="615"/>
    </row>
    <row r="61" spans="1:8" s="39" customFormat="1" ht="15" customHeight="1" x14ac:dyDescent="0.25">
      <c r="A61" s="16" t="s">
        <v>595</v>
      </c>
      <c r="B61" s="17" t="s">
        <v>602</v>
      </c>
      <c r="C61" s="502">
        <v>100</v>
      </c>
      <c r="D61" s="509">
        <v>60</v>
      </c>
      <c r="E61" s="509">
        <v>0</v>
      </c>
      <c r="F61" s="507">
        <f t="shared" si="2"/>
        <v>0.6</v>
      </c>
      <c r="H61" s="615"/>
    </row>
    <row r="62" spans="1:8" s="39" customFormat="1" ht="15" customHeight="1" x14ac:dyDescent="0.25">
      <c r="A62" s="16" t="s">
        <v>596</v>
      </c>
      <c r="B62" s="17" t="s">
        <v>603</v>
      </c>
      <c r="C62" s="502">
        <v>199</v>
      </c>
      <c r="D62" s="509">
        <v>199</v>
      </c>
      <c r="E62" s="509">
        <v>0</v>
      </c>
      <c r="F62" s="507">
        <f t="shared" si="2"/>
        <v>1</v>
      </c>
      <c r="H62" s="615"/>
    </row>
    <row r="63" spans="1:8" s="39" customFormat="1" ht="15" customHeight="1" x14ac:dyDescent="0.25">
      <c r="A63" s="16" t="s">
        <v>597</v>
      </c>
      <c r="B63" s="17" t="s">
        <v>692</v>
      </c>
      <c r="C63" s="502">
        <v>44</v>
      </c>
      <c r="D63" s="509">
        <v>44</v>
      </c>
      <c r="E63" s="509">
        <v>9</v>
      </c>
      <c r="F63" s="507">
        <f t="shared" si="2"/>
        <v>1</v>
      </c>
      <c r="H63" s="615"/>
    </row>
    <row r="64" spans="1:8" s="39" customFormat="1" ht="15" customHeight="1" x14ac:dyDescent="0.25">
      <c r="A64" s="16" t="s">
        <v>606</v>
      </c>
      <c r="B64" s="17" t="s">
        <v>607</v>
      </c>
      <c r="C64" s="502">
        <v>48</v>
      </c>
      <c r="D64" s="509">
        <v>25</v>
      </c>
      <c r="E64" s="509">
        <v>24</v>
      </c>
      <c r="F64" s="507">
        <f t="shared" si="2"/>
        <v>0.52083333333333337</v>
      </c>
      <c r="H64" s="615"/>
    </row>
    <row r="65" spans="1:10" s="39" customFormat="1" ht="15" customHeight="1" x14ac:dyDescent="0.25">
      <c r="A65" s="16" t="s">
        <v>639</v>
      </c>
      <c r="B65" s="17" t="s">
        <v>608</v>
      </c>
      <c r="C65" s="502">
        <v>25</v>
      </c>
      <c r="D65" s="509">
        <v>25</v>
      </c>
      <c r="E65" s="509">
        <v>41</v>
      </c>
      <c r="F65" s="507">
        <f t="shared" si="2"/>
        <v>1</v>
      </c>
      <c r="H65" s="615"/>
    </row>
    <row r="66" spans="1:10" s="39" customFormat="1" ht="15" customHeight="1" x14ac:dyDescent="0.25">
      <c r="A66" s="16" t="s">
        <v>640</v>
      </c>
      <c r="B66" s="321" t="s">
        <v>638</v>
      </c>
      <c r="C66" s="502">
        <v>0</v>
      </c>
      <c r="D66" s="509">
        <v>216</v>
      </c>
      <c r="E66" s="509">
        <v>216</v>
      </c>
      <c r="F66" s="507"/>
      <c r="H66" s="615"/>
      <c r="J66" s="173"/>
    </row>
    <row r="67" spans="1:10" s="39" customFormat="1" ht="15" customHeight="1" x14ac:dyDescent="0.25">
      <c r="A67" s="16" t="s">
        <v>641</v>
      </c>
      <c r="B67" s="78" t="s">
        <v>644</v>
      </c>
      <c r="C67" s="502">
        <v>0</v>
      </c>
      <c r="D67" s="509">
        <v>220</v>
      </c>
      <c r="E67" s="509">
        <v>220</v>
      </c>
      <c r="F67" s="507"/>
      <c r="H67" s="615"/>
      <c r="J67" s="173"/>
    </row>
    <row r="68" spans="1:10" s="39" customFormat="1" ht="15" customHeight="1" x14ac:dyDescent="0.25">
      <c r="A68" s="16" t="s">
        <v>642</v>
      </c>
      <c r="B68" s="17" t="s">
        <v>645</v>
      </c>
      <c r="C68" s="502">
        <v>0</v>
      </c>
      <c r="D68" s="509">
        <v>66</v>
      </c>
      <c r="E68" s="509">
        <v>66</v>
      </c>
      <c r="F68" s="507"/>
      <c r="H68" s="615"/>
    </row>
    <row r="69" spans="1:10" s="39" customFormat="1" ht="15" customHeight="1" x14ac:dyDescent="0.25">
      <c r="A69" s="16" t="s">
        <v>643</v>
      </c>
      <c r="B69" s="675" t="s">
        <v>646</v>
      </c>
      <c r="C69" s="502">
        <v>0</v>
      </c>
      <c r="D69" s="509">
        <v>111</v>
      </c>
      <c r="E69" s="509">
        <v>111</v>
      </c>
      <c r="F69" s="507"/>
      <c r="H69" s="615"/>
    </row>
    <row r="70" spans="1:10" s="39" customFormat="1" ht="15" customHeight="1" x14ac:dyDescent="0.25">
      <c r="A70" s="16" t="s">
        <v>647</v>
      </c>
      <c r="B70" s="587" t="s">
        <v>649</v>
      </c>
      <c r="C70" s="502">
        <v>0</v>
      </c>
      <c r="D70" s="509">
        <v>457</v>
      </c>
      <c r="E70" s="509">
        <v>457</v>
      </c>
      <c r="F70" s="507"/>
      <c r="H70" s="615"/>
    </row>
    <row r="71" spans="1:10" s="39" customFormat="1" ht="15" customHeight="1" x14ac:dyDescent="0.25">
      <c r="A71" s="16" t="s">
        <v>648</v>
      </c>
      <c r="B71" s="588" t="s">
        <v>650</v>
      </c>
      <c r="C71" s="502">
        <v>0</v>
      </c>
      <c r="D71" s="509">
        <v>442</v>
      </c>
      <c r="E71" s="509">
        <v>473</v>
      </c>
      <c r="F71" s="507"/>
      <c r="H71" s="615"/>
    </row>
    <row r="72" spans="1:10" s="39" customFormat="1" ht="15" customHeight="1" x14ac:dyDescent="0.25">
      <c r="A72" s="16" t="s">
        <v>659</v>
      </c>
      <c r="B72" s="588" t="s">
        <v>651</v>
      </c>
      <c r="C72" s="502">
        <v>0</v>
      </c>
      <c r="D72" s="509">
        <v>251</v>
      </c>
      <c r="E72" s="509">
        <v>252</v>
      </c>
      <c r="F72" s="507"/>
      <c r="H72" s="615"/>
    </row>
    <row r="73" spans="1:10" s="39" customFormat="1" ht="15" customHeight="1" x14ac:dyDescent="0.25">
      <c r="A73" s="16" t="s">
        <v>660</v>
      </c>
      <c r="B73" s="297" t="s">
        <v>658</v>
      </c>
      <c r="C73" s="502">
        <v>0</v>
      </c>
      <c r="D73" s="509">
        <v>195</v>
      </c>
      <c r="E73" s="509">
        <v>195</v>
      </c>
      <c r="F73" s="507"/>
      <c r="H73" s="615"/>
    </row>
    <row r="74" spans="1:10" s="39" customFormat="1" ht="15" customHeight="1" x14ac:dyDescent="0.25">
      <c r="A74" s="16" t="s">
        <v>693</v>
      </c>
      <c r="B74" s="297" t="s">
        <v>658</v>
      </c>
      <c r="C74" s="502">
        <v>0</v>
      </c>
      <c r="D74" s="509">
        <v>65</v>
      </c>
      <c r="E74" s="509">
        <v>65</v>
      </c>
      <c r="F74" s="507"/>
      <c r="H74" s="615"/>
    </row>
    <row r="75" spans="1:10" s="39" customFormat="1" ht="15" customHeight="1" x14ac:dyDescent="0.25">
      <c r="A75" s="16" t="s">
        <v>694</v>
      </c>
      <c r="B75" s="295" t="s">
        <v>680</v>
      </c>
      <c r="C75" s="420">
        <v>0</v>
      </c>
      <c r="D75" s="584">
        <v>0</v>
      </c>
      <c r="E75" s="584">
        <v>285</v>
      </c>
      <c r="F75" s="507"/>
      <c r="H75" s="615"/>
    </row>
    <row r="76" spans="1:10" s="39" customFormat="1" ht="15" customHeight="1" x14ac:dyDescent="0.25">
      <c r="A76" s="16" t="s">
        <v>695</v>
      </c>
      <c r="B76" s="45" t="s">
        <v>671</v>
      </c>
      <c r="C76" s="420">
        <v>0</v>
      </c>
      <c r="D76" s="584">
        <v>0</v>
      </c>
      <c r="E76" s="586">
        <v>542</v>
      </c>
      <c r="F76" s="507"/>
      <c r="H76" s="615"/>
    </row>
    <row r="77" spans="1:10" s="39" customFormat="1" ht="15" customHeight="1" x14ac:dyDescent="0.25">
      <c r="A77" s="16" t="s">
        <v>696</v>
      </c>
      <c r="B77" s="674" t="s">
        <v>672</v>
      </c>
      <c r="C77" s="585">
        <v>0</v>
      </c>
      <c r="D77" s="300">
        <v>0</v>
      </c>
      <c r="E77" s="509">
        <v>2540</v>
      </c>
      <c r="F77" s="507"/>
      <c r="H77" s="615"/>
    </row>
    <row r="78" spans="1:10" s="39" customFormat="1" ht="15" customHeight="1" x14ac:dyDescent="0.25">
      <c r="A78" s="16" t="s">
        <v>697</v>
      </c>
      <c r="B78" s="674" t="s">
        <v>673</v>
      </c>
      <c r="C78" s="420">
        <v>0</v>
      </c>
      <c r="D78" s="584">
        <v>0</v>
      </c>
      <c r="E78" s="509">
        <v>300</v>
      </c>
      <c r="F78" s="507"/>
      <c r="H78" s="615"/>
    </row>
    <row r="79" spans="1:10" s="68" customFormat="1" ht="15" customHeight="1" x14ac:dyDescent="0.25">
      <c r="A79" s="16" t="s">
        <v>698</v>
      </c>
      <c r="B79" s="674" t="s">
        <v>674</v>
      </c>
      <c r="C79" s="585">
        <v>0</v>
      </c>
      <c r="D79" s="300">
        <v>0</v>
      </c>
      <c r="E79" s="509">
        <v>2540</v>
      </c>
      <c r="F79" s="507"/>
      <c r="H79" s="615"/>
    </row>
    <row r="80" spans="1:10" s="68" customFormat="1" ht="15" customHeight="1" x14ac:dyDescent="0.25">
      <c r="A80" s="16" t="s">
        <v>699</v>
      </c>
      <c r="B80" s="297" t="s">
        <v>669</v>
      </c>
      <c r="C80" s="420">
        <v>0</v>
      </c>
      <c r="D80" s="584">
        <v>0</v>
      </c>
      <c r="E80" s="509">
        <v>98</v>
      </c>
      <c r="F80" s="507"/>
      <c r="H80" s="615"/>
    </row>
    <row r="81" spans="1:13" s="68" customFormat="1" ht="15" customHeight="1" x14ac:dyDescent="0.25">
      <c r="A81" s="16" t="s">
        <v>700</v>
      </c>
      <c r="B81" s="17" t="s">
        <v>670</v>
      </c>
      <c r="C81" s="585">
        <v>0</v>
      </c>
      <c r="D81" s="300">
        <v>0</v>
      </c>
      <c r="E81" s="509">
        <v>45</v>
      </c>
      <c r="F81" s="507"/>
      <c r="H81" s="615"/>
    </row>
    <row r="82" spans="1:13" s="68" customFormat="1" ht="15" customHeight="1" x14ac:dyDescent="0.25">
      <c r="A82" s="16" t="s">
        <v>701</v>
      </c>
      <c r="B82" s="17" t="s">
        <v>668</v>
      </c>
      <c r="C82" s="420">
        <v>0</v>
      </c>
      <c r="D82" s="584">
        <v>0</v>
      </c>
      <c r="E82" s="509">
        <v>4065</v>
      </c>
      <c r="F82" s="507"/>
      <c r="H82" s="615"/>
    </row>
    <row r="83" spans="1:13" s="39" customFormat="1" ht="15" customHeight="1" x14ac:dyDescent="0.25">
      <c r="A83" s="16" t="s">
        <v>702</v>
      </c>
      <c r="B83" s="675" t="s">
        <v>675</v>
      </c>
      <c r="C83" s="585">
        <v>0</v>
      </c>
      <c r="D83" s="300">
        <v>0</v>
      </c>
      <c r="E83" s="509">
        <v>80</v>
      </c>
      <c r="F83" s="507"/>
      <c r="H83" s="615"/>
    </row>
    <row r="84" spans="1:13" s="39" customFormat="1" ht="15" customHeight="1" x14ac:dyDescent="0.25">
      <c r="A84" s="16" t="s">
        <v>703</v>
      </c>
      <c r="B84" s="675" t="s">
        <v>676</v>
      </c>
      <c r="C84" s="420">
        <v>0</v>
      </c>
      <c r="D84" s="584">
        <v>0</v>
      </c>
      <c r="E84" s="509">
        <v>423</v>
      </c>
      <c r="F84" s="507"/>
      <c r="H84" s="615"/>
    </row>
    <row r="85" spans="1:13" s="39" customFormat="1" ht="15" customHeight="1" x14ac:dyDescent="0.25">
      <c r="A85" s="16" t="s">
        <v>704</v>
      </c>
      <c r="B85" s="675" t="s">
        <v>677</v>
      </c>
      <c r="C85" s="585">
        <v>0</v>
      </c>
      <c r="D85" s="300">
        <v>0</v>
      </c>
      <c r="E85" s="509">
        <v>27</v>
      </c>
      <c r="F85" s="507"/>
      <c r="H85" s="615"/>
      <c r="L85" s="173"/>
    </row>
    <row r="86" spans="1:13" s="39" customFormat="1" ht="15" customHeight="1" x14ac:dyDescent="0.25">
      <c r="A86" s="16" t="s">
        <v>705</v>
      </c>
      <c r="B86" s="17" t="s">
        <v>599</v>
      </c>
      <c r="C86" s="420">
        <v>0</v>
      </c>
      <c r="D86" s="584">
        <v>0</v>
      </c>
      <c r="E86" s="509">
        <v>628</v>
      </c>
      <c r="F86" s="507"/>
      <c r="H86" s="615"/>
      <c r="I86" s="173"/>
      <c r="J86" s="589"/>
      <c r="L86" s="173"/>
      <c r="M86" s="173"/>
    </row>
    <row r="87" spans="1:13" s="39" customFormat="1" ht="15" customHeight="1" x14ac:dyDescent="0.25">
      <c r="A87" s="16" t="s">
        <v>706</v>
      </c>
      <c r="B87" s="17" t="s">
        <v>708</v>
      </c>
      <c r="C87" s="585">
        <v>0</v>
      </c>
      <c r="D87" s="300">
        <v>0</v>
      </c>
      <c r="E87" s="509">
        <v>6350</v>
      </c>
      <c r="F87" s="507"/>
      <c r="H87" s="615"/>
    </row>
    <row r="88" spans="1:13" s="39" customFormat="1" ht="15" customHeight="1" x14ac:dyDescent="0.25">
      <c r="A88" s="16" t="s">
        <v>707</v>
      </c>
      <c r="B88" s="17" t="s">
        <v>678</v>
      </c>
      <c r="C88" s="420">
        <v>0</v>
      </c>
      <c r="D88" s="584">
        <v>0</v>
      </c>
      <c r="E88" s="509">
        <v>20</v>
      </c>
      <c r="F88" s="507"/>
      <c r="H88" s="615"/>
    </row>
    <row r="89" spans="1:13" s="39" customFormat="1" ht="15" customHeight="1" x14ac:dyDescent="0.25">
      <c r="A89" s="16" t="s">
        <v>709</v>
      </c>
      <c r="B89" s="42" t="s">
        <v>711</v>
      </c>
      <c r="C89" s="585"/>
      <c r="D89" s="300"/>
      <c r="E89" s="509">
        <v>78</v>
      </c>
      <c r="F89" s="507"/>
      <c r="H89" s="615"/>
    </row>
    <row r="90" spans="1:13" s="39" customFormat="1" ht="15" customHeight="1" x14ac:dyDescent="0.25">
      <c r="A90" s="16" t="s">
        <v>710</v>
      </c>
      <c r="B90" s="17" t="s">
        <v>679</v>
      </c>
      <c r="C90" s="585">
        <v>0</v>
      </c>
      <c r="D90" s="300">
        <v>0</v>
      </c>
      <c r="E90" s="509">
        <v>120</v>
      </c>
      <c r="F90" s="507"/>
      <c r="H90" s="615"/>
    </row>
    <row r="91" spans="1:13" s="39" customFormat="1" ht="15" customHeight="1" x14ac:dyDescent="0.25">
      <c r="A91" s="149" t="s">
        <v>20</v>
      </c>
      <c r="B91" s="150" t="s">
        <v>138</v>
      </c>
      <c r="C91" s="503">
        <f>SUM(C92)</f>
        <v>14500</v>
      </c>
      <c r="D91" s="513">
        <f>SUM(D92)</f>
        <v>14500</v>
      </c>
      <c r="E91" s="513">
        <f>SUM(E92)</f>
        <v>0</v>
      </c>
      <c r="F91" s="511">
        <f t="shared" ref="F91:F94" si="3">D91/C91</f>
        <v>1</v>
      </c>
      <c r="H91" s="615"/>
    </row>
    <row r="92" spans="1:13" s="39" customFormat="1" ht="15" customHeight="1" x14ac:dyDescent="0.25">
      <c r="A92" s="147" t="s">
        <v>13</v>
      </c>
      <c r="B92" s="148" t="s">
        <v>139</v>
      </c>
      <c r="C92" s="504">
        <v>14500</v>
      </c>
      <c r="D92" s="514">
        <v>14500</v>
      </c>
      <c r="E92" s="514">
        <v>0</v>
      </c>
      <c r="F92" s="507">
        <f t="shared" si="3"/>
        <v>1</v>
      </c>
      <c r="H92" s="615"/>
    </row>
    <row r="93" spans="1:13" s="39" customFormat="1" ht="18" customHeight="1" thickBot="1" x14ac:dyDescent="0.3">
      <c r="A93" s="312" t="s">
        <v>22</v>
      </c>
      <c r="B93" s="374" t="s">
        <v>140</v>
      </c>
      <c r="C93" s="505">
        <v>375</v>
      </c>
      <c r="D93" s="515">
        <v>375</v>
      </c>
      <c r="E93" s="515">
        <v>375</v>
      </c>
      <c r="F93" s="512">
        <f t="shared" si="3"/>
        <v>1</v>
      </c>
      <c r="H93" s="615"/>
      <c r="I93" s="173"/>
      <c r="J93" s="173"/>
      <c r="L93" s="173"/>
    </row>
    <row r="94" spans="1:13" ht="13.5" thickTop="1" thickBot="1" x14ac:dyDescent="0.3">
      <c r="A94" s="590" t="s">
        <v>141</v>
      </c>
      <c r="B94" s="590"/>
      <c r="C94" s="591">
        <f>C9+C91+C93+C11</f>
        <v>149851</v>
      </c>
      <c r="D94" s="592">
        <f>D9+D91+D93+D11</f>
        <v>151788</v>
      </c>
      <c r="E94" s="592">
        <f>E9+E91+E93+E11</f>
        <v>135199</v>
      </c>
      <c r="F94" s="694">
        <f t="shared" si="3"/>
        <v>1.0129261733321766</v>
      </c>
      <c r="H94" s="615"/>
    </row>
    <row r="95" spans="1:13" ht="13" thickTop="1" x14ac:dyDescent="0.25">
      <c r="F95" s="693"/>
      <c r="J95" s="196"/>
    </row>
  </sheetData>
  <sheetProtection selectLockedCells="1" selectUnlockedCells="1"/>
  <sortState ref="A12:F85">
    <sortCondition ref="A12:A85"/>
  </sortState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2" manualBreakCount="2">
    <brk id="47" max="5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</vt:i4>
      </vt:variant>
    </vt:vector>
  </HeadingPairs>
  <TitlesOfParts>
    <vt:vector size="21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</vt:lpstr>
      <vt:lpstr>0.sz. melléklet</vt:lpstr>
      <vt:lpstr>'1.sz. melléklet'!Nyomtatási_terület</vt:lpstr>
      <vt:lpstr>'10.sz. melléklet'!Nyomtatási_terület</vt:lpstr>
      <vt:lpstr>'13.sz. melléklet'!Nyomtatási_terület</vt:lpstr>
      <vt:lpstr>'14.sz. melléklet'!Nyomtatási_terület</vt:lpstr>
      <vt:lpstr>'7.sz.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2016-11-14T10:51:32Z</cp:lastPrinted>
  <dcterms:created xsi:type="dcterms:W3CDTF">2014-02-03T15:00:44Z</dcterms:created>
  <dcterms:modified xsi:type="dcterms:W3CDTF">2016-11-25T11:33:34Z</dcterms:modified>
</cp:coreProperties>
</file>