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18" r:id="rId8"/>
    <sheet name="9.sz. melléklet" sheetId="9" r:id="rId9"/>
    <sheet name="10.sz. melléklet" sheetId="10" r:id="rId10"/>
    <sheet name="11.sz melléklet" sheetId="13" r:id="rId11"/>
    <sheet name="12.sz. melléklet" sheetId="14" r:id="rId12"/>
  </sheets>
  <externalReferences>
    <externalReference r:id="rId13"/>
  </externalReferences>
  <definedNames>
    <definedName name="_xlnm.Print_Area" localSheetId="0">'1.sz. melléklet'!$A$1:$G$41</definedName>
    <definedName name="_xlnm.Print_Area" localSheetId="9">'10.sz. melléklet'!$A$1:$H$32</definedName>
    <definedName name="_xlnm.Print_Area" localSheetId="11">'12.sz. melléklet'!$A$1:$O$27</definedName>
  </definedNames>
  <calcPr calcId="181029"/>
</workbook>
</file>

<file path=xl/calcChain.xml><?xml version="1.0" encoding="utf-8"?>
<calcChain xmlns="http://schemas.openxmlformats.org/spreadsheetml/2006/main">
  <c r="E58" i="9" l="1"/>
  <c r="E57" i="9"/>
  <c r="D17" i="13" l="1"/>
  <c r="C17" i="13"/>
  <c r="D48" i="30"/>
  <c r="C48" i="30"/>
  <c r="E11" i="4"/>
  <c r="D11" i="4"/>
  <c r="D24" i="1"/>
  <c r="C24" i="1"/>
  <c r="H10" i="2"/>
  <c r="G10" i="2"/>
  <c r="O22" i="14" l="1"/>
  <c r="D22" i="13"/>
  <c r="H40" i="30" l="1"/>
  <c r="H20" i="30"/>
  <c r="D20" i="9"/>
  <c r="E20" i="9"/>
  <c r="G22" i="10" l="1"/>
  <c r="G28" i="10" s="1"/>
  <c r="G14" i="10"/>
  <c r="G9" i="10"/>
  <c r="G16" i="10" s="1"/>
  <c r="G31" i="10" s="1"/>
  <c r="G21" i="10"/>
  <c r="G19" i="10"/>
  <c r="D9" i="9"/>
  <c r="D58" i="9" s="1"/>
  <c r="G48" i="30"/>
  <c r="F48" i="30"/>
  <c r="H22" i="30"/>
  <c r="H45" i="30"/>
  <c r="H44" i="30"/>
  <c r="H43" i="30"/>
  <c r="H42" i="30"/>
  <c r="H39" i="30"/>
  <c r="H38" i="30"/>
  <c r="H37" i="30"/>
  <c r="H35" i="30"/>
  <c r="H33" i="30"/>
  <c r="H32" i="30"/>
  <c r="H31" i="30"/>
  <c r="H30" i="30"/>
  <c r="H29" i="30"/>
  <c r="H28" i="30"/>
  <c r="H27" i="30"/>
  <c r="H26" i="30"/>
  <c r="H25" i="30"/>
  <c r="H24" i="30"/>
  <c r="H21" i="30"/>
  <c r="H19" i="30"/>
  <c r="H16" i="30"/>
  <c r="H15" i="30"/>
  <c r="H14" i="30"/>
  <c r="H13" i="30"/>
  <c r="H12" i="30"/>
  <c r="H11" i="30"/>
  <c r="H10" i="30"/>
  <c r="H9" i="30"/>
  <c r="H8" i="30"/>
  <c r="E46" i="30"/>
  <c r="E44" i="30"/>
  <c r="E43" i="30"/>
  <c r="E38" i="30"/>
  <c r="E37" i="30"/>
  <c r="E36" i="30"/>
  <c r="E33" i="30"/>
  <c r="E32" i="30"/>
  <c r="E29" i="30"/>
  <c r="E23" i="30"/>
  <c r="E22" i="30"/>
  <c r="E16" i="30"/>
  <c r="E12" i="30"/>
  <c r="E11" i="30"/>
  <c r="E10" i="30"/>
  <c r="E9" i="30"/>
  <c r="E8" i="30"/>
  <c r="C27" i="3"/>
  <c r="C29" i="3"/>
  <c r="C25" i="3"/>
  <c r="H48" i="30" l="1"/>
  <c r="E48" i="30"/>
  <c r="H27" i="2" l="1"/>
  <c r="H16" i="2"/>
  <c r="H15" i="2"/>
  <c r="H14" i="2"/>
  <c r="H13" i="2"/>
  <c r="H12" i="2"/>
  <c r="E25" i="1"/>
  <c r="D10" i="1"/>
  <c r="D11" i="1"/>
  <c r="G47" i="30"/>
  <c r="F47" i="30"/>
  <c r="D47" i="30"/>
  <c r="C47" i="30"/>
  <c r="C11" i="3"/>
  <c r="F11" i="4" l="1"/>
  <c r="D49" i="30"/>
  <c r="E47" i="30"/>
  <c r="G49" i="30"/>
  <c r="H47" i="30"/>
  <c r="E24" i="1"/>
  <c r="C49" i="30"/>
  <c r="F49" i="30"/>
  <c r="E49" i="30" l="1"/>
  <c r="H49" i="30"/>
  <c r="E84" i="7"/>
  <c r="E81" i="7"/>
  <c r="E79" i="7"/>
  <c r="E62" i="7"/>
  <c r="E25" i="7"/>
  <c r="F85" i="7"/>
  <c r="F83" i="7"/>
  <c r="F77" i="7"/>
  <c r="F75" i="7"/>
  <c r="F73" i="7"/>
  <c r="F72" i="7"/>
  <c r="F71" i="7"/>
  <c r="F70" i="7"/>
  <c r="F69" i="7"/>
  <c r="F68" i="7"/>
  <c r="F66" i="7"/>
  <c r="F65" i="7"/>
  <c r="F63" i="7"/>
  <c r="F61" i="7"/>
  <c r="F59" i="7"/>
  <c r="F56" i="7"/>
  <c r="F55" i="7"/>
  <c r="F48" i="7"/>
  <c r="F47" i="7"/>
  <c r="F43" i="7"/>
  <c r="F42" i="7"/>
  <c r="F40" i="7"/>
  <c r="F39" i="7"/>
  <c r="F38" i="7"/>
  <c r="F37" i="7"/>
  <c r="F35" i="7"/>
  <c r="F34" i="7"/>
  <c r="F33" i="7"/>
  <c r="F32" i="7"/>
  <c r="F30" i="7"/>
  <c r="F29" i="7"/>
  <c r="F28" i="7"/>
  <c r="F27" i="7"/>
  <c r="F26" i="7"/>
  <c r="F24" i="7"/>
  <c r="F23" i="7"/>
  <c r="F22" i="7"/>
  <c r="F21" i="7"/>
  <c r="F19" i="7"/>
  <c r="F18" i="7"/>
  <c r="F17" i="7"/>
  <c r="F16" i="7"/>
  <c r="F14" i="7"/>
  <c r="F13" i="7"/>
  <c r="F12" i="7"/>
  <c r="F11" i="7"/>
  <c r="F9" i="7"/>
  <c r="D46" i="7" l="1"/>
  <c r="D44" i="7"/>
  <c r="D41" i="7"/>
  <c r="D36" i="7"/>
  <c r="D31" i="7"/>
  <c r="D25" i="7"/>
  <c r="D20" i="7" s="1"/>
  <c r="D15" i="7"/>
  <c r="D8" i="7"/>
  <c r="D84" i="7"/>
  <c r="D81" i="7"/>
  <c r="D79" i="7"/>
  <c r="C31" i="3" s="1"/>
  <c r="D76" i="7"/>
  <c r="D67" i="7"/>
  <c r="D62" i="7"/>
  <c r="D57" i="7"/>
  <c r="D54" i="7"/>
  <c r="C21" i="13" l="1"/>
  <c r="G20" i="2"/>
  <c r="D10" i="5"/>
  <c r="C36" i="1"/>
  <c r="D60" i="7"/>
  <c r="C28" i="3"/>
  <c r="C26" i="3" s="1"/>
  <c r="D12" i="4"/>
  <c r="G11" i="2"/>
  <c r="C30" i="3"/>
  <c r="C9" i="2"/>
  <c r="C19" i="1"/>
  <c r="C13" i="13"/>
  <c r="D7" i="7"/>
  <c r="D49" i="7" s="1"/>
  <c r="D87" i="7"/>
  <c r="D10" i="4" l="1"/>
  <c r="G9" i="2"/>
  <c r="H9" i="10"/>
  <c r="E76" i="7" l="1"/>
  <c r="F76" i="7" s="1"/>
  <c r="C10" i="13" l="1"/>
  <c r="C16" i="13"/>
  <c r="C22" i="13"/>
  <c r="C23" i="13"/>
  <c r="D27" i="2" l="1"/>
  <c r="C27" i="2"/>
  <c r="D20" i="2"/>
  <c r="C20" i="2"/>
  <c r="D13" i="1"/>
  <c r="C13" i="1"/>
  <c r="E57" i="7"/>
  <c r="F57" i="7" s="1"/>
  <c r="C10" i="3" l="1"/>
  <c r="C32" i="3" s="1"/>
  <c r="C15" i="13" l="1"/>
  <c r="C14" i="13"/>
  <c r="C11" i="13" l="1"/>
  <c r="C12" i="13" l="1"/>
  <c r="C18" i="13" s="1"/>
  <c r="G27" i="2" l="1"/>
  <c r="D40" i="1"/>
  <c r="E40" i="1" s="1"/>
  <c r="C40" i="1"/>
  <c r="F81" i="7" l="1"/>
  <c r="E44" i="7"/>
  <c r="H22" i="2" s="1"/>
  <c r="G18" i="13" l="1"/>
  <c r="F18" i="13"/>
  <c r="D27" i="1" l="1"/>
  <c r="C27" i="1"/>
  <c r="C31" i="1" l="1"/>
  <c r="E36" i="7" l="1"/>
  <c r="F36" i="7" l="1"/>
  <c r="H20" i="2"/>
  <c r="E10" i="5"/>
  <c r="F24" i="13"/>
  <c r="E18" i="13"/>
  <c r="O14" i="14" l="1"/>
  <c r="H29" i="2" l="1"/>
  <c r="G29" i="2"/>
  <c r="D29" i="2" l="1"/>
  <c r="C29" i="2" l="1"/>
  <c r="F84" i="7" l="1"/>
  <c r="E9" i="9" l="1"/>
  <c r="F62" i="7" l="1"/>
  <c r="E46" i="7"/>
  <c r="F46" i="7" s="1"/>
  <c r="D16" i="13" l="1"/>
  <c r="D23" i="13"/>
  <c r="D10" i="13"/>
  <c r="D11" i="3" l="1"/>
  <c r="E11" i="3" s="1"/>
  <c r="D26" i="1"/>
  <c r="D31" i="1" l="1"/>
  <c r="E31" i="1" s="1"/>
  <c r="C22" i="1"/>
  <c r="G21" i="2"/>
  <c r="E8" i="7"/>
  <c r="F8" i="7" s="1"/>
  <c r="E15" i="7"/>
  <c r="F15" i="7" s="1"/>
  <c r="D13" i="4"/>
  <c r="D14" i="4"/>
  <c r="D15" i="4"/>
  <c r="D16" i="4"/>
  <c r="E41" i="7"/>
  <c r="D18" i="4"/>
  <c r="E67" i="7"/>
  <c r="D28" i="3"/>
  <c r="G12" i="2"/>
  <c r="G13" i="2"/>
  <c r="G14" i="2"/>
  <c r="G15" i="2"/>
  <c r="G16" i="2"/>
  <c r="C10" i="2"/>
  <c r="C12" i="2"/>
  <c r="C13" i="2"/>
  <c r="C14" i="2"/>
  <c r="D22" i="1"/>
  <c r="E22" i="1" s="1"/>
  <c r="E13" i="4"/>
  <c r="F13" i="4" s="1"/>
  <c r="E14" i="4"/>
  <c r="F14" i="4" s="1"/>
  <c r="E15" i="4"/>
  <c r="E16" i="4"/>
  <c r="F16" i="4" s="1"/>
  <c r="C38" i="1"/>
  <c r="C16" i="1"/>
  <c r="C18" i="1"/>
  <c r="C10" i="1"/>
  <c r="E10" i="1" s="1"/>
  <c r="C11" i="1"/>
  <c r="E11" i="1" s="1"/>
  <c r="C14" i="1"/>
  <c r="H14" i="10"/>
  <c r="F2" i="9"/>
  <c r="O23" i="14"/>
  <c r="D38" i="1"/>
  <c r="E31" i="7"/>
  <c r="F31" i="7" s="1"/>
  <c r="E26" i="10"/>
  <c r="E54" i="7"/>
  <c r="F54" i="7" s="1"/>
  <c r="E18" i="4"/>
  <c r="F18" i="4" s="1"/>
  <c r="D25" i="3"/>
  <c r="E25" i="3" s="1"/>
  <c r="D27" i="3"/>
  <c r="D29" i="3"/>
  <c r="D10" i="2"/>
  <c r="D12" i="2"/>
  <c r="D13" i="2"/>
  <c r="D14" i="2"/>
  <c r="D21" i="2"/>
  <c r="D16" i="1"/>
  <c r="E16" i="1" s="1"/>
  <c r="D18" i="1"/>
  <c r="E18" i="1" s="1"/>
  <c r="D14" i="1"/>
  <c r="E14" i="1" s="1"/>
  <c r="J2" i="30"/>
  <c r="C21" i="2"/>
  <c r="H19" i="10"/>
  <c r="O13" i="14"/>
  <c r="O10" i="14"/>
  <c r="H21" i="10"/>
  <c r="H2" i="2"/>
  <c r="E2" i="3"/>
  <c r="F2" i="4"/>
  <c r="F2" i="5"/>
  <c r="H2" i="7"/>
  <c r="F2" i="18"/>
  <c r="H2" i="10"/>
  <c r="O19" i="14"/>
  <c r="O20" i="14"/>
  <c r="O21" i="14"/>
  <c r="O24" i="14"/>
  <c r="O18" i="14"/>
  <c r="O11" i="14"/>
  <c r="O12" i="14"/>
  <c r="O2" i="14"/>
  <c r="G2" i="13"/>
  <c r="E24" i="13"/>
  <c r="G24" i="13"/>
  <c r="D16" i="14"/>
  <c r="E16" i="14"/>
  <c r="F16" i="14"/>
  <c r="F25" i="14"/>
  <c r="G16" i="14"/>
  <c r="H16" i="14"/>
  <c r="I16" i="14"/>
  <c r="J16" i="14"/>
  <c r="K16" i="14"/>
  <c r="L16" i="14"/>
  <c r="M16" i="14"/>
  <c r="N16" i="14"/>
  <c r="N25" i="14"/>
  <c r="C25" i="14"/>
  <c r="D25" i="14"/>
  <c r="E25" i="14"/>
  <c r="M25" i="14"/>
  <c r="L25" i="14"/>
  <c r="K25" i="14"/>
  <c r="G25" i="14"/>
  <c r="H25" i="14"/>
  <c r="I25" i="14"/>
  <c r="J25" i="14"/>
  <c r="F67" i="7" l="1"/>
  <c r="D13" i="13"/>
  <c r="D19" i="1"/>
  <c r="E19" i="1" s="1"/>
  <c r="D30" i="3"/>
  <c r="E30" i="3" s="1"/>
  <c r="D9" i="2"/>
  <c r="F15" i="4"/>
  <c r="H21" i="2"/>
  <c r="D36" i="1"/>
  <c r="D21" i="13"/>
  <c r="D37" i="1"/>
  <c r="E38" i="1"/>
  <c r="F41" i="7"/>
  <c r="E20" i="7"/>
  <c r="F25" i="7"/>
  <c r="D9" i="1"/>
  <c r="E9" i="1" s="1"/>
  <c r="D12" i="1"/>
  <c r="E12" i="1" s="1"/>
  <c r="C12" i="1"/>
  <c r="C9" i="1"/>
  <c r="C21" i="1"/>
  <c r="D9" i="5"/>
  <c r="N26" i="14"/>
  <c r="J26" i="14"/>
  <c r="E26" i="14"/>
  <c r="I26" i="14"/>
  <c r="F26" i="14"/>
  <c r="K26" i="14"/>
  <c r="H26" i="14"/>
  <c r="G26" i="14"/>
  <c r="M26" i="14"/>
  <c r="O25" i="14"/>
  <c r="L26" i="14"/>
  <c r="D26" i="14"/>
  <c r="D15" i="13"/>
  <c r="C20" i="1"/>
  <c r="C22" i="2"/>
  <c r="D15" i="2"/>
  <c r="D11" i="13"/>
  <c r="D22" i="2"/>
  <c r="D14" i="13"/>
  <c r="C23" i="2"/>
  <c r="E9" i="5"/>
  <c r="D11" i="5"/>
  <c r="G22" i="2"/>
  <c r="G26" i="2" s="1"/>
  <c r="D21" i="1"/>
  <c r="D23" i="2"/>
  <c r="H16" i="10"/>
  <c r="H22" i="10"/>
  <c r="H28" i="10" s="1"/>
  <c r="D10" i="3"/>
  <c r="E10" i="3" s="1"/>
  <c r="D31" i="3"/>
  <c r="D20" i="1"/>
  <c r="E20" i="1" s="1"/>
  <c r="E7" i="7"/>
  <c r="C9" i="18"/>
  <c r="C10" i="18" s="1"/>
  <c r="C37" i="1"/>
  <c r="D26" i="3"/>
  <c r="E26" i="3" s="1"/>
  <c r="D9" i="18"/>
  <c r="E11" i="5"/>
  <c r="C15" i="2"/>
  <c r="C11" i="2"/>
  <c r="D11" i="2"/>
  <c r="D17" i="1"/>
  <c r="C17" i="1"/>
  <c r="E60" i="7"/>
  <c r="H31" i="10" l="1"/>
  <c r="D15" i="1"/>
  <c r="E17" i="1"/>
  <c r="D10" i="18"/>
  <c r="E10" i="18" s="1"/>
  <c r="E9" i="18"/>
  <c r="F7" i="7"/>
  <c r="E10" i="4"/>
  <c r="F10" i="4" s="1"/>
  <c r="H9" i="2"/>
  <c r="H19" i="2" s="1"/>
  <c r="E37" i="1"/>
  <c r="F9" i="5"/>
  <c r="F20" i="7"/>
  <c r="E12" i="4"/>
  <c r="F12" i="4" s="1"/>
  <c r="H11" i="2"/>
  <c r="E36" i="1"/>
  <c r="F10" i="5"/>
  <c r="D12" i="13"/>
  <c r="D18" i="13" s="1"/>
  <c r="F60" i="7"/>
  <c r="D24" i="2"/>
  <c r="C24" i="2"/>
  <c r="D23" i="1"/>
  <c r="D17" i="4"/>
  <c r="C35" i="1" s="1"/>
  <c r="G19" i="2"/>
  <c r="G30" i="2" s="1"/>
  <c r="D12" i="5"/>
  <c r="H26" i="2"/>
  <c r="O15" i="14"/>
  <c r="O16" i="14" s="1"/>
  <c r="C16" i="14"/>
  <c r="C26" i="14" s="1"/>
  <c r="O26" i="14" s="1"/>
  <c r="E49" i="7"/>
  <c r="F49" i="7" s="1"/>
  <c r="D32" i="3"/>
  <c r="E32" i="3" s="1"/>
  <c r="D17" i="2"/>
  <c r="E12" i="5"/>
  <c r="C17" i="2"/>
  <c r="E87" i="7"/>
  <c r="F87" i="7" s="1"/>
  <c r="C15" i="1"/>
  <c r="C23" i="1" s="1"/>
  <c r="E15" i="1" l="1"/>
  <c r="F12" i="5"/>
  <c r="C20" i="13"/>
  <c r="C24" i="13" s="1"/>
  <c r="E23" i="1"/>
  <c r="E17" i="4"/>
  <c r="H30" i="2"/>
  <c r="D20" i="4"/>
  <c r="C18" i="2"/>
  <c r="C34" i="3" s="1"/>
  <c r="C26" i="2"/>
  <c r="D26" i="2"/>
  <c r="D34" i="3"/>
  <c r="D33" i="3" s="1"/>
  <c r="D35" i="3" s="1"/>
  <c r="C39" i="1"/>
  <c r="E20" i="4" l="1"/>
  <c r="F20" i="4" s="1"/>
  <c r="F17" i="4"/>
  <c r="C33" i="3"/>
  <c r="E34" i="3"/>
  <c r="C41" i="1"/>
  <c r="D35" i="1"/>
  <c r="C19" i="2"/>
  <c r="C30" i="2" s="1"/>
  <c r="D19" i="2"/>
  <c r="D30" i="2" s="1"/>
  <c r="E33" i="3" l="1"/>
  <c r="C35" i="3"/>
  <c r="E35" i="3" s="1"/>
  <c r="D20" i="13"/>
  <c r="D24" i="13" s="1"/>
  <c r="E35" i="1"/>
  <c r="D39" i="1"/>
  <c r="D41" i="1" l="1"/>
  <c r="E41" i="1" s="1"/>
  <c r="E39" i="1"/>
  <c r="C32" i="1" l="1"/>
  <c r="D32" i="1"/>
  <c r="E32" i="1" l="1"/>
</calcChain>
</file>

<file path=xl/sharedStrings.xml><?xml version="1.0" encoding="utf-8"?>
<sst xmlns="http://schemas.openxmlformats.org/spreadsheetml/2006/main" count="941" uniqueCount="529">
  <si>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</si>
  <si>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</si>
  <si>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</si>
  <si>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</si>
  <si>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</si>
  <si>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</si>
  <si>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</si>
  <si>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</si>
  <si>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</si>
  <si>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</si>
  <si>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</si>
  <si>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</si>
  <si>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</si>
  <si>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</si>
  <si>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</si>
  <si>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</si>
  <si>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</si>
  <si>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</si>
  <si>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</si>
  <si>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</si>
  <si>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</si>
  <si>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</si>
  <si>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</si>
  <si>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</si>
  <si>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</si>
  <si>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</si>
  <si>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</si>
  <si>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</si>
  <si>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</si>
  <si>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</si>
  <si>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</si>
  <si>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</si>
  <si>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</si>
  <si>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</si>
  <si>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</si>
  <si>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</si>
  <si>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</si>
  <si>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</si>
  <si>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</si>
  <si>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</si>
  <si>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</si>
  <si>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</si>
  <si>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</si>
  <si>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</si>
  <si>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</si>
  <si>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</si>
  <si>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</si>
  <si>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</si>
  <si>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</si>
  <si>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</si>
  <si>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</si>
  <si>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</si>
  <si>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</si>
  <si>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</si>
  <si>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</si>
  <si>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</si>
  <si>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</si>
  <si>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</si>
  <si>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</si>
  <si>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</si>
  <si>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</si>
  <si>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</si>
  <si>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</si>
  <si>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</si>
  <si>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</si>
  <si>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</si>
  <si>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</si>
  <si>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</si>
  <si>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</si>
  <si>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</si>
  <si>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</si>
  <si>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</si>
  <si>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</si>
  <si>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</si>
  <si>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</si>
  <si>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</si>
  <si>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</si>
  <si>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</si>
  <si>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</si>
  <si>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</si>
  <si>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</si>
  <si>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</si>
  <si>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</si>
  <si>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</si>
  <si>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</si>
  <si>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</si>
  <si>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</si>
  <si>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</si>
  <si>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</si>
  <si>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</si>
  <si>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</si>
  <si>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</si>
  <si>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</si>
  <si>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</si>
  <si>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</si>
  <si>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</si>
  <si>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</si>
  <si>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</si>
  <si>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</si>
  <si>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</si>
  <si>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</si>
  <si>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</si>
  <si>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</si>
  <si>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</si>
  <si>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</si>
  <si>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</si>
  <si>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</si>
  <si>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</si>
  <si>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</si>
  <si>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</si>
  <si>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</si>
  <si>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</si>
  <si>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</si>
  <si>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</si>
  <si>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</si>
  <si>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</si>
  <si>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</si>
  <si>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</si>
  <si>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</si>
  <si>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Felhalmozási kiadások összesen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</si>
  <si>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</si>
  <si>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</si>
  <si>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</si>
  <si>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</si>
  <si>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</si>
  <si>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</si>
  <si>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</si>
  <si>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</si>
  <si>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</si>
  <si>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</si>
  <si>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</si>
  <si>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</si>
  <si>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</si>
  <si>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</si>
  <si>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</si>
  <si>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</si>
  <si>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</si>
  <si>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</si>
  <si>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</si>
  <si>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</si>
  <si>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</si>
  <si>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</si>
  <si>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</si>
  <si>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</si>
  <si>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</si>
  <si>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</si>
  <si>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</si>
  <si>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</si>
  <si>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</si>
  <si>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</si>
  <si>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</si>
  <si>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</si>
  <si>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</si>
  <si>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</si>
  <si>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</si>
  <si>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Átadott pénzeszköz</t>
  </si>
  <si>
    <t>Összesen</t>
  </si>
  <si>
    <t>Munkaadókat terhelő járulékok</t>
  </si>
  <si>
    <t>Beruházások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</si>
  <si>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</si>
  <si>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</si>
  <si>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</si>
  <si>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</si>
  <si>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</si>
  <si>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</si>
  <si>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</si>
  <si>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</si>
  <si>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</si>
  <si>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</si>
  <si>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</si>
  <si>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</si>
  <si>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</si>
  <si>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</si>
  <si>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</si>
  <si>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</si>
  <si>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</si>
  <si>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</si>
  <si>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</si>
  <si>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4.1</t>
  </si>
  <si>
    <t>4.2</t>
  </si>
  <si>
    <t>4.3</t>
  </si>
  <si>
    <t>Könyvtári, közművelődési és múzeumi feladatok</t>
  </si>
  <si>
    <t>5.1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</si>
  <si>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</si>
  <si>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</si>
  <si>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</si>
  <si>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</si>
  <si>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</si>
  <si>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</si>
  <si>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</si>
  <si>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</si>
  <si>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</si>
  <si>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</si>
  <si>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</si>
  <si>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</si>
  <si>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</si>
  <si>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</si>
  <si>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</si>
  <si>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</si>
  <si>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</si>
  <si>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</si>
  <si>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</si>
  <si>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</si>
  <si>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</si>
  <si>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</si>
  <si>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</si>
  <si>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</si>
  <si>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</si>
  <si>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</si>
  <si>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</si>
  <si>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</si>
  <si>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</si>
  <si>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</si>
  <si>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</si>
  <si>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</si>
  <si>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</si>
  <si>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</si>
  <si>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</si>
  <si>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</si>
  <si>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</si>
  <si>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</si>
  <si>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</si>
  <si>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</si>
  <si>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</si>
  <si>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</si>
  <si>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</si>
  <si>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</si>
  <si>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</si>
  <si>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</si>
  <si>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</si>
  <si>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</si>
  <si>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</si>
  <si>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</si>
  <si>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</si>
  <si>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</si>
  <si>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</si>
  <si>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</si>
  <si>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</si>
  <si>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</si>
  <si>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</si>
  <si>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</si>
  <si>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</si>
  <si>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</si>
  <si>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</si>
  <si>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</si>
  <si>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</si>
  <si>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</si>
  <si>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</si>
  <si>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</si>
  <si>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</si>
  <si>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</si>
  <si>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</si>
  <si>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</si>
  <si>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</si>
  <si>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</si>
  <si>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</si>
  <si>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</si>
  <si>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</si>
  <si>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</si>
  <si>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</si>
  <si>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</si>
  <si>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</si>
  <si>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</si>
  <si>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</si>
  <si>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</si>
  <si>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</si>
  <si>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</si>
  <si>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</si>
  <si>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</si>
  <si>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</si>
  <si>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</si>
  <si>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</si>
  <si>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</si>
  <si>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</si>
  <si>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</si>
  <si>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</si>
  <si>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</si>
  <si>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</si>
  <si>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</si>
  <si>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</si>
  <si>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</si>
  <si>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</si>
  <si>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</si>
  <si>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</si>
  <si>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</si>
  <si>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</si>
  <si>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</si>
  <si>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</si>
  <si>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</si>
  <si>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</si>
  <si>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</si>
  <si>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</si>
  <si>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</si>
  <si>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</si>
  <si>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</si>
  <si>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</si>
  <si>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</si>
  <si>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</si>
  <si>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</si>
  <si>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</si>
  <si>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</si>
  <si>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</si>
  <si>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</si>
  <si>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</si>
  <si>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</si>
  <si>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</si>
  <si>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</si>
  <si>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Önkormányzatok működési támogatása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</si>
  <si>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</si>
  <si>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</si>
  <si>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</si>
  <si>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</si>
  <si>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</si>
  <si>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</si>
  <si>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</si>
  <si>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</si>
  <si>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</si>
  <si>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</si>
  <si>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</si>
  <si>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</si>
  <si>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</si>
  <si>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</si>
  <si>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</si>
  <si>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</si>
  <si>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</si>
  <si>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</si>
  <si>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</si>
  <si>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</si>
  <si>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</si>
  <si>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</si>
  <si>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</si>
  <si>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</si>
  <si>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</si>
  <si>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</si>
  <si>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</si>
  <si>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</si>
  <si>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</si>
  <si>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</si>
  <si>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</si>
  <si>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</si>
  <si>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</si>
  <si>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</si>
  <si>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</si>
  <si>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</si>
  <si>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</si>
  <si>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</si>
  <si>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</si>
  <si>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</si>
  <si>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</si>
  <si>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</si>
  <si>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</si>
  <si>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</si>
  <si>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</si>
  <si>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</si>
  <si>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</si>
  <si>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</si>
  <si>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</si>
  <si>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</si>
  <si>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</si>
  <si>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</si>
  <si>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</si>
  <si>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</si>
  <si>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</si>
  <si>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</si>
  <si>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</si>
  <si>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</si>
  <si>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</si>
  <si>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</si>
  <si>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</si>
  <si>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</si>
  <si>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</si>
  <si>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</si>
  <si>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</si>
  <si>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</si>
  <si>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</si>
  <si>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</si>
  <si>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</si>
  <si>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</si>
  <si>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</si>
  <si>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</si>
  <si>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</si>
  <si>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</si>
  <si>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</si>
  <si>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</si>
  <si>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</si>
  <si>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</si>
  <si>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</si>
  <si>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</si>
  <si>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</si>
  <si>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</si>
  <si>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</si>
  <si>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</si>
  <si>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</si>
  <si>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</si>
  <si>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</si>
  <si>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1.1.4. Béren kívüli juttatások</t>
  </si>
  <si>
    <t>Finanszírozási bevételek</t>
  </si>
  <si>
    <t>Összes finanszírozási bevétel</t>
  </si>
  <si>
    <t>Összes finanszírozási kiadás</t>
  </si>
  <si>
    <t>B411</t>
  </si>
  <si>
    <t>1.1.5. Közlekedési költségtérítés</t>
  </si>
  <si>
    <t>Balatonakali Önkormányzat összesített konszolidált működési és felhalmozási egyensúlyát bemutató mérleg</t>
  </si>
  <si>
    <t>066020 Város és községgazdálkodás</t>
  </si>
  <si>
    <t>900020 Önkormányzatok funkcióra nem sorolható bevételei</t>
  </si>
  <si>
    <t>Belföldi értékpapírok</t>
  </si>
  <si>
    <t>Felhalmozási célú önkormányzati támogatások</t>
  </si>
  <si>
    <t>Általános forgalmi adó visszatérítése</t>
  </si>
  <si>
    <t>B407</t>
  </si>
  <si>
    <t>041140 Területfejlesztés igazgatása</t>
  </si>
  <si>
    <t>047320 Turizmusfejlesztési támogatások és tevékenységek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</si>
  <si>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</si>
  <si>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</si>
  <si>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</si>
  <si>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</si>
  <si>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</si>
  <si>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</si>
  <si>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</si>
  <si>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</si>
  <si>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</si>
  <si>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</si>
  <si>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</si>
  <si>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</si>
  <si>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</si>
  <si>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</si>
  <si>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</si>
  <si>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</si>
  <si>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</si>
  <si>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</si>
  <si>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</si>
  <si>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082010 Kultúra igazgatása</t>
  </si>
  <si>
    <t>Költségvetési hiány külső finanszírozása</t>
  </si>
  <si>
    <t>Hitel, kölcsön felvétele</t>
  </si>
  <si>
    <t>Egyéb felhamozási célú kiadások</t>
  </si>
  <si>
    <t>082094 Közművelődés - kulturális alapú gazdaságfejlesztés</t>
  </si>
  <si>
    <t>1.1.3 Készenléti, ügyeleti, helyettesítési díj</t>
  </si>
  <si>
    <t>Egyéb felhalmozási célú támogatások ÁH-n belülre</t>
  </si>
  <si>
    <t>K84</t>
  </si>
  <si>
    <t>Felhalmozási célú visszatérítendő támogatások, kölcsönök visszatérülése ÁH-n kívülről</t>
  </si>
  <si>
    <t>B71</t>
  </si>
  <si>
    <t>086010 Határon túli magyarok egyéb támogatásai</t>
  </si>
  <si>
    <t>Damilos fűkasza</t>
  </si>
  <si>
    <t>1.1.6. Foglalkoztatottak egyéb személyi juttatásai</t>
  </si>
  <si>
    <t>3.5.4 Egyéb dologi kiadások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</si>
  <si>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</si>
  <si>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</si>
  <si>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</si>
  <si>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</si>
  <si>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Eszközök beszerzése - óvoda felújítás TOP-1.4.1-16-VE1</t>
  </si>
  <si>
    <t>Általános útalap</t>
  </si>
  <si>
    <t>Egységes arculati tájékoztató eszközök - Strandfejlesztés</t>
  </si>
  <si>
    <t>Szennyvízakna rekonstrukció 10 db</t>
  </si>
  <si>
    <t>Berkenye köz közvilágítás</t>
  </si>
  <si>
    <t>Láncfűrész</t>
  </si>
  <si>
    <t>Kisállat karám</t>
  </si>
  <si>
    <t>Mandulás terület gondozása</t>
  </si>
  <si>
    <t>Vízibicikli MODENA</t>
  </si>
  <si>
    <t>TINA mászóvár + hinta</t>
  </si>
  <si>
    <t>DECATHLON ITIWIT SUP 2db</t>
  </si>
  <si>
    <t>CashCube Light+ pénztárgép</t>
  </si>
  <si>
    <t>Vízimentő torony</t>
  </si>
  <si>
    <t>MAG-TÁR-HÁZA lépcső fedés</t>
  </si>
  <si>
    <t>MAG-TÁR-HÁZA biztonságtechnikai rendszer</t>
  </si>
  <si>
    <t>2023. évi eredeti előirányzat</t>
  </si>
  <si>
    <t>Balatonakali Önkormányzat 2020. évi előirányzat felhasználási (likviditási) ütemterve</t>
  </si>
  <si>
    <t>2021. évi előirányzat</t>
  </si>
  <si>
    <t>Bevétel 2020. évi előir.</t>
  </si>
  <si>
    <t>Kiadás    2021. évi előirányzat</t>
  </si>
  <si>
    <t>Balatonakali Önkormányzat 2021. évi tartaléka</t>
  </si>
  <si>
    <t>Balatonakali Önkormányzat 2021. évi kiadásai</t>
  </si>
  <si>
    <t>Balatonakali Önkormányzat 2021. évi bevételei</t>
  </si>
  <si>
    <t>Balatonakali Önkormányzat 2021. évi összesített konszolidált költségvetés kormányzati funkciónként</t>
  </si>
  <si>
    <t>Balatonakali Önkormányzat 2021. évi felhalmozási kiadásai</t>
  </si>
  <si>
    <t>Balatonakali Önkormányzat 2021. évi összesített konszolidált működési bevételei</t>
  </si>
  <si>
    <t>Balatonakali Önkormányzat 2021. évi költségvetési összesített konszolidált főösszesítő</t>
  </si>
  <si>
    <t>Balatonakali Önkormányzat 2021. évi felhalmozási kiadásai feladatonként/célonként</t>
  </si>
  <si>
    <t>2021. évi eredeti előirányzat</t>
  </si>
  <si>
    <t xml:space="preserve">2022. évi eredeti előirányzat </t>
  </si>
  <si>
    <t>2024. évi eredeti előirányzat</t>
  </si>
  <si>
    <t>K1103</t>
  </si>
  <si>
    <t>1.1.2. Céljuttatás, projektprémium</t>
  </si>
  <si>
    <t>Egyéb tárgyi eszközök értékesítése</t>
  </si>
  <si>
    <t>1.3 Egyéb kötelező feladatok ellátása</t>
  </si>
  <si>
    <t>1.7 Önkormányzat egyes köznevelési feladatainak támogatása - óvodapedagógusok bértámogatása</t>
  </si>
  <si>
    <t>1.8 Önkormányzat egyes köznevelési feladatainak támogatása - óvodaműködtetés támogatása</t>
  </si>
  <si>
    <t>1.9 Gyermekétkeztetés támogatása</t>
  </si>
  <si>
    <t>1.10 Hozzájárulás a pénzbeli szociális ellátáshoz</t>
  </si>
  <si>
    <t>1.11 Könyvtári,közművelődési feladatok támogatása</t>
  </si>
  <si>
    <t>1.13 Elszámolásból származó bevételek</t>
  </si>
  <si>
    <t>1.12 Működési célú költségvetési támogatások és kiegészítő támogatások</t>
  </si>
  <si>
    <t>Óvoda felújítása (TOP-1.4.1-16-VE1, kazáncsere)</t>
  </si>
  <si>
    <t>Strandi sétány burkolat - Strandfejlesztés</t>
  </si>
  <si>
    <t>Balatonakali Dörgicsei utca - Petőfi u. gerincvezeték rekonstrukció tervezése</t>
  </si>
  <si>
    <t>Balatonakali Hajóállomás vízellátása, szennyvíz elvezetése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</si>
  <si>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</si>
  <si>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</si>
  <si>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</si>
  <si>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</si>
  <si>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</si>
  <si>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Kikötő kőszórás</t>
  </si>
  <si>
    <t>Bővíthető automatizált öntözőrendszer - Strandfejlesztés</t>
  </si>
  <si>
    <t>WEB kamera</t>
  </si>
  <si>
    <t>Közvilágítás fejlesztés</t>
  </si>
  <si>
    <t>Sarokköszörű</t>
  </si>
  <si>
    <t>Csiszológép</t>
  </si>
  <si>
    <t>Multifunkciós gép</t>
  </si>
  <si>
    <t>Karos olló</t>
  </si>
  <si>
    <t>Ivókutak vízelvezetése, térburkolása</t>
  </si>
  <si>
    <t>Vízóra akna+ elzárók átalakítása csónakház, konténerbüfé bekötése víz, szennyvíz</t>
  </si>
  <si>
    <t>Kishíd burkolat csere-csobogónál</t>
  </si>
  <si>
    <t>Villamos energia ellátás tervezése, engedélyeztetése</t>
  </si>
  <si>
    <t>Villamos energia ellátás kiépítése, hálózatbővítés</t>
  </si>
  <si>
    <t>Vandálbiztos LED térvilágítás - strand</t>
  </si>
  <si>
    <t>Rugós játék</t>
  </si>
  <si>
    <t>Porszívó</t>
  </si>
  <si>
    <t>Televízió 4 db</t>
  </si>
  <si>
    <t>Óvoda öntözőkút</t>
  </si>
  <si>
    <t>mód./eredet előirányzat (%)</t>
  </si>
  <si>
    <r>
      <t xml:space="preserve">2021. évi mód.előir. </t>
    </r>
    <r>
      <rPr>
        <sz val="8"/>
        <rFont val="Times New Roman"/>
        <family val="1"/>
        <charset val="238"/>
      </rPr>
      <t>(2021.VIII)</t>
    </r>
  </si>
  <si>
    <r>
      <t xml:space="preserve">2021. évi mód.előir. </t>
    </r>
    <r>
      <rPr>
        <sz val="8"/>
        <rFont val="Times New Roman"/>
        <family val="1"/>
        <charset val="238"/>
      </rPr>
      <t>(2021.VIII.)</t>
    </r>
  </si>
  <si>
    <t>Balatonakali Önkormányzat 2021. évi összesített konszolidált működési kiadásai, összevont létszámkeret</t>
  </si>
  <si>
    <t>Bevétel 2021. évi mód. előir.</t>
  </si>
  <si>
    <t>Kiadás 2021. évi mód. előir.</t>
  </si>
  <si>
    <r>
      <t xml:space="preserve">2021. évi mód. előir. </t>
    </r>
    <r>
      <rPr>
        <sz val="8"/>
        <rFont val="Times New Roman"/>
        <family val="1"/>
        <charset val="238"/>
      </rPr>
      <t>(2021.VIII.)</t>
    </r>
  </si>
  <si>
    <t>Kamerarendszer kiépítése "Tisztítsuk meg az országot!"</t>
  </si>
  <si>
    <t>Működési célú költségvetési támogatások és kiegészítő támogatások</t>
  </si>
  <si>
    <t>Elszámolásból származó bevételek</t>
  </si>
  <si>
    <t>Egyéb felhalmozási kiadások</t>
  </si>
  <si>
    <t>az …./2021. (VIII....) önkormányzati rendelethez</t>
  </si>
  <si>
    <t>Balatonakali Önkormányzat általános működésének és ágazati feladatainak 2021. évi támogatása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</si>
</sst>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</fills>
  <borders count="19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8"/>
      </top>
      <bottom style="medium">
        <color indexed="8"/>
      </bottom>
      <diagonal/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58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2" fillId="0" borderId="0" xfId="0" applyFont="1" applyAlignment="1"/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8" xfId="0" applyNumberFormat="1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3" fontId="6" fillId="0" borderId="48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3" fontId="7" fillId="0" borderId="48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58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68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79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87" xfId="0" applyNumberFormat="1" applyFont="1" applyBorder="1" applyAlignment="1">
      <alignment horizontal="center" vertical="center"/>
    </xf>
    <xf numFmtId="49" fontId="2" fillId="0" borderId="87" xfId="0" applyNumberFormat="1" applyFont="1" applyBorder="1" applyAlignment="1">
      <alignment horizontal="center" vertical="center"/>
    </xf>
    <xf numFmtId="9" fontId="5" fillId="0" borderId="91" xfId="0" applyNumberFormat="1" applyFont="1" applyBorder="1" applyAlignment="1">
      <alignment horizontal="right" vertical="center"/>
    </xf>
    <xf numFmtId="3" fontId="7" fillId="2" borderId="93" xfId="0" applyNumberFormat="1" applyFont="1" applyFill="1" applyBorder="1" applyAlignment="1">
      <alignment vertical="center"/>
    </xf>
    <xf numFmtId="9" fontId="7" fillId="2" borderId="94" xfId="0" applyNumberFormat="1" applyFont="1" applyFill="1" applyBorder="1" applyAlignment="1">
      <alignment horizontal="right" vertical="center"/>
    </xf>
    <xf numFmtId="0" fontId="2" fillId="0" borderId="95" xfId="0" applyFont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97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97" xfId="0" applyNumberFormat="1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0" fontId="16" fillId="0" borderId="0" xfId="0" applyFont="1"/>
    <xf numFmtId="0" fontId="7" fillId="2" borderId="40" xfId="0" applyFont="1" applyFill="1" applyBorder="1" applyAlignment="1">
      <alignment horizontal="center" vertical="center"/>
    </xf>
    <xf numFmtId="0" fontId="5" fillId="0" borderId="95" xfId="0" applyFont="1" applyBorder="1" applyAlignment="1">
      <alignment horizontal="center" vertical="center" wrapText="1"/>
    </xf>
    <xf numFmtId="0" fontId="5" fillId="0" borderId="99" xfId="0" applyFont="1" applyBorder="1" applyAlignment="1">
      <alignment vertical="center"/>
    </xf>
    <xf numFmtId="3" fontId="5" fillId="0" borderId="99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7" fillId="0" borderId="100" xfId="0" applyFont="1" applyBorder="1"/>
    <xf numFmtId="3" fontId="6" fillId="0" borderId="100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vertical="center"/>
    </xf>
    <xf numFmtId="3" fontId="5" fillId="0" borderId="102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6" fillId="0" borderId="93" xfId="0" applyFont="1" applyBorder="1" applyAlignment="1">
      <alignment vertical="center"/>
    </xf>
    <xf numFmtId="3" fontId="6" fillId="0" borderId="93" xfId="0" applyNumberFormat="1" applyFont="1" applyBorder="1" applyAlignment="1">
      <alignment horizontal="right" vertical="center"/>
    </xf>
    <xf numFmtId="0" fontId="13" fillId="0" borderId="0" xfId="0" applyFont="1"/>
    <xf numFmtId="0" fontId="2" fillId="0" borderId="104" xfId="0" applyFont="1" applyBorder="1" applyAlignment="1">
      <alignment vertical="center"/>
    </xf>
    <xf numFmtId="3" fontId="2" fillId="0" borderId="105" xfId="0" applyNumberFormat="1" applyFont="1" applyBorder="1" applyAlignment="1">
      <alignment horizontal="right" vertical="center"/>
    </xf>
    <xf numFmtId="3" fontId="2" fillId="0" borderId="106" xfId="0" applyNumberFormat="1" applyFont="1" applyBorder="1" applyAlignment="1">
      <alignment horizontal="right" vertical="center"/>
    </xf>
    <xf numFmtId="0" fontId="7" fillId="0" borderId="48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3" fontId="7" fillId="2" borderId="107" xfId="0" applyNumberFormat="1" applyFont="1" applyFill="1" applyBorder="1" applyAlignment="1">
      <alignment horizontal="right" vertical="center"/>
    </xf>
    <xf numFmtId="9" fontId="7" fillId="2" borderId="108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99" xfId="0" applyFont="1" applyBorder="1" applyAlignment="1">
      <alignment vertical="center"/>
    </xf>
    <xf numFmtId="3" fontId="2" fillId="0" borderId="99" xfId="0" applyNumberFormat="1" applyFont="1" applyBorder="1" applyAlignment="1">
      <alignment horizontal="right" vertical="center"/>
    </xf>
    <xf numFmtId="0" fontId="2" fillId="0" borderId="102" xfId="0" applyFont="1" applyBorder="1" applyAlignment="1">
      <alignment vertical="center"/>
    </xf>
    <xf numFmtId="3" fontId="2" fillId="0" borderId="109" xfId="0" applyNumberFormat="1" applyFont="1" applyBorder="1" applyAlignment="1">
      <alignment vertical="center"/>
    </xf>
    <xf numFmtId="0" fontId="5" fillId="0" borderId="110" xfId="0" applyFont="1" applyBorder="1" applyAlignment="1">
      <alignment horizontal="center" vertical="center"/>
    </xf>
    <xf numFmtId="3" fontId="5" fillId="0" borderId="111" xfId="0" applyNumberFormat="1" applyFont="1" applyBorder="1" applyAlignment="1">
      <alignment vertical="center"/>
    </xf>
    <xf numFmtId="3" fontId="7" fillId="0" borderId="112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99" xfId="0" applyNumberFormat="1" applyFont="1" applyBorder="1" applyAlignment="1">
      <alignment horizontal="right" vertical="center" wrapText="1"/>
    </xf>
    <xf numFmtId="0" fontId="2" fillId="0" borderId="47" xfId="0" applyFont="1" applyBorder="1" applyAlignment="1">
      <alignment vertical="center"/>
    </xf>
    <xf numFmtId="49" fontId="2" fillId="0" borderId="110" xfId="0" applyNumberFormat="1" applyFont="1" applyBorder="1" applyAlignment="1">
      <alignment horizontal="center" vertical="center"/>
    </xf>
    <xf numFmtId="0" fontId="12" fillId="2" borderId="114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0" fontId="2" fillId="0" borderId="10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8" xfId="0" applyFont="1" applyBorder="1" applyAlignment="1">
      <alignment vertical="center"/>
    </xf>
    <xf numFmtId="0" fontId="7" fillId="0" borderId="110" xfId="0" applyFont="1" applyBorder="1" applyAlignment="1">
      <alignment horizontal="center" vertical="center"/>
    </xf>
    <xf numFmtId="0" fontId="7" fillId="0" borderId="99" xfId="0" applyFont="1" applyBorder="1" applyAlignment="1">
      <alignment vertical="center" wrapText="1"/>
    </xf>
    <xf numFmtId="0" fontId="7" fillId="0" borderId="119" xfId="0" applyFont="1" applyBorder="1" applyAlignment="1">
      <alignment vertical="center" wrapText="1"/>
    </xf>
    <xf numFmtId="3" fontId="7" fillId="0" borderId="99" xfId="0" applyNumberFormat="1" applyFont="1" applyBorder="1" applyAlignment="1">
      <alignment horizontal="right" vertical="center"/>
    </xf>
    <xf numFmtId="9" fontId="7" fillId="0" borderId="92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18" xfId="0" applyFont="1" applyBorder="1" applyAlignment="1">
      <alignment vertical="center" wrapText="1"/>
    </xf>
    <xf numFmtId="0" fontId="5" fillId="0" borderId="97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92" xfId="0" applyNumberFormat="1" applyFont="1" applyBorder="1" applyAlignment="1">
      <alignment horizontal="right" vertical="center"/>
    </xf>
    <xf numFmtId="3" fontId="2" fillId="0" borderId="120" xfId="0" applyNumberFormat="1" applyFont="1" applyBorder="1" applyAlignment="1">
      <alignment horizontal="right" vertical="center"/>
    </xf>
    <xf numFmtId="0" fontId="12" fillId="2" borderId="98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9" fontId="2" fillId="0" borderId="123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24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9" fontId="2" fillId="0" borderId="125" xfId="0" applyNumberFormat="1" applyFont="1" applyBorder="1" applyAlignment="1">
      <alignment horizontal="right" vertical="center" wrapText="1"/>
    </xf>
    <xf numFmtId="9" fontId="2" fillId="0" borderId="126" xfId="0" applyNumberFormat="1" applyFont="1" applyBorder="1" applyAlignment="1">
      <alignment horizontal="center" vertical="center" wrapText="1"/>
    </xf>
    <xf numFmtId="0" fontId="3" fillId="0" borderId="119" xfId="0" applyFont="1" applyBorder="1" applyAlignment="1">
      <alignment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1" xfId="0" applyNumberFormat="1" applyFont="1" applyBorder="1" applyAlignment="1">
      <alignment vertical="center"/>
    </xf>
    <xf numFmtId="0" fontId="3" fillId="0" borderId="0" xfId="0" applyFont="1" applyBorder="1" applyAlignment="1"/>
    <xf numFmtId="3" fontId="7" fillId="0" borderId="127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128" xfId="0" applyNumberFormat="1" applyFont="1" applyBorder="1" applyAlignment="1">
      <alignment vertical="center"/>
    </xf>
    <xf numFmtId="3" fontId="2" fillId="0" borderId="129" xfId="0" applyNumberFormat="1" applyFont="1" applyBorder="1" applyAlignment="1">
      <alignment horizontal="right" vertical="center"/>
    </xf>
    <xf numFmtId="3" fontId="7" fillId="0" borderId="130" xfId="0" applyNumberFormat="1" applyFont="1" applyBorder="1" applyAlignment="1">
      <alignment horizontal="right" vertical="center"/>
    </xf>
    <xf numFmtId="3" fontId="2" fillId="0" borderId="131" xfId="0" applyNumberFormat="1" applyFont="1" applyBorder="1" applyAlignment="1">
      <alignment horizontal="right" vertical="center"/>
    </xf>
    <xf numFmtId="3" fontId="2" fillId="0" borderId="132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3" fontId="2" fillId="0" borderId="76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39" xfId="0" applyNumberFormat="1" applyFont="1" applyBorder="1" applyAlignment="1">
      <alignment horizontal="center" vertical="center"/>
    </xf>
    <xf numFmtId="0" fontId="2" fillId="0" borderId="133" xfId="0" applyFont="1" applyBorder="1" applyAlignment="1">
      <alignment vertical="center"/>
    </xf>
    <xf numFmtId="3" fontId="5" fillId="0" borderId="48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49" fontId="2" fillId="0" borderId="88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/>
    </xf>
    <xf numFmtId="3" fontId="7" fillId="0" borderId="140" xfId="0" applyNumberFormat="1" applyFont="1" applyBorder="1" applyAlignment="1">
      <alignment horizontal="right" vertical="center"/>
    </xf>
    <xf numFmtId="0" fontId="2" fillId="0" borderId="105" xfId="0" applyFont="1" applyBorder="1" applyAlignment="1">
      <alignment vertical="center"/>
    </xf>
    <xf numFmtId="3" fontId="2" fillId="0" borderId="109" xfId="0" applyNumberFormat="1" applyFont="1" applyBorder="1" applyAlignment="1">
      <alignment horizontal="right" vertical="center"/>
    </xf>
    <xf numFmtId="3" fontId="2" fillId="0" borderId="141" xfId="0" applyNumberFormat="1" applyFont="1" applyBorder="1" applyAlignment="1">
      <alignment horizontal="right" vertical="center"/>
    </xf>
    <xf numFmtId="3" fontId="2" fillId="0" borderId="142" xfId="0" applyNumberFormat="1" applyFont="1" applyBorder="1" applyAlignment="1">
      <alignment horizontal="right" vertical="center"/>
    </xf>
    <xf numFmtId="3" fontId="2" fillId="0" borderId="143" xfId="0" applyNumberFormat="1" applyFont="1" applyBorder="1" applyAlignment="1">
      <alignment horizontal="right" vertical="center"/>
    </xf>
    <xf numFmtId="3" fontId="2" fillId="0" borderId="9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3" fillId="0" borderId="156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0" xfId="0" applyFont="1" applyBorder="1" applyAlignment="1">
      <alignment vertical="center"/>
    </xf>
    <xf numFmtId="3" fontId="6" fillId="0" borderId="100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15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161" xfId="0" applyFont="1" applyBorder="1" applyAlignment="1">
      <alignment vertical="center"/>
    </xf>
    <xf numFmtId="0" fontId="2" fillId="0" borderId="162" xfId="0" applyFont="1" applyBorder="1" applyAlignment="1">
      <alignment horizontal="center" vertical="center"/>
    </xf>
    <xf numFmtId="3" fontId="7" fillId="0" borderId="164" xfId="0" applyNumberFormat="1" applyFont="1" applyBorder="1" applyAlignment="1">
      <alignment horizontal="right" vertical="center"/>
    </xf>
    <xf numFmtId="0" fontId="7" fillId="2" borderId="9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49" fontId="7" fillId="0" borderId="139" xfId="0" applyNumberFormat="1" applyFont="1" applyBorder="1" applyAlignment="1">
      <alignment horizontal="center" vertical="center"/>
    </xf>
    <xf numFmtId="0" fontId="7" fillId="0" borderId="133" xfId="0" applyFont="1" applyBorder="1" applyAlignment="1">
      <alignment vertical="center"/>
    </xf>
    <xf numFmtId="3" fontId="7" fillId="0" borderId="11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3" fontId="2" fillId="0" borderId="9" xfId="0" applyNumberFormat="1" applyFont="1" applyBorder="1" applyAlignment="1">
      <alignment vertical="center"/>
    </xf>
    <xf numFmtId="3" fontId="2" fillId="0" borderId="166" xfId="0" applyNumberFormat="1" applyFont="1" applyBorder="1" applyAlignment="1">
      <alignment horizontal="right" vertical="center"/>
    </xf>
    <xf numFmtId="3" fontId="2" fillId="0" borderId="167" xfId="0" applyNumberFormat="1" applyFont="1" applyBorder="1" applyAlignment="1">
      <alignment horizontal="right" vertical="center"/>
    </xf>
    <xf numFmtId="3" fontId="2" fillId="0" borderId="168" xfId="0" applyNumberFormat="1" applyFont="1" applyBorder="1" applyAlignment="1">
      <alignment vertical="center"/>
    </xf>
    <xf numFmtId="3" fontId="2" fillId="0" borderId="169" xfId="0" applyNumberFormat="1" applyFont="1" applyBorder="1" applyAlignment="1">
      <alignment vertical="center"/>
    </xf>
    <xf numFmtId="3" fontId="2" fillId="0" borderId="170" xfId="0" applyNumberFormat="1" applyFont="1" applyBorder="1" applyAlignment="1">
      <alignment vertical="center"/>
    </xf>
    <xf numFmtId="3" fontId="7" fillId="2" borderId="140" xfId="0" applyNumberFormat="1" applyFont="1" applyFill="1" applyBorder="1" applyAlignment="1">
      <alignment horizontal="right" vertical="center"/>
    </xf>
    <xf numFmtId="3" fontId="7" fillId="2" borderId="171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65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73" xfId="0" applyNumberFormat="1" applyFont="1" applyBorder="1" applyAlignment="1">
      <alignment horizontal="right" vertical="center" wrapText="1"/>
    </xf>
    <xf numFmtId="9" fontId="2" fillId="0" borderId="174" xfId="0" applyNumberFormat="1" applyFont="1" applyBorder="1" applyAlignment="1">
      <alignment horizontal="right" vertical="center" wrapText="1"/>
    </xf>
    <xf numFmtId="9" fontId="2" fillId="0" borderId="172" xfId="0" applyNumberFormat="1" applyFont="1" applyBorder="1" applyAlignment="1">
      <alignment horizontal="right" vertical="center" wrapText="1"/>
    </xf>
    <xf numFmtId="3" fontId="2" fillId="0" borderId="175" xfId="0" applyNumberFormat="1" applyFont="1" applyBorder="1" applyAlignment="1">
      <alignment horizontal="right" vertical="center" wrapText="1"/>
    </xf>
    <xf numFmtId="3" fontId="2" fillId="0" borderId="176" xfId="0" applyNumberFormat="1" applyFont="1" applyBorder="1" applyAlignment="1">
      <alignment horizontal="right" vertical="center" wrapText="1"/>
    </xf>
    <xf numFmtId="9" fontId="2" fillId="0" borderId="177" xfId="0" applyNumberFormat="1" applyFont="1" applyBorder="1" applyAlignment="1">
      <alignment horizontal="right" vertical="center" wrapText="1"/>
    </xf>
    <xf numFmtId="0" fontId="2" fillId="0" borderId="173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99" xfId="0" applyFont="1" applyBorder="1" applyAlignment="1">
      <alignment horizontal="left" vertical="center" wrapText="1"/>
    </xf>
    <xf numFmtId="3" fontId="2" fillId="0" borderId="178" xfId="0" applyNumberFormat="1" applyFont="1" applyBorder="1" applyAlignment="1">
      <alignment horizontal="right" vertical="center" wrapText="1"/>
    </xf>
    <xf numFmtId="9" fontId="2" fillId="0" borderId="179" xfId="0" applyNumberFormat="1" applyFont="1" applyBorder="1" applyAlignment="1">
      <alignment horizontal="center" vertical="center" wrapText="1"/>
    </xf>
    <xf numFmtId="3" fontId="2" fillId="0" borderId="48" xfId="0" applyNumberFormat="1" applyFont="1" applyBorder="1" applyAlignment="1">
      <alignment vertical="center"/>
    </xf>
    <xf numFmtId="0" fontId="2" fillId="0" borderId="18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8" xfId="0" applyNumberFormat="1" applyFont="1" applyBorder="1" applyAlignment="1">
      <alignment horizontal="right" vertical="center" wrapText="1"/>
    </xf>
    <xf numFmtId="3" fontId="7" fillId="0" borderId="48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horizontal="left" vertical="center" wrapText="1"/>
    </xf>
    <xf numFmtId="0" fontId="20" fillId="0" borderId="0" xfId="0" applyFont="1" applyBorder="1" applyAlignment="1"/>
    <xf numFmtId="0" fontId="21" fillId="0" borderId="0" xfId="0" applyFont="1"/>
    <xf numFmtId="0" fontId="2" fillId="0" borderId="78" xfId="0" applyFont="1" applyBorder="1" applyAlignment="1">
      <alignment vertical="center"/>
    </xf>
    <xf numFmtId="49" fontId="2" fillId="0" borderId="86" xfId="0" applyNumberFormat="1" applyFont="1" applyBorder="1" applyAlignment="1">
      <alignment horizontal="center" vertical="center"/>
    </xf>
    <xf numFmtId="0" fontId="2" fillId="0" borderId="81" xfId="0" applyFont="1" applyBorder="1" applyAlignment="1">
      <alignment vertical="center"/>
    </xf>
    <xf numFmtId="3" fontId="2" fillId="0" borderId="158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75" xfId="0" applyNumberFormat="1" applyFont="1" applyBorder="1" applyAlignment="1">
      <alignment horizontal="right" vertical="center"/>
    </xf>
    <xf numFmtId="3" fontId="3" fillId="0" borderId="76" xfId="0" applyNumberFormat="1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0" fontId="2" fillId="0" borderId="117" xfId="0" applyFont="1" applyBorder="1" applyAlignment="1">
      <alignment vertical="center"/>
    </xf>
    <xf numFmtId="3" fontId="2" fillId="0" borderId="159" xfId="0" applyNumberFormat="1" applyFont="1" applyBorder="1" applyAlignment="1">
      <alignment horizontal="right" vertical="center"/>
    </xf>
    <xf numFmtId="0" fontId="7" fillId="2" borderId="80" xfId="0" applyFont="1" applyFill="1" applyBorder="1" applyAlignment="1">
      <alignment vertical="center"/>
    </xf>
    <xf numFmtId="0" fontId="6" fillId="3" borderId="80" xfId="0" applyFont="1" applyFill="1" applyBorder="1" applyAlignment="1">
      <alignment vertical="center"/>
    </xf>
    <xf numFmtId="3" fontId="15" fillId="3" borderId="80" xfId="0" applyNumberFormat="1" applyFont="1" applyFill="1" applyBorder="1" applyAlignment="1">
      <alignment vertical="center"/>
    </xf>
    <xf numFmtId="0" fontId="2" fillId="3" borderId="85" xfId="0" applyFont="1" applyFill="1" applyBorder="1" applyAlignment="1">
      <alignment vertical="center"/>
    </xf>
    <xf numFmtId="3" fontId="2" fillId="3" borderId="160" xfId="0" applyNumberFormat="1" applyFont="1" applyFill="1" applyBorder="1" applyAlignment="1">
      <alignment vertical="center"/>
    </xf>
    <xf numFmtId="49" fontId="2" fillId="0" borderId="11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0" fontId="15" fillId="3" borderId="80" xfId="0" applyFont="1" applyFill="1" applyBorder="1" applyAlignment="1">
      <alignment vertical="center"/>
    </xf>
    <xf numFmtId="3" fontId="2" fillId="3" borderId="160" xfId="0" applyNumberFormat="1" applyFont="1" applyFill="1" applyBorder="1" applyAlignment="1">
      <alignment horizontal="right" vertical="center"/>
    </xf>
    <xf numFmtId="0" fontId="2" fillId="0" borderId="89" xfId="0" applyFont="1" applyBorder="1" applyAlignment="1">
      <alignment vertical="center"/>
    </xf>
    <xf numFmtId="3" fontId="2" fillId="0" borderId="90" xfId="0" applyNumberFormat="1" applyFont="1" applyBorder="1" applyAlignment="1">
      <alignment vertical="center"/>
    </xf>
    <xf numFmtId="0" fontId="15" fillId="0" borderId="89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2" fillId="0" borderId="82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vertical="center"/>
    </xf>
    <xf numFmtId="3" fontId="15" fillId="0" borderId="78" xfId="0" applyNumberFormat="1" applyFont="1" applyBorder="1" applyAlignment="1">
      <alignment horizontal="right" vertical="center"/>
    </xf>
    <xf numFmtId="0" fontId="2" fillId="3" borderId="80" xfId="0" applyFont="1" applyFill="1" applyBorder="1" applyAlignment="1">
      <alignment vertical="center"/>
    </xf>
    <xf numFmtId="0" fontId="2" fillId="0" borderId="134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0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3" fontId="6" fillId="0" borderId="48" xfId="0" applyNumberFormat="1" applyFont="1" applyBorder="1" applyAlignment="1">
      <alignment vertical="center"/>
    </xf>
    <xf numFmtId="3" fontId="7" fillId="0" borderId="48" xfId="0" applyNumberFormat="1" applyFont="1" applyBorder="1" applyAlignment="1">
      <alignment vertical="center"/>
    </xf>
    <xf numFmtId="3" fontId="2" fillId="0" borderId="133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8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2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83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3" fontId="2" fillId="0" borderId="93" xfId="0" applyNumberFormat="1" applyFont="1" applyBorder="1" applyAlignment="1">
      <alignment vertical="center"/>
    </xf>
    <xf numFmtId="9" fontId="2" fillId="0" borderId="157" xfId="0" applyNumberFormat="1" applyFont="1" applyBorder="1" applyAlignment="1">
      <alignment horizontal="right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vertical="center"/>
    </xf>
    <xf numFmtId="3" fontId="8" fillId="0" borderId="70" xfId="1" applyNumberFormat="1" applyFont="1" applyBorder="1" applyAlignment="1">
      <alignment horizontal="center" vertical="center"/>
    </xf>
    <xf numFmtId="9" fontId="8" fillId="0" borderId="62" xfId="1" applyNumberFormat="1" applyFont="1" applyBorder="1" applyAlignment="1">
      <alignment horizontal="center" vertical="center"/>
    </xf>
    <xf numFmtId="0" fontId="8" fillId="0" borderId="57" xfId="1" applyFont="1" applyBorder="1" applyAlignment="1">
      <alignment vertical="center"/>
    </xf>
    <xf numFmtId="0" fontId="8" fillId="0" borderId="58" xfId="1" applyFont="1" applyBorder="1" applyAlignment="1">
      <alignment vertical="center"/>
    </xf>
    <xf numFmtId="3" fontId="8" fillId="0" borderId="71" xfId="1" applyNumberFormat="1" applyFont="1" applyBorder="1" applyAlignment="1">
      <alignment horizontal="center" vertical="center"/>
    </xf>
    <xf numFmtId="9" fontId="8" fillId="0" borderId="72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3" fontId="15" fillId="0" borderId="0" xfId="0" applyNumberFormat="1" applyFont="1" applyBorder="1"/>
    <xf numFmtId="0" fontId="4" fillId="0" borderId="0" xfId="0" applyFont="1"/>
    <xf numFmtId="0" fontId="22" fillId="0" borderId="0" xfId="0" applyFont="1"/>
    <xf numFmtId="3" fontId="4" fillId="0" borderId="0" xfId="0" applyNumberFormat="1" applyFont="1"/>
    <xf numFmtId="3" fontId="2" fillId="0" borderId="14" xfId="0" applyNumberFormat="1" applyFont="1" applyBorder="1" applyAlignment="1">
      <alignment vertical="center"/>
    </xf>
    <xf numFmtId="0" fontId="2" fillId="0" borderId="7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76" xfId="0" applyFont="1" applyBorder="1" applyAlignment="1">
      <alignment vertical="center"/>
    </xf>
    <xf numFmtId="3" fontId="2" fillId="0" borderId="55" xfId="0" applyNumberFormat="1" applyFont="1" applyBorder="1" applyAlignment="1">
      <alignment horizontal="right" vertical="center"/>
    </xf>
    <xf numFmtId="3" fontId="15" fillId="0" borderId="0" xfId="0" applyNumberFormat="1" applyFont="1"/>
    <xf numFmtId="3" fontId="15" fillId="0" borderId="0" xfId="0" applyNumberFormat="1" applyFont="1" applyAlignment="1">
      <alignment vertical="center"/>
    </xf>
    <xf numFmtId="3" fontId="15" fillId="0" borderId="20" xfId="0" applyNumberFormat="1" applyFont="1" applyBorder="1" applyAlignment="1">
      <alignment vertical="center"/>
    </xf>
    <xf numFmtId="3" fontId="15" fillId="0" borderId="82" xfId="0" applyNumberFormat="1" applyFont="1" applyBorder="1" applyAlignment="1">
      <alignment vertical="center"/>
    </xf>
    <xf numFmtId="3" fontId="15" fillId="0" borderId="84" xfId="0" applyNumberFormat="1" applyFont="1" applyBorder="1" applyAlignment="1">
      <alignment horizontal="right" vertical="center"/>
    </xf>
    <xf numFmtId="0" fontId="2" fillId="0" borderId="55" xfId="0" applyFont="1" applyBorder="1"/>
    <xf numFmtId="0" fontId="3" fillId="0" borderId="186" xfId="0" applyFont="1" applyBorder="1" applyAlignment="1">
      <alignment vertical="center" wrapText="1"/>
    </xf>
    <xf numFmtId="3" fontId="2" fillId="0" borderId="118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9" fontId="6" fillId="0" borderId="172" xfId="0" applyNumberFormat="1" applyFont="1" applyBorder="1" applyAlignment="1">
      <alignment horizontal="right" vertical="center"/>
    </xf>
    <xf numFmtId="9" fontId="7" fillId="0" borderId="172" xfId="0" applyNumberFormat="1" applyFont="1" applyBorder="1" applyAlignment="1">
      <alignment horizontal="right" vertical="center"/>
    </xf>
    <xf numFmtId="9" fontId="2" fillId="0" borderId="175" xfId="0" applyNumberFormat="1" applyFont="1" applyBorder="1" applyAlignment="1">
      <alignment horizontal="right" vertical="center"/>
    </xf>
    <xf numFmtId="9" fontId="2" fillId="0" borderId="172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164" fontId="6" fillId="0" borderId="31" xfId="0" applyNumberFormat="1" applyFont="1" applyBorder="1" applyAlignment="1">
      <alignment horizontal="left" vertical="center" wrapText="1"/>
    </xf>
    <xf numFmtId="0" fontId="2" fillId="0" borderId="48" xfId="0" applyFont="1" applyBorder="1" applyAlignment="1">
      <alignment wrapText="1"/>
    </xf>
    <xf numFmtId="0" fontId="2" fillId="0" borderId="48" xfId="2" applyFont="1" applyBorder="1" applyAlignment="1">
      <alignment vertical="center"/>
    </xf>
    <xf numFmtId="0" fontId="2" fillId="0" borderId="48" xfId="0" applyFont="1" applyBorder="1" applyAlignment="1">
      <alignment vertical="center" wrapText="1"/>
    </xf>
    <xf numFmtId="0" fontId="2" fillId="5" borderId="48" xfId="0" applyFont="1" applyFill="1" applyBorder="1" applyAlignment="1">
      <alignment vertical="center" wrapText="1"/>
    </xf>
    <xf numFmtId="0" fontId="2" fillId="0" borderId="8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1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9" fontId="2" fillId="0" borderId="141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2" fillId="0" borderId="187" xfId="0" applyNumberFormat="1" applyFont="1" applyBorder="1" applyAlignment="1">
      <alignment horizontal="right" vertical="center"/>
    </xf>
    <xf numFmtId="3" fontId="2" fillId="0" borderId="122" xfId="0" applyNumberFormat="1" applyFont="1" applyBorder="1" applyAlignment="1">
      <alignment horizontal="right" vertical="center"/>
    </xf>
    <xf numFmtId="3" fontId="2" fillId="0" borderId="112" xfId="0" applyNumberFormat="1" applyFont="1" applyBorder="1" applyAlignment="1">
      <alignment horizontal="right" vertical="center"/>
    </xf>
    <xf numFmtId="3" fontId="2" fillId="0" borderId="148" xfId="0" applyNumberFormat="1" applyFont="1" applyBorder="1" applyAlignment="1">
      <alignment vertical="center"/>
    </xf>
    <xf numFmtId="3" fontId="12" fillId="2" borderId="14" xfId="0" applyNumberFormat="1" applyFont="1" applyFill="1" applyBorder="1" applyAlignment="1">
      <alignment horizontal="right" vertical="center"/>
    </xf>
    <xf numFmtId="3" fontId="12" fillId="2" borderId="188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0" fontId="2" fillId="0" borderId="12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3" fontId="12" fillId="2" borderId="52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vertical="center"/>
    </xf>
    <xf numFmtId="3" fontId="2" fillId="0" borderId="189" xfId="0" applyNumberFormat="1" applyFont="1" applyBorder="1" applyAlignment="1">
      <alignment vertical="center"/>
    </xf>
    <xf numFmtId="3" fontId="12" fillId="2" borderId="190" xfId="0" applyNumberFormat="1" applyFont="1" applyFill="1" applyBorder="1" applyAlignment="1">
      <alignment horizontal="right" vertical="center"/>
    </xf>
    <xf numFmtId="3" fontId="9" fillId="4" borderId="53" xfId="0" applyNumberFormat="1" applyFont="1" applyFill="1" applyBorder="1" applyAlignment="1">
      <alignment horizontal="right" vertical="center"/>
    </xf>
    <xf numFmtId="0" fontId="8" fillId="0" borderId="134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3" fontId="2" fillId="0" borderId="81" xfId="0" applyNumberFormat="1" applyFont="1" applyBorder="1" applyAlignment="1">
      <alignment horizontal="right" vertical="center"/>
    </xf>
    <xf numFmtId="3" fontId="2" fillId="0" borderId="82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horizontal="right" vertical="center"/>
    </xf>
    <xf numFmtId="3" fontId="2" fillId="0" borderId="117" xfId="0" applyNumberFormat="1" applyFont="1" applyBorder="1" applyAlignment="1">
      <alignment horizontal="right" vertical="center"/>
    </xf>
    <xf numFmtId="3" fontId="2" fillId="3" borderId="85" xfId="0" applyNumberFormat="1" applyFont="1" applyFill="1" applyBorder="1" applyAlignment="1">
      <alignment vertical="center"/>
    </xf>
    <xf numFmtId="3" fontId="2" fillId="3" borderId="85" xfId="0" applyNumberFormat="1" applyFont="1" applyFill="1" applyBorder="1" applyAlignment="1">
      <alignment horizontal="right" vertical="center"/>
    </xf>
    <xf numFmtId="3" fontId="2" fillId="0" borderId="82" xfId="0" applyNumberFormat="1" applyFont="1" applyFill="1" applyBorder="1" applyAlignment="1">
      <alignment horizontal="right" vertical="center"/>
    </xf>
    <xf numFmtId="0" fontId="2" fillId="0" borderId="136" xfId="0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3" fontId="2" fillId="0" borderId="129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49" fontId="7" fillId="2" borderId="79" xfId="0" applyNumberFormat="1" applyFont="1" applyFill="1" applyBorder="1" applyAlignment="1">
      <alignment horizontal="center" vertical="center"/>
    </xf>
    <xf numFmtId="3" fontId="2" fillId="3" borderId="191" xfId="0" applyNumberFormat="1" applyFont="1" applyFill="1" applyBorder="1" applyAlignment="1">
      <alignment horizontal="right" vertical="center"/>
    </xf>
    <xf numFmtId="3" fontId="2" fillId="3" borderId="19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2" fillId="0" borderId="193" xfId="0" applyNumberFormat="1" applyFont="1" applyBorder="1" applyAlignment="1">
      <alignment horizontal="right" vertical="center" wrapText="1"/>
    </xf>
    <xf numFmtId="9" fontId="2" fillId="0" borderId="175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7" fillId="2" borderId="11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right" vertical="center"/>
    </xf>
    <xf numFmtId="0" fontId="2" fillId="0" borderId="151" xfId="0" applyFont="1" applyBorder="1" applyAlignment="1">
      <alignment horizontal="center" vertical="center"/>
    </xf>
    <xf numFmtId="0" fontId="2" fillId="0" borderId="147" xfId="0" applyFont="1" applyBorder="1" applyAlignment="1">
      <alignment horizontal="center" vertical="center"/>
    </xf>
    <xf numFmtId="0" fontId="2" fillId="0" borderId="148" xfId="0" applyFont="1" applyBorder="1" applyAlignment="1">
      <alignment horizontal="center" vertical="center"/>
    </xf>
    <xf numFmtId="0" fontId="2" fillId="0" borderId="146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05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46" xfId="0" applyFont="1" applyBorder="1" applyAlignment="1">
      <alignment horizontal="right" vertical="center"/>
    </xf>
    <xf numFmtId="0" fontId="7" fillId="0" borderId="163" xfId="0" applyFont="1" applyBorder="1" applyAlignment="1">
      <alignment horizontal="right" vertical="center"/>
    </xf>
    <xf numFmtId="0" fontId="7" fillId="0" borderId="96" xfId="0" applyFont="1" applyBorder="1" applyAlignment="1">
      <alignment horizontal="right" vertical="center"/>
    </xf>
    <xf numFmtId="0" fontId="7" fillId="2" borderId="146" xfId="0" applyFont="1" applyFill="1" applyBorder="1" applyAlignment="1">
      <alignment horizontal="right" vertical="center"/>
    </xf>
    <xf numFmtId="0" fontId="2" fillId="0" borderId="97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2" borderId="146" xfId="0" applyFont="1" applyFill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5" fillId="0" borderId="14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82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2" fillId="0" borderId="77" xfId="0" applyFont="1" applyBorder="1" applyAlignment="1">
      <alignment vertical="center"/>
    </xf>
    <xf numFmtId="0" fontId="8" fillId="0" borderId="113" xfId="0" applyFont="1" applyBorder="1" applyAlignment="1">
      <alignment horizontal="center" vertical="center" wrapText="1"/>
    </xf>
    <xf numFmtId="0" fontId="8" fillId="0" borderId="121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52" xfId="0" applyFont="1" applyBorder="1" applyAlignment="1">
      <alignment horizontal="left" vertical="center"/>
    </xf>
    <xf numFmtId="0" fontId="5" fillId="0" borderId="89" xfId="0" applyFont="1" applyBorder="1" applyAlignment="1">
      <alignment horizontal="left" vertical="center"/>
    </xf>
    <xf numFmtId="0" fontId="5" fillId="0" borderId="116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3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76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3" xfId="0" applyFont="1" applyBorder="1" applyAlignment="1">
      <alignment horizontal="center" vertical="center"/>
    </xf>
    <xf numFmtId="0" fontId="7" fillId="0" borderId="18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54" xfId="0" applyFont="1" applyBorder="1" applyAlignment="1">
      <alignment horizontal="center" vertical="center"/>
    </xf>
  </cellXfs>
  <cellStyles count="4">
    <cellStyle name="Normál" xfId="0" builtinId="0"/>
    <cellStyle name="Normál 2" xfId="1"/>
    <cellStyle name="Normál 2 2" xfId="2"/>
    <cellStyle name="Normál 2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IE5/GS3GOE50/Mell&#233;kletek%20a%202021.%20&#233;vi%20m&#243;dos&#237;tott%20k&#246;lts&#233;gvet&#233;si%20rendelethez%2020210630%20egys&#233;ges%20szerkez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 melléklet"/>
      <sheetName val="2.sz. melléklet"/>
      <sheetName val="3.sz. melléklet"/>
      <sheetName val="4. sz. melléklet"/>
      <sheetName val="5.sz. melléklet"/>
      <sheetName val="6.sz. melléklet"/>
      <sheetName val="7. sz. melléklet "/>
      <sheetName val="8.sz. melléklet"/>
      <sheetName val="9.sz. melléklet"/>
      <sheetName val="10.sz. melléklet"/>
      <sheetName val="11.sz. melléklet"/>
      <sheetName val="12.sz. melléklet"/>
      <sheetName val="13.sz. melléklet"/>
      <sheetName val="14.sz. melléklet"/>
      <sheetName val="15.sz. melléklet"/>
      <sheetName val="16.sz. melléklet"/>
      <sheetName val="17.sz. melléklet"/>
      <sheetName val="18.sz. melléklet"/>
      <sheetName val="19.sz. melléklet"/>
      <sheetName val="20.sz. melléklet"/>
      <sheetName val="21.sz melléklet"/>
      <sheetName val="22.sz. melléklet"/>
      <sheetName val="23.sz. melléklet"/>
      <sheetName val="24.sz. mellékl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G8">
            <v>14516024</v>
          </cell>
        </row>
        <row r="18">
          <cell r="G18">
            <v>2198998</v>
          </cell>
        </row>
        <row r="19">
          <cell r="G19">
            <v>5472978</v>
          </cell>
        </row>
        <row r="35">
          <cell r="G35">
            <v>1260072</v>
          </cell>
        </row>
        <row r="39">
          <cell r="G39">
            <v>537928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>
      <selection activeCell="G11" sqref="G11"/>
    </sheetView>
  </sheetViews>
  <sheetFormatPr defaultRowHeight="13.2" x14ac:dyDescent="0.25"/>
  <cols>
    <col min="1" max="1" width="5.6640625" style="1" customWidth="1"/>
    <col min="2" max="2" width="39.5546875" style="1" customWidth="1"/>
    <col min="3" max="7" width="9.6640625" style="1" customWidth="1"/>
    <col min="9" max="9" width="11.109375" bestFit="1" customWidth="1"/>
  </cols>
  <sheetData>
    <row r="1" spans="1:7" s="1" customFormat="1" ht="15" customHeight="1" x14ac:dyDescent="0.25">
      <c r="B1" s="2"/>
      <c r="C1" s="2"/>
      <c r="D1" s="2"/>
      <c r="E1" s="2"/>
      <c r="F1" s="2"/>
      <c r="G1" s="2" t="s">
        <v>366</v>
      </c>
    </row>
    <row r="2" spans="1:7" s="1" customFormat="1" ht="15" customHeight="1" x14ac:dyDescent="0.25">
      <c r="A2" s="3"/>
      <c r="B2" s="3"/>
      <c r="C2" s="3"/>
      <c r="D2" s="3"/>
      <c r="E2" s="3"/>
      <c r="F2" s="3"/>
      <c r="G2" s="470" t="s">
        <v>527</v>
      </c>
    </row>
    <row r="3" spans="1:7" s="1" customFormat="1" ht="15" customHeight="1" x14ac:dyDescent="0.25">
      <c r="A3" s="4"/>
    </row>
    <row r="4" spans="1:7" s="1" customFormat="1" ht="15" customHeight="1" x14ac:dyDescent="0.25">
      <c r="A4" s="528" t="s">
        <v>473</v>
      </c>
      <c r="B4" s="528"/>
      <c r="C4" s="528"/>
      <c r="D4" s="528"/>
      <c r="E4" s="528"/>
      <c r="F4" s="528"/>
      <c r="G4" s="528"/>
    </row>
    <row r="5" spans="1:7" s="1" customFormat="1" ht="15" customHeight="1" thickBot="1" x14ac:dyDescent="0.3">
      <c r="A5" s="5"/>
      <c r="B5" s="5"/>
      <c r="C5" s="5"/>
      <c r="D5" s="5"/>
      <c r="E5" s="293" t="s">
        <v>162</v>
      </c>
    </row>
    <row r="6" spans="1:7" ht="34.799999999999997" thickTop="1" x14ac:dyDescent="0.25">
      <c r="A6" s="7" t="s">
        <v>1</v>
      </c>
      <c r="B6" s="8" t="s">
        <v>2</v>
      </c>
      <c r="C6" s="9" t="s">
        <v>464</v>
      </c>
      <c r="D6" s="9" t="s">
        <v>517</v>
      </c>
      <c r="E6" s="329" t="s">
        <v>516</v>
      </c>
      <c r="F6"/>
      <c r="G6"/>
    </row>
    <row r="7" spans="1:7" ht="15" customHeight="1" thickBot="1" x14ac:dyDescent="0.3">
      <c r="A7" s="10" t="s">
        <v>3</v>
      </c>
      <c r="B7" s="11" t="s">
        <v>4</v>
      </c>
      <c r="C7" s="12" t="s">
        <v>5</v>
      </c>
      <c r="D7" s="12" t="s">
        <v>6</v>
      </c>
      <c r="E7" s="13" t="s">
        <v>7</v>
      </c>
      <c r="F7" s="14"/>
      <c r="G7"/>
    </row>
    <row r="8" spans="1:7" ht="15" customHeight="1" thickTop="1" x14ac:dyDescent="0.25">
      <c r="A8" s="531" t="s">
        <v>10</v>
      </c>
      <c r="B8" s="532"/>
      <c r="C8" s="532"/>
      <c r="D8" s="532"/>
      <c r="E8" s="533"/>
      <c r="F8" s="14"/>
      <c r="G8"/>
    </row>
    <row r="9" spans="1:7" ht="15" customHeight="1" x14ac:dyDescent="0.25">
      <c r="A9" s="34" t="s">
        <v>11</v>
      </c>
      <c r="B9" s="15" t="s">
        <v>414</v>
      </c>
      <c r="C9" s="486">
        <f>SUM(C10:C11)</f>
        <v>53374772</v>
      </c>
      <c r="D9" s="486">
        <f t="shared" ref="D9" si="0">SUM(D10:D11)</f>
        <v>54446371</v>
      </c>
      <c r="E9" s="77">
        <f>D9/C9</f>
        <v>1.0200768820145967</v>
      </c>
      <c r="F9" s="14"/>
      <c r="G9"/>
    </row>
    <row r="10" spans="1:7" ht="15" customHeight="1" x14ac:dyDescent="0.25">
      <c r="A10" s="16" t="s">
        <v>13</v>
      </c>
      <c r="B10" s="17" t="s">
        <v>255</v>
      </c>
      <c r="C10" s="18">
        <f>'7.sz. melléklet'!D55</f>
        <v>47293338</v>
      </c>
      <c r="D10" s="18">
        <f>'7.sz. melléklet'!E55</f>
        <v>48364937</v>
      </c>
      <c r="E10" s="113">
        <f t="shared" ref="E10:E25" si="1">D10/C10</f>
        <v>1.0226585613390198</v>
      </c>
      <c r="F10" s="14"/>
      <c r="G10"/>
    </row>
    <row r="11" spans="1:7" ht="24" x14ac:dyDescent="0.25">
      <c r="A11" s="16" t="s">
        <v>14</v>
      </c>
      <c r="B11" s="45" t="s">
        <v>416</v>
      </c>
      <c r="C11" s="18">
        <f>'7.sz. melléklet'!D56</f>
        <v>6081434</v>
      </c>
      <c r="D11" s="18">
        <f>'7.sz. melléklet'!E56</f>
        <v>6081434</v>
      </c>
      <c r="E11" s="113">
        <f t="shared" si="1"/>
        <v>1</v>
      </c>
      <c r="F11" s="14"/>
      <c r="G11"/>
    </row>
    <row r="12" spans="1:7" ht="24" x14ac:dyDescent="0.25">
      <c r="A12" s="23" t="s">
        <v>18</v>
      </c>
      <c r="B12" s="433" t="s">
        <v>415</v>
      </c>
      <c r="C12" s="25">
        <f>SUM(C13:C14)</f>
        <v>33246570</v>
      </c>
      <c r="D12" s="25">
        <f t="shared" ref="D12" si="2">SUM(D13:D14)</f>
        <v>39368359</v>
      </c>
      <c r="E12" s="77">
        <f t="shared" si="1"/>
        <v>1.1841329496546562</v>
      </c>
      <c r="F12" s="14"/>
      <c r="G12"/>
    </row>
    <row r="13" spans="1:7" ht="15" customHeight="1" x14ac:dyDescent="0.25">
      <c r="A13" s="16" t="s">
        <v>13</v>
      </c>
      <c r="B13" s="17" t="s">
        <v>405</v>
      </c>
      <c r="C13" s="18">
        <f>'7.sz. melléklet'!D58</f>
        <v>0</v>
      </c>
      <c r="D13" s="18">
        <f>'7.sz. melléklet'!E58</f>
        <v>0</v>
      </c>
      <c r="E13" s="77"/>
      <c r="F13" s="14"/>
      <c r="G13"/>
    </row>
    <row r="14" spans="1:7" ht="24" x14ac:dyDescent="0.25">
      <c r="A14" s="16" t="s">
        <v>14</v>
      </c>
      <c r="B14" s="45" t="s">
        <v>417</v>
      </c>
      <c r="C14" s="18">
        <f>'7.sz. melléklet'!D59</f>
        <v>33246570</v>
      </c>
      <c r="D14" s="18">
        <f>'7.sz. melléklet'!E59</f>
        <v>39368359</v>
      </c>
      <c r="E14" s="113">
        <f t="shared" si="1"/>
        <v>1.1841329496546562</v>
      </c>
      <c r="F14" s="14"/>
      <c r="G14"/>
    </row>
    <row r="15" spans="1:7" ht="15" customHeight="1" x14ac:dyDescent="0.25">
      <c r="A15" s="23" t="s">
        <v>19</v>
      </c>
      <c r="B15" s="65" t="s">
        <v>15</v>
      </c>
      <c r="C15" s="66">
        <f>SUM(C16:C18)</f>
        <v>86500000</v>
      </c>
      <c r="D15" s="66">
        <f>SUM(D16:D18)</f>
        <v>86500000</v>
      </c>
      <c r="E15" s="77">
        <f t="shared" si="1"/>
        <v>1</v>
      </c>
      <c r="F15" s="14"/>
      <c r="G15"/>
    </row>
    <row r="16" spans="1:7" ht="15" customHeight="1" x14ac:dyDescent="0.25">
      <c r="A16" s="218" t="s">
        <v>13</v>
      </c>
      <c r="B16" s="219" t="s">
        <v>263</v>
      </c>
      <c r="C16" s="146">
        <f>'7.sz. melléklet'!D61</f>
        <v>55000000</v>
      </c>
      <c r="D16" s="146">
        <f>'7.sz. melléklet'!E61</f>
        <v>55000000</v>
      </c>
      <c r="E16" s="85">
        <f t="shared" si="1"/>
        <v>1</v>
      </c>
      <c r="F16" s="14"/>
      <c r="G16"/>
    </row>
    <row r="17" spans="1:7" ht="15" customHeight="1" x14ac:dyDescent="0.25">
      <c r="A17" s="218" t="s">
        <v>14</v>
      </c>
      <c r="B17" s="219" t="s">
        <v>264</v>
      </c>
      <c r="C17" s="146">
        <f>'7.sz. melléklet'!D62</f>
        <v>31000000</v>
      </c>
      <c r="D17" s="146">
        <f>'7.sz. melléklet'!E62</f>
        <v>31000000</v>
      </c>
      <c r="E17" s="85">
        <f t="shared" si="1"/>
        <v>1</v>
      </c>
      <c r="F17" s="14"/>
      <c r="G17"/>
    </row>
    <row r="18" spans="1:7" ht="15" customHeight="1" x14ac:dyDescent="0.25">
      <c r="A18" s="218" t="s">
        <v>41</v>
      </c>
      <c r="B18" s="219" t="s">
        <v>274</v>
      </c>
      <c r="C18" s="146">
        <f>'7.sz. melléklet'!D66</f>
        <v>500000</v>
      </c>
      <c r="D18" s="146">
        <f>'7.sz. melléklet'!E66</f>
        <v>500000</v>
      </c>
      <c r="E18" s="85">
        <f t="shared" si="1"/>
        <v>1</v>
      </c>
      <c r="F18" s="14"/>
      <c r="G18"/>
    </row>
    <row r="19" spans="1:7" ht="15" customHeight="1" x14ac:dyDescent="0.25">
      <c r="A19" s="23" t="s">
        <v>20</v>
      </c>
      <c r="B19" s="15" t="s">
        <v>12</v>
      </c>
      <c r="C19" s="25">
        <f>'7.sz. melléklet'!D67+'[1]9.sz. melléklet'!$G$35</f>
        <v>95717477</v>
      </c>
      <c r="D19" s="25">
        <f>'7.sz. melléklet'!E67+'[1]9.sz. melléklet'!$G$35</f>
        <v>95717477</v>
      </c>
      <c r="E19" s="77">
        <f t="shared" si="1"/>
        <v>1</v>
      </c>
      <c r="F19" s="14"/>
      <c r="G19"/>
    </row>
    <row r="20" spans="1:7" ht="15" customHeight="1" x14ac:dyDescent="0.25">
      <c r="A20" s="23" t="s">
        <v>21</v>
      </c>
      <c r="B20" s="24" t="s">
        <v>353</v>
      </c>
      <c r="C20" s="25">
        <f>'7.sz. melléklet'!D76</f>
        <v>24600000</v>
      </c>
      <c r="D20" s="25">
        <f>'7.sz. melléklet'!E76</f>
        <v>24600000</v>
      </c>
      <c r="E20" s="77">
        <f t="shared" si="1"/>
        <v>1</v>
      </c>
      <c r="F20" s="14"/>
      <c r="G20"/>
    </row>
    <row r="21" spans="1:7" ht="15" customHeight="1" x14ac:dyDescent="0.25">
      <c r="A21" s="418" t="s">
        <v>418</v>
      </c>
      <c r="B21" s="24" t="s">
        <v>22</v>
      </c>
      <c r="C21" s="25">
        <f>'7.sz. melléklet'!D79</f>
        <v>0</v>
      </c>
      <c r="D21" s="25">
        <f>'7.sz. melléklet'!E79</f>
        <v>0</v>
      </c>
      <c r="E21" s="77"/>
      <c r="F21" s="14"/>
      <c r="G21"/>
    </row>
    <row r="22" spans="1:7" ht="15" customHeight="1" x14ac:dyDescent="0.25">
      <c r="A22" s="418" t="s">
        <v>26</v>
      </c>
      <c r="B22" s="24" t="s">
        <v>23</v>
      </c>
      <c r="C22" s="25">
        <f>'7.sz. melléklet'!D81</f>
        <v>131700</v>
      </c>
      <c r="D22" s="25">
        <f>'7.sz. melléklet'!E81</f>
        <v>131700</v>
      </c>
      <c r="E22" s="77">
        <f t="shared" si="1"/>
        <v>1</v>
      </c>
      <c r="F22" s="14"/>
      <c r="G22"/>
    </row>
    <row r="23" spans="1:7" ht="15" customHeight="1" x14ac:dyDescent="0.25">
      <c r="A23" s="523" t="s">
        <v>25</v>
      </c>
      <c r="B23" s="523"/>
      <c r="C23" s="27">
        <f>C19+C15+C9+C20+C12+C21+C22</f>
        <v>293570519</v>
      </c>
      <c r="D23" s="27">
        <f t="shared" ref="D23" si="3">D19+D15+D9+D20+D12+D21+D22</f>
        <v>300763907</v>
      </c>
      <c r="E23" s="112">
        <f t="shared" si="1"/>
        <v>1.0245031007353977</v>
      </c>
      <c r="F23" s="14"/>
      <c r="G23"/>
    </row>
    <row r="24" spans="1:7" ht="15" customHeight="1" x14ac:dyDescent="0.25">
      <c r="A24" s="529" t="s">
        <v>26</v>
      </c>
      <c r="B24" s="24" t="s">
        <v>27</v>
      </c>
      <c r="C24" s="530">
        <f>'7.sz. melléklet'!D85+'[1]9.sz. melléklet'!$G$39</f>
        <v>216455481</v>
      </c>
      <c r="D24" s="530">
        <f>'7.sz. melléklet'!E85+'[1]9.sz. melléklet'!$G$39</f>
        <v>216455481</v>
      </c>
      <c r="E24" s="521">
        <f t="shared" si="1"/>
        <v>1</v>
      </c>
      <c r="F24" s="520"/>
      <c r="G24"/>
    </row>
    <row r="25" spans="1:7" ht="15" customHeight="1" x14ac:dyDescent="0.25">
      <c r="A25" s="529"/>
      <c r="B25" s="24" t="s">
        <v>28</v>
      </c>
      <c r="C25" s="530"/>
      <c r="D25" s="530"/>
      <c r="E25" s="521" t="e">
        <f t="shared" si="1"/>
        <v>#DIV/0!</v>
      </c>
      <c r="F25" s="520"/>
      <c r="G25"/>
    </row>
    <row r="26" spans="1:7" ht="15" customHeight="1" x14ac:dyDescent="0.25">
      <c r="A26" s="262" t="s">
        <v>311</v>
      </c>
      <c r="B26" s="24" t="s">
        <v>363</v>
      </c>
      <c r="C26" s="147">
        <v>0</v>
      </c>
      <c r="D26" s="147">
        <f>'7.sz. melléklet'!E86</f>
        <v>0</v>
      </c>
      <c r="E26" s="263"/>
      <c r="F26" s="250"/>
      <c r="G26"/>
    </row>
    <row r="27" spans="1:7" ht="15" customHeight="1" x14ac:dyDescent="0.25">
      <c r="A27" s="241" t="s">
        <v>29</v>
      </c>
      <c r="B27" s="24" t="s">
        <v>430</v>
      </c>
      <c r="C27" s="144">
        <f t="shared" ref="C27:D27" si="4">SUM(C28:C30)</f>
        <v>0</v>
      </c>
      <c r="D27" s="144">
        <f t="shared" si="4"/>
        <v>0</v>
      </c>
      <c r="E27" s="242"/>
      <c r="F27" s="520"/>
      <c r="G27"/>
    </row>
    <row r="28" spans="1:7" ht="15" customHeight="1" x14ac:dyDescent="0.25">
      <c r="A28" s="41" t="s">
        <v>13</v>
      </c>
      <c r="B28" s="17" t="s">
        <v>431</v>
      </c>
      <c r="C28" s="353"/>
      <c r="D28" s="354"/>
      <c r="E28" s="240"/>
      <c r="F28" s="520"/>
      <c r="G28"/>
    </row>
    <row r="29" spans="1:7" ht="15" customHeight="1" x14ac:dyDescent="0.25">
      <c r="A29" s="16" t="s">
        <v>14</v>
      </c>
      <c r="B29" s="17" t="s">
        <v>312</v>
      </c>
      <c r="C29" s="353"/>
      <c r="D29" s="354"/>
      <c r="E29" s="44"/>
      <c r="F29" s="14"/>
      <c r="G29"/>
    </row>
    <row r="30" spans="1:7" ht="15" customHeight="1" x14ac:dyDescent="0.25">
      <c r="A30" s="16" t="s">
        <v>41</v>
      </c>
      <c r="B30" s="17" t="s">
        <v>313</v>
      </c>
      <c r="C30" s="351"/>
      <c r="D30" s="352"/>
      <c r="E30" s="320"/>
      <c r="F30" s="14"/>
      <c r="G30"/>
    </row>
    <row r="31" spans="1:7" ht="15" customHeight="1" x14ac:dyDescent="0.25">
      <c r="A31" s="523" t="s">
        <v>30</v>
      </c>
      <c r="B31" s="523"/>
      <c r="C31" s="27">
        <f>SUM(C24:C27)</f>
        <v>216455481</v>
      </c>
      <c r="D31" s="27">
        <f>SUM(D24:D27)</f>
        <v>216455481</v>
      </c>
      <c r="E31" s="81">
        <f t="shared" ref="E31:E32" si="5">D31/C31</f>
        <v>1</v>
      </c>
      <c r="F31" s="14"/>
      <c r="G31"/>
    </row>
    <row r="32" spans="1:7" ht="15" customHeight="1" x14ac:dyDescent="0.25">
      <c r="A32" s="524" t="s">
        <v>31</v>
      </c>
      <c r="B32" s="524"/>
      <c r="C32" s="30">
        <f>C31+C23</f>
        <v>510026000</v>
      </c>
      <c r="D32" s="30">
        <f>D31+D23</f>
        <v>517219388</v>
      </c>
      <c r="E32" s="143">
        <f t="shared" si="5"/>
        <v>1.0141039633273599</v>
      </c>
      <c r="F32" s="14"/>
      <c r="G32"/>
    </row>
    <row r="33" spans="1:7" ht="15" customHeight="1" x14ac:dyDescent="0.25">
      <c r="A33" s="31"/>
      <c r="B33" s="32"/>
      <c r="C33" s="48"/>
      <c r="D33" s="48"/>
      <c r="E33" s="33"/>
      <c r="F33" s="14"/>
      <c r="G33"/>
    </row>
    <row r="34" spans="1:7" ht="15" customHeight="1" x14ac:dyDescent="0.25">
      <c r="A34" s="525" t="s">
        <v>32</v>
      </c>
      <c r="B34" s="526"/>
      <c r="C34" s="526"/>
      <c r="D34" s="526"/>
      <c r="E34" s="527"/>
      <c r="F34" s="14"/>
      <c r="G34"/>
    </row>
    <row r="35" spans="1:7" ht="15" customHeight="1" x14ac:dyDescent="0.25">
      <c r="A35" s="34" t="s">
        <v>11</v>
      </c>
      <c r="B35" s="15" t="s">
        <v>33</v>
      </c>
      <c r="C35" s="292">
        <f>'4.sz. melléklet'!D17</f>
        <v>235346764</v>
      </c>
      <c r="D35" s="292">
        <f>'4.sz. melléklet'!E17</f>
        <v>236852168</v>
      </c>
      <c r="E35" s="77">
        <f t="shared" ref="E35:E41" si="6">D35/C35</f>
        <v>1.0063965357943057</v>
      </c>
      <c r="F35" s="14"/>
      <c r="G35" s="156"/>
    </row>
    <row r="36" spans="1:7" ht="15" customHeight="1" x14ac:dyDescent="0.25">
      <c r="A36" s="23" t="s">
        <v>18</v>
      </c>
      <c r="B36" s="24" t="s">
        <v>34</v>
      </c>
      <c r="C36" s="25">
        <f>'7.sz. melléklet'!D36+'7.sz. melléklet'!D41+'7.sz. melléklet'!D44</f>
        <v>219510552</v>
      </c>
      <c r="D36" s="25">
        <f>'7.sz. melléklet'!E36+'7.sz. melléklet'!E41+'7.sz. melléklet'!E44</f>
        <v>225767998</v>
      </c>
      <c r="E36" s="77">
        <f t="shared" si="6"/>
        <v>1.0285063562684678</v>
      </c>
      <c r="F36" s="14"/>
      <c r="G36"/>
    </row>
    <row r="37" spans="1:7" ht="15" customHeight="1" x14ac:dyDescent="0.25">
      <c r="A37" s="23" t="s">
        <v>19</v>
      </c>
      <c r="B37" s="24" t="s">
        <v>35</v>
      </c>
      <c r="C37" s="144">
        <f>SUM(C38:C38)</f>
        <v>53276950</v>
      </c>
      <c r="D37" s="144">
        <f>SUM(D38:D38)</f>
        <v>52707488</v>
      </c>
      <c r="E37" s="77">
        <f t="shared" si="6"/>
        <v>0.98931128752678221</v>
      </c>
      <c r="F37" s="14"/>
      <c r="G37"/>
    </row>
    <row r="38" spans="1:7" ht="15" customHeight="1" x14ac:dyDescent="0.25">
      <c r="A38" s="16" t="s">
        <v>13</v>
      </c>
      <c r="B38" s="17" t="s">
        <v>36</v>
      </c>
      <c r="C38" s="18">
        <f>'7.sz. melléklet'!D35</f>
        <v>53276950</v>
      </c>
      <c r="D38" s="18">
        <f>'7.sz. melléklet'!E35</f>
        <v>52707488</v>
      </c>
      <c r="E38" s="113">
        <f t="shared" si="6"/>
        <v>0.98931128752678221</v>
      </c>
      <c r="F38" s="14"/>
      <c r="G38"/>
    </row>
    <row r="39" spans="1:7" ht="15" customHeight="1" x14ac:dyDescent="0.25">
      <c r="A39" s="523" t="s">
        <v>37</v>
      </c>
      <c r="B39" s="523"/>
      <c r="C39" s="243">
        <f>C35+C36+C37</f>
        <v>508134266</v>
      </c>
      <c r="D39" s="243">
        <f>D35+D36+D37</f>
        <v>515327654</v>
      </c>
      <c r="E39" s="77">
        <f t="shared" si="6"/>
        <v>1.0141564709985529</v>
      </c>
      <c r="F39" s="14"/>
      <c r="G39"/>
    </row>
    <row r="40" spans="1:7" ht="15" customHeight="1" x14ac:dyDescent="0.25">
      <c r="A40" s="262" t="s">
        <v>55</v>
      </c>
      <c r="B40" s="24" t="s">
        <v>38</v>
      </c>
      <c r="C40" s="312">
        <f>'7.sz. melléklet'!D47</f>
        <v>1891734</v>
      </c>
      <c r="D40" s="312">
        <f>'7.sz. melléklet'!E47</f>
        <v>1891734</v>
      </c>
      <c r="E40" s="77">
        <f t="shared" si="6"/>
        <v>1</v>
      </c>
      <c r="F40" s="250"/>
      <c r="G40"/>
    </row>
    <row r="41" spans="1:7" s="37" customFormat="1" ht="15" customHeight="1" thickBot="1" x14ac:dyDescent="0.3">
      <c r="A41" s="522" t="s">
        <v>39</v>
      </c>
      <c r="B41" s="522"/>
      <c r="C41" s="188">
        <f>C39+C40</f>
        <v>510026000</v>
      </c>
      <c r="D41" s="188">
        <f>D39+D40</f>
        <v>517219388</v>
      </c>
      <c r="E41" s="189">
        <f t="shared" si="6"/>
        <v>1.0141039633273599</v>
      </c>
      <c r="F41" s="36"/>
    </row>
    <row r="42" spans="1:7" ht="13.8" thickTop="1" x14ac:dyDescent="0.25"/>
  </sheetData>
  <sheetProtection selectLockedCells="1" selectUnlockedCells="1"/>
  <mergeCells count="14">
    <mergeCell ref="A4:G4"/>
    <mergeCell ref="A23:B23"/>
    <mergeCell ref="A24:A25"/>
    <mergeCell ref="D24:D25"/>
    <mergeCell ref="C24:C25"/>
    <mergeCell ref="A8:E8"/>
    <mergeCell ref="F24:F25"/>
    <mergeCell ref="F27:F28"/>
    <mergeCell ref="E24:E25"/>
    <mergeCell ref="A41:B41"/>
    <mergeCell ref="A31:B31"/>
    <mergeCell ref="A32:B32"/>
    <mergeCell ref="A39:B39"/>
    <mergeCell ref="A34:E34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5" width="9.109375" style="1"/>
    <col min="6" max="6" width="4.109375" style="1" customWidth="1"/>
    <col min="7" max="8" width="11.6640625" style="1" customWidth="1"/>
  </cols>
  <sheetData>
    <row r="1" spans="1:9" ht="15" customHeight="1" x14ac:dyDescent="0.25">
      <c r="C1" s="3"/>
      <c r="D1" s="3"/>
      <c r="E1" s="3"/>
      <c r="F1" s="3"/>
      <c r="G1" s="3"/>
      <c r="H1" s="2" t="s">
        <v>375</v>
      </c>
    </row>
    <row r="2" spans="1:9" ht="15" customHeight="1" x14ac:dyDescent="0.25">
      <c r="C2" s="3"/>
      <c r="D2" s="3"/>
      <c r="E2" s="3"/>
      <c r="F2" s="3"/>
      <c r="G2" s="3"/>
      <c r="H2" s="2" t="str">
        <f>'1.sz. melléklet'!G2</f>
        <v>az …./2021. (VIII....) önkormányzati rendelethez</v>
      </c>
    </row>
    <row r="3" spans="1:9" ht="15" customHeight="1" x14ac:dyDescent="0.25">
      <c r="C3" s="4"/>
    </row>
    <row r="4" spans="1:9" ht="15" customHeight="1" x14ac:dyDescent="0.25">
      <c r="A4" s="528" t="s">
        <v>528</v>
      </c>
      <c r="B4" s="528"/>
      <c r="C4" s="528"/>
      <c r="D4" s="528"/>
      <c r="E4" s="528"/>
      <c r="F4" s="528"/>
      <c r="G4" s="528"/>
      <c r="H4" s="528"/>
      <c r="I4" s="3"/>
    </row>
    <row r="5" spans="1:9" ht="15" customHeight="1" thickBot="1" x14ac:dyDescent="0.3">
      <c r="B5" s="1"/>
      <c r="H5" s="62" t="s">
        <v>162</v>
      </c>
    </row>
    <row r="6" spans="1:9" ht="34.799999999999997" thickTop="1" x14ac:dyDescent="0.25">
      <c r="A6" s="121" t="s">
        <v>116</v>
      </c>
      <c r="B6" s="562" t="s">
        <v>117</v>
      </c>
      <c r="C6" s="562"/>
      <c r="D6" s="562"/>
      <c r="E6" s="562"/>
      <c r="F6" s="563"/>
      <c r="G6" s="494" t="s">
        <v>464</v>
      </c>
      <c r="H6" s="373" t="s">
        <v>518</v>
      </c>
    </row>
    <row r="7" spans="1:9" ht="15" customHeight="1" thickBot="1" x14ac:dyDescent="0.3">
      <c r="A7" s="123" t="s">
        <v>3</v>
      </c>
      <c r="B7" s="560" t="s">
        <v>4</v>
      </c>
      <c r="C7" s="560"/>
      <c r="D7" s="560"/>
      <c r="E7" s="560"/>
      <c r="F7" s="561"/>
      <c r="G7" s="502" t="s">
        <v>5</v>
      </c>
      <c r="H7" s="501" t="s">
        <v>6</v>
      </c>
    </row>
    <row r="8" spans="1:9" ht="15" customHeight="1" thickTop="1" x14ac:dyDescent="0.25">
      <c r="A8" s="386" t="s">
        <v>105</v>
      </c>
      <c r="B8" s="559" t="s">
        <v>163</v>
      </c>
      <c r="C8" s="559"/>
      <c r="D8" s="559"/>
      <c r="E8" s="457"/>
      <c r="F8" s="387"/>
      <c r="G8" s="503"/>
      <c r="H8" s="388"/>
    </row>
    <row r="9" spans="1:9" ht="15" customHeight="1" x14ac:dyDescent="0.25">
      <c r="A9" s="186" t="s">
        <v>106</v>
      </c>
      <c r="B9" s="570" t="s">
        <v>164</v>
      </c>
      <c r="C9" s="570"/>
      <c r="D9" s="570"/>
      <c r="E9" s="570"/>
      <c r="F9" s="459"/>
      <c r="G9" s="504">
        <f>SUM(E10:E13)</f>
        <v>17894988</v>
      </c>
      <c r="H9" s="54">
        <f>SUM(E10:E13)</f>
        <v>17894988</v>
      </c>
    </row>
    <row r="10" spans="1:9" ht="15" customHeight="1" x14ac:dyDescent="0.25">
      <c r="A10" s="186"/>
      <c r="B10" s="389" t="s">
        <v>165</v>
      </c>
      <c r="C10" s="390" t="s">
        <v>166</v>
      </c>
      <c r="D10" s="390"/>
      <c r="E10" s="463">
        <v>3313800</v>
      </c>
      <c r="F10" s="459"/>
      <c r="G10" s="481"/>
      <c r="H10" s="56"/>
    </row>
    <row r="11" spans="1:9" ht="15" customHeight="1" x14ac:dyDescent="0.25">
      <c r="A11" s="186"/>
      <c r="B11" s="389" t="s">
        <v>167</v>
      </c>
      <c r="C11" s="390" t="s">
        <v>168</v>
      </c>
      <c r="D11" s="390"/>
      <c r="E11" s="463">
        <v>9952000</v>
      </c>
      <c r="F11" s="459"/>
      <c r="G11" s="481"/>
      <c r="H11" s="56"/>
    </row>
    <row r="12" spans="1:9" ht="15" customHeight="1" x14ac:dyDescent="0.25">
      <c r="A12" s="186"/>
      <c r="B12" s="389" t="s">
        <v>169</v>
      </c>
      <c r="C12" s="390" t="s">
        <v>170</v>
      </c>
      <c r="D12" s="390"/>
      <c r="E12" s="463">
        <v>668265</v>
      </c>
      <c r="F12" s="459"/>
      <c r="G12" s="481"/>
      <c r="H12" s="56"/>
    </row>
    <row r="13" spans="1:9" ht="15" customHeight="1" x14ac:dyDescent="0.25">
      <c r="A13" s="314"/>
      <c r="B13" s="389" t="s">
        <v>171</v>
      </c>
      <c r="C13" s="390" t="s">
        <v>172</v>
      </c>
      <c r="D13" s="390"/>
      <c r="E13" s="464">
        <v>3960923</v>
      </c>
      <c r="F13" s="459"/>
      <c r="G13" s="481"/>
      <c r="H13" s="56"/>
    </row>
    <row r="14" spans="1:9" ht="15" customHeight="1" x14ac:dyDescent="0.25">
      <c r="A14" s="310" t="s">
        <v>107</v>
      </c>
      <c r="B14" s="460" t="s">
        <v>173</v>
      </c>
      <c r="C14" s="460"/>
      <c r="D14" s="460"/>
      <c r="E14" s="393">
        <v>6000000</v>
      </c>
      <c r="F14" s="394"/>
      <c r="G14" s="505">
        <f>E14</f>
        <v>6000000</v>
      </c>
      <c r="H14" s="265">
        <f>SUM(E14:E14)</f>
        <v>6000000</v>
      </c>
    </row>
    <row r="15" spans="1:9" ht="15" customHeight="1" thickBot="1" x14ac:dyDescent="0.3">
      <c r="A15" s="314" t="s">
        <v>385</v>
      </c>
      <c r="B15" s="395" t="s">
        <v>184</v>
      </c>
      <c r="C15" s="385"/>
      <c r="D15" s="385"/>
      <c r="E15" s="385"/>
      <c r="F15" s="396"/>
      <c r="G15" s="506">
        <v>153000</v>
      </c>
      <c r="H15" s="397">
        <v>153000</v>
      </c>
    </row>
    <row r="16" spans="1:9" ht="15" customHeight="1" thickBot="1" x14ac:dyDescent="0.3">
      <c r="A16" s="183" t="s">
        <v>13</v>
      </c>
      <c r="B16" s="398" t="s">
        <v>389</v>
      </c>
      <c r="C16" s="399"/>
      <c r="D16" s="399"/>
      <c r="E16" s="400"/>
      <c r="F16" s="401"/>
      <c r="G16" s="507">
        <f>SUM(G9:G15)</f>
        <v>24047988</v>
      </c>
      <c r="H16" s="402">
        <f>SUM(H9:H15)</f>
        <v>24047988</v>
      </c>
    </row>
    <row r="17" spans="1:8" ht="15" customHeight="1" x14ac:dyDescent="0.25">
      <c r="A17" s="403" t="s">
        <v>16</v>
      </c>
      <c r="B17" s="458" t="s">
        <v>394</v>
      </c>
      <c r="C17" s="162"/>
      <c r="D17" s="390"/>
      <c r="E17" s="404"/>
      <c r="F17" s="459"/>
      <c r="G17" s="504">
        <v>4139000</v>
      </c>
      <c r="H17" s="54">
        <v>4139000</v>
      </c>
    </row>
    <row r="18" spans="1:8" ht="15" customHeight="1" thickBot="1" x14ac:dyDescent="0.3">
      <c r="A18" s="186" t="s">
        <v>17</v>
      </c>
      <c r="B18" s="458" t="s">
        <v>177</v>
      </c>
      <c r="C18" s="458"/>
      <c r="D18" s="458"/>
      <c r="E18" s="458"/>
      <c r="F18" s="459"/>
      <c r="G18" s="504">
        <v>1425600</v>
      </c>
      <c r="H18" s="54">
        <v>1425600</v>
      </c>
    </row>
    <row r="19" spans="1:8" ht="15" customHeight="1" thickBot="1" x14ac:dyDescent="0.3">
      <c r="A19" s="183" t="s">
        <v>14</v>
      </c>
      <c r="B19" s="398" t="s">
        <v>386</v>
      </c>
      <c r="C19" s="405"/>
      <c r="D19" s="405"/>
      <c r="E19" s="400"/>
      <c r="F19" s="401"/>
      <c r="G19" s="508">
        <f>SUM(G17:G18)</f>
        <v>5564600</v>
      </c>
      <c r="H19" s="406">
        <f>SUM(H17:H18)</f>
        <v>5564600</v>
      </c>
    </row>
    <row r="20" spans="1:8" s="184" customFormat="1" ht="15" customHeight="1" thickBot="1" x14ac:dyDescent="0.3">
      <c r="A20" s="185" t="s">
        <v>109</v>
      </c>
      <c r="B20" s="407" t="s">
        <v>181</v>
      </c>
      <c r="C20" s="408"/>
      <c r="D20" s="409"/>
      <c r="E20" s="410"/>
      <c r="F20" s="411"/>
      <c r="G20" s="509">
        <v>2270000</v>
      </c>
      <c r="H20" s="412">
        <v>2270000</v>
      </c>
    </row>
    <row r="21" spans="1:8" s="184" customFormat="1" ht="15" customHeight="1" thickBot="1" x14ac:dyDescent="0.3">
      <c r="A21" s="183" t="s">
        <v>41</v>
      </c>
      <c r="B21" s="398" t="s">
        <v>388</v>
      </c>
      <c r="C21" s="405"/>
      <c r="D21" s="405"/>
      <c r="E21" s="400"/>
      <c r="F21" s="401"/>
      <c r="G21" s="508">
        <f>SUM(G20)</f>
        <v>2270000</v>
      </c>
      <c r="H21" s="406">
        <f>SUM(H20)</f>
        <v>2270000</v>
      </c>
    </row>
    <row r="22" spans="1:8" ht="15" customHeight="1" x14ac:dyDescent="0.25">
      <c r="A22" s="186" t="s">
        <v>178</v>
      </c>
      <c r="B22" s="570" t="s">
        <v>390</v>
      </c>
      <c r="C22" s="570"/>
      <c r="D22" s="570"/>
      <c r="E22" s="570"/>
      <c r="F22" s="571"/>
      <c r="G22" s="504">
        <f>SUM(E23:E25)</f>
        <v>13560150</v>
      </c>
      <c r="H22" s="54">
        <f>D26+E26+F26</f>
        <v>13560150</v>
      </c>
    </row>
    <row r="23" spans="1:8" ht="15" customHeight="1" x14ac:dyDescent="0.25">
      <c r="A23" s="186"/>
      <c r="B23" s="458"/>
      <c r="C23" s="390" t="s">
        <v>174</v>
      </c>
      <c r="D23" s="404"/>
      <c r="E23" s="462">
        <v>10209150</v>
      </c>
      <c r="F23" s="465"/>
      <c r="G23" s="481"/>
      <c r="H23" s="56"/>
    </row>
    <row r="24" spans="1:8" ht="15" customHeight="1" x14ac:dyDescent="0.25">
      <c r="A24" s="186"/>
      <c r="B24" s="458"/>
      <c r="C24" s="390" t="s">
        <v>175</v>
      </c>
      <c r="D24" s="404"/>
      <c r="E24" s="452">
        <v>2919000</v>
      </c>
      <c r="F24" s="414"/>
      <c r="G24" s="481"/>
      <c r="H24" s="56"/>
    </row>
    <row r="25" spans="1:8" ht="15" customHeight="1" x14ac:dyDescent="0.25">
      <c r="A25" s="186"/>
      <c r="B25" s="458"/>
      <c r="C25" s="390" t="s">
        <v>346</v>
      </c>
      <c r="D25" s="391"/>
      <c r="E25" s="392">
        <v>432000</v>
      </c>
      <c r="F25" s="465"/>
      <c r="G25" s="481"/>
      <c r="H25" s="56"/>
    </row>
    <row r="26" spans="1:8" ht="15" customHeight="1" x14ac:dyDescent="0.25">
      <c r="A26" s="314"/>
      <c r="B26" s="458"/>
      <c r="C26" s="390" t="s">
        <v>176</v>
      </c>
      <c r="D26" s="392"/>
      <c r="E26" s="415">
        <f>SUM(E23:E25)</f>
        <v>13560150</v>
      </c>
      <c r="F26" s="466"/>
      <c r="G26" s="481"/>
      <c r="H26" s="56"/>
    </row>
    <row r="27" spans="1:8" ht="15" customHeight="1" thickBot="1" x14ac:dyDescent="0.3">
      <c r="A27" s="186" t="s">
        <v>179</v>
      </c>
      <c r="B27" s="572" t="s">
        <v>391</v>
      </c>
      <c r="C27" s="572"/>
      <c r="D27" s="413"/>
      <c r="E27" s="413"/>
      <c r="F27" s="394"/>
      <c r="G27" s="505">
        <v>1850600</v>
      </c>
      <c r="H27" s="265">
        <v>1850600</v>
      </c>
    </row>
    <row r="28" spans="1:8" ht="15" customHeight="1" thickBot="1" x14ac:dyDescent="0.3">
      <c r="A28" s="183" t="s">
        <v>42</v>
      </c>
      <c r="B28" s="398" t="s">
        <v>387</v>
      </c>
      <c r="C28" s="416"/>
      <c r="D28" s="416"/>
      <c r="E28" s="416"/>
      <c r="F28" s="401"/>
      <c r="G28" s="508">
        <f>SUM(G22:G27)</f>
        <v>15410750</v>
      </c>
      <c r="H28" s="406">
        <f>SUM(H22:H27)</f>
        <v>15410750</v>
      </c>
    </row>
    <row r="29" spans="1:8" ht="15" customHeight="1" thickBot="1" x14ac:dyDescent="0.3">
      <c r="A29" s="514" t="s">
        <v>43</v>
      </c>
      <c r="B29" s="398" t="s">
        <v>524</v>
      </c>
      <c r="C29" s="416"/>
      <c r="D29" s="416"/>
      <c r="E29" s="416"/>
      <c r="F29" s="401"/>
      <c r="G29" s="515">
        <v>0</v>
      </c>
      <c r="H29" s="516">
        <v>0</v>
      </c>
    </row>
    <row r="30" spans="1:8" ht="15" customHeight="1" thickBot="1" x14ac:dyDescent="0.3">
      <c r="A30" s="514" t="s">
        <v>44</v>
      </c>
      <c r="B30" s="398" t="s">
        <v>525</v>
      </c>
      <c r="C30" s="416"/>
      <c r="D30" s="416"/>
      <c r="E30" s="416"/>
      <c r="F30" s="401"/>
      <c r="G30" s="515">
        <v>0</v>
      </c>
      <c r="H30" s="516">
        <v>1071599</v>
      </c>
    </row>
    <row r="31" spans="1:8" ht="15" customHeight="1" x14ac:dyDescent="0.25">
      <c r="A31" s="564" t="s">
        <v>185</v>
      </c>
      <c r="B31" s="565"/>
      <c r="C31" s="565"/>
      <c r="D31" s="565"/>
      <c r="E31" s="565"/>
      <c r="F31" s="566"/>
      <c r="G31" s="504">
        <f>G16+G19+G21+G28+G29+G30</f>
        <v>47293338</v>
      </c>
      <c r="H31" s="54">
        <f>H16+H19+H21+H28+H29+H30</f>
        <v>48364937</v>
      </c>
    </row>
    <row r="32" spans="1:8" ht="15" customHeight="1" thickBot="1" x14ac:dyDescent="0.3">
      <c r="A32" s="567"/>
      <c r="B32" s="568"/>
      <c r="C32" s="568"/>
      <c r="D32" s="568"/>
      <c r="E32" s="568"/>
      <c r="F32" s="569"/>
      <c r="G32" s="510"/>
      <c r="H32" s="417"/>
    </row>
    <row r="33" spans="1:8" ht="13.8" thickTop="1" x14ac:dyDescent="0.25">
      <c r="A33" s="40"/>
      <c r="B33" s="37"/>
      <c r="C33" s="40"/>
      <c r="D33" s="40"/>
      <c r="E33" s="40"/>
      <c r="F33" s="40"/>
      <c r="G33" s="40"/>
      <c r="H33" s="40"/>
    </row>
  </sheetData>
  <sheetProtection selectLockedCells="1" selectUnlockedCells="1"/>
  <mergeCells count="9">
    <mergeCell ref="A32:F32"/>
    <mergeCell ref="B22:F22"/>
    <mergeCell ref="B27:C27"/>
    <mergeCell ref="B9:E9"/>
    <mergeCell ref="B8:D8"/>
    <mergeCell ref="B7:F7"/>
    <mergeCell ref="B6:F6"/>
    <mergeCell ref="A4:H4"/>
    <mergeCell ref="A31:F3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/>
  </sheetViews>
  <sheetFormatPr defaultRowHeight="13.2" x14ac:dyDescent="0.25"/>
  <cols>
    <col min="1" max="1" width="5" style="1" customWidth="1"/>
    <col min="2" max="2" width="23.5546875" style="1" customWidth="1"/>
    <col min="3" max="7" width="10.5546875" style="1" customWidth="1"/>
    <col min="8" max="9" width="9.6640625" style="1" customWidth="1"/>
    <col min="10" max="13" width="9.109375" style="1"/>
  </cols>
  <sheetData>
    <row r="1" spans="1:13" ht="15" customHeight="1" x14ac:dyDescent="0.25">
      <c r="B1" s="3"/>
      <c r="C1" s="3"/>
      <c r="D1" s="3"/>
      <c r="E1" s="3"/>
      <c r="F1" s="3"/>
      <c r="G1" s="349" t="s">
        <v>376</v>
      </c>
      <c r="H1" s="3"/>
      <c r="M1"/>
    </row>
    <row r="2" spans="1:13" ht="15" customHeight="1" x14ac:dyDescent="0.25">
      <c r="A2" s="3"/>
      <c r="B2" s="3"/>
      <c r="C2" s="3"/>
      <c r="D2" s="3"/>
      <c r="E2" s="3"/>
      <c r="F2" s="3"/>
      <c r="G2" s="2" t="str">
        <f>'1.sz. melléklet'!G2</f>
        <v>az …./2021. (VIII....) önkormányzati rendelethez</v>
      </c>
      <c r="I2" s="127"/>
      <c r="J2" s="127"/>
      <c r="K2" s="127"/>
      <c r="L2" s="127"/>
      <c r="M2"/>
    </row>
    <row r="3" spans="1:13" ht="15" customHeight="1" x14ac:dyDescent="0.25">
      <c r="A3" s="62"/>
      <c r="M3"/>
    </row>
    <row r="4" spans="1:13" ht="15" customHeight="1" x14ac:dyDescent="0.25">
      <c r="A4" s="528" t="s">
        <v>120</v>
      </c>
      <c r="B4" s="528"/>
      <c r="C4" s="528"/>
      <c r="D4" s="528"/>
      <c r="E4" s="528"/>
      <c r="F4" s="528"/>
      <c r="G4" s="528"/>
      <c r="H4" s="3"/>
      <c r="I4" s="3"/>
    </row>
    <row r="5" spans="1:13" ht="15" customHeight="1" x14ac:dyDescent="0.25"/>
    <row r="6" spans="1:13" ht="15" customHeight="1" thickBot="1" x14ac:dyDescent="0.3">
      <c r="A6" s="182"/>
      <c r="G6" s="6" t="s">
        <v>162</v>
      </c>
      <c r="L6"/>
      <c r="M6"/>
    </row>
    <row r="7" spans="1:13" s="37" customFormat="1" ht="36.6" thickTop="1" x14ac:dyDescent="0.25">
      <c r="A7" s="121" t="s">
        <v>116</v>
      </c>
      <c r="B7" s="9" t="s">
        <v>2</v>
      </c>
      <c r="C7" s="9" t="s">
        <v>475</v>
      </c>
      <c r="D7" s="9" t="s">
        <v>518</v>
      </c>
      <c r="E7" s="118" t="s">
        <v>476</v>
      </c>
      <c r="F7" s="9" t="s">
        <v>462</v>
      </c>
      <c r="G7" s="373" t="s">
        <v>477</v>
      </c>
      <c r="H7" s="40"/>
      <c r="I7" s="40"/>
      <c r="J7" s="40"/>
      <c r="K7" s="40"/>
    </row>
    <row r="8" spans="1:13" s="37" customFormat="1" ht="15" customHeight="1" x14ac:dyDescent="0.25">
      <c r="A8" s="325" t="s">
        <v>3</v>
      </c>
      <c r="B8" s="129" t="s">
        <v>4</v>
      </c>
      <c r="C8" s="130" t="s">
        <v>5</v>
      </c>
      <c r="D8" s="130" t="s">
        <v>6</v>
      </c>
      <c r="E8" s="130" t="s">
        <v>7</v>
      </c>
      <c r="F8" s="375" t="s">
        <v>8</v>
      </c>
      <c r="G8" s="374" t="s">
        <v>9</v>
      </c>
      <c r="H8" s="40"/>
      <c r="I8" s="40"/>
      <c r="J8" s="40"/>
      <c r="K8" s="40"/>
    </row>
    <row r="9" spans="1:13" s="37" customFormat="1" ht="15" customHeight="1" x14ac:dyDescent="0.25">
      <c r="A9" s="577" t="s">
        <v>10</v>
      </c>
      <c r="B9" s="578"/>
      <c r="C9" s="578"/>
      <c r="D9" s="578"/>
      <c r="E9" s="578"/>
      <c r="F9" s="578"/>
      <c r="G9" s="579"/>
      <c r="H9" s="40"/>
      <c r="I9" s="40"/>
      <c r="J9" s="40"/>
      <c r="K9" s="40"/>
    </row>
    <row r="10" spans="1:13" s="37" customFormat="1" ht="24" x14ac:dyDescent="0.25">
      <c r="A10" s="326" t="s">
        <v>11</v>
      </c>
      <c r="B10" s="131" t="s">
        <v>307</v>
      </c>
      <c r="C10" s="98">
        <f>'7.sz. melléklet'!D55</f>
        <v>47293338</v>
      </c>
      <c r="D10" s="98">
        <f>'7.sz. melléklet'!E55</f>
        <v>48364937</v>
      </c>
      <c r="E10" s="98">
        <v>60000000</v>
      </c>
      <c r="F10" s="98">
        <v>60000000</v>
      </c>
      <c r="G10" s="376">
        <v>60000000</v>
      </c>
      <c r="H10" s="40"/>
      <c r="I10" s="40"/>
      <c r="J10" s="40"/>
      <c r="K10" s="40"/>
    </row>
    <row r="11" spans="1:13" s="37" customFormat="1" ht="15" customHeight="1" x14ac:dyDescent="0.25">
      <c r="A11" s="326" t="s">
        <v>18</v>
      </c>
      <c r="B11" s="131" t="s">
        <v>306</v>
      </c>
      <c r="C11" s="98">
        <f>'7.sz. melléklet'!D56+'7.sz. melléklet'!D79</f>
        <v>6081434</v>
      </c>
      <c r="D11" s="98">
        <f>'7.sz. melléklet'!E56+'7.sz. melléklet'!E79</f>
        <v>6081434</v>
      </c>
      <c r="E11" s="98">
        <v>2500000</v>
      </c>
      <c r="F11" s="98">
        <v>2500000</v>
      </c>
      <c r="G11" s="376">
        <v>2500000</v>
      </c>
      <c r="H11" s="40"/>
      <c r="I11" s="40"/>
      <c r="J11" s="40"/>
      <c r="K11" s="40"/>
    </row>
    <row r="12" spans="1:13" s="37" customFormat="1" ht="15" customHeight="1" x14ac:dyDescent="0.25">
      <c r="A12" s="326" t="s">
        <v>19</v>
      </c>
      <c r="B12" s="131" t="s">
        <v>15</v>
      </c>
      <c r="C12" s="98">
        <f>'7.sz. melléklet'!D60</f>
        <v>86500000</v>
      </c>
      <c r="D12" s="98">
        <f>'7.sz. melléklet'!E60</f>
        <v>86500000</v>
      </c>
      <c r="E12" s="98">
        <v>92000000</v>
      </c>
      <c r="F12" s="98">
        <v>94000000</v>
      </c>
      <c r="G12" s="376">
        <v>94000000</v>
      </c>
      <c r="H12" s="40"/>
      <c r="I12" s="40"/>
      <c r="J12" s="40"/>
      <c r="K12" s="40"/>
    </row>
    <row r="13" spans="1:13" s="37" customFormat="1" ht="15" customHeight="1" x14ac:dyDescent="0.25">
      <c r="A13" s="326" t="s">
        <v>20</v>
      </c>
      <c r="B13" s="131" t="s">
        <v>12</v>
      </c>
      <c r="C13" s="98">
        <f>'7.sz. melléklet'!D67+'[1]9.sz. melléklet'!$G$35</f>
        <v>95717477</v>
      </c>
      <c r="D13" s="98">
        <f>'7.sz. melléklet'!E67+'[1]9.sz. melléklet'!$G$35</f>
        <v>95717477</v>
      </c>
      <c r="E13" s="98">
        <v>75000000</v>
      </c>
      <c r="F13" s="98">
        <v>77000000</v>
      </c>
      <c r="G13" s="376">
        <v>85000000</v>
      </c>
      <c r="H13" s="40"/>
      <c r="I13" s="40"/>
      <c r="J13" s="40"/>
      <c r="K13" s="40"/>
    </row>
    <row r="14" spans="1:13" s="37" customFormat="1" ht="15" customHeight="1" x14ac:dyDescent="0.25">
      <c r="A14" s="326" t="s">
        <v>21</v>
      </c>
      <c r="B14" s="131" t="s">
        <v>353</v>
      </c>
      <c r="C14" s="98">
        <f>'7.sz. melléklet'!D76</f>
        <v>24600000</v>
      </c>
      <c r="D14" s="98">
        <f>'7.sz. melléklet'!E76</f>
        <v>24600000</v>
      </c>
      <c r="E14" s="98">
        <v>3500000</v>
      </c>
      <c r="F14" s="98">
        <v>3500000</v>
      </c>
      <c r="G14" s="376">
        <v>3500000</v>
      </c>
      <c r="H14" s="40"/>
      <c r="I14" s="40"/>
      <c r="J14" s="40"/>
      <c r="K14" s="40"/>
    </row>
    <row r="15" spans="1:13" s="37" customFormat="1" ht="15" customHeight="1" x14ac:dyDescent="0.25">
      <c r="A15" s="326" t="s">
        <v>24</v>
      </c>
      <c r="B15" s="131" t="s">
        <v>314</v>
      </c>
      <c r="C15" s="98">
        <f>'7.sz. melléklet'!D57+'7.sz. melléklet'!D81</f>
        <v>33378270</v>
      </c>
      <c r="D15" s="98">
        <f>'7.sz. melléklet'!E57+'7.sz. melléklet'!E81</f>
        <v>39500059</v>
      </c>
      <c r="E15" s="98">
        <v>0</v>
      </c>
      <c r="F15" s="98">
        <v>0</v>
      </c>
      <c r="G15" s="376">
        <v>0</v>
      </c>
      <c r="H15" s="40"/>
      <c r="I15" s="40"/>
      <c r="J15" s="40"/>
      <c r="K15" s="40"/>
    </row>
    <row r="16" spans="1:13" s="37" customFormat="1" ht="15" customHeight="1" x14ac:dyDescent="0.25">
      <c r="A16" s="326" t="s">
        <v>26</v>
      </c>
      <c r="B16" s="131" t="s">
        <v>361</v>
      </c>
      <c r="C16" s="98">
        <f>'7.sz. melléklet'!D86</f>
        <v>0</v>
      </c>
      <c r="D16" s="98">
        <f>'7.sz. melléklet'!E86</f>
        <v>0</v>
      </c>
      <c r="E16" s="98">
        <v>0</v>
      </c>
      <c r="F16" s="98">
        <v>0</v>
      </c>
      <c r="G16" s="376">
        <v>0</v>
      </c>
      <c r="H16" s="40"/>
      <c r="I16" s="40"/>
      <c r="J16" s="40"/>
      <c r="K16" s="40"/>
    </row>
    <row r="17" spans="1:11" s="37" customFormat="1" ht="24" x14ac:dyDescent="0.25">
      <c r="A17" s="326" t="s">
        <v>311</v>
      </c>
      <c r="B17" s="131" t="s">
        <v>113</v>
      </c>
      <c r="C17" s="98">
        <f>'7.sz. melléklet'!D85+'[1]9.sz. melléklet'!$G$39</f>
        <v>216455481</v>
      </c>
      <c r="D17" s="98">
        <f>'7.sz. melléklet'!E85+'[1]9.sz. melléklet'!$G$39</f>
        <v>216455481</v>
      </c>
      <c r="E17" s="98">
        <v>90000000</v>
      </c>
      <c r="F17" s="98">
        <v>90000000</v>
      </c>
      <c r="G17" s="376">
        <v>90000000</v>
      </c>
      <c r="H17" s="40"/>
      <c r="I17" s="40"/>
      <c r="J17" s="40"/>
      <c r="K17" s="40"/>
    </row>
    <row r="18" spans="1:11" s="37" customFormat="1" ht="15" customHeight="1" x14ac:dyDescent="0.25">
      <c r="A18" s="573" t="s">
        <v>121</v>
      </c>
      <c r="B18" s="574"/>
      <c r="C18" s="132">
        <f t="shared" ref="C18:G18" si="0">SUM(C10:C17)</f>
        <v>510026000</v>
      </c>
      <c r="D18" s="132">
        <f t="shared" si="0"/>
        <v>517219388</v>
      </c>
      <c r="E18" s="132">
        <f t="shared" si="0"/>
        <v>323000000</v>
      </c>
      <c r="F18" s="132">
        <f t="shared" si="0"/>
        <v>327000000</v>
      </c>
      <c r="G18" s="377">
        <f t="shared" si="0"/>
        <v>335000000</v>
      </c>
      <c r="H18" s="40"/>
      <c r="I18" s="40"/>
      <c r="J18" s="40"/>
      <c r="K18" s="40"/>
    </row>
    <row r="19" spans="1:11" s="37" customFormat="1" ht="15" customHeight="1" x14ac:dyDescent="0.25">
      <c r="A19" s="577" t="s">
        <v>32</v>
      </c>
      <c r="B19" s="578"/>
      <c r="C19" s="578"/>
      <c r="D19" s="578"/>
      <c r="E19" s="578"/>
      <c r="F19" s="578"/>
      <c r="G19" s="579"/>
      <c r="H19" s="40"/>
      <c r="I19" s="40"/>
      <c r="J19" s="40"/>
      <c r="K19" s="40"/>
    </row>
    <row r="20" spans="1:11" s="37" customFormat="1" ht="15" customHeight="1" x14ac:dyDescent="0.25">
      <c r="A20" s="326" t="s">
        <v>11</v>
      </c>
      <c r="B20" s="131" t="s">
        <v>33</v>
      </c>
      <c r="C20" s="98">
        <f>'1.sz. melléklet'!C35</f>
        <v>235346764</v>
      </c>
      <c r="D20" s="98">
        <f>'1.sz. melléklet'!D35</f>
        <v>236852168</v>
      </c>
      <c r="E20" s="98">
        <v>222500000</v>
      </c>
      <c r="F20" s="98">
        <v>226500000</v>
      </c>
      <c r="G20" s="376">
        <v>230500000</v>
      </c>
      <c r="H20" s="40"/>
      <c r="I20" s="40"/>
      <c r="J20" s="40"/>
      <c r="K20" s="40"/>
    </row>
    <row r="21" spans="1:11" s="37" customFormat="1" ht="15" customHeight="1" x14ac:dyDescent="0.25">
      <c r="A21" s="326" t="s">
        <v>18</v>
      </c>
      <c r="B21" s="131" t="s">
        <v>34</v>
      </c>
      <c r="C21" s="98">
        <f>'7.sz. melléklet'!D36+'7.sz. melléklet'!D41+'7.sz. melléklet'!D44</f>
        <v>219510552</v>
      </c>
      <c r="D21" s="98">
        <f>'7.sz. melléklet'!E36+'7.sz. melléklet'!E41+'7.sz. melléklet'!E44</f>
        <v>225767998</v>
      </c>
      <c r="E21" s="98">
        <v>65000000</v>
      </c>
      <c r="F21" s="98">
        <v>65000000</v>
      </c>
      <c r="G21" s="376">
        <v>69000000</v>
      </c>
      <c r="H21" s="40"/>
      <c r="I21" s="40"/>
      <c r="J21" s="40"/>
      <c r="K21" s="40"/>
    </row>
    <row r="22" spans="1:11" s="37" customFormat="1" ht="15" customHeight="1" x14ac:dyDescent="0.25">
      <c r="A22" s="326" t="s">
        <v>383</v>
      </c>
      <c r="B22" s="131" t="s">
        <v>38</v>
      </c>
      <c r="C22" s="98">
        <f>'7.sz. melléklet'!D47</f>
        <v>1891734</v>
      </c>
      <c r="D22" s="98">
        <f>'7.sz. melléklet'!E47</f>
        <v>1891734</v>
      </c>
      <c r="E22" s="98">
        <v>0</v>
      </c>
      <c r="F22" s="98">
        <v>0</v>
      </c>
      <c r="G22" s="376">
        <v>0</v>
      </c>
      <c r="H22" s="40"/>
      <c r="I22" s="40"/>
      <c r="J22" s="40"/>
      <c r="K22" s="40"/>
    </row>
    <row r="23" spans="1:11" s="37" customFormat="1" ht="15" customHeight="1" x14ac:dyDescent="0.25">
      <c r="A23" s="326" t="s">
        <v>20</v>
      </c>
      <c r="B23" s="131" t="s">
        <v>122</v>
      </c>
      <c r="C23" s="98">
        <f>'7.sz. melléklet'!D35</f>
        <v>53276950</v>
      </c>
      <c r="D23" s="98">
        <f>'7.sz. melléklet'!E35</f>
        <v>52707488</v>
      </c>
      <c r="E23" s="98">
        <v>35500000</v>
      </c>
      <c r="F23" s="98">
        <v>35500000</v>
      </c>
      <c r="G23" s="376">
        <v>35500000</v>
      </c>
      <c r="H23" s="40"/>
      <c r="I23" s="40"/>
      <c r="J23" s="40"/>
      <c r="K23" s="40"/>
    </row>
    <row r="24" spans="1:11" s="37" customFormat="1" ht="15" customHeight="1" thickBot="1" x14ac:dyDescent="0.3">
      <c r="A24" s="575" t="s">
        <v>123</v>
      </c>
      <c r="B24" s="576"/>
      <c r="C24" s="327">
        <f t="shared" ref="C24:G24" si="1">SUM(C20:C23)</f>
        <v>510026000</v>
      </c>
      <c r="D24" s="327">
        <f t="shared" si="1"/>
        <v>517219388</v>
      </c>
      <c r="E24" s="327">
        <f t="shared" si="1"/>
        <v>323000000</v>
      </c>
      <c r="F24" s="327">
        <f t="shared" si="1"/>
        <v>327000000</v>
      </c>
      <c r="G24" s="378">
        <f t="shared" si="1"/>
        <v>335000000</v>
      </c>
      <c r="H24" s="40"/>
      <c r="I24" s="40"/>
      <c r="J24" s="40"/>
      <c r="K24" s="40"/>
    </row>
    <row r="25" spans="1:11" ht="13.8" thickTop="1" x14ac:dyDescent="0.25"/>
  </sheetData>
  <sheetProtection selectLockedCells="1" selectUnlockedCells="1"/>
  <mergeCells count="5">
    <mergeCell ref="A4:G4"/>
    <mergeCell ref="A18:B18"/>
    <mergeCell ref="A24:B24"/>
    <mergeCell ref="A9:G9"/>
    <mergeCell ref="A19:G1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Normal="100"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582" t="s">
        <v>377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…./2021. (VIII....) önkormányzati rendelethez</v>
      </c>
      <c r="Q2" s="127"/>
      <c r="R2" s="127"/>
      <c r="S2" s="127"/>
      <c r="T2" s="127"/>
      <c r="U2" s="127"/>
      <c r="V2" s="127"/>
    </row>
    <row r="3" spans="1:22" ht="15" customHeight="1" x14ac:dyDescent="0.25">
      <c r="A3" s="4"/>
    </row>
    <row r="4" spans="1:22" ht="15" customHeight="1" x14ac:dyDescent="0.25">
      <c r="A4" s="528" t="s">
        <v>463</v>
      </c>
      <c r="B4" s="528"/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133"/>
    </row>
    <row r="5" spans="1:22" ht="15" customHeight="1" x14ac:dyDescent="0.2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4"/>
    </row>
    <row r="6" spans="1:22" ht="15" customHeight="1" x14ac:dyDescent="0.25">
      <c r="M6" s="583" t="s">
        <v>0</v>
      </c>
      <c r="N6" s="583"/>
      <c r="O6" s="583"/>
      <c r="P6" s="14"/>
    </row>
    <row r="7" spans="1:22" s="37" customFormat="1" ht="15" customHeight="1" x14ac:dyDescent="0.25">
      <c r="A7" s="90" t="s">
        <v>115</v>
      </c>
      <c r="B7" s="8" t="s">
        <v>2</v>
      </c>
      <c r="C7" s="8" t="s">
        <v>124</v>
      </c>
      <c r="D7" s="8" t="s">
        <v>125</v>
      </c>
      <c r="E7" s="8" t="s">
        <v>126</v>
      </c>
      <c r="F7" s="8" t="s">
        <v>127</v>
      </c>
      <c r="G7" s="8" t="s">
        <v>128</v>
      </c>
      <c r="H7" s="8" t="s">
        <v>129</v>
      </c>
      <c r="I7" s="8" t="s">
        <v>130</v>
      </c>
      <c r="J7" s="8" t="s">
        <v>131</v>
      </c>
      <c r="K7" s="8" t="s">
        <v>132</v>
      </c>
      <c r="L7" s="8" t="s">
        <v>133</v>
      </c>
      <c r="M7" s="8" t="s">
        <v>134</v>
      </c>
      <c r="N7" s="8" t="s">
        <v>135</v>
      </c>
      <c r="O7" s="135" t="s">
        <v>136</v>
      </c>
      <c r="P7" s="136"/>
    </row>
    <row r="8" spans="1:22" s="37" customFormat="1" ht="15" customHeight="1" x14ac:dyDescent="0.25">
      <c r="A8" s="91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52</v>
      </c>
      <c r="I8" s="11" t="s">
        <v>11</v>
      </c>
      <c r="J8" s="11" t="s">
        <v>137</v>
      </c>
      <c r="K8" s="11" t="s">
        <v>138</v>
      </c>
      <c r="L8" s="11" t="s">
        <v>139</v>
      </c>
      <c r="M8" s="11" t="s">
        <v>140</v>
      </c>
      <c r="N8" s="11" t="s">
        <v>141</v>
      </c>
      <c r="O8" s="137" t="s">
        <v>142</v>
      </c>
      <c r="P8" s="136"/>
    </row>
    <row r="9" spans="1:22" s="37" customFormat="1" ht="15" customHeight="1" x14ac:dyDescent="0.25">
      <c r="A9" s="584" t="s">
        <v>143</v>
      </c>
      <c r="B9" s="584"/>
      <c r="C9" s="584"/>
      <c r="D9" s="584"/>
      <c r="E9" s="584"/>
      <c r="F9" s="584"/>
      <c r="G9" s="584"/>
      <c r="H9" s="584"/>
      <c r="I9" s="584"/>
      <c r="J9" s="584"/>
      <c r="K9" s="584"/>
      <c r="L9" s="584"/>
      <c r="M9" s="584"/>
      <c r="N9" s="584"/>
      <c r="O9" s="584"/>
      <c r="P9" s="36"/>
    </row>
    <row r="10" spans="1:22" s="37" customFormat="1" ht="15" customHeight="1" x14ac:dyDescent="0.25">
      <c r="A10" s="16" t="s">
        <v>13</v>
      </c>
      <c r="B10" s="17" t="s">
        <v>144</v>
      </c>
      <c r="C10" s="18">
        <v>2500</v>
      </c>
      <c r="D10" s="18">
        <v>3000</v>
      </c>
      <c r="E10" s="18">
        <v>20000</v>
      </c>
      <c r="F10" s="18">
        <v>17000</v>
      </c>
      <c r="G10" s="18">
        <v>16000</v>
      </c>
      <c r="H10" s="18">
        <v>20000</v>
      </c>
      <c r="I10" s="18">
        <v>25500</v>
      </c>
      <c r="J10" s="18">
        <v>25500</v>
      </c>
      <c r="K10" s="18">
        <v>15000</v>
      </c>
      <c r="L10" s="18">
        <v>17000</v>
      </c>
      <c r="M10" s="18">
        <v>10000</v>
      </c>
      <c r="N10" s="18">
        <v>9457</v>
      </c>
      <c r="O10" s="29">
        <f t="shared" ref="O10:O15" si="0">SUM(C10:N10)</f>
        <v>180957</v>
      </c>
      <c r="P10" s="36"/>
      <c r="Q10" s="138"/>
      <c r="R10" s="138"/>
      <c r="S10" s="138"/>
      <c r="T10" s="138"/>
      <c r="U10" s="138"/>
    </row>
    <row r="11" spans="1:22" s="37" customFormat="1" ht="15" customHeight="1" x14ac:dyDescent="0.25">
      <c r="A11" s="16" t="s">
        <v>14</v>
      </c>
      <c r="B11" s="17" t="s">
        <v>145</v>
      </c>
      <c r="C11" s="18">
        <v>11</v>
      </c>
      <c r="D11" s="18">
        <v>11</v>
      </c>
      <c r="E11" s="18">
        <v>11</v>
      </c>
      <c r="F11" s="18">
        <v>11</v>
      </c>
      <c r="G11" s="18">
        <v>11</v>
      </c>
      <c r="H11" s="18">
        <v>11</v>
      </c>
      <c r="I11" s="18">
        <v>11</v>
      </c>
      <c r="J11" s="18">
        <v>11</v>
      </c>
      <c r="K11" s="18">
        <v>11</v>
      </c>
      <c r="L11" s="18">
        <v>11</v>
      </c>
      <c r="M11" s="18">
        <v>11</v>
      </c>
      <c r="N11" s="18">
        <v>11</v>
      </c>
      <c r="O11" s="29">
        <f t="shared" si="0"/>
        <v>132</v>
      </c>
      <c r="P11" s="36"/>
      <c r="Q11" s="138"/>
      <c r="R11" s="138"/>
      <c r="S11" s="138"/>
      <c r="T11" s="138"/>
      <c r="U11" s="138"/>
    </row>
    <row r="12" spans="1:22" s="37" customFormat="1" ht="15" customHeight="1" x14ac:dyDescent="0.25">
      <c r="A12" s="16" t="s">
        <v>41</v>
      </c>
      <c r="B12" s="17" t="s">
        <v>146</v>
      </c>
      <c r="C12" s="18">
        <v>3941</v>
      </c>
      <c r="D12" s="18">
        <v>4402</v>
      </c>
      <c r="E12" s="18">
        <v>13732</v>
      </c>
      <c r="F12" s="18">
        <v>3941</v>
      </c>
      <c r="G12" s="18">
        <v>23996</v>
      </c>
      <c r="H12" s="18">
        <v>12945</v>
      </c>
      <c r="I12" s="18">
        <v>3941</v>
      </c>
      <c r="J12" s="18">
        <v>3941</v>
      </c>
      <c r="K12" s="18">
        <v>3941</v>
      </c>
      <c r="L12" s="18">
        <v>5941</v>
      </c>
      <c r="M12" s="18">
        <v>7341</v>
      </c>
      <c r="N12" s="18">
        <v>5752</v>
      </c>
      <c r="O12" s="29">
        <f t="shared" si="0"/>
        <v>93814</v>
      </c>
      <c r="P12" s="36"/>
      <c r="Q12" s="138"/>
      <c r="R12" s="138"/>
      <c r="S12" s="138"/>
      <c r="T12" s="138"/>
      <c r="U12" s="138"/>
    </row>
    <row r="13" spans="1:22" s="37" customFormat="1" ht="15" customHeight="1" x14ac:dyDescent="0.25">
      <c r="A13" s="16" t="s">
        <v>42</v>
      </c>
      <c r="B13" s="17" t="s">
        <v>147</v>
      </c>
      <c r="C13" s="18"/>
      <c r="D13" s="18"/>
      <c r="E13" s="18"/>
      <c r="F13" s="18"/>
      <c r="G13" s="18"/>
      <c r="H13" s="18">
        <v>24600</v>
      </c>
      <c r="I13" s="18"/>
      <c r="J13" s="18"/>
      <c r="K13" s="18"/>
      <c r="L13" s="18"/>
      <c r="M13" s="18"/>
      <c r="N13" s="18"/>
      <c r="O13" s="29">
        <f t="shared" si="0"/>
        <v>24600</v>
      </c>
      <c r="P13" s="36"/>
      <c r="Q13" s="138"/>
      <c r="R13" s="138"/>
      <c r="S13" s="138"/>
      <c r="T13" s="138"/>
      <c r="U13" s="138"/>
    </row>
    <row r="14" spans="1:22" s="37" customFormat="1" ht="15" customHeight="1" x14ac:dyDescent="0.25">
      <c r="A14" s="16" t="s">
        <v>43</v>
      </c>
      <c r="B14" s="17" t="s">
        <v>404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9">
        <f t="shared" si="0"/>
        <v>0</v>
      </c>
      <c r="P14" s="36"/>
      <c r="Q14" s="138"/>
      <c r="R14" s="138"/>
      <c r="S14" s="138"/>
      <c r="T14" s="138"/>
      <c r="U14" s="138"/>
    </row>
    <row r="15" spans="1:22" s="37" customFormat="1" ht="15" customHeight="1" x14ac:dyDescent="0.25">
      <c r="A15" s="16" t="s">
        <v>44</v>
      </c>
      <c r="B15" s="17" t="s">
        <v>148</v>
      </c>
      <c r="C15" s="18">
        <v>215918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29">
        <f t="shared" si="0"/>
        <v>215918</v>
      </c>
      <c r="P15" s="36"/>
      <c r="Q15" s="138"/>
      <c r="R15" s="138"/>
      <c r="S15" s="138"/>
      <c r="T15" s="138"/>
      <c r="U15" s="138"/>
    </row>
    <row r="16" spans="1:22" s="37" customFormat="1" ht="15" customHeight="1" x14ac:dyDescent="0.25">
      <c r="A16" s="360" t="s">
        <v>45</v>
      </c>
      <c r="B16" s="139" t="s">
        <v>149</v>
      </c>
      <c r="C16" s="30">
        <f t="shared" ref="C16:N16" si="1">SUM(C10:C15)</f>
        <v>222370</v>
      </c>
      <c r="D16" s="30">
        <f t="shared" si="1"/>
        <v>7413</v>
      </c>
      <c r="E16" s="30">
        <f t="shared" si="1"/>
        <v>33743</v>
      </c>
      <c r="F16" s="30">
        <f t="shared" si="1"/>
        <v>20952</v>
      </c>
      <c r="G16" s="30">
        <f t="shared" si="1"/>
        <v>40007</v>
      </c>
      <c r="H16" s="30">
        <f t="shared" si="1"/>
        <v>57556</v>
      </c>
      <c r="I16" s="30">
        <f t="shared" si="1"/>
        <v>29452</v>
      </c>
      <c r="J16" s="30">
        <f t="shared" si="1"/>
        <v>29452</v>
      </c>
      <c r="K16" s="30">
        <f t="shared" si="1"/>
        <v>18952</v>
      </c>
      <c r="L16" s="30">
        <f t="shared" si="1"/>
        <v>22952</v>
      </c>
      <c r="M16" s="30">
        <f t="shared" si="1"/>
        <v>17352</v>
      </c>
      <c r="N16" s="30">
        <f t="shared" si="1"/>
        <v>15220</v>
      </c>
      <c r="O16" s="180">
        <f>SUM(O10:O15)</f>
        <v>515421</v>
      </c>
      <c r="P16" s="36"/>
      <c r="Q16" s="138"/>
      <c r="R16" s="138"/>
      <c r="S16" s="138"/>
      <c r="T16" s="138"/>
      <c r="U16" s="138"/>
    </row>
    <row r="17" spans="1:21" s="37" customFormat="1" ht="15" customHeight="1" x14ac:dyDescent="0.25">
      <c r="A17" s="580" t="s">
        <v>150</v>
      </c>
      <c r="B17" s="580"/>
      <c r="C17" s="581"/>
      <c r="D17" s="581"/>
      <c r="E17" s="581"/>
      <c r="F17" s="581"/>
      <c r="G17" s="581"/>
      <c r="H17" s="581"/>
      <c r="I17" s="581"/>
      <c r="J17" s="581"/>
      <c r="K17" s="581"/>
      <c r="L17" s="581"/>
      <c r="M17" s="581"/>
      <c r="N17" s="581"/>
      <c r="O17" s="580"/>
      <c r="P17" s="36"/>
      <c r="Q17" s="138"/>
      <c r="R17" s="138"/>
      <c r="S17" s="138"/>
      <c r="T17" s="138"/>
      <c r="U17" s="138"/>
    </row>
    <row r="18" spans="1:21" s="37" customFormat="1" ht="15" customHeight="1" x14ac:dyDescent="0.25">
      <c r="A18" s="16" t="s">
        <v>62</v>
      </c>
      <c r="B18" s="193" t="s">
        <v>33</v>
      </c>
      <c r="C18" s="372">
        <v>12275</v>
      </c>
      <c r="D18" s="372">
        <v>12298</v>
      </c>
      <c r="E18" s="372">
        <v>12275</v>
      </c>
      <c r="F18" s="372">
        <v>13191</v>
      </c>
      <c r="G18" s="372">
        <v>15150</v>
      </c>
      <c r="H18" s="372">
        <v>19005</v>
      </c>
      <c r="I18" s="372">
        <v>21400</v>
      </c>
      <c r="J18" s="372">
        <v>21500</v>
      </c>
      <c r="K18" s="372">
        <v>18500</v>
      </c>
      <c r="L18" s="372">
        <v>12775</v>
      </c>
      <c r="M18" s="372">
        <v>12275</v>
      </c>
      <c r="N18" s="372">
        <v>12795</v>
      </c>
      <c r="O18" s="44">
        <f>SUM(C18:N18)</f>
        <v>183439</v>
      </c>
      <c r="P18" s="36"/>
      <c r="Q18" s="138"/>
      <c r="R18" s="138"/>
      <c r="S18" s="138"/>
      <c r="T18" s="138"/>
      <c r="U18" s="138"/>
    </row>
    <row r="19" spans="1:21" s="37" customFormat="1" ht="15" customHeight="1" x14ac:dyDescent="0.25">
      <c r="A19" s="16" t="s">
        <v>69</v>
      </c>
      <c r="B19" s="17" t="s">
        <v>155</v>
      </c>
      <c r="C19" s="43">
        <v>2854</v>
      </c>
      <c r="D19" s="43">
        <v>1852</v>
      </c>
      <c r="E19" s="43">
        <v>4560</v>
      </c>
      <c r="F19" s="43">
        <v>1512</v>
      </c>
      <c r="G19" s="43">
        <v>1353</v>
      </c>
      <c r="H19" s="43">
        <v>4560</v>
      </c>
      <c r="I19" s="43">
        <v>1353</v>
      </c>
      <c r="J19" s="43">
        <v>1353</v>
      </c>
      <c r="K19" s="43">
        <v>4560</v>
      </c>
      <c r="L19" s="43">
        <v>1353</v>
      </c>
      <c r="M19" s="43">
        <v>1353</v>
      </c>
      <c r="N19" s="43">
        <v>4562</v>
      </c>
      <c r="O19" s="29">
        <f t="shared" ref="O19:O26" si="2">SUM(C19:N19)</f>
        <v>31225</v>
      </c>
      <c r="P19" s="36"/>
      <c r="Q19" s="138"/>
      <c r="R19" s="138"/>
      <c r="S19" s="138"/>
      <c r="T19" s="138"/>
      <c r="U19" s="138"/>
    </row>
    <row r="20" spans="1:21" s="37" customFormat="1" ht="15" customHeight="1" x14ac:dyDescent="0.25">
      <c r="A20" s="16" t="s">
        <v>70</v>
      </c>
      <c r="B20" s="17" t="s">
        <v>151</v>
      </c>
      <c r="C20" s="18">
        <v>10057</v>
      </c>
      <c r="D20" s="18">
        <v>21063</v>
      </c>
      <c r="E20" s="18">
        <v>8916</v>
      </c>
      <c r="F20" s="18">
        <v>24884</v>
      </c>
      <c r="G20" s="18">
        <v>16131</v>
      </c>
      <c r="H20" s="18"/>
      <c r="I20" s="18">
        <v>1592</v>
      </c>
      <c r="J20" s="18"/>
      <c r="K20" s="18">
        <v>28275</v>
      </c>
      <c r="L20" s="18">
        <v>10032</v>
      </c>
      <c r="M20" s="18">
        <v>8810</v>
      </c>
      <c r="N20" s="18"/>
      <c r="O20" s="29">
        <f t="shared" si="2"/>
        <v>129760</v>
      </c>
      <c r="P20" s="36"/>
      <c r="Q20" s="138"/>
      <c r="R20" s="138"/>
      <c r="S20" s="138"/>
      <c r="T20" s="138"/>
      <c r="U20" s="138"/>
    </row>
    <row r="21" spans="1:21" s="37" customFormat="1" ht="15" customHeight="1" x14ac:dyDescent="0.25">
      <c r="A21" s="16" t="s">
        <v>71</v>
      </c>
      <c r="B21" s="17" t="s">
        <v>309</v>
      </c>
      <c r="C21" s="18">
        <v>3489</v>
      </c>
      <c r="D21" s="18"/>
      <c r="E21" s="18">
        <v>12391</v>
      </c>
      <c r="F21" s="18">
        <v>21935</v>
      </c>
      <c r="G21" s="18">
        <v>14038</v>
      </c>
      <c r="H21" s="18">
        <v>12783</v>
      </c>
      <c r="I21" s="18"/>
      <c r="J21" s="18">
        <v>3175</v>
      </c>
      <c r="K21" s="18">
        <v>9831</v>
      </c>
      <c r="L21" s="18">
        <v>4445</v>
      </c>
      <c r="M21" s="18">
        <v>13716</v>
      </c>
      <c r="N21" s="18"/>
      <c r="O21" s="29">
        <f t="shared" si="2"/>
        <v>95803</v>
      </c>
      <c r="P21" s="36"/>
      <c r="Q21" s="138"/>
      <c r="R21" s="138"/>
      <c r="S21" s="138"/>
      <c r="T21" s="138"/>
      <c r="U21" s="138"/>
    </row>
    <row r="22" spans="1:21" s="37" customFormat="1" ht="15" customHeight="1" x14ac:dyDescent="0.25">
      <c r="A22" s="16" t="s">
        <v>72</v>
      </c>
      <c r="B22" s="17" t="s">
        <v>526</v>
      </c>
      <c r="C22" s="18"/>
      <c r="D22" s="18"/>
      <c r="E22" s="18"/>
      <c r="F22" s="18"/>
      <c r="G22" s="18">
        <v>205</v>
      </c>
      <c r="H22" s="18"/>
      <c r="I22" s="18"/>
      <c r="J22" s="18"/>
      <c r="K22" s="18"/>
      <c r="L22" s="18"/>
      <c r="M22" s="18"/>
      <c r="N22" s="18"/>
      <c r="O22" s="29">
        <f t="shared" si="2"/>
        <v>205</v>
      </c>
      <c r="P22" s="36"/>
      <c r="Q22" s="138"/>
      <c r="R22" s="138"/>
      <c r="S22" s="138"/>
      <c r="T22" s="138"/>
      <c r="U22" s="138"/>
    </row>
    <row r="23" spans="1:21" s="37" customFormat="1" ht="15" customHeight="1" x14ac:dyDescent="0.25">
      <c r="A23" s="16" t="s">
        <v>73</v>
      </c>
      <c r="B23" s="17" t="s">
        <v>38</v>
      </c>
      <c r="C23" s="18">
        <v>3591</v>
      </c>
      <c r="D23" s="18">
        <v>1699</v>
      </c>
      <c r="E23" s="18">
        <v>1699</v>
      </c>
      <c r="F23" s="18">
        <v>1699</v>
      </c>
      <c r="G23" s="18">
        <v>1699</v>
      </c>
      <c r="H23" s="18">
        <v>1700</v>
      </c>
      <c r="I23" s="18">
        <v>1699</v>
      </c>
      <c r="J23" s="18">
        <v>1699</v>
      </c>
      <c r="K23" s="18">
        <v>1699</v>
      </c>
      <c r="L23" s="18">
        <v>1699</v>
      </c>
      <c r="M23" s="18">
        <v>1699</v>
      </c>
      <c r="N23" s="18">
        <v>1700</v>
      </c>
      <c r="O23" s="29">
        <f>SUM(C23:N23)</f>
        <v>22282</v>
      </c>
      <c r="P23" s="36"/>
      <c r="Q23" s="138"/>
      <c r="R23" s="138"/>
      <c r="S23" s="138"/>
      <c r="T23" s="138"/>
      <c r="U23" s="138"/>
    </row>
    <row r="24" spans="1:21" s="37" customFormat="1" ht="15" customHeight="1" x14ac:dyDescent="0.25">
      <c r="A24" s="16" t="s">
        <v>74</v>
      </c>
      <c r="B24" s="17" t="s">
        <v>152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9">
        <f t="shared" si="2"/>
        <v>0</v>
      </c>
      <c r="P24" s="36"/>
      <c r="Q24" s="138"/>
      <c r="R24" s="138"/>
      <c r="S24" s="138"/>
      <c r="T24" s="138"/>
      <c r="U24" s="138"/>
    </row>
    <row r="25" spans="1:21" s="37" customFormat="1" ht="15" customHeight="1" x14ac:dyDescent="0.25">
      <c r="A25" s="360" t="s">
        <v>75</v>
      </c>
      <c r="B25" s="139" t="s">
        <v>153</v>
      </c>
      <c r="C25" s="30">
        <f t="shared" ref="C25:N25" si="3">SUM(C18:C24)</f>
        <v>32266</v>
      </c>
      <c r="D25" s="30">
        <f t="shared" si="3"/>
        <v>36912</v>
      </c>
      <c r="E25" s="30">
        <f t="shared" si="3"/>
        <v>39841</v>
      </c>
      <c r="F25" s="30">
        <f t="shared" si="3"/>
        <v>63221</v>
      </c>
      <c r="G25" s="30">
        <f t="shared" si="3"/>
        <v>48576</v>
      </c>
      <c r="H25" s="30">
        <f t="shared" si="3"/>
        <v>38048</v>
      </c>
      <c r="I25" s="30">
        <f t="shared" si="3"/>
        <v>26044</v>
      </c>
      <c r="J25" s="30">
        <f t="shared" si="3"/>
        <v>27727</v>
      </c>
      <c r="K25" s="30">
        <f t="shared" si="3"/>
        <v>62865</v>
      </c>
      <c r="L25" s="30">
        <f t="shared" si="3"/>
        <v>30304</v>
      </c>
      <c r="M25" s="30">
        <f t="shared" si="3"/>
        <v>37853</v>
      </c>
      <c r="N25" s="30">
        <f t="shared" si="3"/>
        <v>19057</v>
      </c>
      <c r="O25" s="180">
        <f t="shared" si="2"/>
        <v>462714</v>
      </c>
      <c r="P25" s="36"/>
      <c r="Q25" s="138"/>
      <c r="R25" s="138"/>
      <c r="S25" s="138"/>
      <c r="T25" s="138"/>
      <c r="U25" s="138"/>
    </row>
    <row r="26" spans="1:21" s="37" customFormat="1" ht="15" customHeight="1" x14ac:dyDescent="0.25">
      <c r="A26" s="16" t="s">
        <v>76</v>
      </c>
      <c r="B26" s="17" t="s">
        <v>154</v>
      </c>
      <c r="C26" s="18">
        <f t="shared" ref="C26:N26" si="4">C16-C25</f>
        <v>190104</v>
      </c>
      <c r="D26" s="18">
        <f t="shared" si="4"/>
        <v>-29499</v>
      </c>
      <c r="E26" s="18">
        <f t="shared" si="4"/>
        <v>-6098</v>
      </c>
      <c r="F26" s="18">
        <f t="shared" si="4"/>
        <v>-42269</v>
      </c>
      <c r="G26" s="18">
        <f t="shared" si="4"/>
        <v>-8569</v>
      </c>
      <c r="H26" s="18">
        <f t="shared" si="4"/>
        <v>19508</v>
      </c>
      <c r="I26" s="18">
        <f t="shared" si="4"/>
        <v>3408</v>
      </c>
      <c r="J26" s="18">
        <f t="shared" si="4"/>
        <v>1725</v>
      </c>
      <c r="K26" s="18">
        <f t="shared" si="4"/>
        <v>-43913</v>
      </c>
      <c r="L26" s="18">
        <f t="shared" si="4"/>
        <v>-7352</v>
      </c>
      <c r="M26" s="18">
        <f t="shared" si="4"/>
        <v>-20501</v>
      </c>
      <c r="N26" s="18">
        <f t="shared" si="4"/>
        <v>-3837</v>
      </c>
      <c r="O26" s="29">
        <f t="shared" si="2"/>
        <v>52707</v>
      </c>
      <c r="P26" s="36"/>
      <c r="Q26" s="138"/>
      <c r="R26" s="138"/>
      <c r="S26" s="138"/>
      <c r="T26" s="138"/>
      <c r="U26" s="138"/>
    </row>
    <row r="27" spans="1:21" s="37" customFormat="1" ht="15" customHeight="1" x14ac:dyDescent="0.25">
      <c r="A27" s="140"/>
      <c r="B27" s="52" t="s">
        <v>384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141"/>
      <c r="P27" s="36"/>
    </row>
    <row r="29" spans="1:21" x14ac:dyDescent="0.25">
      <c r="N29" s="142"/>
    </row>
    <row r="30" spans="1:21" x14ac:dyDescent="0.25"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</row>
    <row r="31" spans="1:21" x14ac:dyDescent="0.25">
      <c r="D31" s="142"/>
      <c r="F31" s="142"/>
      <c r="I31" s="142"/>
      <c r="L31" s="142"/>
    </row>
    <row r="33" spans="4:14" x14ac:dyDescent="0.25"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4" width="10.5546875" style="1" bestFit="1" customWidth="1"/>
    <col min="5" max="5" width="4.6640625" style="1" customWidth="1"/>
    <col min="6" max="6" width="30.6640625" style="1" customWidth="1"/>
    <col min="7" max="7" width="10.5546875" style="1" bestFit="1" customWidth="1"/>
    <col min="8" max="8" width="10.5546875" customWidth="1"/>
    <col min="9" max="9" width="9.109375" customWidth="1"/>
    <col min="10" max="10" width="10.6640625" customWidth="1"/>
    <col min="11" max="248" width="9.109375" customWidth="1"/>
  </cols>
  <sheetData>
    <row r="1" spans="1:10" s="37" customFormat="1" ht="15" customHeight="1" x14ac:dyDescent="0.25">
      <c r="B1" s="53"/>
      <c r="C1" s="53"/>
      <c r="D1" s="53"/>
      <c r="E1" s="53"/>
      <c r="F1" s="53"/>
      <c r="H1" s="2" t="s">
        <v>367</v>
      </c>
    </row>
    <row r="2" spans="1:10" s="37" customFormat="1" ht="15" customHeight="1" x14ac:dyDescent="0.25">
      <c r="A2" s="3"/>
      <c r="B2" s="3"/>
      <c r="C2" s="3"/>
      <c r="D2" s="3"/>
      <c r="E2" s="3"/>
      <c r="F2" s="3"/>
      <c r="H2" s="2" t="str">
        <f>'1.sz. melléklet'!G2</f>
        <v>az …./2021. (VIII....) önkormányzati rendelethez</v>
      </c>
    </row>
    <row r="3" spans="1:10" s="37" customFormat="1" ht="6" customHeight="1" x14ac:dyDescent="0.25">
      <c r="A3" s="39"/>
      <c r="B3" s="40"/>
      <c r="C3" s="40"/>
      <c r="D3" s="40"/>
      <c r="E3" s="40"/>
      <c r="F3" s="40"/>
      <c r="G3" s="40"/>
    </row>
    <row r="4" spans="1:10" s="37" customFormat="1" ht="15" customHeight="1" x14ac:dyDescent="0.25">
      <c r="A4" s="539" t="s">
        <v>401</v>
      </c>
      <c r="B4" s="539"/>
      <c r="C4" s="539"/>
      <c r="D4" s="539"/>
      <c r="E4" s="539"/>
      <c r="F4" s="539"/>
      <c r="G4" s="539"/>
      <c r="H4" s="539"/>
    </row>
    <row r="5" spans="1:10" s="37" customFormat="1" ht="6" customHeight="1" x14ac:dyDescent="0.25">
      <c r="A5" s="39"/>
      <c r="B5" s="40"/>
      <c r="C5" s="40"/>
      <c r="D5" s="40"/>
      <c r="E5" s="39"/>
      <c r="F5" s="39"/>
      <c r="G5" s="40"/>
    </row>
    <row r="6" spans="1:10" s="37" customFormat="1" ht="15" customHeight="1" thickBot="1" x14ac:dyDescent="0.25">
      <c r="A6" s="39"/>
      <c r="B6" s="40"/>
      <c r="C6" s="40"/>
      <c r="D6" s="40"/>
      <c r="E6" s="39"/>
      <c r="F6" s="162"/>
      <c r="H6" s="6" t="s">
        <v>162</v>
      </c>
    </row>
    <row r="7" spans="1:10" s="37" customFormat="1" ht="58.5" customHeight="1" thickTop="1" thickBot="1" x14ac:dyDescent="0.3">
      <c r="A7" s="534" t="s">
        <v>12</v>
      </c>
      <c r="B7" s="534"/>
      <c r="C7" s="330" t="s">
        <v>464</v>
      </c>
      <c r="D7" s="330" t="s">
        <v>518</v>
      </c>
      <c r="E7" s="535" t="s">
        <v>33</v>
      </c>
      <c r="F7" s="536"/>
      <c r="G7" s="330" t="s">
        <v>464</v>
      </c>
      <c r="H7" s="330" t="s">
        <v>518</v>
      </c>
    </row>
    <row r="8" spans="1:10" s="37" customFormat="1" ht="15" customHeight="1" thickTop="1" thickBot="1" x14ac:dyDescent="0.3">
      <c r="A8" s="10" t="s">
        <v>3</v>
      </c>
      <c r="B8" s="307" t="s">
        <v>4</v>
      </c>
      <c r="C8" s="12" t="s">
        <v>5</v>
      </c>
      <c r="D8" s="12" t="s">
        <v>6</v>
      </c>
      <c r="E8" s="308" t="s">
        <v>7</v>
      </c>
      <c r="F8" s="308" t="s">
        <v>8</v>
      </c>
      <c r="G8" s="12" t="s">
        <v>9</v>
      </c>
      <c r="H8" s="337" t="s">
        <v>52</v>
      </c>
    </row>
    <row r="9" spans="1:10" s="37" customFormat="1" ht="15" customHeight="1" thickTop="1" x14ac:dyDescent="0.25">
      <c r="A9" s="41" t="s">
        <v>13</v>
      </c>
      <c r="B9" s="42" t="s">
        <v>12</v>
      </c>
      <c r="C9" s="295">
        <f>'7.sz. melléklet'!D67+'[1]9.sz. melléklet'!$G$35</f>
        <v>95717477</v>
      </c>
      <c r="D9" s="295">
        <f>'7.sz. melléklet'!E67+'[1]9.sz. melléklet'!$G$35</f>
        <v>95717477</v>
      </c>
      <c r="E9" s="49" t="s">
        <v>13</v>
      </c>
      <c r="F9" s="42" t="s">
        <v>104</v>
      </c>
      <c r="G9" s="300">
        <f>'7.sz. melléklet'!D7+'[1]9.sz. melléklet'!$G$8</f>
        <v>66544884</v>
      </c>
      <c r="H9" s="321">
        <f>'7.sz. melléklet'!E7+'[1]9.sz. melléklet'!$G$8</f>
        <v>66637384</v>
      </c>
    </row>
    <row r="10" spans="1:10" s="37" customFormat="1" ht="15" customHeight="1" x14ac:dyDescent="0.25">
      <c r="A10" s="16" t="s">
        <v>14</v>
      </c>
      <c r="B10" s="233" t="s">
        <v>263</v>
      </c>
      <c r="C10" s="153">
        <f>'7.sz. melléklet'!D61</f>
        <v>55000000</v>
      </c>
      <c r="D10" s="153">
        <f>'7.sz. melléklet'!E61</f>
        <v>55000000</v>
      </c>
      <c r="E10" s="151" t="s">
        <v>14</v>
      </c>
      <c r="F10" s="17" t="s">
        <v>40</v>
      </c>
      <c r="G10" s="153">
        <f>'7.sz. melléklet'!D19+'[1]9.sz. melléklet'!$G$18</f>
        <v>10781914</v>
      </c>
      <c r="H10" s="29">
        <f>'7.sz. melléklet'!E19+'[1]9.sz. melléklet'!$G$18</f>
        <v>10794818</v>
      </c>
    </row>
    <row r="11" spans="1:10" s="37" customFormat="1" ht="15" customHeight="1" x14ac:dyDescent="0.25">
      <c r="A11" s="16" t="s">
        <v>41</v>
      </c>
      <c r="B11" s="233" t="s">
        <v>264</v>
      </c>
      <c r="C11" s="153">
        <f>'7.sz. melléklet'!D62</f>
        <v>31000000</v>
      </c>
      <c r="D11" s="153">
        <f>'7.sz. melléklet'!E62</f>
        <v>31000000</v>
      </c>
      <c r="E11" s="151" t="s">
        <v>41</v>
      </c>
      <c r="F11" s="17" t="s">
        <v>110</v>
      </c>
      <c r="G11" s="153">
        <f>'7.sz. melléklet'!D20+'[1]9.sz. melléklet'!$G$19</f>
        <v>123795323</v>
      </c>
      <c r="H11" s="29">
        <f>'7.sz. melléklet'!E20+'[1]9.sz. melléklet'!$G$19</f>
        <v>125195323</v>
      </c>
    </row>
    <row r="12" spans="1:10" s="37" customFormat="1" ht="15" customHeight="1" x14ac:dyDescent="0.25">
      <c r="A12" s="16" t="s">
        <v>42</v>
      </c>
      <c r="B12" s="233" t="s">
        <v>274</v>
      </c>
      <c r="C12" s="153">
        <f>'7.sz. melléklet'!D66</f>
        <v>500000</v>
      </c>
      <c r="D12" s="153">
        <f>'7.sz. melléklet'!E66</f>
        <v>500000</v>
      </c>
      <c r="E12" s="151" t="s">
        <v>42</v>
      </c>
      <c r="F12" s="17" t="s">
        <v>220</v>
      </c>
      <c r="G12" s="153">
        <f>'7.sz. melléklet'!D30</f>
        <v>3000000</v>
      </c>
      <c r="H12" s="487">
        <f>'7.sz. melléklet'!E30</f>
        <v>3000000</v>
      </c>
    </row>
    <row r="13" spans="1:10" s="37" customFormat="1" ht="15" customHeight="1" x14ac:dyDescent="0.25">
      <c r="A13" s="16" t="s">
        <v>43</v>
      </c>
      <c r="B13" s="45" t="s">
        <v>255</v>
      </c>
      <c r="C13" s="153">
        <f>'7.sz. melléklet'!D55</f>
        <v>47293338</v>
      </c>
      <c r="D13" s="153">
        <f>'7.sz. melléklet'!E55</f>
        <v>48364937</v>
      </c>
      <c r="E13" s="151" t="s">
        <v>43</v>
      </c>
      <c r="F13" s="17" t="s">
        <v>357</v>
      </c>
      <c r="G13" s="153">
        <f>'7.sz. melléklet'!D32</f>
        <v>2000000</v>
      </c>
      <c r="H13" s="487">
        <f>'7.sz. melléklet'!E32</f>
        <v>2000000</v>
      </c>
    </row>
    <row r="14" spans="1:10" s="37" customFormat="1" ht="24" x14ac:dyDescent="0.25">
      <c r="A14" s="16" t="s">
        <v>44</v>
      </c>
      <c r="B14" s="45" t="s">
        <v>416</v>
      </c>
      <c r="C14" s="153">
        <f>'7.sz. melléklet'!D56</f>
        <v>6081434</v>
      </c>
      <c r="D14" s="153">
        <f>'7.sz. melléklet'!E56</f>
        <v>6081434</v>
      </c>
      <c r="E14" s="151" t="s">
        <v>44</v>
      </c>
      <c r="F14" s="45" t="s">
        <v>411</v>
      </c>
      <c r="G14" s="153">
        <f>'7.sz. melléklet'!D33</f>
        <v>20329643</v>
      </c>
      <c r="H14" s="487">
        <f>'7.sz. melléklet'!E33</f>
        <v>20329643</v>
      </c>
    </row>
    <row r="15" spans="1:10" s="37" customFormat="1" ht="24" x14ac:dyDescent="0.25">
      <c r="A15" s="16" t="s">
        <v>45</v>
      </c>
      <c r="B15" s="45" t="s">
        <v>295</v>
      </c>
      <c r="C15" s="296">
        <f>'7.sz. melléklet'!D79</f>
        <v>0</v>
      </c>
      <c r="D15" s="296">
        <f>'7.sz. melléklet'!E79</f>
        <v>0</v>
      </c>
      <c r="E15" s="151" t="s">
        <v>45</v>
      </c>
      <c r="F15" s="45" t="s">
        <v>412</v>
      </c>
      <c r="G15" s="153">
        <f>'7.sz. melléklet'!D34</f>
        <v>8895000</v>
      </c>
      <c r="H15" s="487">
        <f>'7.sz. melléklet'!E34</f>
        <v>8895000</v>
      </c>
      <c r="J15" s="475"/>
    </row>
    <row r="16" spans="1:10" s="37" customFormat="1" ht="15" customHeight="1" x14ac:dyDescent="0.25">
      <c r="A16" s="71"/>
      <c r="B16" s="421"/>
      <c r="C16" s="302"/>
      <c r="D16" s="302"/>
      <c r="E16" s="151" t="s">
        <v>62</v>
      </c>
      <c r="F16" s="17" t="s">
        <v>35</v>
      </c>
      <c r="G16" s="153">
        <f>'7.sz. melléklet'!D35</f>
        <v>53276950</v>
      </c>
      <c r="H16" s="487">
        <f>'7.sz. melléklet'!E35</f>
        <v>52707488</v>
      </c>
    </row>
    <row r="17" spans="1:8" s="37" customFormat="1" ht="15" customHeight="1" x14ac:dyDescent="0.25">
      <c r="A17" s="537" t="s">
        <v>46</v>
      </c>
      <c r="B17" s="537"/>
      <c r="C17" s="153">
        <f>SUM(C9:C16)</f>
        <v>235592249</v>
      </c>
      <c r="D17" s="316">
        <f>SUM(D9:D16)</f>
        <v>236663848</v>
      </c>
      <c r="E17" s="538"/>
      <c r="F17" s="538"/>
      <c r="G17" s="230"/>
      <c r="H17" s="315"/>
    </row>
    <row r="18" spans="1:8" s="37" customFormat="1" ht="15" customHeight="1" thickBot="1" x14ac:dyDescent="0.3">
      <c r="A18" s="544" t="s">
        <v>27</v>
      </c>
      <c r="B18" s="544"/>
      <c r="C18" s="297">
        <f>G19-C17</f>
        <v>53031465</v>
      </c>
      <c r="D18" s="297">
        <v>53031465</v>
      </c>
      <c r="E18" s="59"/>
      <c r="F18" s="59"/>
      <c r="G18" s="59"/>
      <c r="H18" s="60"/>
    </row>
    <row r="19" spans="1:8" s="37" customFormat="1" ht="15" customHeight="1" thickTop="1" thickBot="1" x14ac:dyDescent="0.3">
      <c r="A19" s="540" t="s">
        <v>48</v>
      </c>
      <c r="B19" s="540"/>
      <c r="C19" s="298">
        <f>SUM(C17:C18)</f>
        <v>288623714</v>
      </c>
      <c r="D19" s="298">
        <f t="shared" ref="D19" si="0">SUM(D17:D18)</f>
        <v>289695313</v>
      </c>
      <c r="E19" s="542" t="s">
        <v>47</v>
      </c>
      <c r="F19" s="545"/>
      <c r="G19" s="298">
        <f>SUM(G9:G18)</f>
        <v>288623714</v>
      </c>
      <c r="H19" s="150">
        <f>SUM(H9:H18)</f>
        <v>289559656</v>
      </c>
    </row>
    <row r="20" spans="1:8" s="37" customFormat="1" ht="24.6" thickTop="1" x14ac:dyDescent="0.25">
      <c r="A20" s="41" t="s">
        <v>13</v>
      </c>
      <c r="B20" s="45" t="s">
        <v>405</v>
      </c>
      <c r="C20" s="153">
        <f>'7.sz. melléklet'!D58</f>
        <v>0</v>
      </c>
      <c r="D20" s="153">
        <f>'7.sz. melléklet'!E58</f>
        <v>0</v>
      </c>
      <c r="E20" s="304" t="s">
        <v>13</v>
      </c>
      <c r="F20" s="253" t="s">
        <v>158</v>
      </c>
      <c r="G20" s="488">
        <f>'7.sz. melléklet'!D36</f>
        <v>89750000</v>
      </c>
      <c r="H20" s="322">
        <f>'7.sz. melléklet'!E36</f>
        <v>95802909</v>
      </c>
    </row>
    <row r="21" spans="1:8" s="37" customFormat="1" ht="24" x14ac:dyDescent="0.25">
      <c r="A21" s="41" t="s">
        <v>14</v>
      </c>
      <c r="B21" s="45" t="s">
        <v>413</v>
      </c>
      <c r="C21" s="153">
        <f>'7.sz. melléklet'!D59</f>
        <v>33246570</v>
      </c>
      <c r="D21" s="316">
        <f>'7.sz. melléklet'!E59</f>
        <v>39368359</v>
      </c>
      <c r="E21" s="305" t="s">
        <v>14</v>
      </c>
      <c r="F21" s="254" t="s">
        <v>242</v>
      </c>
      <c r="G21" s="489">
        <f>'7.sz. melléklet'!D41</f>
        <v>129760552</v>
      </c>
      <c r="H21" s="323">
        <f>'7.sz. melléklet'!E41</f>
        <v>129760552</v>
      </c>
    </row>
    <row r="22" spans="1:8" s="37" customFormat="1" ht="15" customHeight="1" x14ac:dyDescent="0.25">
      <c r="A22" s="41" t="s">
        <v>41</v>
      </c>
      <c r="B22" s="42" t="s">
        <v>353</v>
      </c>
      <c r="C22" s="231">
        <f>'7.sz. melléklet'!D76</f>
        <v>24600000</v>
      </c>
      <c r="D22" s="301">
        <f>'7.sz. melléklet'!E76</f>
        <v>24600000</v>
      </c>
      <c r="E22" s="306" t="s">
        <v>41</v>
      </c>
      <c r="F22" s="72" t="s">
        <v>432</v>
      </c>
      <c r="G22" s="231">
        <f>'7.sz. melléklet'!D44</f>
        <v>0</v>
      </c>
      <c r="H22" s="319">
        <f>'7.sz. melléklet'!E44</f>
        <v>204537</v>
      </c>
    </row>
    <row r="23" spans="1:8" s="37" customFormat="1" ht="15" customHeight="1" x14ac:dyDescent="0.25">
      <c r="A23" s="41" t="s">
        <v>42</v>
      </c>
      <c r="B23" s="17" t="s">
        <v>310</v>
      </c>
      <c r="C23" s="153">
        <f>'7.sz. melléklet'!D81</f>
        <v>131700</v>
      </c>
      <c r="D23" s="316">
        <f>'7.sz. melléklet'!E81</f>
        <v>131700</v>
      </c>
      <c r="E23" s="68"/>
      <c r="F23" s="318"/>
      <c r="G23" s="230"/>
      <c r="H23" s="315"/>
    </row>
    <row r="24" spans="1:8" s="37" customFormat="1" ht="15" customHeight="1" x14ac:dyDescent="0.25">
      <c r="A24" s="57" t="s">
        <v>49</v>
      </c>
      <c r="B24" s="46"/>
      <c r="C24" s="153">
        <f>SUM(C20:C23)</f>
        <v>57978270</v>
      </c>
      <c r="D24" s="153">
        <f t="shared" ref="D24" si="1">SUM(D20:D23)</f>
        <v>64100059</v>
      </c>
      <c r="E24" s="421"/>
      <c r="F24" s="421"/>
      <c r="G24" s="421"/>
      <c r="H24" s="56"/>
    </row>
    <row r="25" spans="1:8" s="37" customFormat="1" ht="15" customHeight="1" thickBot="1" x14ac:dyDescent="0.3">
      <c r="A25" s="58" t="s">
        <v>27</v>
      </c>
      <c r="B25" s="51"/>
      <c r="C25" s="299">
        <v>161532282</v>
      </c>
      <c r="D25" s="299">
        <v>161532282</v>
      </c>
      <c r="E25" s="59"/>
      <c r="F25" s="59"/>
      <c r="G25" s="59"/>
      <c r="H25" s="60"/>
    </row>
    <row r="26" spans="1:8" s="37" customFormat="1" ht="15" customHeight="1" thickTop="1" thickBot="1" x14ac:dyDescent="0.3">
      <c r="A26" s="540" t="s">
        <v>50</v>
      </c>
      <c r="B26" s="540"/>
      <c r="C26" s="298">
        <f>SUM(C24:C25)</f>
        <v>219510552</v>
      </c>
      <c r="D26" s="317">
        <f>SUM(D24:D25)</f>
        <v>225632341</v>
      </c>
      <c r="E26" s="542" t="s">
        <v>51</v>
      </c>
      <c r="F26" s="545"/>
      <c r="G26" s="298">
        <f>SUM(G20:G24)</f>
        <v>219510552</v>
      </c>
      <c r="H26" s="294">
        <f>SUM(H20:H24)</f>
        <v>225767998</v>
      </c>
    </row>
    <row r="27" spans="1:8" s="37" customFormat="1" ht="15" customHeight="1" thickTop="1" x14ac:dyDescent="0.25">
      <c r="A27" s="419" t="s">
        <v>13</v>
      </c>
      <c r="B27" s="339" t="s">
        <v>396</v>
      </c>
      <c r="C27" s="359">
        <f>'7.sz. melléklet'!D86</f>
        <v>0</v>
      </c>
      <c r="D27" s="359">
        <f>'7.sz. melléklet'!E86</f>
        <v>0</v>
      </c>
      <c r="E27" s="340" t="s">
        <v>13</v>
      </c>
      <c r="F27" s="339" t="s">
        <v>38</v>
      </c>
      <c r="G27" s="359">
        <f>'7.sz. melléklet'!D47</f>
        <v>1891734</v>
      </c>
      <c r="H27" s="490">
        <f>'7.sz. melléklet'!E47</f>
        <v>1891734</v>
      </c>
    </row>
    <row r="28" spans="1:8" s="37" customFormat="1" ht="15" customHeight="1" thickBot="1" x14ac:dyDescent="0.3">
      <c r="A28" s="47" t="s">
        <v>13</v>
      </c>
      <c r="B28" s="338" t="s">
        <v>27</v>
      </c>
      <c r="C28" s="345">
        <v>1891734</v>
      </c>
      <c r="D28" s="355">
        <v>1891734</v>
      </c>
      <c r="E28" s="420"/>
      <c r="F28" s="247"/>
      <c r="G28" s="421"/>
      <c r="H28" s="54"/>
    </row>
    <row r="29" spans="1:8" ht="14.4" thickTop="1" thickBot="1" x14ac:dyDescent="0.3">
      <c r="A29" s="540" t="s">
        <v>397</v>
      </c>
      <c r="B29" s="540"/>
      <c r="C29" s="341">
        <f>SUM(C27:C28)</f>
        <v>1891734</v>
      </c>
      <c r="D29" s="317">
        <f t="shared" ref="D29" si="2">SUM(D27:D28)</f>
        <v>1891734</v>
      </c>
      <c r="E29" s="541" t="s">
        <v>398</v>
      </c>
      <c r="F29" s="542"/>
      <c r="G29" s="341">
        <f>SUM(G27:G28)</f>
        <v>1891734</v>
      </c>
      <c r="H29" s="150">
        <f>SUM(H27:H28)</f>
        <v>1891734</v>
      </c>
    </row>
    <row r="30" spans="1:8" ht="14.4" thickTop="1" thickBot="1" x14ac:dyDescent="0.3">
      <c r="A30" s="543" t="s">
        <v>100</v>
      </c>
      <c r="B30" s="543"/>
      <c r="C30" s="344">
        <f>C19+C26+C29</f>
        <v>510026000</v>
      </c>
      <c r="D30" s="356">
        <f>D19+D26+D29</f>
        <v>517219388</v>
      </c>
      <c r="E30" s="342" t="s">
        <v>100</v>
      </c>
      <c r="F30" s="343"/>
      <c r="G30" s="357">
        <f>G19+G26+G29</f>
        <v>510026000</v>
      </c>
      <c r="H30" s="358">
        <f>H19+H26+H29</f>
        <v>517219388</v>
      </c>
    </row>
    <row r="31" spans="1:8" ht="13.8" thickTop="1" x14ac:dyDescent="0.25">
      <c r="E31"/>
      <c r="F31"/>
      <c r="G31"/>
    </row>
    <row r="32" spans="1:8" x14ac:dyDescent="0.25">
      <c r="E32"/>
      <c r="F32"/>
      <c r="G32"/>
    </row>
    <row r="33" spans="5:7" x14ac:dyDescent="0.25">
      <c r="E33"/>
      <c r="F33"/>
      <c r="G33"/>
    </row>
    <row r="34" spans="5:7" x14ac:dyDescent="0.25">
      <c r="E34"/>
      <c r="F34"/>
      <c r="G34"/>
    </row>
    <row r="35" spans="5:7" x14ac:dyDescent="0.25">
      <c r="E35"/>
      <c r="F35"/>
      <c r="G35"/>
    </row>
    <row r="36" spans="5:7" x14ac:dyDescent="0.25">
      <c r="E36"/>
      <c r="F36"/>
      <c r="G36"/>
    </row>
    <row r="37" spans="5:7" x14ac:dyDescent="0.25">
      <c r="E37"/>
      <c r="F37"/>
      <c r="G37"/>
    </row>
    <row r="38" spans="5:7" x14ac:dyDescent="0.25">
      <c r="E38"/>
      <c r="F38"/>
      <c r="G38"/>
    </row>
  </sheetData>
  <sheetProtection selectLockedCells="1" selectUnlockedCells="1"/>
  <mergeCells count="13">
    <mergeCell ref="A29:B29"/>
    <mergeCell ref="E29:F29"/>
    <mergeCell ref="A30:B30"/>
    <mergeCell ref="A18:B18"/>
    <mergeCell ref="A19:B19"/>
    <mergeCell ref="E19:F19"/>
    <mergeCell ref="A26:B26"/>
    <mergeCell ref="E26:F26"/>
    <mergeCell ref="A7:B7"/>
    <mergeCell ref="E7:F7"/>
    <mergeCell ref="A17:B17"/>
    <mergeCell ref="E17:F17"/>
    <mergeCell ref="A4:H4"/>
  </mergeCells>
  <phoneticPr fontId="14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5" width="9.6640625" style="1" customWidth="1"/>
    <col min="7" max="8" width="10.109375" bestFit="1" customWidth="1"/>
  </cols>
  <sheetData>
    <row r="1" spans="1:7" s="37" customFormat="1" ht="15" customHeight="1" x14ac:dyDescent="0.25">
      <c r="B1" s="3"/>
      <c r="C1" s="3"/>
      <c r="D1" s="3"/>
      <c r="E1" s="482" t="s">
        <v>368</v>
      </c>
    </row>
    <row r="2" spans="1:7" s="37" customFormat="1" ht="15" customHeight="1" x14ac:dyDescent="0.25">
      <c r="B2" s="3"/>
      <c r="C2" s="2"/>
      <c r="D2" s="2"/>
      <c r="E2" s="2" t="str">
        <f>'1.sz. melléklet'!G2</f>
        <v>az …./2021. (VIII....) önkormányzati rendelethez</v>
      </c>
    </row>
    <row r="3" spans="1:7" s="37" customFormat="1" ht="15" customHeight="1" x14ac:dyDescent="0.25">
      <c r="A3" s="39"/>
      <c r="B3" s="40"/>
      <c r="C3" s="40"/>
      <c r="D3" s="40"/>
    </row>
    <row r="4" spans="1:7" s="37" customFormat="1" ht="15" customHeight="1" x14ac:dyDescent="0.25">
      <c r="A4" s="547" t="s">
        <v>472</v>
      </c>
      <c r="B4" s="547"/>
      <c r="C4" s="547"/>
      <c r="D4" s="547"/>
      <c r="E4" s="547"/>
      <c r="F4" s="36"/>
    </row>
    <row r="5" spans="1:7" s="37" customFormat="1" ht="15" customHeight="1" x14ac:dyDescent="0.25">
      <c r="A5" s="63"/>
      <c r="B5" s="63"/>
      <c r="C5" s="63"/>
      <c r="D5" s="63"/>
      <c r="E5" s="63"/>
      <c r="F5" s="36"/>
    </row>
    <row r="6" spans="1:7" s="37" customFormat="1" ht="15" customHeight="1" thickBot="1" x14ac:dyDescent="0.25">
      <c r="A6" s="64"/>
      <c r="B6" s="64"/>
      <c r="C6" s="313"/>
      <c r="D6" s="313"/>
      <c r="E6" s="293" t="s">
        <v>162</v>
      </c>
      <c r="F6" s="36"/>
    </row>
    <row r="7" spans="1:7" s="37" customFormat="1" ht="34.799999999999997" thickTop="1" x14ac:dyDescent="0.25">
      <c r="A7" s="7" t="s">
        <v>1</v>
      </c>
      <c r="B7" s="8" t="s">
        <v>2</v>
      </c>
      <c r="C7" s="9" t="s">
        <v>464</v>
      </c>
      <c r="D7" s="9" t="s">
        <v>517</v>
      </c>
      <c r="E7" s="329" t="s">
        <v>516</v>
      </c>
      <c r="F7" s="36"/>
    </row>
    <row r="8" spans="1:7" s="37" customFormat="1" ht="15" customHeight="1" thickBot="1" x14ac:dyDescent="0.3">
      <c r="A8" s="10" t="s">
        <v>3</v>
      </c>
      <c r="B8" s="11" t="s">
        <v>4</v>
      </c>
      <c r="C8" s="12" t="s">
        <v>5</v>
      </c>
      <c r="D8" s="12" t="s">
        <v>6</v>
      </c>
      <c r="E8" s="13" t="s">
        <v>7</v>
      </c>
      <c r="F8" s="36"/>
    </row>
    <row r="9" spans="1:7" s="37" customFormat="1" ht="15" customHeight="1" thickTop="1" x14ac:dyDescent="0.25">
      <c r="A9" s="548" t="s">
        <v>10</v>
      </c>
      <c r="B9" s="548"/>
      <c r="C9" s="548"/>
      <c r="D9" s="548"/>
      <c r="E9" s="548"/>
      <c r="F9" s="36"/>
    </row>
    <row r="10" spans="1:7" s="37" customFormat="1" ht="15" customHeight="1" x14ac:dyDescent="0.25">
      <c r="A10" s="74" t="s">
        <v>53</v>
      </c>
      <c r="B10" s="75" t="s">
        <v>414</v>
      </c>
      <c r="C10" s="76">
        <f>C11+C25</f>
        <v>53374772</v>
      </c>
      <c r="D10" s="76">
        <f>D11+D25</f>
        <v>54446371</v>
      </c>
      <c r="E10" s="67">
        <f>D10/C10</f>
        <v>1.0200768820145967</v>
      </c>
      <c r="F10" s="36"/>
    </row>
    <row r="11" spans="1:7" s="37" customFormat="1" ht="15" customHeight="1" x14ac:dyDescent="0.25">
      <c r="A11" s="68"/>
      <c r="B11" s="69" t="s">
        <v>419</v>
      </c>
      <c r="C11" s="50">
        <f>SUM(C12:C24)</f>
        <v>47293338</v>
      </c>
      <c r="D11" s="50">
        <f>SUM(D12:D24)</f>
        <v>48364937</v>
      </c>
      <c r="E11" s="70">
        <f>D11/C11</f>
        <v>1.0226585613390198</v>
      </c>
      <c r="F11" s="36"/>
    </row>
    <row r="12" spans="1:7" s="37" customFormat="1" ht="15" customHeight="1" x14ac:dyDescent="0.25">
      <c r="A12" s="71"/>
      <c r="B12" s="78" t="s">
        <v>421</v>
      </c>
      <c r="C12" s="214"/>
      <c r="D12" s="214"/>
      <c r="E12" s="211"/>
      <c r="F12" s="36"/>
    </row>
    <row r="13" spans="1:7" s="37" customFormat="1" ht="15" customHeight="1" x14ac:dyDescent="0.25">
      <c r="A13" s="71"/>
      <c r="B13" s="78" t="s">
        <v>422</v>
      </c>
      <c r="C13" s="215">
        <v>17894988</v>
      </c>
      <c r="D13" s="215">
        <v>17894988</v>
      </c>
      <c r="E13" s="211"/>
      <c r="F13" s="36"/>
    </row>
    <row r="14" spans="1:7" s="37" customFormat="1" ht="15" customHeight="1" x14ac:dyDescent="0.25">
      <c r="A14" s="71"/>
      <c r="B14" s="78" t="s">
        <v>481</v>
      </c>
      <c r="C14" s="215">
        <v>6000000</v>
      </c>
      <c r="D14" s="215">
        <v>6000000</v>
      </c>
      <c r="E14" s="211"/>
      <c r="F14" s="36"/>
    </row>
    <row r="15" spans="1:7" s="37" customFormat="1" ht="15" customHeight="1" x14ac:dyDescent="0.25">
      <c r="A15" s="71"/>
      <c r="B15" s="78" t="s">
        <v>423</v>
      </c>
      <c r="C15" s="215">
        <v>0</v>
      </c>
      <c r="D15" s="215">
        <v>0</v>
      </c>
      <c r="E15" s="211"/>
      <c r="F15" s="324"/>
    </row>
    <row r="16" spans="1:7" s="37" customFormat="1" ht="15" customHeight="1" x14ac:dyDescent="0.25">
      <c r="A16" s="71"/>
      <c r="B16" s="217" t="s">
        <v>424</v>
      </c>
      <c r="C16" s="215">
        <v>153000</v>
      </c>
      <c r="D16" s="215">
        <v>153000</v>
      </c>
      <c r="E16" s="211"/>
      <c r="F16" s="324"/>
      <c r="G16" s="138"/>
    </row>
    <row r="17" spans="1:8" s="37" customFormat="1" ht="15" customHeight="1" x14ac:dyDescent="0.25">
      <c r="A17" s="71"/>
      <c r="B17" s="217" t="s">
        <v>425</v>
      </c>
      <c r="C17" s="215">
        <v>0</v>
      </c>
      <c r="D17" s="215">
        <v>0</v>
      </c>
      <c r="E17" s="211"/>
      <c r="F17" s="324"/>
      <c r="G17" s="138"/>
    </row>
    <row r="18" spans="1:8" s="37" customFormat="1" ht="24" x14ac:dyDescent="0.25">
      <c r="A18" s="71"/>
      <c r="B18" s="216" t="s">
        <v>482</v>
      </c>
      <c r="C18" s="215">
        <v>13560150</v>
      </c>
      <c r="D18" s="215">
        <v>13560150</v>
      </c>
      <c r="E18" s="211"/>
      <c r="F18" s="36"/>
    </row>
    <row r="19" spans="1:8" s="37" customFormat="1" ht="24" x14ac:dyDescent="0.25">
      <c r="A19" s="71"/>
      <c r="B19" s="216" t="s">
        <v>483</v>
      </c>
      <c r="C19" s="215">
        <v>1850600</v>
      </c>
      <c r="D19" s="215">
        <v>1850600</v>
      </c>
      <c r="E19" s="211"/>
      <c r="F19" s="36"/>
      <c r="G19" s="138"/>
      <c r="H19" s="138"/>
    </row>
    <row r="20" spans="1:8" s="37" customFormat="1" ht="15" customHeight="1" x14ac:dyDescent="0.25">
      <c r="A20" s="71"/>
      <c r="B20" s="78" t="s">
        <v>484</v>
      </c>
      <c r="C20" s="215">
        <v>1425600</v>
      </c>
      <c r="D20" s="215">
        <v>1425600</v>
      </c>
      <c r="E20" s="211"/>
      <c r="F20" s="36"/>
    </row>
    <row r="21" spans="1:8" s="37" customFormat="1" ht="15" customHeight="1" x14ac:dyDescent="0.25">
      <c r="A21" s="71"/>
      <c r="B21" s="78" t="s">
        <v>485</v>
      </c>
      <c r="C21" s="215">
        <v>4139000</v>
      </c>
      <c r="D21" s="215">
        <v>4139000</v>
      </c>
      <c r="E21" s="211"/>
      <c r="F21" s="36"/>
      <c r="G21" s="138"/>
    </row>
    <row r="22" spans="1:8" s="37" customFormat="1" ht="15" customHeight="1" x14ac:dyDescent="0.25">
      <c r="A22" s="71"/>
      <c r="B22" s="78" t="s">
        <v>486</v>
      </c>
      <c r="C22" s="215">
        <v>2270000</v>
      </c>
      <c r="D22" s="215">
        <v>2270000</v>
      </c>
      <c r="E22" s="211"/>
      <c r="F22" s="36"/>
      <c r="G22" s="138"/>
    </row>
    <row r="23" spans="1:8" s="37" customFormat="1" ht="24" x14ac:dyDescent="0.25">
      <c r="A23" s="71"/>
      <c r="B23" s="476" t="s">
        <v>488</v>
      </c>
      <c r="C23" s="333">
        <v>0</v>
      </c>
      <c r="D23" s="333">
        <v>0</v>
      </c>
      <c r="E23" s="211"/>
      <c r="F23" s="36"/>
    </row>
    <row r="24" spans="1:8" s="37" customFormat="1" ht="15" customHeight="1" x14ac:dyDescent="0.25">
      <c r="A24" s="71"/>
      <c r="B24" s="217" t="s">
        <v>487</v>
      </c>
      <c r="C24" s="334">
        <v>0</v>
      </c>
      <c r="D24" s="334">
        <v>1071599</v>
      </c>
      <c r="E24" s="332"/>
      <c r="F24" s="36"/>
      <c r="G24" s="138"/>
    </row>
    <row r="25" spans="1:8" s="37" customFormat="1" ht="24" x14ac:dyDescent="0.25">
      <c r="A25" s="47"/>
      <c r="B25" s="434" t="s">
        <v>420</v>
      </c>
      <c r="C25" s="435">
        <f>'7.sz. melléklet'!D56</f>
        <v>6081434</v>
      </c>
      <c r="D25" s="435">
        <f>'7.sz. melléklet'!E56</f>
        <v>6081434</v>
      </c>
      <c r="E25" s="113">
        <f t="shared" ref="E25:E26" si="0">D25/C25</f>
        <v>1</v>
      </c>
      <c r="F25" s="36"/>
    </row>
    <row r="26" spans="1:8" s="37" customFormat="1" ht="15" customHeight="1" x14ac:dyDescent="0.25">
      <c r="A26" s="222" t="s">
        <v>18</v>
      </c>
      <c r="B26" s="223" t="s">
        <v>15</v>
      </c>
      <c r="C26" s="224">
        <f>SUM(C27:C29)</f>
        <v>86500000</v>
      </c>
      <c r="D26" s="224">
        <f>SUM(D27:D29)</f>
        <v>86500000</v>
      </c>
      <c r="E26" s="67">
        <f t="shared" si="0"/>
        <v>1</v>
      </c>
      <c r="F26" s="36"/>
    </row>
    <row r="27" spans="1:8" s="37" customFormat="1" ht="15" customHeight="1" x14ac:dyDescent="0.25">
      <c r="A27" s="71"/>
      <c r="B27" s="78" t="s">
        <v>305</v>
      </c>
      <c r="C27" s="212">
        <f>'7.sz. melléklet'!D61</f>
        <v>55000000</v>
      </c>
      <c r="D27" s="212">
        <f>'7.sz. melléklet'!E61</f>
        <v>55000000</v>
      </c>
      <c r="E27" s="211"/>
      <c r="F27" s="36"/>
    </row>
    <row r="28" spans="1:8" s="37" customFormat="1" ht="15" customHeight="1" x14ac:dyDescent="0.25">
      <c r="A28" s="71"/>
      <c r="B28" s="78" t="s">
        <v>304</v>
      </c>
      <c r="C28" s="212">
        <f>'7.sz. melléklet'!D62</f>
        <v>31000000</v>
      </c>
      <c r="D28" s="212">
        <f>'7.sz. melléklet'!E62</f>
        <v>31000000</v>
      </c>
      <c r="E28" s="211"/>
      <c r="F28" s="36"/>
    </row>
    <row r="29" spans="1:8" s="37" customFormat="1" ht="15" customHeight="1" x14ac:dyDescent="0.25">
      <c r="A29" s="47"/>
      <c r="B29" s="83" t="s">
        <v>303</v>
      </c>
      <c r="C29" s="84">
        <f>'7.sz. melléklet'!D66</f>
        <v>500000</v>
      </c>
      <c r="D29" s="84">
        <f>'7.sz. melléklet'!E66</f>
        <v>500000</v>
      </c>
      <c r="E29" s="211"/>
      <c r="F29" s="36"/>
    </row>
    <row r="30" spans="1:8" s="221" customFormat="1" ht="15" customHeight="1" x14ac:dyDescent="0.25">
      <c r="A30" s="208" t="s">
        <v>54</v>
      </c>
      <c r="B30" s="209" t="s">
        <v>12</v>
      </c>
      <c r="C30" s="210">
        <f>'7.sz. melléklet'!D67+'[1]9.sz. melléklet'!$G$35</f>
        <v>95717477</v>
      </c>
      <c r="D30" s="210">
        <f>'7.sz. melléklet'!E67+'[1]9.sz. melléklet'!$G$35</f>
        <v>95717477</v>
      </c>
      <c r="E30" s="67">
        <f>D30/C30</f>
        <v>1</v>
      </c>
      <c r="F30" s="220"/>
    </row>
    <row r="31" spans="1:8" s="213" customFormat="1" ht="15" customHeight="1" x14ac:dyDescent="0.25">
      <c r="A31" s="79" t="s">
        <v>20</v>
      </c>
      <c r="B31" s="24" t="s">
        <v>295</v>
      </c>
      <c r="C31" s="25">
        <f>'7.sz. melléklet'!D79</f>
        <v>0</v>
      </c>
      <c r="D31" s="25">
        <f>'7.sz. melléklet'!E79</f>
        <v>0</v>
      </c>
      <c r="E31" s="80"/>
      <c r="F31" s="36"/>
    </row>
    <row r="32" spans="1:8" s="37" customFormat="1" ht="15" customHeight="1" x14ac:dyDescent="0.25">
      <c r="A32" s="523" t="s">
        <v>56</v>
      </c>
      <c r="B32" s="523"/>
      <c r="C32" s="27">
        <f>C30+C26+C10+C31</f>
        <v>235592249</v>
      </c>
      <c r="D32" s="27">
        <f>D30+D26+D10+D31</f>
        <v>236663848</v>
      </c>
      <c r="E32" s="81">
        <f t="shared" ref="E32:E35" si="1">D32/C32</f>
        <v>1.0045485324943777</v>
      </c>
      <c r="F32" s="36"/>
    </row>
    <row r="33" spans="1:6" s="37" customFormat="1" ht="15" customHeight="1" x14ac:dyDescent="0.25">
      <c r="A33" s="68" t="s">
        <v>21</v>
      </c>
      <c r="B33" s="69" t="s">
        <v>57</v>
      </c>
      <c r="C33" s="50">
        <f>SUM(C34)</f>
        <v>53031465</v>
      </c>
      <c r="D33" s="50">
        <f>SUM(D34)</f>
        <v>53031465</v>
      </c>
      <c r="E33" s="82">
        <f t="shared" si="1"/>
        <v>1</v>
      </c>
      <c r="F33" s="36"/>
    </row>
    <row r="34" spans="1:6" s="37" customFormat="1" ht="15" customHeight="1" thickBot="1" x14ac:dyDescent="0.3">
      <c r="A34" s="225"/>
      <c r="B34" s="226" t="s">
        <v>58</v>
      </c>
      <c r="C34" s="227">
        <f>'2.sz. melléklet'!C18</f>
        <v>53031465</v>
      </c>
      <c r="D34" s="227">
        <f>'2.sz. melléklet'!D18</f>
        <v>53031465</v>
      </c>
      <c r="E34" s="335">
        <f t="shared" si="1"/>
        <v>1</v>
      </c>
      <c r="F34" s="36"/>
    </row>
    <row r="35" spans="1:6" s="37" customFormat="1" ht="15" customHeight="1" thickTop="1" thickBot="1" x14ac:dyDescent="0.3">
      <c r="A35" s="546" t="s">
        <v>59</v>
      </c>
      <c r="B35" s="546"/>
      <c r="C35" s="61">
        <f>C33+C32</f>
        <v>288623714</v>
      </c>
      <c r="D35" s="61">
        <f>D33+D32</f>
        <v>289695313</v>
      </c>
      <c r="E35" s="87">
        <f t="shared" si="1"/>
        <v>1.0037127891715787</v>
      </c>
      <c r="F35" s="36"/>
    </row>
    <row r="36" spans="1:6" ht="13.8" thickTop="1" x14ac:dyDescent="0.25"/>
  </sheetData>
  <sheetProtection selectLockedCells="1" selectUnlockedCells="1"/>
  <mergeCells count="4">
    <mergeCell ref="A32:B32"/>
    <mergeCell ref="A35:B35"/>
    <mergeCell ref="A4:E4"/>
    <mergeCell ref="A9:E9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/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6" width="9.6640625" customWidth="1"/>
  </cols>
  <sheetData>
    <row r="1" spans="1:6" s="37" customFormat="1" ht="15" customHeight="1" x14ac:dyDescent="0.25">
      <c r="B1" s="3"/>
      <c r="C1" s="3"/>
      <c r="D1" s="3"/>
      <c r="E1" s="3"/>
      <c r="F1" s="379" t="s">
        <v>369</v>
      </c>
    </row>
    <row r="2" spans="1:6" s="37" customFormat="1" ht="15" customHeight="1" x14ac:dyDescent="0.25">
      <c r="A2" s="3"/>
      <c r="B2" s="3"/>
      <c r="C2" s="3"/>
      <c r="D2" s="3"/>
      <c r="E2" s="3"/>
      <c r="F2" s="2" t="str">
        <f>'1.sz. melléklet'!G2</f>
        <v>az …./2021. (VIII....) önkormányzati rendelethez</v>
      </c>
    </row>
    <row r="3" spans="1:6" s="37" customFormat="1" ht="15" customHeight="1" x14ac:dyDescent="0.25">
      <c r="A3" s="39"/>
      <c r="B3" s="40"/>
      <c r="C3" s="40"/>
      <c r="D3" s="40"/>
      <c r="E3" s="40"/>
    </row>
    <row r="4" spans="1:6" s="37" customFormat="1" ht="15" customHeight="1" x14ac:dyDescent="0.25">
      <c r="A4" s="547" t="s">
        <v>519</v>
      </c>
      <c r="B4" s="547"/>
      <c r="C4" s="547"/>
      <c r="D4" s="547"/>
      <c r="E4" s="547"/>
      <c r="F4" s="547"/>
    </row>
    <row r="5" spans="1:6" s="37" customFormat="1" ht="15" customHeight="1" x14ac:dyDescent="0.25">
      <c r="A5" s="40"/>
      <c r="B5" s="64"/>
      <c r="C5" s="64"/>
      <c r="D5" s="64"/>
      <c r="E5" s="64"/>
      <c r="F5" s="64"/>
    </row>
    <row r="6" spans="1:6" s="37" customFormat="1" ht="15" customHeight="1" thickBot="1" x14ac:dyDescent="0.25">
      <c r="A6" s="40"/>
      <c r="B6" s="40"/>
      <c r="C6" s="40"/>
      <c r="D6" s="40"/>
      <c r="E6" s="40"/>
      <c r="F6" s="293" t="s">
        <v>162</v>
      </c>
    </row>
    <row r="7" spans="1:6" s="37" customFormat="1" ht="34.799999999999997" thickTop="1" x14ac:dyDescent="0.25">
      <c r="A7" s="7" t="s">
        <v>1</v>
      </c>
      <c r="B7" s="8" t="s">
        <v>2</v>
      </c>
      <c r="C7" s="9" t="s">
        <v>186</v>
      </c>
      <c r="D7" s="9" t="s">
        <v>464</v>
      </c>
      <c r="E7" s="9" t="s">
        <v>517</v>
      </c>
      <c r="F7" s="329" t="s">
        <v>516</v>
      </c>
    </row>
    <row r="8" spans="1:6" s="37" customFormat="1" ht="15" customHeight="1" thickBot="1" x14ac:dyDescent="0.3">
      <c r="A8" s="10" t="s">
        <v>3</v>
      </c>
      <c r="B8" s="11" t="s">
        <v>4</v>
      </c>
      <c r="C8" s="12" t="s">
        <v>5</v>
      </c>
      <c r="D8" s="12" t="s">
        <v>6</v>
      </c>
      <c r="E8" s="12" t="s">
        <v>7</v>
      </c>
      <c r="F8" s="92" t="s">
        <v>8</v>
      </c>
    </row>
    <row r="9" spans="1:6" s="37" customFormat="1" ht="15" customHeight="1" thickTop="1" x14ac:dyDescent="0.25">
      <c r="A9" s="550" t="s">
        <v>32</v>
      </c>
      <c r="B9" s="550"/>
      <c r="C9" s="550"/>
      <c r="D9" s="550"/>
      <c r="E9" s="550"/>
      <c r="F9" s="550"/>
    </row>
    <row r="10" spans="1:6" s="37" customFormat="1" ht="15" customHeight="1" x14ac:dyDescent="0.25">
      <c r="A10" s="71" t="s">
        <v>13</v>
      </c>
      <c r="B10" s="55" t="s">
        <v>104</v>
      </c>
      <c r="C10" s="55" t="s">
        <v>187</v>
      </c>
      <c r="D10" s="73">
        <f>'7.sz. melléklet'!D7+'[1]9.sz. melléklet'!$G$8</f>
        <v>66544884</v>
      </c>
      <c r="E10" s="73">
        <f>'7.sz. melléklet'!E7+'[1]9.sz. melléklet'!$G$8</f>
        <v>66637384</v>
      </c>
      <c r="F10" s="70">
        <f>E10/D10</f>
        <v>1.0013900392402817</v>
      </c>
    </row>
    <row r="11" spans="1:6" s="37" customFormat="1" ht="15" customHeight="1" x14ac:dyDescent="0.25">
      <c r="A11" s="71" t="s">
        <v>14</v>
      </c>
      <c r="B11" s="55" t="s">
        <v>426</v>
      </c>
      <c r="C11" s="55" t="s">
        <v>197</v>
      </c>
      <c r="D11" s="73">
        <f>'7.sz. melléklet'!D19+'[1]9.sz. melléklet'!$G$18</f>
        <v>10781914</v>
      </c>
      <c r="E11" s="73">
        <f>'7.sz. melléklet'!E19+'[1]9.sz. melléklet'!$G$18</f>
        <v>10794818</v>
      </c>
      <c r="F11" s="70">
        <f t="shared" ref="F11:F18" si="0">E11/D11</f>
        <v>1.0011968190434464</v>
      </c>
    </row>
    <row r="12" spans="1:6" s="37" customFormat="1" ht="15" customHeight="1" x14ac:dyDescent="0.25">
      <c r="A12" s="71" t="s">
        <v>41</v>
      </c>
      <c r="B12" s="55" t="s">
        <v>110</v>
      </c>
      <c r="C12" s="55" t="s">
        <v>198</v>
      </c>
      <c r="D12" s="73">
        <f>'7.sz. melléklet'!D20+'[1]9.sz. melléklet'!$G$19</f>
        <v>123795323</v>
      </c>
      <c r="E12" s="73">
        <f>'7.sz. melléklet'!E20+'[1]9.sz. melléklet'!$G$19</f>
        <v>125195323</v>
      </c>
      <c r="F12" s="70">
        <f t="shared" si="0"/>
        <v>1.0113089894357317</v>
      </c>
    </row>
    <row r="13" spans="1:6" s="37" customFormat="1" ht="15" customHeight="1" x14ac:dyDescent="0.25">
      <c r="A13" s="71" t="s">
        <v>42</v>
      </c>
      <c r="B13" s="55" t="s">
        <v>427</v>
      </c>
      <c r="C13" s="55" t="s">
        <v>221</v>
      </c>
      <c r="D13" s="73">
        <f>'7.sz. melléklet'!D30</f>
        <v>3000000</v>
      </c>
      <c r="E13" s="73">
        <f>'7.sz. melléklet'!E30</f>
        <v>3000000</v>
      </c>
      <c r="F13" s="70">
        <f t="shared" si="0"/>
        <v>1</v>
      </c>
    </row>
    <row r="14" spans="1:6" s="37" customFormat="1" ht="15" customHeight="1" x14ac:dyDescent="0.25">
      <c r="A14" s="71" t="s">
        <v>43</v>
      </c>
      <c r="B14" s="72" t="s">
        <v>357</v>
      </c>
      <c r="C14" s="252" t="s">
        <v>350</v>
      </c>
      <c r="D14" s="73">
        <f>'7.sz. melléklet'!D32</f>
        <v>2000000</v>
      </c>
      <c r="E14" s="73">
        <f>'7.sz. melléklet'!E32</f>
        <v>2000000</v>
      </c>
      <c r="F14" s="70">
        <f t="shared" si="0"/>
        <v>1</v>
      </c>
    </row>
    <row r="15" spans="1:6" s="37" customFormat="1" ht="24" x14ac:dyDescent="0.25">
      <c r="A15" s="71" t="s">
        <v>44</v>
      </c>
      <c r="B15" s="436" t="s">
        <v>411</v>
      </c>
      <c r="C15" s="55" t="s">
        <v>226</v>
      </c>
      <c r="D15" s="73">
        <f>'7.sz. melléklet'!D33</f>
        <v>20329643</v>
      </c>
      <c r="E15" s="73">
        <f>'7.sz. melléklet'!E33</f>
        <v>20329643</v>
      </c>
      <c r="F15" s="70">
        <f t="shared" si="0"/>
        <v>1</v>
      </c>
    </row>
    <row r="16" spans="1:6" s="37" customFormat="1" ht="24" x14ac:dyDescent="0.25">
      <c r="A16" s="71" t="s">
        <v>45</v>
      </c>
      <c r="B16" s="436" t="s">
        <v>412</v>
      </c>
      <c r="C16" s="55" t="s">
        <v>227</v>
      </c>
      <c r="D16" s="73">
        <f>'7.sz. melléklet'!D34</f>
        <v>8895000</v>
      </c>
      <c r="E16" s="73">
        <f>'7.sz. melléklet'!E34</f>
        <v>8895000</v>
      </c>
      <c r="F16" s="70">
        <f t="shared" si="0"/>
        <v>1</v>
      </c>
    </row>
    <row r="17" spans="1:6" s="37" customFormat="1" ht="15" customHeight="1" x14ac:dyDescent="0.25">
      <c r="A17" s="529" t="s">
        <v>61</v>
      </c>
      <c r="B17" s="529"/>
      <c r="C17" s="236"/>
      <c r="D17" s="149">
        <f>SUM(D10:D16)</f>
        <v>235346764</v>
      </c>
      <c r="E17" s="149">
        <f>SUM(E10:E16)</f>
        <v>236852168</v>
      </c>
      <c r="F17" s="187">
        <f t="shared" si="0"/>
        <v>1.0063965357943057</v>
      </c>
    </row>
    <row r="18" spans="1:6" s="37" customFormat="1" ht="15" customHeight="1" x14ac:dyDescent="0.25">
      <c r="A18" s="71" t="s">
        <v>62</v>
      </c>
      <c r="B18" s="55" t="s">
        <v>35</v>
      </c>
      <c r="C18" s="55" t="s">
        <v>365</v>
      </c>
      <c r="D18" s="73">
        <f>'7.sz. melléklet'!D35</f>
        <v>53276950</v>
      </c>
      <c r="E18" s="73">
        <f>'7.sz. melléklet'!E35</f>
        <v>52707488</v>
      </c>
      <c r="F18" s="70">
        <f t="shared" si="0"/>
        <v>0.98931128752678221</v>
      </c>
    </row>
    <row r="19" spans="1:6" s="37" customFormat="1" ht="15" customHeight="1" thickBot="1" x14ac:dyDescent="0.3">
      <c r="A19" s="88" t="s">
        <v>69</v>
      </c>
      <c r="B19" s="437" t="s">
        <v>428</v>
      </c>
      <c r="C19" s="438"/>
      <c r="D19" s="467">
        <v>25</v>
      </c>
      <c r="E19" s="467">
        <v>25</v>
      </c>
      <c r="F19" s="60"/>
    </row>
    <row r="20" spans="1:6" ht="15" customHeight="1" thickTop="1" thickBot="1" x14ac:dyDescent="0.3">
      <c r="A20" s="549" t="s">
        <v>63</v>
      </c>
      <c r="B20" s="549"/>
      <c r="C20" s="207"/>
      <c r="D20" s="234">
        <f>SUM(D17:D18)</f>
        <v>288623714</v>
      </c>
      <c r="E20" s="234">
        <f>SUM(E17:E18)</f>
        <v>289559656</v>
      </c>
      <c r="F20" s="235">
        <f>E20/D20</f>
        <v>1.0032427758170972</v>
      </c>
    </row>
    <row r="21" spans="1:6" ht="15" customHeight="1" thickTop="1" x14ac:dyDescent="0.25"/>
  </sheetData>
  <sheetProtection selectLockedCells="1" selectUnlockedCells="1"/>
  <mergeCells count="4">
    <mergeCell ref="A17:B17"/>
    <mergeCell ref="A20:B20"/>
    <mergeCell ref="A4:F4"/>
    <mergeCell ref="A9:F9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5" width="9.6640625" customWidth="1"/>
    <col min="6" max="6" width="9.109375" customWidth="1"/>
  </cols>
  <sheetData>
    <row r="1" spans="1:8" s="37" customFormat="1" ht="15" customHeight="1" x14ac:dyDescent="0.25">
      <c r="B1" s="3"/>
      <c r="C1" s="3"/>
      <c r="D1" s="3"/>
      <c r="E1" s="3"/>
      <c r="F1" s="379" t="s">
        <v>370</v>
      </c>
    </row>
    <row r="2" spans="1:8" s="37" customFormat="1" ht="15" customHeight="1" x14ac:dyDescent="0.25">
      <c r="A2" s="3"/>
      <c r="B2" s="3"/>
      <c r="C2" s="3"/>
      <c r="D2" s="3"/>
      <c r="E2" s="3"/>
      <c r="F2" s="2" t="str">
        <f>'1.sz. melléklet'!G2</f>
        <v>az …./2021. (VIII....) önkormányzati rendelethez</v>
      </c>
    </row>
    <row r="3" spans="1:8" s="37" customFormat="1" ht="15" customHeight="1" x14ac:dyDescent="0.25">
      <c r="A3" s="39"/>
      <c r="B3" s="40"/>
      <c r="C3" s="40"/>
      <c r="D3" s="40"/>
      <c r="E3" s="40"/>
    </row>
    <row r="4" spans="1:8" s="37" customFormat="1" ht="15" customHeight="1" x14ac:dyDescent="0.25">
      <c r="A4" s="539" t="s">
        <v>471</v>
      </c>
      <c r="B4" s="539"/>
      <c r="C4" s="539"/>
      <c r="D4" s="539"/>
      <c r="E4" s="539"/>
      <c r="F4" s="539"/>
    </row>
    <row r="5" spans="1:8" s="37" customFormat="1" ht="15" customHeight="1" x14ac:dyDescent="0.25">
      <c r="A5" s="40"/>
      <c r="B5" s="40"/>
      <c r="C5" s="40"/>
      <c r="D5" s="40"/>
      <c r="E5" s="40"/>
    </row>
    <row r="6" spans="1:8" s="37" customFormat="1" ht="15" customHeight="1" thickBot="1" x14ac:dyDescent="0.25">
      <c r="A6" s="39"/>
      <c r="B6" s="39"/>
      <c r="C6" s="39"/>
      <c r="D6" s="89"/>
      <c r="E6" s="89"/>
      <c r="F6" s="6" t="s">
        <v>162</v>
      </c>
    </row>
    <row r="7" spans="1:8" s="37" customFormat="1" ht="34.799999999999997" thickTop="1" x14ac:dyDescent="0.25">
      <c r="A7" s="7" t="s">
        <v>1</v>
      </c>
      <c r="B7" s="8" t="s">
        <v>2</v>
      </c>
      <c r="C7" s="9" t="s">
        <v>186</v>
      </c>
      <c r="D7" s="9" t="s">
        <v>464</v>
      </c>
      <c r="E7" s="9" t="s">
        <v>517</v>
      </c>
      <c r="F7" s="329" t="s">
        <v>516</v>
      </c>
    </row>
    <row r="8" spans="1:8" s="37" customFormat="1" ht="15" customHeight="1" thickBot="1" x14ac:dyDescent="0.3">
      <c r="A8" s="10" t="s">
        <v>3</v>
      </c>
      <c r="B8" s="11" t="s">
        <v>4</v>
      </c>
      <c r="C8" s="12" t="s">
        <v>5</v>
      </c>
      <c r="D8" s="12" t="s">
        <v>6</v>
      </c>
      <c r="E8" s="12" t="s">
        <v>7</v>
      </c>
      <c r="F8" s="92" t="s">
        <v>8</v>
      </c>
    </row>
    <row r="9" spans="1:8" s="37" customFormat="1" ht="15" customHeight="1" thickTop="1" x14ac:dyDescent="0.25">
      <c r="A9" s="47" t="s">
        <v>13</v>
      </c>
      <c r="B9" s="42" t="s">
        <v>242</v>
      </c>
      <c r="C9" s="42" t="s">
        <v>243</v>
      </c>
      <c r="D9" s="43">
        <f>'7.sz. melléklet'!D41</f>
        <v>129760552</v>
      </c>
      <c r="E9" s="43">
        <f>'7.sz. melléklet'!E41</f>
        <v>129760552</v>
      </c>
      <c r="F9" s="19">
        <f>E9/D9</f>
        <v>1</v>
      </c>
    </row>
    <row r="10" spans="1:8" s="37" customFormat="1" ht="15" customHeight="1" x14ac:dyDescent="0.25">
      <c r="A10" s="190" t="s">
        <v>14</v>
      </c>
      <c r="B10" s="237" t="s">
        <v>158</v>
      </c>
      <c r="C10" s="237" t="s">
        <v>229</v>
      </c>
      <c r="D10" s="238">
        <f>'7.sz. melléklet'!D36</f>
        <v>89750000</v>
      </c>
      <c r="E10" s="238">
        <f>'7.sz. melléklet'!E36</f>
        <v>95802909</v>
      </c>
      <c r="F10" s="19">
        <f>E10/D10</f>
        <v>1.0674418830083565</v>
      </c>
      <c r="H10" s="138"/>
    </row>
    <row r="11" spans="1:8" s="37" customFormat="1" ht="15" customHeight="1" thickBot="1" x14ac:dyDescent="0.3">
      <c r="A11" s="71" t="s">
        <v>41</v>
      </c>
      <c r="B11" s="239" t="s">
        <v>118</v>
      </c>
      <c r="C11" s="239" t="s">
        <v>250</v>
      </c>
      <c r="D11" s="439">
        <f>'7.sz. melléklet'!D44</f>
        <v>0</v>
      </c>
      <c r="E11" s="439">
        <f>'7.sz. melléklet'!E44</f>
        <v>204537</v>
      </c>
      <c r="F11" s="440"/>
      <c r="G11" s="138"/>
    </row>
    <row r="12" spans="1:8" s="37" customFormat="1" ht="15" customHeight="1" thickTop="1" thickBot="1" x14ac:dyDescent="0.3">
      <c r="A12" s="549" t="s">
        <v>66</v>
      </c>
      <c r="B12" s="549"/>
      <c r="C12" s="191"/>
      <c r="D12" s="61">
        <f>SUM(D9:D11)</f>
        <v>219510552</v>
      </c>
      <c r="E12" s="61">
        <f>SUM(E9:E11)</f>
        <v>225767998</v>
      </c>
      <c r="F12" s="87">
        <f>E12/D12</f>
        <v>1.0285063562684678</v>
      </c>
    </row>
    <row r="13" spans="1:8" ht="13.8" thickTop="1" x14ac:dyDescent="0.25"/>
  </sheetData>
  <sheetProtection selectLockedCells="1" selectUnlockedCells="1"/>
  <mergeCells count="2">
    <mergeCell ref="A12:B12"/>
    <mergeCell ref="A4:F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4" width="10" customWidth="1"/>
    <col min="5" max="5" width="9.5546875" customWidth="1"/>
    <col min="6" max="7" width="10" customWidth="1"/>
    <col min="8" max="8" width="9.5546875" customWidth="1"/>
    <col min="9" max="10" width="8.33203125" customWidth="1"/>
    <col min="11" max="11" width="7.6640625" customWidth="1"/>
    <col min="12" max="12" width="8.6640625" bestFit="1" customWidth="1"/>
  </cols>
  <sheetData>
    <row r="1" spans="1:12" s="40" customFormat="1" ht="12" x14ac:dyDescent="0.25">
      <c r="B1" s="53"/>
      <c r="C1" s="53"/>
      <c r="D1" s="53"/>
      <c r="E1" s="53"/>
      <c r="F1" s="53"/>
      <c r="G1" s="53"/>
      <c r="J1" s="38" t="s">
        <v>371</v>
      </c>
    </row>
    <row r="2" spans="1:12" s="40" customFormat="1" ht="12" x14ac:dyDescent="0.25">
      <c r="A2" s="3"/>
      <c r="B2" s="3"/>
      <c r="C2" s="3"/>
      <c r="D2" s="3"/>
      <c r="E2" s="3"/>
      <c r="F2" s="3"/>
      <c r="G2" s="3"/>
      <c r="J2" s="2" t="str">
        <f>'1.sz. melléklet'!G2</f>
        <v>az …./2021. (VIII....) önkormányzati rendelethez</v>
      </c>
    </row>
    <row r="3" spans="1:12" s="40" customFormat="1" ht="6.75" customHeight="1" x14ac:dyDescent="0.25">
      <c r="A3" s="39"/>
    </row>
    <row r="4" spans="1:12" s="40" customFormat="1" ht="12" x14ac:dyDescent="0.25">
      <c r="A4" s="539" t="s">
        <v>470</v>
      </c>
      <c r="B4" s="539"/>
      <c r="C4" s="539"/>
      <c r="D4" s="539"/>
      <c r="E4" s="539"/>
      <c r="F4" s="539"/>
      <c r="G4" s="539"/>
      <c r="H4" s="539"/>
      <c r="I4" s="539"/>
      <c r="J4" s="539"/>
    </row>
    <row r="5" spans="1:12" s="40" customFormat="1" ht="12.6" thickBot="1" x14ac:dyDescent="0.25">
      <c r="J5" s="6" t="s">
        <v>162</v>
      </c>
      <c r="L5" s="6"/>
    </row>
    <row r="6" spans="1:12" s="40" customFormat="1" ht="31.2" thickTop="1" x14ac:dyDescent="0.25">
      <c r="A6" s="267" t="s">
        <v>67</v>
      </c>
      <c r="B6" s="268" t="s">
        <v>68</v>
      </c>
      <c r="C6" s="331" t="s">
        <v>465</v>
      </c>
      <c r="D6" s="269" t="s">
        <v>520</v>
      </c>
      <c r="E6" s="329" t="s">
        <v>516</v>
      </c>
      <c r="F6" s="271" t="s">
        <v>466</v>
      </c>
      <c r="G6" s="271" t="s">
        <v>521</v>
      </c>
      <c r="H6" s="329" t="s">
        <v>516</v>
      </c>
      <c r="I6" s="272" t="s">
        <v>159</v>
      </c>
      <c r="J6" s="270" t="s">
        <v>160</v>
      </c>
    </row>
    <row r="7" spans="1:12" s="40" customFormat="1" ht="12.6" thickBot="1" x14ac:dyDescent="0.3">
      <c r="A7" s="273" t="s">
        <v>3</v>
      </c>
      <c r="B7" s="274" t="s">
        <v>4</v>
      </c>
      <c r="C7" s="275" t="s">
        <v>5</v>
      </c>
      <c r="D7" s="275" t="s">
        <v>6</v>
      </c>
      <c r="E7" s="276" t="s">
        <v>7</v>
      </c>
      <c r="F7" s="277" t="s">
        <v>8</v>
      </c>
      <c r="G7" s="277" t="s">
        <v>9</v>
      </c>
      <c r="H7" s="278" t="s">
        <v>52</v>
      </c>
      <c r="I7" s="279" t="s">
        <v>11</v>
      </c>
      <c r="J7" s="280" t="s">
        <v>137</v>
      </c>
    </row>
    <row r="8" spans="1:12" s="40" customFormat="1" ht="21" thickTop="1" x14ac:dyDescent="0.25">
      <c r="A8" s="93" t="s">
        <v>13</v>
      </c>
      <c r="B8" s="94" t="s">
        <v>323</v>
      </c>
      <c r="C8" s="101">
        <v>3407105</v>
      </c>
      <c r="D8" s="101">
        <v>3407105</v>
      </c>
      <c r="E8" s="282">
        <f>D8/C8</f>
        <v>1</v>
      </c>
      <c r="F8" s="95">
        <v>39009930</v>
      </c>
      <c r="G8" s="95">
        <v>40409930</v>
      </c>
      <c r="H8" s="281">
        <f>G8/F8</f>
        <v>1.0358882981845905</v>
      </c>
      <c r="I8" s="165" t="s">
        <v>161</v>
      </c>
      <c r="J8" s="166"/>
    </row>
    <row r="9" spans="1:12" s="40" customFormat="1" ht="12" x14ac:dyDescent="0.25">
      <c r="A9" s="96" t="s">
        <v>14</v>
      </c>
      <c r="B9" s="102" t="s">
        <v>342</v>
      </c>
      <c r="C9" s="98">
        <v>127000</v>
      </c>
      <c r="D9" s="98">
        <v>127000</v>
      </c>
      <c r="E9" s="282">
        <f t="shared" ref="E9:E12" si="0">D9/C9</f>
        <v>1</v>
      </c>
      <c r="F9" s="98">
        <v>1443640</v>
      </c>
      <c r="G9" s="98">
        <v>1443640</v>
      </c>
      <c r="H9" s="283">
        <f t="shared" ref="H9:H16" si="1">G9/F9</f>
        <v>1</v>
      </c>
      <c r="I9" s="167" t="s">
        <v>161</v>
      </c>
      <c r="J9" s="168"/>
    </row>
    <row r="10" spans="1:12" s="40" customFormat="1" ht="20.399999999999999" x14ac:dyDescent="0.25">
      <c r="A10" s="96" t="s">
        <v>41</v>
      </c>
      <c r="B10" s="244" t="s">
        <v>321</v>
      </c>
      <c r="C10" s="98">
        <v>27140000</v>
      </c>
      <c r="D10" s="98">
        <v>27140000</v>
      </c>
      <c r="E10" s="282">
        <f t="shared" si="0"/>
        <v>1</v>
      </c>
      <c r="F10" s="98">
        <v>18121000</v>
      </c>
      <c r="G10" s="98">
        <v>18121000</v>
      </c>
      <c r="H10" s="283">
        <f t="shared" si="1"/>
        <v>1</v>
      </c>
      <c r="I10" s="167" t="s">
        <v>161</v>
      </c>
      <c r="J10" s="168"/>
    </row>
    <row r="11" spans="1:12" s="40" customFormat="1" ht="12" x14ac:dyDescent="0.25">
      <c r="A11" s="96" t="s">
        <v>42</v>
      </c>
      <c r="B11" s="244" t="s">
        <v>324</v>
      </c>
      <c r="C11" s="98">
        <v>2540000</v>
      </c>
      <c r="D11" s="98">
        <v>2540000</v>
      </c>
      <c r="E11" s="282">
        <f t="shared" si="0"/>
        <v>1</v>
      </c>
      <c r="F11" s="98">
        <v>12255016</v>
      </c>
      <c r="G11" s="98">
        <v>12255016</v>
      </c>
      <c r="H11" s="283">
        <f t="shared" si="1"/>
        <v>1</v>
      </c>
      <c r="I11" s="167" t="s">
        <v>161</v>
      </c>
      <c r="J11" s="168"/>
    </row>
    <row r="12" spans="1:12" s="40" customFormat="1" ht="20.399999999999999" x14ac:dyDescent="0.25">
      <c r="A12" s="96" t="s">
        <v>43</v>
      </c>
      <c r="B12" s="97" t="s">
        <v>326</v>
      </c>
      <c r="C12" s="98">
        <v>47293338</v>
      </c>
      <c r="D12" s="98">
        <v>48364937</v>
      </c>
      <c r="E12" s="282">
        <f t="shared" si="0"/>
        <v>1.0226585613390198</v>
      </c>
      <c r="F12" s="98">
        <v>3931734</v>
      </c>
      <c r="G12" s="98">
        <v>3931734</v>
      </c>
      <c r="H12" s="283">
        <f t="shared" si="1"/>
        <v>1</v>
      </c>
      <c r="I12" s="167" t="s">
        <v>161</v>
      </c>
      <c r="J12" s="168"/>
    </row>
    <row r="13" spans="1:12" s="40" customFormat="1" ht="12" x14ac:dyDescent="0.25">
      <c r="A13" s="96" t="s">
        <v>44</v>
      </c>
      <c r="B13" s="97" t="s">
        <v>327</v>
      </c>
      <c r="C13" s="361"/>
      <c r="D13" s="361"/>
      <c r="E13" s="362"/>
      <c r="F13" s="98">
        <v>20329643</v>
      </c>
      <c r="G13" s="98">
        <v>20329643</v>
      </c>
      <c r="H13" s="283">
        <f t="shared" si="1"/>
        <v>1</v>
      </c>
      <c r="I13" s="167" t="s">
        <v>161</v>
      </c>
      <c r="J13" s="168"/>
    </row>
    <row r="14" spans="1:12" s="40" customFormat="1" ht="12.75" customHeight="1" x14ac:dyDescent="0.25">
      <c r="A14" s="96" t="s">
        <v>45</v>
      </c>
      <c r="B14" s="97" t="s">
        <v>329</v>
      </c>
      <c r="C14" s="361"/>
      <c r="D14" s="361"/>
      <c r="E14" s="363"/>
      <c r="F14" s="98">
        <v>207000</v>
      </c>
      <c r="G14" s="98">
        <v>207000</v>
      </c>
      <c r="H14" s="283">
        <f t="shared" si="1"/>
        <v>1</v>
      </c>
      <c r="I14" s="167" t="s">
        <v>161</v>
      </c>
      <c r="J14" s="168"/>
    </row>
    <row r="15" spans="1:12" s="40" customFormat="1" ht="12.75" customHeight="1" x14ac:dyDescent="0.25">
      <c r="A15" s="96" t="s">
        <v>62</v>
      </c>
      <c r="B15" s="97" t="s">
        <v>330</v>
      </c>
      <c r="C15" s="361"/>
      <c r="D15" s="361"/>
      <c r="E15" s="363"/>
      <c r="F15" s="98">
        <v>508000</v>
      </c>
      <c r="G15" s="98">
        <v>508000</v>
      </c>
      <c r="H15" s="283">
        <f t="shared" si="1"/>
        <v>1</v>
      </c>
      <c r="I15" s="167" t="s">
        <v>161</v>
      </c>
      <c r="J15" s="168"/>
    </row>
    <row r="16" spans="1:12" s="40" customFormat="1" ht="12.75" customHeight="1" x14ac:dyDescent="0.25">
      <c r="A16" s="96" t="s">
        <v>69</v>
      </c>
      <c r="B16" s="97" t="s">
        <v>408</v>
      </c>
      <c r="C16" s="98">
        <v>3400000</v>
      </c>
      <c r="D16" s="98">
        <v>3400000</v>
      </c>
      <c r="E16" s="282">
        <f>D16/C16</f>
        <v>1</v>
      </c>
      <c r="F16" s="98">
        <v>75088533</v>
      </c>
      <c r="G16" s="98">
        <v>75088533</v>
      </c>
      <c r="H16" s="283">
        <f t="shared" si="1"/>
        <v>1</v>
      </c>
      <c r="I16" s="167"/>
      <c r="J16" s="168" t="s">
        <v>161</v>
      </c>
    </row>
    <row r="17" spans="1:10" s="40" customFormat="1" ht="12" x14ac:dyDescent="0.25">
      <c r="A17" s="96" t="s">
        <v>70</v>
      </c>
      <c r="B17" s="102" t="s">
        <v>364</v>
      </c>
      <c r="C17" s="361"/>
      <c r="D17" s="361"/>
      <c r="E17" s="363"/>
      <c r="F17" s="361"/>
      <c r="G17" s="361"/>
      <c r="H17" s="363"/>
      <c r="I17" s="167" t="s">
        <v>161</v>
      </c>
      <c r="J17" s="168"/>
    </row>
    <row r="18" spans="1:10" s="40" customFormat="1" ht="12" x14ac:dyDescent="0.25">
      <c r="A18" s="96" t="s">
        <v>71</v>
      </c>
      <c r="B18" s="102" t="s">
        <v>444</v>
      </c>
      <c r="C18" s="98">
        <v>9790673</v>
      </c>
      <c r="D18" s="98">
        <v>9790673</v>
      </c>
      <c r="E18" s="363"/>
      <c r="F18" s="361"/>
      <c r="G18" s="361"/>
      <c r="H18" s="363"/>
      <c r="I18" s="167"/>
      <c r="J18" s="168" t="s">
        <v>161</v>
      </c>
    </row>
    <row r="19" spans="1:10" s="40" customFormat="1" ht="20.399999999999999" x14ac:dyDescent="0.25">
      <c r="A19" s="96" t="s">
        <v>72</v>
      </c>
      <c r="B19" s="244" t="s">
        <v>317</v>
      </c>
      <c r="C19" s="98">
        <v>0</v>
      </c>
      <c r="D19" s="98">
        <v>0</v>
      </c>
      <c r="E19" s="363"/>
      <c r="F19" s="98">
        <v>35624700</v>
      </c>
      <c r="G19" s="98">
        <v>35624700</v>
      </c>
      <c r="H19" s="283">
        <f>G19/F19</f>
        <v>1</v>
      </c>
      <c r="I19" s="167" t="s">
        <v>161</v>
      </c>
      <c r="J19" s="168"/>
    </row>
    <row r="20" spans="1:10" s="40" customFormat="1" ht="20.399999999999999" x14ac:dyDescent="0.25">
      <c r="A20" s="96" t="s">
        <v>73</v>
      </c>
      <c r="B20" s="244" t="s">
        <v>409</v>
      </c>
      <c r="C20" s="98">
        <v>19173437</v>
      </c>
      <c r="D20" s="98">
        <v>19173437</v>
      </c>
      <c r="E20" s="363"/>
      <c r="F20" s="98">
        <v>38728897</v>
      </c>
      <c r="G20" s="98">
        <v>38728897</v>
      </c>
      <c r="H20" s="283">
        <f>G20/F20</f>
        <v>1</v>
      </c>
      <c r="I20" s="167"/>
      <c r="J20" s="168" t="s">
        <v>161</v>
      </c>
    </row>
    <row r="21" spans="1:10" s="40" customFormat="1" ht="20.399999999999999" x14ac:dyDescent="0.25">
      <c r="A21" s="96" t="s">
        <v>74</v>
      </c>
      <c r="B21" s="244" t="s">
        <v>316</v>
      </c>
      <c r="C21" s="361"/>
      <c r="D21" s="361"/>
      <c r="E21" s="364"/>
      <c r="F21" s="98">
        <v>1270000</v>
      </c>
      <c r="G21" s="98">
        <v>1270000</v>
      </c>
      <c r="H21" s="283">
        <f>G21/F21</f>
        <v>1</v>
      </c>
      <c r="I21" s="167" t="s">
        <v>161</v>
      </c>
      <c r="J21" s="168"/>
    </row>
    <row r="22" spans="1:10" s="40" customFormat="1" ht="12.75" customHeight="1" x14ac:dyDescent="0.25">
      <c r="A22" s="96" t="s">
        <v>75</v>
      </c>
      <c r="B22" s="244" t="s">
        <v>315</v>
      </c>
      <c r="C22" s="284">
        <v>10795000</v>
      </c>
      <c r="D22" s="284">
        <v>10795000</v>
      </c>
      <c r="E22" s="282">
        <f>D22/C22</f>
        <v>1</v>
      </c>
      <c r="F22" s="98">
        <v>13841900</v>
      </c>
      <c r="G22" s="98">
        <v>13841900</v>
      </c>
      <c r="H22" s="283">
        <f>G22/F22</f>
        <v>1</v>
      </c>
      <c r="I22" s="167" t="s">
        <v>161</v>
      </c>
      <c r="J22" s="168"/>
    </row>
    <row r="23" spans="1:10" s="40" customFormat="1" ht="12" x14ac:dyDescent="0.25">
      <c r="A23" s="96" t="s">
        <v>76</v>
      </c>
      <c r="B23" s="244" t="s">
        <v>443</v>
      </c>
      <c r="C23" s="284">
        <v>882460</v>
      </c>
      <c r="D23" s="284">
        <v>7004249</v>
      </c>
      <c r="E23" s="282">
        <f>D23/C23</f>
        <v>7.9371858214536637</v>
      </c>
      <c r="F23" s="98">
        <v>0</v>
      </c>
      <c r="G23" s="98">
        <v>6362850</v>
      </c>
      <c r="H23" s="366"/>
      <c r="I23" s="167"/>
      <c r="J23" s="168" t="s">
        <v>161</v>
      </c>
    </row>
    <row r="24" spans="1:10" s="40" customFormat="1" ht="12.75" customHeight="1" x14ac:dyDescent="0.25">
      <c r="A24" s="96" t="s">
        <v>77</v>
      </c>
      <c r="B24" s="97" t="s">
        <v>325</v>
      </c>
      <c r="C24" s="361"/>
      <c r="D24" s="361"/>
      <c r="E24" s="363"/>
      <c r="F24" s="98">
        <v>20178000</v>
      </c>
      <c r="G24" s="98">
        <v>20178000</v>
      </c>
      <c r="H24" s="283">
        <f t="shared" ref="H24:H27" si="2">G24/F24</f>
        <v>1</v>
      </c>
      <c r="I24" s="167" t="s">
        <v>161</v>
      </c>
      <c r="J24" s="168"/>
    </row>
    <row r="25" spans="1:10" s="40" customFormat="1" ht="12.75" customHeight="1" x14ac:dyDescent="0.25">
      <c r="A25" s="96" t="s">
        <v>78</v>
      </c>
      <c r="B25" s="244" t="s">
        <v>322</v>
      </c>
      <c r="C25" s="361"/>
      <c r="D25" s="361"/>
      <c r="E25" s="363"/>
      <c r="F25" s="98">
        <v>33942338</v>
      </c>
      <c r="G25" s="98">
        <v>33942338</v>
      </c>
      <c r="H25" s="283">
        <f t="shared" si="2"/>
        <v>1</v>
      </c>
      <c r="I25" s="167" t="s">
        <v>161</v>
      </c>
      <c r="J25" s="168"/>
    </row>
    <row r="26" spans="1:10" s="40" customFormat="1" ht="12.75" customHeight="1" x14ac:dyDescent="0.25">
      <c r="A26" s="96" t="s">
        <v>79</v>
      </c>
      <c r="B26" s="244" t="s">
        <v>402</v>
      </c>
      <c r="C26" s="361"/>
      <c r="D26" s="361"/>
      <c r="E26" s="363"/>
      <c r="F26" s="98">
        <v>9834163</v>
      </c>
      <c r="G26" s="98">
        <v>9834163</v>
      </c>
      <c r="H26" s="283">
        <f t="shared" si="2"/>
        <v>1</v>
      </c>
      <c r="I26" s="167" t="s">
        <v>161</v>
      </c>
      <c r="J26" s="168"/>
    </row>
    <row r="27" spans="1:10" s="40" customFormat="1" ht="12.75" customHeight="1" x14ac:dyDescent="0.25">
      <c r="A27" s="96" t="s">
        <v>80</v>
      </c>
      <c r="B27" s="97" t="s">
        <v>333</v>
      </c>
      <c r="C27" s="365"/>
      <c r="D27" s="365"/>
      <c r="E27" s="366"/>
      <c r="F27" s="98">
        <v>657000</v>
      </c>
      <c r="G27" s="98">
        <v>657000</v>
      </c>
      <c r="H27" s="283">
        <f t="shared" si="2"/>
        <v>1</v>
      </c>
      <c r="I27" s="167" t="s">
        <v>161</v>
      </c>
      <c r="J27" s="168"/>
    </row>
    <row r="28" spans="1:10" s="40" customFormat="1" ht="12" x14ac:dyDescent="0.25">
      <c r="A28" s="99" t="s">
        <v>81</v>
      </c>
      <c r="B28" s="100" t="s">
        <v>335</v>
      </c>
      <c r="C28" s="518"/>
      <c r="D28" s="518"/>
      <c r="E28" s="519"/>
      <c r="F28" s="101">
        <v>805000</v>
      </c>
      <c r="G28" s="101">
        <v>805000</v>
      </c>
      <c r="H28" s="286">
        <f t="shared" ref="H28:H35" si="3">G28/F28</f>
        <v>1</v>
      </c>
      <c r="I28" s="171" t="s">
        <v>161</v>
      </c>
      <c r="J28" s="172"/>
    </row>
    <row r="29" spans="1:10" s="40" customFormat="1" ht="12.75" customHeight="1" x14ac:dyDescent="0.25">
      <c r="A29" s="96" t="s">
        <v>82</v>
      </c>
      <c r="B29" s="97" t="s">
        <v>336</v>
      </c>
      <c r="C29" s="98">
        <v>3621000</v>
      </c>
      <c r="D29" s="98">
        <v>3621000</v>
      </c>
      <c r="E29" s="282">
        <f>D29/C29</f>
        <v>1</v>
      </c>
      <c r="F29" s="98">
        <v>3069145</v>
      </c>
      <c r="G29" s="98">
        <v>3069145</v>
      </c>
      <c r="H29" s="283">
        <f t="shared" si="3"/>
        <v>1</v>
      </c>
      <c r="I29" s="167" t="s">
        <v>161</v>
      </c>
      <c r="J29" s="168"/>
    </row>
    <row r="30" spans="1:10" s="40" customFormat="1" ht="12.75" customHeight="1" x14ac:dyDescent="0.25">
      <c r="A30" s="96" t="s">
        <v>83</v>
      </c>
      <c r="B30" s="97" t="s">
        <v>334</v>
      </c>
      <c r="C30" s="361"/>
      <c r="D30" s="361"/>
      <c r="E30" s="363"/>
      <c r="F30" s="98">
        <v>150000</v>
      </c>
      <c r="G30" s="98">
        <v>150000</v>
      </c>
      <c r="H30" s="283">
        <f t="shared" si="3"/>
        <v>1</v>
      </c>
      <c r="I30" s="167" t="s">
        <v>161</v>
      </c>
      <c r="J30" s="168"/>
    </row>
    <row r="31" spans="1:10" s="40" customFormat="1" ht="12.75" customHeight="1" x14ac:dyDescent="0.25">
      <c r="A31" s="96" t="s">
        <v>84</v>
      </c>
      <c r="B31" s="102" t="s">
        <v>340</v>
      </c>
      <c r="C31" s="361"/>
      <c r="D31" s="361"/>
      <c r="E31" s="363"/>
      <c r="F31" s="98">
        <v>741044</v>
      </c>
      <c r="G31" s="98">
        <v>741044</v>
      </c>
      <c r="H31" s="283">
        <f t="shared" si="3"/>
        <v>1</v>
      </c>
      <c r="I31" s="167" t="s">
        <v>161</v>
      </c>
      <c r="J31" s="168"/>
    </row>
    <row r="32" spans="1:10" s="40" customFormat="1" ht="12.75" customHeight="1" x14ac:dyDescent="0.25">
      <c r="A32" s="96" t="s">
        <v>85</v>
      </c>
      <c r="B32" s="287" t="s">
        <v>341</v>
      </c>
      <c r="C32" s="246">
        <v>75451000</v>
      </c>
      <c r="D32" s="246">
        <v>75451000</v>
      </c>
      <c r="E32" s="285">
        <f t="shared" ref="E32:E33" si="4">D32/C32</f>
        <v>1</v>
      </c>
      <c r="F32" s="246">
        <v>68470858</v>
      </c>
      <c r="G32" s="246">
        <v>68470858</v>
      </c>
      <c r="H32" s="283">
        <f t="shared" si="3"/>
        <v>1</v>
      </c>
      <c r="I32" s="167"/>
      <c r="J32" s="168" t="s">
        <v>161</v>
      </c>
    </row>
    <row r="33" spans="1:13" s="40" customFormat="1" ht="12.75" customHeight="1" x14ac:dyDescent="0.25">
      <c r="A33" s="96" t="s">
        <v>86</v>
      </c>
      <c r="B33" s="245" t="s">
        <v>318</v>
      </c>
      <c r="C33" s="101">
        <v>840000</v>
      </c>
      <c r="D33" s="101">
        <v>840000</v>
      </c>
      <c r="E33" s="285">
        <f t="shared" si="4"/>
        <v>1</v>
      </c>
      <c r="F33" s="101">
        <v>710000</v>
      </c>
      <c r="G33" s="101">
        <v>710000</v>
      </c>
      <c r="H33" s="283">
        <f t="shared" si="3"/>
        <v>1</v>
      </c>
      <c r="I33" s="171"/>
      <c r="J33" s="172" t="s">
        <v>161</v>
      </c>
    </row>
    <row r="34" spans="1:13" s="40" customFormat="1" ht="12.75" customHeight="1" x14ac:dyDescent="0.25">
      <c r="A34" s="96" t="s">
        <v>87</v>
      </c>
      <c r="B34" s="94" t="s">
        <v>429</v>
      </c>
      <c r="C34" s="365"/>
      <c r="D34" s="365"/>
      <c r="E34" s="366"/>
      <c r="F34" s="365"/>
      <c r="G34" s="365"/>
      <c r="H34" s="366"/>
      <c r="I34" s="422"/>
      <c r="J34" s="172" t="s">
        <v>161</v>
      </c>
    </row>
    <row r="35" spans="1:13" s="40" customFormat="1" ht="12.75" customHeight="1" x14ac:dyDescent="0.25">
      <c r="A35" s="96" t="s">
        <v>88</v>
      </c>
      <c r="B35" s="287" t="s">
        <v>339</v>
      </c>
      <c r="C35" s="365"/>
      <c r="D35" s="365"/>
      <c r="E35" s="366"/>
      <c r="F35" s="246">
        <v>1074847</v>
      </c>
      <c r="G35" s="246">
        <v>1074847</v>
      </c>
      <c r="H35" s="283">
        <f t="shared" si="3"/>
        <v>1</v>
      </c>
      <c r="I35" s="167" t="s">
        <v>161</v>
      </c>
      <c r="J35" s="168"/>
    </row>
    <row r="36" spans="1:13" s="40" customFormat="1" ht="20.399999999999999" x14ac:dyDescent="0.25">
      <c r="A36" s="96" t="s">
        <v>89</v>
      </c>
      <c r="B36" s="468" t="s">
        <v>445</v>
      </c>
      <c r="C36" s="469">
        <v>460434</v>
      </c>
      <c r="D36" s="469">
        <v>460434</v>
      </c>
      <c r="E36" s="282">
        <f t="shared" ref="E36:E38" si="5">D36/C36</f>
        <v>1</v>
      </c>
      <c r="F36" s="469">
        <v>850000</v>
      </c>
      <c r="G36" s="469">
        <v>850000</v>
      </c>
      <c r="H36" s="366"/>
      <c r="I36" s="167" t="s">
        <v>161</v>
      </c>
      <c r="J36" s="172"/>
    </row>
    <row r="37" spans="1:13" s="40" customFormat="1" ht="20.399999999999999" x14ac:dyDescent="0.25">
      <c r="A37" s="96" t="s">
        <v>90</v>
      </c>
      <c r="B37" s="103" t="s">
        <v>433</v>
      </c>
      <c r="C37" s="101">
        <v>127000</v>
      </c>
      <c r="D37" s="101">
        <v>127000</v>
      </c>
      <c r="E37" s="282">
        <f t="shared" si="5"/>
        <v>1</v>
      </c>
      <c r="F37" s="101">
        <v>18847243</v>
      </c>
      <c r="G37" s="101">
        <v>18847243</v>
      </c>
      <c r="H37" s="283">
        <f t="shared" ref="H37:H40" si="6">G37/F37</f>
        <v>1</v>
      </c>
      <c r="I37" s="167" t="s">
        <v>161</v>
      </c>
      <c r="J37" s="172"/>
    </row>
    <row r="38" spans="1:13" s="40" customFormat="1" ht="12.75" customHeight="1" x14ac:dyDescent="0.25">
      <c r="A38" s="96" t="s">
        <v>91</v>
      </c>
      <c r="B38" s="100" t="s">
        <v>320</v>
      </c>
      <c r="C38" s="101">
        <v>762000</v>
      </c>
      <c r="D38" s="101">
        <v>762000</v>
      </c>
      <c r="E38" s="282">
        <f t="shared" si="5"/>
        <v>1</v>
      </c>
      <c r="F38" s="101">
        <v>1270000</v>
      </c>
      <c r="G38" s="101">
        <v>1270000</v>
      </c>
      <c r="H38" s="283">
        <f t="shared" si="6"/>
        <v>1</v>
      </c>
      <c r="I38" s="167"/>
      <c r="J38" s="172" t="s">
        <v>161</v>
      </c>
    </row>
    <row r="39" spans="1:13" s="40" customFormat="1" ht="12.75" customHeight="1" x14ac:dyDescent="0.25">
      <c r="A39" s="96" t="s">
        <v>92</v>
      </c>
      <c r="B39" s="102" t="s">
        <v>338</v>
      </c>
      <c r="C39" s="361"/>
      <c r="D39" s="361"/>
      <c r="E39" s="363"/>
      <c r="F39" s="98">
        <v>8795000</v>
      </c>
      <c r="G39" s="98">
        <v>8795000</v>
      </c>
      <c r="H39" s="283">
        <f t="shared" si="6"/>
        <v>1</v>
      </c>
      <c r="I39" s="167"/>
      <c r="J39" s="172" t="s">
        <v>161</v>
      </c>
    </row>
    <row r="40" spans="1:13" s="40" customFormat="1" ht="12.75" customHeight="1" x14ac:dyDescent="0.25">
      <c r="A40" s="96" t="s">
        <v>93</v>
      </c>
      <c r="B40" s="97" t="s">
        <v>439</v>
      </c>
      <c r="C40" s="361"/>
      <c r="D40" s="361"/>
      <c r="E40" s="363"/>
      <c r="F40" s="98">
        <v>1009419</v>
      </c>
      <c r="G40" s="98">
        <v>1009419</v>
      </c>
      <c r="H40" s="283">
        <f t="shared" si="6"/>
        <v>1</v>
      </c>
      <c r="I40" s="167"/>
      <c r="J40" s="168" t="s">
        <v>161</v>
      </c>
    </row>
    <row r="41" spans="1:13" s="40" customFormat="1" ht="12.75" customHeight="1" x14ac:dyDescent="0.25">
      <c r="A41" s="96" t="s">
        <v>94</v>
      </c>
      <c r="B41" s="97" t="s">
        <v>328</v>
      </c>
      <c r="C41" s="361"/>
      <c r="D41" s="361"/>
      <c r="E41" s="363"/>
      <c r="F41" s="361"/>
      <c r="G41" s="361"/>
      <c r="H41" s="363"/>
      <c r="I41" s="167"/>
      <c r="J41" s="168" t="s">
        <v>161</v>
      </c>
    </row>
    <row r="42" spans="1:13" s="40" customFormat="1" ht="12.75" customHeight="1" x14ac:dyDescent="0.25">
      <c r="A42" s="96" t="s">
        <v>95</v>
      </c>
      <c r="B42" s="97" t="s">
        <v>331</v>
      </c>
      <c r="C42" s="361"/>
      <c r="D42" s="361"/>
      <c r="E42" s="363"/>
      <c r="F42" s="98">
        <v>16728522</v>
      </c>
      <c r="G42" s="98">
        <v>16728522</v>
      </c>
      <c r="H42" s="283">
        <f t="shared" ref="H42:H45" si="7">G42/F42</f>
        <v>1</v>
      </c>
      <c r="I42" s="167" t="s">
        <v>161</v>
      </c>
      <c r="J42" s="168"/>
    </row>
    <row r="43" spans="1:13" s="40" customFormat="1" ht="12" x14ac:dyDescent="0.25">
      <c r="A43" s="96" t="s">
        <v>96</v>
      </c>
      <c r="B43" s="244" t="s">
        <v>332</v>
      </c>
      <c r="C43" s="98">
        <v>1200072</v>
      </c>
      <c r="D43" s="98">
        <v>1200072</v>
      </c>
      <c r="E43" s="282">
        <f t="shared" ref="E43:E44" si="8">D43/C43</f>
        <v>1</v>
      </c>
      <c r="F43" s="98">
        <v>4051478</v>
      </c>
      <c r="G43" s="98">
        <v>4051478</v>
      </c>
      <c r="H43" s="283">
        <f t="shared" si="7"/>
        <v>1</v>
      </c>
      <c r="I43" s="167" t="s">
        <v>161</v>
      </c>
      <c r="J43" s="168"/>
      <c r="L43" s="424"/>
    </row>
    <row r="44" spans="1:13" s="40" customFormat="1" ht="12.75" customHeight="1" x14ac:dyDescent="0.25">
      <c r="A44" s="96" t="s">
        <v>97</v>
      </c>
      <c r="B44" s="97" t="s">
        <v>319</v>
      </c>
      <c r="C44" s="350">
        <v>60000</v>
      </c>
      <c r="D44" s="350">
        <v>60000</v>
      </c>
      <c r="E44" s="282">
        <f t="shared" si="8"/>
        <v>1</v>
      </c>
      <c r="F44" s="98">
        <v>1408000</v>
      </c>
      <c r="G44" s="98">
        <v>1408000</v>
      </c>
      <c r="H44" s="283">
        <f t="shared" si="7"/>
        <v>1</v>
      </c>
      <c r="I44" s="167" t="s">
        <v>161</v>
      </c>
      <c r="J44" s="168"/>
      <c r="L44" s="424"/>
      <c r="M44" s="424"/>
    </row>
    <row r="45" spans="1:13" s="40" customFormat="1" ht="20.399999999999999" x14ac:dyDescent="0.25">
      <c r="A45" s="96" t="s">
        <v>98</v>
      </c>
      <c r="B45" s="369" t="s">
        <v>337</v>
      </c>
      <c r="C45" s="367"/>
      <c r="D45" s="367"/>
      <c r="E45" s="363"/>
      <c r="F45" s="246">
        <v>3797000</v>
      </c>
      <c r="G45" s="246">
        <v>3797000</v>
      </c>
      <c r="H45" s="283">
        <f t="shared" si="7"/>
        <v>1</v>
      </c>
      <c r="I45" s="167" t="s">
        <v>161</v>
      </c>
      <c r="J45" s="168"/>
    </row>
    <row r="46" spans="1:13" s="40" customFormat="1" ht="21" thickBot="1" x14ac:dyDescent="0.3">
      <c r="A46" s="96" t="s">
        <v>99</v>
      </c>
      <c r="B46" s="368" t="s">
        <v>403</v>
      </c>
      <c r="C46" s="350">
        <v>86500000</v>
      </c>
      <c r="D46" s="350">
        <v>86500000</v>
      </c>
      <c r="E46" s="282">
        <f t="shared" ref="E46:E49" si="9">D46/C46</f>
        <v>1</v>
      </c>
      <c r="F46" s="370"/>
      <c r="G46" s="370"/>
      <c r="H46" s="371"/>
      <c r="I46" s="169" t="s">
        <v>161</v>
      </c>
      <c r="J46" s="170"/>
    </row>
    <row r="47" spans="1:13" s="40" customFormat="1" ht="12.75" customHeight="1" thickTop="1" x14ac:dyDescent="0.25">
      <c r="A47" s="551" t="s">
        <v>100</v>
      </c>
      <c r="B47" s="551"/>
      <c r="C47" s="104">
        <f>SUM(C8:C46)</f>
        <v>293570519</v>
      </c>
      <c r="D47" s="104">
        <f>SUM(D8:D46)</f>
        <v>300763907</v>
      </c>
      <c r="E47" s="288">
        <f t="shared" si="9"/>
        <v>1.0245031007353977</v>
      </c>
      <c r="F47" s="104">
        <f>SUM(F8:F46)</f>
        <v>456749050</v>
      </c>
      <c r="G47" s="104">
        <f>SUM(G8:G46)</f>
        <v>464511900</v>
      </c>
      <c r="H47" s="105">
        <f t="shared" ref="H47:H49" si="10">G47/F47</f>
        <v>1.0169958755250832</v>
      </c>
      <c r="I47" s="171"/>
      <c r="J47" s="172"/>
    </row>
    <row r="48" spans="1:13" s="40" customFormat="1" ht="12.75" customHeight="1" thickBot="1" x14ac:dyDescent="0.3">
      <c r="A48" s="552" t="s">
        <v>101</v>
      </c>
      <c r="B48" s="552"/>
      <c r="C48" s="106">
        <f>'7.sz. melléklet'!D85+'[1]9.sz. melléklet'!$G$39</f>
        <v>216455481</v>
      </c>
      <c r="D48" s="106">
        <f>'7.sz. melléklet'!E85+'[1]9.sz. melléklet'!$G$39</f>
        <v>216455481</v>
      </c>
      <c r="E48" s="289">
        <f t="shared" si="9"/>
        <v>1</v>
      </c>
      <c r="F48" s="290">
        <f>'7.sz. melléklet'!D35</f>
        <v>53276950</v>
      </c>
      <c r="G48" s="290">
        <f>'7.sz. melléklet'!E35</f>
        <v>52707488</v>
      </c>
      <c r="H48" s="303">
        <f t="shared" si="10"/>
        <v>0.98931128752678221</v>
      </c>
      <c r="I48" s="169"/>
      <c r="J48" s="170"/>
    </row>
    <row r="49" spans="1:10" s="40" customFormat="1" ht="12.75" customHeight="1" thickTop="1" thickBot="1" x14ac:dyDescent="0.3">
      <c r="A49" s="553" t="s">
        <v>102</v>
      </c>
      <c r="B49" s="553"/>
      <c r="C49" s="107">
        <f>SUM(C47:C48)</f>
        <v>510026000</v>
      </c>
      <c r="D49" s="107">
        <f>SUM(D47:D48)</f>
        <v>517219388</v>
      </c>
      <c r="E49" s="291">
        <f t="shared" si="9"/>
        <v>1.0141039633273599</v>
      </c>
      <c r="F49" s="107">
        <f>SUM(F47:F48)</f>
        <v>510026000</v>
      </c>
      <c r="G49" s="107">
        <f>SUM(G47:G48)</f>
        <v>517219388</v>
      </c>
      <c r="H49" s="108">
        <f t="shared" si="10"/>
        <v>1.0141039633273599</v>
      </c>
      <c r="I49" s="163"/>
      <c r="J49" s="164"/>
    </row>
    <row r="50" spans="1:10" s="37" customFormat="1" ht="13.8" thickTop="1" x14ac:dyDescent="0.25"/>
    <row r="51" spans="1:10" s="37" customFormat="1" x14ac:dyDescent="0.25"/>
    <row r="52" spans="1:10" s="37" customFormat="1" x14ac:dyDescent="0.25"/>
    <row r="53" spans="1:10" s="37" customFormat="1" x14ac:dyDescent="0.25"/>
    <row r="54" spans="1:10" s="37" customFormat="1" x14ac:dyDescent="0.25"/>
    <row r="55" spans="1:10" s="37" customFormat="1" x14ac:dyDescent="0.25"/>
    <row r="56" spans="1:10" s="37" customFormat="1" x14ac:dyDescent="0.25"/>
    <row r="57" spans="1:10" s="37" customFormat="1" x14ac:dyDescent="0.25"/>
    <row r="58" spans="1:10" s="37" customFormat="1" x14ac:dyDescent="0.25"/>
    <row r="59" spans="1:10" s="37" customFormat="1" x14ac:dyDescent="0.25"/>
    <row r="60" spans="1:10" s="37" customFormat="1" x14ac:dyDescent="0.25"/>
    <row r="61" spans="1:10" s="37" customFormat="1" x14ac:dyDescent="0.25"/>
    <row r="62" spans="1:10" s="37" customFormat="1" x14ac:dyDescent="0.25"/>
    <row r="63" spans="1:10" s="37" customFormat="1" x14ac:dyDescent="0.25"/>
    <row r="64" spans="1:10" s="37" customFormat="1" x14ac:dyDescent="0.25"/>
    <row r="65" s="37" customFormat="1" x14ac:dyDescent="0.25"/>
    <row r="66" s="37" customFormat="1" x14ac:dyDescent="0.25"/>
    <row r="67" s="37" customFormat="1" x14ac:dyDescent="0.25"/>
    <row r="68" s="37" customFormat="1" x14ac:dyDescent="0.25"/>
    <row r="69" s="37" customFormat="1" x14ac:dyDescent="0.25"/>
    <row r="70" s="37" customFormat="1" x14ac:dyDescent="0.25"/>
    <row r="71" s="37" customFormat="1" x14ac:dyDescent="0.25"/>
    <row r="72" s="37" customFormat="1" x14ac:dyDescent="0.25"/>
    <row r="73" s="37" customFormat="1" x14ac:dyDescent="0.25"/>
    <row r="74" s="37" customFormat="1" x14ac:dyDescent="0.25"/>
    <row r="75" s="37" customFormat="1" x14ac:dyDescent="0.25"/>
    <row r="76" s="37" customFormat="1" x14ac:dyDescent="0.25"/>
    <row r="77" s="37" customFormat="1" x14ac:dyDescent="0.25"/>
    <row r="78" s="37" customFormat="1" x14ac:dyDescent="0.25"/>
    <row r="79" s="37" customFormat="1" x14ac:dyDescent="0.25"/>
    <row r="80" s="37" customFormat="1" x14ac:dyDescent="0.25"/>
    <row r="81" s="37" customFormat="1" x14ac:dyDescent="0.25"/>
    <row r="82" s="37" customFormat="1" x14ac:dyDescent="0.25"/>
    <row r="83" s="37" customFormat="1" x14ac:dyDescent="0.25"/>
    <row r="84" s="37" customFormat="1" x14ac:dyDescent="0.25"/>
    <row r="85" s="37" customFormat="1" x14ac:dyDescent="0.25"/>
    <row r="86" s="37" customFormat="1" x14ac:dyDescent="0.25"/>
    <row r="87" s="37" customFormat="1" x14ac:dyDescent="0.25"/>
    <row r="88" s="37" customFormat="1" x14ac:dyDescent="0.25"/>
    <row r="89" s="37" customFormat="1" x14ac:dyDescent="0.25"/>
    <row r="90" s="37" customFormat="1" x14ac:dyDescent="0.25"/>
    <row r="91" s="37" customFormat="1" x14ac:dyDescent="0.25"/>
    <row r="92" s="37" customFormat="1" x14ac:dyDescent="0.25"/>
    <row r="93" s="37" customFormat="1" x14ac:dyDescent="0.25"/>
    <row r="94" s="37" customFormat="1" x14ac:dyDescent="0.25"/>
    <row r="95" s="37" customFormat="1" x14ac:dyDescent="0.25"/>
    <row r="96" s="37" customFormat="1" x14ac:dyDescent="0.25"/>
    <row r="97" s="37" customFormat="1" x14ac:dyDescent="0.25"/>
    <row r="98" s="37" customFormat="1" x14ac:dyDescent="0.25"/>
    <row r="99" s="37" customFormat="1" x14ac:dyDescent="0.25"/>
  </sheetData>
  <sheetProtection selectLockedCells="1" selectUnlockedCells="1"/>
  <mergeCells count="4">
    <mergeCell ref="A4:J4"/>
    <mergeCell ref="A47:B47"/>
    <mergeCell ref="A48:B48"/>
    <mergeCell ref="A49:B4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6" width="9.6640625" style="1" customWidth="1"/>
    <col min="7" max="7" width="9.6640625" style="384" customWidth="1"/>
    <col min="9" max="9" width="9.109375" customWidth="1"/>
    <col min="10" max="10" width="9.5546875" style="453" bestFit="1" customWidth="1"/>
    <col min="11" max="11" width="11.109375" bestFit="1" customWidth="1"/>
  </cols>
  <sheetData>
    <row r="1" spans="1:10" ht="15" customHeight="1" x14ac:dyDescent="0.25">
      <c r="B1" s="3"/>
      <c r="C1" s="3"/>
      <c r="D1" s="3"/>
      <c r="E1" s="3"/>
      <c r="F1" s="3"/>
      <c r="G1" s="383"/>
      <c r="H1" s="2" t="s">
        <v>372</v>
      </c>
    </row>
    <row r="2" spans="1:10" ht="15" customHeight="1" x14ac:dyDescent="0.25">
      <c r="A2" s="3"/>
      <c r="B2" s="3"/>
      <c r="C2" s="3"/>
      <c r="D2" s="3"/>
      <c r="E2" s="3"/>
      <c r="F2" s="3"/>
      <c r="H2" s="2" t="str">
        <f>'1.sz. melléklet'!G2</f>
        <v>az …./2021. (VIII....) önkormányzati rendelethez</v>
      </c>
    </row>
    <row r="3" spans="1:10" ht="15" customHeight="1" x14ac:dyDescent="0.25">
      <c r="A3" s="539" t="s">
        <v>468</v>
      </c>
      <c r="B3" s="539"/>
      <c r="C3" s="539"/>
      <c r="D3" s="539"/>
      <c r="E3" s="539"/>
      <c r="F3" s="539"/>
      <c r="G3" s="517"/>
      <c r="H3" s="517"/>
    </row>
    <row r="4" spans="1:10" ht="12.75" customHeight="1" thickBot="1" x14ac:dyDescent="0.3">
      <c r="A4" s="39"/>
      <c r="B4" s="89"/>
      <c r="C4" s="89"/>
      <c r="D4" s="38"/>
      <c r="E4" s="38"/>
      <c r="F4" s="6" t="s">
        <v>162</v>
      </c>
      <c r="G4"/>
      <c r="H4" s="453"/>
      <c r="J4"/>
    </row>
    <row r="5" spans="1:10" ht="34.799999999999997" thickTop="1" x14ac:dyDescent="0.25">
      <c r="A5" s="7" t="s">
        <v>1</v>
      </c>
      <c r="B5" s="8" t="s">
        <v>2</v>
      </c>
      <c r="C5" s="9" t="s">
        <v>186</v>
      </c>
      <c r="D5" s="9" t="s">
        <v>464</v>
      </c>
      <c r="E5" s="9" t="s">
        <v>517</v>
      </c>
      <c r="F5" s="329" t="s">
        <v>516</v>
      </c>
      <c r="G5"/>
      <c r="H5" s="453"/>
      <c r="J5"/>
    </row>
    <row r="6" spans="1:10" ht="15" customHeight="1" thickBot="1" x14ac:dyDescent="0.3">
      <c r="A6" s="10" t="s">
        <v>3</v>
      </c>
      <c r="B6" s="11" t="s">
        <v>4</v>
      </c>
      <c r="C6" s="12" t="s">
        <v>5</v>
      </c>
      <c r="D6" s="12" t="s">
        <v>6</v>
      </c>
      <c r="E6" s="12" t="s">
        <v>7</v>
      </c>
      <c r="F6" s="92" t="s">
        <v>8</v>
      </c>
      <c r="G6"/>
      <c r="H6" s="453"/>
      <c r="J6"/>
    </row>
    <row r="7" spans="1:10" ht="15" customHeight="1" thickTop="1" x14ac:dyDescent="0.25">
      <c r="A7" s="109" t="s">
        <v>13</v>
      </c>
      <c r="B7" s="110" t="s">
        <v>104</v>
      </c>
      <c r="C7" s="110" t="s">
        <v>187</v>
      </c>
      <c r="D7" s="111">
        <f>D8+D15</f>
        <v>52028860</v>
      </c>
      <c r="E7" s="111">
        <f>E8+E15</f>
        <v>52121360</v>
      </c>
      <c r="F7" s="112">
        <f>E7/D7</f>
        <v>1.0017778594418558</v>
      </c>
      <c r="G7"/>
      <c r="H7" s="453"/>
      <c r="J7"/>
    </row>
    <row r="8" spans="1:10" ht="15" customHeight="1" x14ac:dyDescent="0.25">
      <c r="A8" s="20" t="s">
        <v>105</v>
      </c>
      <c r="B8" s="17" t="s">
        <v>188</v>
      </c>
      <c r="C8" s="17" t="s">
        <v>189</v>
      </c>
      <c r="D8" s="50">
        <f>SUM(D9:D14)</f>
        <v>39800229</v>
      </c>
      <c r="E8" s="18">
        <f>SUM(E9:E14)</f>
        <v>38984829</v>
      </c>
      <c r="F8" s="113">
        <f t="shared" ref="F8:F49" si="0">E8/D8</f>
        <v>0.97951268069336983</v>
      </c>
      <c r="G8"/>
      <c r="H8" s="453"/>
      <c r="J8"/>
    </row>
    <row r="9" spans="1:10" ht="15" customHeight="1" x14ac:dyDescent="0.25">
      <c r="A9" s="114"/>
      <c r="B9" s="21" t="s">
        <v>190</v>
      </c>
      <c r="C9" s="21" t="s">
        <v>191</v>
      </c>
      <c r="D9" s="426">
        <v>36344450</v>
      </c>
      <c r="E9" s="380">
        <v>35265269</v>
      </c>
      <c r="F9" s="85">
        <f t="shared" si="0"/>
        <v>0.97030685565471486</v>
      </c>
      <c r="G9"/>
      <c r="H9" s="453"/>
      <c r="J9"/>
    </row>
    <row r="10" spans="1:10" ht="15" customHeight="1" x14ac:dyDescent="0.25">
      <c r="A10" s="114"/>
      <c r="B10" s="21" t="s">
        <v>479</v>
      </c>
      <c r="C10" s="21" t="s">
        <v>478</v>
      </c>
      <c r="D10" s="84">
        <v>0</v>
      </c>
      <c r="E10" s="380">
        <v>0</v>
      </c>
      <c r="F10" s="471"/>
      <c r="G10"/>
      <c r="H10" s="453"/>
      <c r="J10"/>
    </row>
    <row r="11" spans="1:10" ht="15" customHeight="1" x14ac:dyDescent="0.25">
      <c r="A11" s="114"/>
      <c r="B11" s="21" t="s">
        <v>434</v>
      </c>
      <c r="C11" s="21" t="s">
        <v>347</v>
      </c>
      <c r="D11" s="423">
        <v>65000</v>
      </c>
      <c r="E11" s="423">
        <v>65000</v>
      </c>
      <c r="F11" s="85">
        <f t="shared" si="0"/>
        <v>1</v>
      </c>
      <c r="G11"/>
      <c r="H11" s="453"/>
      <c r="J11"/>
    </row>
    <row r="12" spans="1:10" ht="15" customHeight="1" x14ac:dyDescent="0.25">
      <c r="A12" s="114"/>
      <c r="B12" s="21" t="s">
        <v>395</v>
      </c>
      <c r="C12" s="21" t="s">
        <v>192</v>
      </c>
      <c r="D12" s="426">
        <v>2626181</v>
      </c>
      <c r="E12" s="426">
        <v>2626181</v>
      </c>
      <c r="F12" s="85">
        <f t="shared" si="0"/>
        <v>1</v>
      </c>
      <c r="G12"/>
      <c r="H12" s="453"/>
      <c r="J12"/>
    </row>
    <row r="13" spans="1:10" ht="15" customHeight="1" x14ac:dyDescent="0.25">
      <c r="A13" s="114"/>
      <c r="B13" s="21" t="s">
        <v>400</v>
      </c>
      <c r="C13" s="21" t="s">
        <v>343</v>
      </c>
      <c r="D13" s="426">
        <v>160000</v>
      </c>
      <c r="E13" s="426">
        <v>160000</v>
      </c>
      <c r="F13" s="85">
        <f t="shared" si="0"/>
        <v>1</v>
      </c>
      <c r="G13"/>
      <c r="H13" s="453"/>
      <c r="J13"/>
    </row>
    <row r="14" spans="1:10" ht="15" customHeight="1" x14ac:dyDescent="0.25">
      <c r="A14" s="114"/>
      <c r="B14" s="21" t="s">
        <v>441</v>
      </c>
      <c r="C14" s="21" t="s">
        <v>348</v>
      </c>
      <c r="D14" s="426">
        <v>604598</v>
      </c>
      <c r="E14" s="380">
        <v>868379</v>
      </c>
      <c r="F14" s="85">
        <f t="shared" si="0"/>
        <v>1.4362915524034152</v>
      </c>
      <c r="G14"/>
      <c r="H14" s="453"/>
      <c r="J14"/>
    </row>
    <row r="15" spans="1:10" ht="15" customHeight="1" x14ac:dyDescent="0.25">
      <c r="A15" s="20" t="s">
        <v>106</v>
      </c>
      <c r="B15" s="17" t="s">
        <v>108</v>
      </c>
      <c r="C15" s="17" t="s">
        <v>193</v>
      </c>
      <c r="D15" s="18">
        <f>SUM(D16:D18)</f>
        <v>12228631</v>
      </c>
      <c r="E15" s="18">
        <f>SUM(E16:E18)</f>
        <v>13136531</v>
      </c>
      <c r="F15" s="113">
        <f t="shared" si="0"/>
        <v>1.0742437972001935</v>
      </c>
      <c r="G15"/>
      <c r="H15" s="453"/>
      <c r="J15"/>
    </row>
    <row r="16" spans="1:10" ht="15" customHeight="1" x14ac:dyDescent="0.25">
      <c r="A16" s="114"/>
      <c r="B16" s="21" t="s">
        <v>214</v>
      </c>
      <c r="C16" s="21" t="s">
        <v>194</v>
      </c>
      <c r="D16" s="426">
        <v>9427852</v>
      </c>
      <c r="E16" s="426">
        <v>9427852</v>
      </c>
      <c r="F16" s="85">
        <f t="shared" si="0"/>
        <v>1</v>
      </c>
      <c r="G16"/>
      <c r="H16" s="453"/>
      <c r="J16"/>
    </row>
    <row r="17" spans="1:10" ht="15" customHeight="1" x14ac:dyDescent="0.25">
      <c r="A17" s="114"/>
      <c r="B17" s="21" t="s">
        <v>215</v>
      </c>
      <c r="C17" s="21" t="s">
        <v>195</v>
      </c>
      <c r="D17" s="426">
        <v>1924504</v>
      </c>
      <c r="E17" s="380">
        <v>2832404</v>
      </c>
      <c r="F17" s="77">
        <f t="shared" si="0"/>
        <v>1.4717579178842963</v>
      </c>
      <c r="G17"/>
      <c r="H17" s="453"/>
      <c r="J17"/>
    </row>
    <row r="18" spans="1:10" ht="15" customHeight="1" x14ac:dyDescent="0.25">
      <c r="A18" s="114"/>
      <c r="B18" s="21" t="s">
        <v>216</v>
      </c>
      <c r="C18" s="21" t="s">
        <v>196</v>
      </c>
      <c r="D18" s="426">
        <v>876275</v>
      </c>
      <c r="E18" s="426">
        <v>876275</v>
      </c>
      <c r="F18" s="77">
        <f t="shared" si="0"/>
        <v>1</v>
      </c>
      <c r="G18"/>
      <c r="H18" s="453"/>
      <c r="J18"/>
    </row>
    <row r="19" spans="1:10" ht="15" customHeight="1" x14ac:dyDescent="0.25">
      <c r="A19" s="26" t="s">
        <v>14</v>
      </c>
      <c r="B19" s="115" t="s">
        <v>157</v>
      </c>
      <c r="C19" s="115" t="s">
        <v>197</v>
      </c>
      <c r="D19" s="427">
        <v>8582916</v>
      </c>
      <c r="E19" s="381">
        <v>8595820</v>
      </c>
      <c r="F19" s="112">
        <f t="shared" si="0"/>
        <v>1.0015034517406438</v>
      </c>
      <c r="G19"/>
      <c r="H19" s="453"/>
      <c r="J19"/>
    </row>
    <row r="20" spans="1:10" ht="15" customHeight="1" x14ac:dyDescent="0.25">
      <c r="A20" s="26" t="s">
        <v>41</v>
      </c>
      <c r="B20" s="115" t="s">
        <v>110</v>
      </c>
      <c r="C20" s="115" t="s">
        <v>198</v>
      </c>
      <c r="D20" s="27">
        <f>SUM(D21:D25)</f>
        <v>118322345</v>
      </c>
      <c r="E20" s="27">
        <f>SUM(E21:E25)</f>
        <v>119722345</v>
      </c>
      <c r="F20" s="112">
        <f t="shared" si="0"/>
        <v>1.011832084632873</v>
      </c>
      <c r="G20"/>
      <c r="H20" s="453"/>
      <c r="J20"/>
    </row>
    <row r="21" spans="1:10" ht="15" customHeight="1" x14ac:dyDescent="0.25">
      <c r="A21" s="20" t="s">
        <v>109</v>
      </c>
      <c r="B21" s="17" t="s">
        <v>199</v>
      </c>
      <c r="C21" s="17" t="s">
        <v>205</v>
      </c>
      <c r="D21" s="372">
        <v>14158700</v>
      </c>
      <c r="E21" s="372">
        <v>14158700</v>
      </c>
      <c r="F21" s="113">
        <f t="shared" si="0"/>
        <v>1</v>
      </c>
      <c r="G21"/>
      <c r="H21" s="453"/>
      <c r="J21"/>
    </row>
    <row r="22" spans="1:10" ht="15" customHeight="1" x14ac:dyDescent="0.25">
      <c r="A22" s="20" t="s">
        <v>111</v>
      </c>
      <c r="B22" s="17" t="s">
        <v>200</v>
      </c>
      <c r="C22" s="17" t="s">
        <v>206</v>
      </c>
      <c r="D22" s="372">
        <v>3139000</v>
      </c>
      <c r="E22" s="372">
        <v>3139000</v>
      </c>
      <c r="F22" s="113">
        <f t="shared" si="0"/>
        <v>1</v>
      </c>
      <c r="G22"/>
      <c r="H22" s="453"/>
      <c r="J22"/>
    </row>
    <row r="23" spans="1:10" ht="15" customHeight="1" x14ac:dyDescent="0.25">
      <c r="A23" s="20" t="s">
        <v>201</v>
      </c>
      <c r="B23" s="17" t="s">
        <v>202</v>
      </c>
      <c r="C23" s="17" t="s">
        <v>207</v>
      </c>
      <c r="D23" s="372">
        <v>77299145</v>
      </c>
      <c r="E23" s="372">
        <v>78399145</v>
      </c>
      <c r="F23" s="113">
        <f t="shared" si="0"/>
        <v>1.014230429068782</v>
      </c>
      <c r="G23"/>
      <c r="H23" s="453"/>
      <c r="J23"/>
    </row>
    <row r="24" spans="1:10" ht="15" customHeight="1" x14ac:dyDescent="0.25">
      <c r="A24" s="20" t="s">
        <v>203</v>
      </c>
      <c r="B24" s="17" t="s">
        <v>204</v>
      </c>
      <c r="C24" s="17" t="s">
        <v>208</v>
      </c>
      <c r="D24" s="372">
        <v>240000</v>
      </c>
      <c r="E24" s="372">
        <v>240000</v>
      </c>
      <c r="F24" s="113">
        <f t="shared" si="0"/>
        <v>1</v>
      </c>
      <c r="G24"/>
      <c r="H24" s="453"/>
      <c r="J24"/>
    </row>
    <row r="25" spans="1:10" ht="15" customHeight="1" x14ac:dyDescent="0.25">
      <c r="A25" s="20" t="s">
        <v>209</v>
      </c>
      <c r="B25" s="17" t="s">
        <v>210</v>
      </c>
      <c r="C25" s="17" t="s">
        <v>211</v>
      </c>
      <c r="D25" s="18">
        <f>SUM(D26:D29)</f>
        <v>23485500</v>
      </c>
      <c r="E25" s="18">
        <f>SUM(E26:E29)</f>
        <v>23785500</v>
      </c>
      <c r="F25" s="113">
        <f t="shared" si="0"/>
        <v>1.0127738391773649</v>
      </c>
      <c r="G25"/>
      <c r="H25" s="453"/>
      <c r="J25"/>
    </row>
    <row r="26" spans="1:10" ht="15" customHeight="1" x14ac:dyDescent="0.25">
      <c r="A26" s="114"/>
      <c r="B26" s="21" t="s">
        <v>212</v>
      </c>
      <c r="C26" s="21" t="s">
        <v>213</v>
      </c>
      <c r="D26" s="426">
        <v>18645500</v>
      </c>
      <c r="E26" s="426">
        <v>18645500</v>
      </c>
      <c r="F26" s="85">
        <f t="shared" si="0"/>
        <v>1</v>
      </c>
      <c r="G26"/>
      <c r="H26" s="453"/>
      <c r="J26"/>
    </row>
    <row r="27" spans="1:10" ht="15" customHeight="1" x14ac:dyDescent="0.25">
      <c r="A27" s="114"/>
      <c r="B27" s="199" t="s">
        <v>217</v>
      </c>
      <c r="C27" s="21" t="s">
        <v>218</v>
      </c>
      <c r="D27" s="426">
        <v>4000000</v>
      </c>
      <c r="E27" s="426">
        <v>4000000</v>
      </c>
      <c r="F27" s="85">
        <f t="shared" si="0"/>
        <v>1</v>
      </c>
      <c r="G27"/>
      <c r="H27" s="453"/>
      <c r="J27"/>
    </row>
    <row r="28" spans="1:10" ht="15" customHeight="1" x14ac:dyDescent="0.25">
      <c r="A28" s="114"/>
      <c r="B28" s="199" t="s">
        <v>392</v>
      </c>
      <c r="C28" s="21" t="s">
        <v>393</v>
      </c>
      <c r="D28" s="426">
        <v>40000</v>
      </c>
      <c r="E28" s="426">
        <v>40000</v>
      </c>
      <c r="F28" s="85">
        <f t="shared" si="0"/>
        <v>1</v>
      </c>
      <c r="G28"/>
      <c r="H28" s="453"/>
      <c r="J28"/>
    </row>
    <row r="29" spans="1:10" ht="15" customHeight="1" x14ac:dyDescent="0.25">
      <c r="A29" s="114"/>
      <c r="B29" s="199" t="s">
        <v>442</v>
      </c>
      <c r="C29" s="21" t="s">
        <v>219</v>
      </c>
      <c r="D29" s="426">
        <v>800000</v>
      </c>
      <c r="E29" s="426">
        <v>1100000</v>
      </c>
      <c r="F29" s="85">
        <f t="shared" si="0"/>
        <v>1.375</v>
      </c>
      <c r="G29"/>
      <c r="H29" s="453"/>
      <c r="J29"/>
    </row>
    <row r="30" spans="1:10" s="200" customFormat="1" ht="15" customHeight="1" x14ac:dyDescent="0.25">
      <c r="A30" s="26" t="s">
        <v>42</v>
      </c>
      <c r="B30" s="115" t="s">
        <v>220</v>
      </c>
      <c r="C30" s="115" t="s">
        <v>221</v>
      </c>
      <c r="D30" s="27">
        <v>3000000</v>
      </c>
      <c r="E30" s="381">
        <v>3000000</v>
      </c>
      <c r="F30" s="112">
        <f t="shared" si="0"/>
        <v>1</v>
      </c>
      <c r="H30" s="453"/>
    </row>
    <row r="31" spans="1:10" s="200" customFormat="1" ht="15" customHeight="1" x14ac:dyDescent="0.25">
      <c r="A31" s="26" t="s">
        <v>43</v>
      </c>
      <c r="B31" s="115" t="s">
        <v>222</v>
      </c>
      <c r="C31" s="115" t="s">
        <v>223</v>
      </c>
      <c r="D31" s="27">
        <f>SUM(D32:D35)</f>
        <v>84501593</v>
      </c>
      <c r="E31" s="27">
        <f>SUM(E32:E35)</f>
        <v>83932131</v>
      </c>
      <c r="F31" s="112">
        <f t="shared" si="0"/>
        <v>0.99326093177912045</v>
      </c>
      <c r="H31" s="453"/>
    </row>
    <row r="32" spans="1:10" s="200" customFormat="1" ht="15" customHeight="1" x14ac:dyDescent="0.25">
      <c r="A32" s="20" t="s">
        <v>182</v>
      </c>
      <c r="B32" s="17" t="s">
        <v>349</v>
      </c>
      <c r="C32" s="17" t="s">
        <v>350</v>
      </c>
      <c r="D32" s="372">
        <v>2000000</v>
      </c>
      <c r="E32" s="372">
        <v>2000000</v>
      </c>
      <c r="F32" s="112">
        <f t="shared" si="0"/>
        <v>1</v>
      </c>
      <c r="H32" s="453"/>
    </row>
    <row r="33" spans="1:10" s="200" customFormat="1" ht="15" customHeight="1" x14ac:dyDescent="0.25">
      <c r="A33" s="20" t="s">
        <v>183</v>
      </c>
      <c r="B33" s="17" t="s">
        <v>224</v>
      </c>
      <c r="C33" s="17" t="s">
        <v>226</v>
      </c>
      <c r="D33" s="372">
        <v>20329643</v>
      </c>
      <c r="E33" s="372">
        <v>20329643</v>
      </c>
      <c r="F33" s="113">
        <f t="shared" si="0"/>
        <v>1</v>
      </c>
      <c r="H33" s="453"/>
    </row>
    <row r="34" spans="1:10" s="200" customFormat="1" ht="15" customHeight="1" x14ac:dyDescent="0.25">
      <c r="A34" s="20" t="s">
        <v>228</v>
      </c>
      <c r="B34" s="17" t="s">
        <v>225</v>
      </c>
      <c r="C34" s="17" t="s">
        <v>227</v>
      </c>
      <c r="D34" s="372">
        <v>8895000</v>
      </c>
      <c r="E34" s="372">
        <v>8895000</v>
      </c>
      <c r="F34" s="113">
        <f t="shared" si="0"/>
        <v>1</v>
      </c>
      <c r="H34" s="453"/>
    </row>
    <row r="35" spans="1:10" s="200" customFormat="1" ht="15" customHeight="1" x14ac:dyDescent="0.25">
      <c r="A35" s="20" t="s">
        <v>351</v>
      </c>
      <c r="B35" s="17" t="s">
        <v>35</v>
      </c>
      <c r="C35" s="17" t="s">
        <v>365</v>
      </c>
      <c r="D35" s="372">
        <v>53276950</v>
      </c>
      <c r="E35" s="372">
        <v>52707488</v>
      </c>
      <c r="F35" s="113">
        <f t="shared" si="0"/>
        <v>0.98931128752678221</v>
      </c>
      <c r="H35" s="453"/>
    </row>
    <row r="36" spans="1:10" s="200" customFormat="1" ht="15" customHeight="1" x14ac:dyDescent="0.25">
      <c r="A36" s="26" t="s">
        <v>44</v>
      </c>
      <c r="B36" s="115" t="s">
        <v>158</v>
      </c>
      <c r="C36" s="115" t="s">
        <v>229</v>
      </c>
      <c r="D36" s="27">
        <f>SUM(D37:D40)</f>
        <v>89750000</v>
      </c>
      <c r="E36" s="27">
        <f>SUM(E37:E40)</f>
        <v>95802909</v>
      </c>
      <c r="F36" s="112">
        <f t="shared" si="0"/>
        <v>1.0674418830083565</v>
      </c>
      <c r="H36" s="453"/>
    </row>
    <row r="37" spans="1:10" s="206" customFormat="1" ht="15" customHeight="1" x14ac:dyDescent="0.25">
      <c r="A37" s="204" t="s">
        <v>230</v>
      </c>
      <c r="B37" s="69" t="s">
        <v>232</v>
      </c>
      <c r="C37" s="69" t="s">
        <v>233</v>
      </c>
      <c r="D37" s="372">
        <v>54726000</v>
      </c>
      <c r="E37" s="372">
        <v>54726000</v>
      </c>
      <c r="F37" s="113">
        <f t="shared" si="0"/>
        <v>1</v>
      </c>
      <c r="H37" s="454"/>
    </row>
    <row r="38" spans="1:10" s="200" customFormat="1" ht="15" customHeight="1" x14ac:dyDescent="0.25">
      <c r="A38" s="204" t="s">
        <v>231</v>
      </c>
      <c r="B38" s="69" t="s">
        <v>235</v>
      </c>
      <c r="C38" s="69" t="s">
        <v>236</v>
      </c>
      <c r="D38" s="372">
        <v>100000</v>
      </c>
      <c r="E38" s="372">
        <v>5791030</v>
      </c>
      <c r="F38" s="485">
        <f t="shared" si="0"/>
        <v>57.910299999999999</v>
      </c>
      <c r="H38" s="453"/>
    </row>
    <row r="39" spans="1:10" s="200" customFormat="1" ht="15" customHeight="1" x14ac:dyDescent="0.25">
      <c r="A39" s="204" t="s">
        <v>234</v>
      </c>
      <c r="B39" s="69" t="s">
        <v>238</v>
      </c>
      <c r="C39" s="69" t="s">
        <v>239</v>
      </c>
      <c r="D39" s="372">
        <v>16300000</v>
      </c>
      <c r="E39" s="372">
        <v>15375040</v>
      </c>
      <c r="F39" s="113">
        <f t="shared" si="0"/>
        <v>0.94325398773006131</v>
      </c>
      <c r="H39" s="453"/>
    </row>
    <row r="40" spans="1:10" s="200" customFormat="1" ht="15" customHeight="1" x14ac:dyDescent="0.25">
      <c r="A40" s="204" t="s">
        <v>237</v>
      </c>
      <c r="B40" s="69" t="s">
        <v>240</v>
      </c>
      <c r="C40" s="69" t="s">
        <v>241</v>
      </c>
      <c r="D40" s="372">
        <v>18624000</v>
      </c>
      <c r="E40" s="372">
        <v>19910839</v>
      </c>
      <c r="F40" s="113">
        <f t="shared" si="0"/>
        <v>1.0690957366838487</v>
      </c>
      <c r="H40" s="453"/>
    </row>
    <row r="41" spans="1:10" s="200" customFormat="1" ht="15" customHeight="1" x14ac:dyDescent="0.25">
      <c r="A41" s="205" t="s">
        <v>45</v>
      </c>
      <c r="B41" s="202" t="s">
        <v>242</v>
      </c>
      <c r="C41" s="202" t="s">
        <v>243</v>
      </c>
      <c r="D41" s="203">
        <f>SUM(D42:D43)</f>
        <v>129760552</v>
      </c>
      <c r="E41" s="203">
        <f>SUM(E42:E43)</f>
        <v>129760552</v>
      </c>
      <c r="F41" s="112">
        <f t="shared" si="0"/>
        <v>1</v>
      </c>
      <c r="H41" s="453"/>
    </row>
    <row r="42" spans="1:10" s="200" customFormat="1" ht="15" customHeight="1" x14ac:dyDescent="0.25">
      <c r="A42" s="204" t="s">
        <v>244</v>
      </c>
      <c r="B42" s="69" t="s">
        <v>245</v>
      </c>
      <c r="C42" s="69" t="s">
        <v>246</v>
      </c>
      <c r="D42" s="372">
        <v>102349435</v>
      </c>
      <c r="E42" s="372">
        <v>102349435</v>
      </c>
      <c r="F42" s="113">
        <f t="shared" si="0"/>
        <v>1</v>
      </c>
      <c r="H42" s="453"/>
    </row>
    <row r="43" spans="1:10" s="200" customFormat="1" ht="15" customHeight="1" x14ac:dyDescent="0.25">
      <c r="A43" s="204" t="s">
        <v>247</v>
      </c>
      <c r="B43" s="69" t="s">
        <v>248</v>
      </c>
      <c r="C43" s="69" t="s">
        <v>249</v>
      </c>
      <c r="D43" s="372">
        <v>27411117</v>
      </c>
      <c r="E43" s="372">
        <v>27411117</v>
      </c>
      <c r="F43" s="113">
        <f t="shared" si="0"/>
        <v>1</v>
      </c>
      <c r="H43" s="453"/>
    </row>
    <row r="44" spans="1:10" s="200" customFormat="1" ht="15" customHeight="1" x14ac:dyDescent="0.25">
      <c r="A44" s="201" t="s">
        <v>62</v>
      </c>
      <c r="B44" s="202" t="s">
        <v>118</v>
      </c>
      <c r="C44" s="202" t="s">
        <v>250</v>
      </c>
      <c r="D44" s="203">
        <f>SUM(D45:D45)</f>
        <v>0</v>
      </c>
      <c r="E44" s="203">
        <f>SUM(E45:E45)</f>
        <v>204537</v>
      </c>
      <c r="F44" s="472"/>
      <c r="H44" s="453"/>
    </row>
    <row r="45" spans="1:10" s="200" customFormat="1" ht="15" customHeight="1" x14ac:dyDescent="0.25">
      <c r="A45" s="248" t="s">
        <v>251</v>
      </c>
      <c r="B45" s="69" t="s">
        <v>435</v>
      </c>
      <c r="C45" s="69" t="s">
        <v>436</v>
      </c>
      <c r="D45" s="50">
        <v>0</v>
      </c>
      <c r="E45" s="50">
        <v>204537</v>
      </c>
      <c r="F45" s="473"/>
      <c r="H45" s="453"/>
    </row>
    <row r="46" spans="1:10" s="200" customFormat="1" ht="15" customHeight="1" x14ac:dyDescent="0.25">
      <c r="A46" s="346" t="s">
        <v>69</v>
      </c>
      <c r="B46" s="347" t="s">
        <v>38</v>
      </c>
      <c r="C46" s="347" t="s">
        <v>382</v>
      </c>
      <c r="D46" s="348">
        <f>SUM(D47:D48)</f>
        <v>22281734</v>
      </c>
      <c r="E46" s="348">
        <f>SUM(E47:E48)</f>
        <v>22281734</v>
      </c>
      <c r="F46" s="112">
        <f t="shared" si="0"/>
        <v>1</v>
      </c>
      <c r="H46" s="453"/>
    </row>
    <row r="47" spans="1:10" ht="15" customHeight="1" x14ac:dyDescent="0.25">
      <c r="A47" s="310" t="s">
        <v>378</v>
      </c>
      <c r="B47" s="311" t="s">
        <v>379</v>
      </c>
      <c r="C47" s="483" t="s">
        <v>381</v>
      </c>
      <c r="D47" s="428">
        <v>1891734</v>
      </c>
      <c r="E47" s="428">
        <v>1891734</v>
      </c>
      <c r="F47" s="113">
        <f t="shared" si="0"/>
        <v>1</v>
      </c>
      <c r="G47"/>
      <c r="H47" s="455"/>
      <c r="J47"/>
    </row>
    <row r="48" spans="1:10" ht="15" customHeight="1" thickBot="1" x14ac:dyDescent="0.3">
      <c r="A48" s="186" t="s">
        <v>380</v>
      </c>
      <c r="B48" s="309" t="s">
        <v>344</v>
      </c>
      <c r="C48" s="484" t="s">
        <v>345</v>
      </c>
      <c r="D48" s="128">
        <v>20390000</v>
      </c>
      <c r="E48" s="128">
        <v>20390000</v>
      </c>
      <c r="F48" s="113">
        <f t="shared" si="0"/>
        <v>1</v>
      </c>
      <c r="G48"/>
      <c r="H48" s="453"/>
      <c r="J48"/>
    </row>
    <row r="49" spans="1:10" ht="15" customHeight="1" thickTop="1" thickBot="1" x14ac:dyDescent="0.3">
      <c r="A49" s="554" t="s">
        <v>112</v>
      </c>
      <c r="B49" s="555"/>
      <c r="C49" s="191"/>
      <c r="D49" s="429">
        <f>D7+D19+D20+D30+D31+D36+D41+D44+D46</f>
        <v>508228000</v>
      </c>
      <c r="E49" s="61">
        <f>E7+E19+E20+E30+E31+E36+E41+E44+E46</f>
        <v>515421388</v>
      </c>
      <c r="F49" s="116">
        <f t="shared" si="0"/>
        <v>1.0141538600785474</v>
      </c>
      <c r="G49"/>
      <c r="H49" s="453"/>
      <c r="J49"/>
    </row>
    <row r="50" spans="1:10" ht="16.5" customHeight="1" thickTop="1" x14ac:dyDescent="0.25">
      <c r="A50" s="556" t="s">
        <v>469</v>
      </c>
      <c r="B50" s="556"/>
      <c r="C50" s="556"/>
      <c r="D50" s="556"/>
      <c r="E50" s="556"/>
      <c r="F50" s="556"/>
      <c r="G50" s="517"/>
      <c r="H50" s="517"/>
    </row>
    <row r="51" spans="1:10" ht="15" customHeight="1" thickBot="1" x14ac:dyDescent="0.3">
      <c r="A51" s="40"/>
      <c r="B51" s="117"/>
      <c r="C51" s="117"/>
      <c r="D51" s="38"/>
      <c r="E51" s="38"/>
      <c r="F51" s="6" t="s">
        <v>162</v>
      </c>
      <c r="G51"/>
      <c r="H51" s="453"/>
      <c r="J51"/>
    </row>
    <row r="52" spans="1:10" ht="34.799999999999997" thickTop="1" x14ac:dyDescent="0.25">
      <c r="A52" s="7" t="s">
        <v>1</v>
      </c>
      <c r="B52" s="8" t="s">
        <v>2</v>
      </c>
      <c r="C52" s="9" t="s">
        <v>186</v>
      </c>
      <c r="D52" s="9" t="s">
        <v>464</v>
      </c>
      <c r="E52" s="9" t="s">
        <v>517</v>
      </c>
      <c r="F52" s="329" t="s">
        <v>516</v>
      </c>
      <c r="G52"/>
      <c r="H52" s="453"/>
      <c r="J52"/>
    </row>
    <row r="53" spans="1:10" ht="15" customHeight="1" thickBot="1" x14ac:dyDescent="0.3">
      <c r="A53" s="10" t="s">
        <v>3</v>
      </c>
      <c r="B53" s="11" t="s">
        <v>4</v>
      </c>
      <c r="C53" s="12" t="s">
        <v>5</v>
      </c>
      <c r="D53" s="12" t="s">
        <v>6</v>
      </c>
      <c r="E53" s="12" t="s">
        <v>7</v>
      </c>
      <c r="F53" s="92" t="s">
        <v>8</v>
      </c>
      <c r="G53"/>
      <c r="H53" s="453"/>
      <c r="J53"/>
    </row>
    <row r="54" spans="1:10" ht="15" customHeight="1" thickTop="1" x14ac:dyDescent="0.25">
      <c r="A54" s="109" t="s">
        <v>252</v>
      </c>
      <c r="B54" s="110" t="s">
        <v>253</v>
      </c>
      <c r="C54" s="192" t="s">
        <v>254</v>
      </c>
      <c r="D54" s="152">
        <f>SUM(D55:D56)</f>
        <v>53374772</v>
      </c>
      <c r="E54" s="152">
        <f>SUM(E55:E56)</f>
        <v>54446371</v>
      </c>
      <c r="F54" s="28">
        <f t="shared" ref="F54:F87" si="1">E54/D54</f>
        <v>1.0200768820145967</v>
      </c>
      <c r="G54"/>
      <c r="H54" s="453"/>
      <c r="I54" s="156"/>
      <c r="J54"/>
    </row>
    <row r="55" spans="1:10" ht="15" customHeight="1" x14ac:dyDescent="0.25">
      <c r="A55" s="20" t="s">
        <v>105</v>
      </c>
      <c r="B55" s="17" t="s">
        <v>255</v>
      </c>
      <c r="C55" s="193" t="s">
        <v>256</v>
      </c>
      <c r="D55" s="50">
        <v>47293338</v>
      </c>
      <c r="E55" s="50">
        <v>48364937</v>
      </c>
      <c r="F55" s="19">
        <f t="shared" si="1"/>
        <v>1.0226585613390198</v>
      </c>
      <c r="G55"/>
      <c r="H55" s="453"/>
      <c r="I55" s="156"/>
      <c r="J55"/>
    </row>
    <row r="56" spans="1:10" s="228" customFormat="1" ht="15" customHeight="1" x14ac:dyDescent="0.25">
      <c r="A56" s="20" t="s">
        <v>106</v>
      </c>
      <c r="B56" s="17" t="s">
        <v>258</v>
      </c>
      <c r="C56" s="229" t="s">
        <v>257</v>
      </c>
      <c r="D56" s="145">
        <v>6081434</v>
      </c>
      <c r="E56" s="145">
        <v>6081434</v>
      </c>
      <c r="F56" s="19">
        <f t="shared" si="1"/>
        <v>1</v>
      </c>
      <c r="H56" s="453"/>
    </row>
    <row r="57" spans="1:10" ht="15" customHeight="1" x14ac:dyDescent="0.25">
      <c r="A57" s="26" t="s">
        <v>14</v>
      </c>
      <c r="B57" s="194" t="s">
        <v>259</v>
      </c>
      <c r="C57" s="232" t="s">
        <v>260</v>
      </c>
      <c r="D57" s="148">
        <f t="shared" ref="D57" si="2">SUM(D58:D59)</f>
        <v>33246570</v>
      </c>
      <c r="E57" s="148">
        <f t="shared" ref="E57" si="3">SUM(E58:E59)</f>
        <v>39368359</v>
      </c>
      <c r="F57" s="28">
        <f t="shared" si="1"/>
        <v>1.1841329496546562</v>
      </c>
      <c r="G57"/>
      <c r="H57" s="453"/>
      <c r="J57"/>
    </row>
    <row r="58" spans="1:10" ht="15" customHeight="1" x14ac:dyDescent="0.25">
      <c r="A58" s="20" t="s">
        <v>16</v>
      </c>
      <c r="B58" s="17" t="s">
        <v>405</v>
      </c>
      <c r="C58" s="193" t="s">
        <v>262</v>
      </c>
      <c r="D58" s="18">
        <v>0</v>
      </c>
      <c r="E58" s="18">
        <v>0</v>
      </c>
      <c r="F58" s="474"/>
      <c r="G58"/>
      <c r="H58" s="453"/>
      <c r="J58"/>
    </row>
    <row r="59" spans="1:10" ht="15" customHeight="1" x14ac:dyDescent="0.25">
      <c r="A59" s="20" t="s">
        <v>17</v>
      </c>
      <c r="B59" s="17" t="s">
        <v>261</v>
      </c>
      <c r="C59" s="193" t="s">
        <v>262</v>
      </c>
      <c r="D59" s="18">
        <v>33246570</v>
      </c>
      <c r="E59" s="18">
        <v>39368359</v>
      </c>
      <c r="F59" s="19">
        <f t="shared" si="1"/>
        <v>1.1841329496546562</v>
      </c>
      <c r="G59"/>
      <c r="H59" s="453"/>
      <c r="J59"/>
    </row>
    <row r="60" spans="1:10" ht="15" customHeight="1" x14ac:dyDescent="0.25">
      <c r="A60" s="26" t="s">
        <v>41</v>
      </c>
      <c r="B60" s="115" t="s">
        <v>15</v>
      </c>
      <c r="C60" s="194" t="s">
        <v>265</v>
      </c>
      <c r="D60" s="154">
        <f>D61+D62+D66</f>
        <v>86500000</v>
      </c>
      <c r="E60" s="154">
        <f>E61+E62+E66</f>
        <v>86500000</v>
      </c>
      <c r="F60" s="28">
        <f t="shared" si="1"/>
        <v>1</v>
      </c>
      <c r="G60"/>
      <c r="H60" s="453"/>
      <c r="J60"/>
    </row>
    <row r="61" spans="1:10" ht="15" customHeight="1" x14ac:dyDescent="0.25">
      <c r="A61" s="20" t="s">
        <v>109</v>
      </c>
      <c r="B61" s="17" t="s">
        <v>263</v>
      </c>
      <c r="C61" s="193" t="s">
        <v>266</v>
      </c>
      <c r="D61" s="18">
        <v>55000000</v>
      </c>
      <c r="E61" s="18">
        <v>55000000</v>
      </c>
      <c r="F61" s="19">
        <f t="shared" si="1"/>
        <v>1</v>
      </c>
      <c r="G61"/>
      <c r="H61" s="453"/>
      <c r="J61"/>
    </row>
    <row r="62" spans="1:10" ht="15" customHeight="1" x14ac:dyDescent="0.25">
      <c r="A62" s="20" t="s">
        <v>111</v>
      </c>
      <c r="B62" s="17" t="s">
        <v>264</v>
      </c>
      <c r="C62" s="193" t="s">
        <v>267</v>
      </c>
      <c r="D62" s="153">
        <f t="shared" ref="D62:E62" si="4">SUM(D63:D65)</f>
        <v>31000000</v>
      </c>
      <c r="E62" s="153">
        <f t="shared" si="4"/>
        <v>31000000</v>
      </c>
      <c r="F62" s="19">
        <f t="shared" si="1"/>
        <v>1</v>
      </c>
      <c r="G62"/>
      <c r="H62" s="453"/>
      <c r="J62"/>
    </row>
    <row r="63" spans="1:10" s="200" customFormat="1" ht="15" customHeight="1" x14ac:dyDescent="0.25">
      <c r="A63" s="35"/>
      <c r="B63" s="21" t="s">
        <v>268</v>
      </c>
      <c r="C63" s="195" t="s">
        <v>269</v>
      </c>
      <c r="D63" s="423">
        <v>11000000</v>
      </c>
      <c r="E63" s="423">
        <v>11000000</v>
      </c>
      <c r="F63" s="22">
        <f t="shared" si="1"/>
        <v>1</v>
      </c>
      <c r="H63" s="453"/>
    </row>
    <row r="64" spans="1:10" ht="15" customHeight="1" x14ac:dyDescent="0.25">
      <c r="A64" s="35"/>
      <c r="B64" s="21" t="s">
        <v>270</v>
      </c>
      <c r="C64" s="195" t="s">
        <v>271</v>
      </c>
      <c r="D64" s="423">
        <v>0</v>
      </c>
      <c r="E64" s="423">
        <v>0</v>
      </c>
      <c r="F64" s="474"/>
      <c r="G64"/>
      <c r="H64" s="453"/>
      <c r="J64"/>
    </row>
    <row r="65" spans="1:10" s="200" customFormat="1" ht="15" customHeight="1" x14ac:dyDescent="0.25">
      <c r="A65" s="35"/>
      <c r="B65" s="21" t="s">
        <v>272</v>
      </c>
      <c r="C65" s="195" t="s">
        <v>273</v>
      </c>
      <c r="D65" s="423">
        <v>20000000</v>
      </c>
      <c r="E65" s="423">
        <v>20000000</v>
      </c>
      <c r="F65" s="22">
        <f t="shared" si="1"/>
        <v>1</v>
      </c>
      <c r="H65" s="453"/>
    </row>
    <row r="66" spans="1:10" s="200" customFormat="1" ht="15" customHeight="1" x14ac:dyDescent="0.25">
      <c r="A66" s="20" t="s">
        <v>201</v>
      </c>
      <c r="B66" s="17" t="s">
        <v>274</v>
      </c>
      <c r="C66" s="193" t="s">
        <v>275</v>
      </c>
      <c r="D66" s="18">
        <v>500000</v>
      </c>
      <c r="E66" s="18">
        <v>500000</v>
      </c>
      <c r="F66" s="19">
        <f t="shared" si="1"/>
        <v>1</v>
      </c>
      <c r="H66" s="453"/>
    </row>
    <row r="67" spans="1:10" s="200" customFormat="1" ht="15" customHeight="1" x14ac:dyDescent="0.25">
      <c r="A67" s="26" t="s">
        <v>42</v>
      </c>
      <c r="B67" s="115" t="s">
        <v>12</v>
      </c>
      <c r="C67" s="194" t="s">
        <v>277</v>
      </c>
      <c r="D67" s="154">
        <f>SUM(D68:D75)</f>
        <v>94457405</v>
      </c>
      <c r="E67" s="154">
        <f>SUM(E68:E75)</f>
        <v>94457405</v>
      </c>
      <c r="F67" s="28">
        <f t="shared" si="1"/>
        <v>1</v>
      </c>
      <c r="H67" s="453"/>
    </row>
    <row r="68" spans="1:10" s="200" customFormat="1" ht="15" customHeight="1" x14ac:dyDescent="0.25">
      <c r="A68" s="20" t="s">
        <v>178</v>
      </c>
      <c r="B68" s="17" t="s">
        <v>276</v>
      </c>
      <c r="C68" s="193" t="s">
        <v>278</v>
      </c>
      <c r="D68" s="372">
        <v>65000</v>
      </c>
      <c r="E68" s="372">
        <v>65000</v>
      </c>
      <c r="F68" s="19">
        <f t="shared" si="1"/>
        <v>1</v>
      </c>
      <c r="H68" s="453"/>
    </row>
    <row r="69" spans="1:10" s="200" customFormat="1" ht="15" customHeight="1" x14ac:dyDescent="0.25">
      <c r="A69" s="20" t="s">
        <v>179</v>
      </c>
      <c r="B69" s="17" t="s">
        <v>279</v>
      </c>
      <c r="C69" s="193" t="s">
        <v>280</v>
      </c>
      <c r="D69" s="372">
        <v>44700000</v>
      </c>
      <c r="E69" s="372">
        <v>44700000</v>
      </c>
      <c r="F69" s="19">
        <f t="shared" si="1"/>
        <v>1</v>
      </c>
      <c r="H69" s="453"/>
    </row>
    <row r="70" spans="1:10" s="200" customFormat="1" ht="15" customHeight="1" x14ac:dyDescent="0.25">
      <c r="A70" s="20" t="s">
        <v>180</v>
      </c>
      <c r="B70" s="17" t="s">
        <v>282</v>
      </c>
      <c r="C70" s="193" t="s">
        <v>281</v>
      </c>
      <c r="D70" s="372">
        <v>6200000</v>
      </c>
      <c r="E70" s="372">
        <v>6200000</v>
      </c>
      <c r="F70" s="19">
        <f t="shared" si="1"/>
        <v>1</v>
      </c>
      <c r="H70" s="453"/>
    </row>
    <row r="71" spans="1:10" s="200" customFormat="1" ht="15" customHeight="1" x14ac:dyDescent="0.25">
      <c r="A71" s="20" t="s">
        <v>284</v>
      </c>
      <c r="B71" s="17" t="s">
        <v>283</v>
      </c>
      <c r="C71" s="193" t="s">
        <v>294</v>
      </c>
      <c r="D71" s="372">
        <v>8505000</v>
      </c>
      <c r="E71" s="372">
        <v>8505000</v>
      </c>
      <c r="F71" s="19">
        <f t="shared" si="1"/>
        <v>1</v>
      </c>
      <c r="H71" s="453"/>
    </row>
    <row r="72" spans="1:10" s="200" customFormat="1" ht="15" customHeight="1" x14ac:dyDescent="0.25">
      <c r="A72" s="20" t="s">
        <v>285</v>
      </c>
      <c r="B72" s="17" t="s">
        <v>287</v>
      </c>
      <c r="C72" s="193" t="s">
        <v>293</v>
      </c>
      <c r="D72" s="372">
        <v>15879000</v>
      </c>
      <c r="E72" s="372">
        <v>15879000</v>
      </c>
      <c r="F72" s="19">
        <f t="shared" si="1"/>
        <v>1</v>
      </c>
      <c r="H72" s="453"/>
    </row>
    <row r="73" spans="1:10" ht="15" customHeight="1" x14ac:dyDescent="0.25">
      <c r="A73" s="20" t="s">
        <v>286</v>
      </c>
      <c r="B73" s="382" t="s">
        <v>406</v>
      </c>
      <c r="C73" s="193" t="s">
        <v>407</v>
      </c>
      <c r="D73" s="18">
        <v>19108000</v>
      </c>
      <c r="E73" s="18">
        <v>19108000</v>
      </c>
      <c r="F73" s="19">
        <f t="shared" si="1"/>
        <v>1</v>
      </c>
      <c r="G73"/>
      <c r="H73" s="453"/>
      <c r="J73"/>
    </row>
    <row r="74" spans="1:10" ht="15" customHeight="1" x14ac:dyDescent="0.25">
      <c r="A74" s="20" t="s">
        <v>288</v>
      </c>
      <c r="B74" s="17" t="s">
        <v>289</v>
      </c>
      <c r="C74" s="193" t="s">
        <v>292</v>
      </c>
      <c r="D74" s="18">
        <v>0</v>
      </c>
      <c r="E74" s="18">
        <v>0</v>
      </c>
      <c r="F74" s="474"/>
      <c r="G74"/>
      <c r="H74" s="453"/>
      <c r="J74"/>
    </row>
    <row r="75" spans="1:10" s="206" customFormat="1" ht="15" customHeight="1" x14ac:dyDescent="0.25">
      <c r="A75" s="20" t="s">
        <v>290</v>
      </c>
      <c r="B75" s="17" t="s">
        <v>291</v>
      </c>
      <c r="C75" s="193" t="s">
        <v>399</v>
      </c>
      <c r="D75" s="18">
        <v>405</v>
      </c>
      <c r="E75" s="18">
        <v>405</v>
      </c>
      <c r="F75" s="19">
        <f t="shared" si="1"/>
        <v>1</v>
      </c>
      <c r="H75" s="454"/>
    </row>
    <row r="76" spans="1:10" ht="15" customHeight="1" x14ac:dyDescent="0.25">
      <c r="A76" s="26" t="s">
        <v>43</v>
      </c>
      <c r="B76" s="115" t="s">
        <v>353</v>
      </c>
      <c r="C76" s="194" t="s">
        <v>354</v>
      </c>
      <c r="D76" s="251">
        <f t="shared" ref="D76" si="5">SUM(D77:D78)</f>
        <v>24600000</v>
      </c>
      <c r="E76" s="251">
        <f t="shared" ref="E76" si="6">SUM(E77:E78)</f>
        <v>24600000</v>
      </c>
      <c r="F76" s="19">
        <f t="shared" si="1"/>
        <v>1</v>
      </c>
      <c r="G76"/>
      <c r="H76" s="453"/>
      <c r="J76"/>
    </row>
    <row r="77" spans="1:10" ht="15" customHeight="1" x14ac:dyDescent="0.25">
      <c r="A77" s="20" t="s">
        <v>182</v>
      </c>
      <c r="B77" s="237" t="s">
        <v>355</v>
      </c>
      <c r="C77" s="193" t="s">
        <v>356</v>
      </c>
      <c r="D77" s="430">
        <v>24600000</v>
      </c>
      <c r="E77" s="430">
        <v>24600000</v>
      </c>
      <c r="F77" s="19">
        <f t="shared" si="1"/>
        <v>1</v>
      </c>
      <c r="G77"/>
      <c r="H77" s="453"/>
      <c r="I77" s="156"/>
      <c r="J77"/>
    </row>
    <row r="78" spans="1:10" ht="15" customHeight="1" x14ac:dyDescent="0.25">
      <c r="A78" s="20" t="s">
        <v>183</v>
      </c>
      <c r="B78" s="40" t="s">
        <v>480</v>
      </c>
      <c r="C78" s="193" t="s">
        <v>356</v>
      </c>
      <c r="D78" s="430">
        <v>0</v>
      </c>
      <c r="E78" s="430">
        <v>0</v>
      </c>
      <c r="F78" s="474"/>
      <c r="G78"/>
      <c r="H78" s="453"/>
      <c r="I78" s="156"/>
      <c r="J78"/>
    </row>
    <row r="79" spans="1:10" ht="15" customHeight="1" x14ac:dyDescent="0.25">
      <c r="A79" s="26" t="s">
        <v>44</v>
      </c>
      <c r="B79" s="119" t="s">
        <v>295</v>
      </c>
      <c r="C79" s="196" t="s">
        <v>296</v>
      </c>
      <c r="D79" s="154">
        <f>SUM(D80:D80)</f>
        <v>0</v>
      </c>
      <c r="E79" s="154">
        <f>SUM(E80:E80)</f>
        <v>0</v>
      </c>
      <c r="F79" s="474"/>
      <c r="G79"/>
      <c r="H79" s="453"/>
      <c r="I79" s="156"/>
      <c r="J79"/>
    </row>
    <row r="80" spans="1:10" ht="15" customHeight="1" x14ac:dyDescent="0.25">
      <c r="A80" s="20" t="s">
        <v>230</v>
      </c>
      <c r="B80" s="45" t="s">
        <v>297</v>
      </c>
      <c r="C80" s="197" t="s">
        <v>298</v>
      </c>
      <c r="D80" s="18">
        <v>0</v>
      </c>
      <c r="E80" s="18">
        <v>0</v>
      </c>
      <c r="F80" s="474"/>
      <c r="G80"/>
      <c r="H80" s="453"/>
      <c r="J80"/>
    </row>
    <row r="81" spans="1:10" ht="15" customHeight="1" x14ac:dyDescent="0.25">
      <c r="A81" s="26" t="s">
        <v>45</v>
      </c>
      <c r="B81" s="119" t="s">
        <v>299</v>
      </c>
      <c r="C81" s="196" t="s">
        <v>301</v>
      </c>
      <c r="D81" s="154">
        <f t="shared" ref="D81:E81" si="7">SUM(D82:D83)</f>
        <v>131700</v>
      </c>
      <c r="E81" s="154">
        <f t="shared" si="7"/>
        <v>131700</v>
      </c>
      <c r="F81" s="28">
        <f t="shared" si="1"/>
        <v>1</v>
      </c>
      <c r="G81"/>
      <c r="H81" s="453"/>
      <c r="J81"/>
    </row>
    <row r="82" spans="1:10" ht="24" x14ac:dyDescent="0.25">
      <c r="A82" s="20" t="s">
        <v>244</v>
      </c>
      <c r="B82" s="45" t="s">
        <v>437</v>
      </c>
      <c r="C82" s="197" t="s">
        <v>438</v>
      </c>
      <c r="D82" s="18">
        <v>0</v>
      </c>
      <c r="E82" s="18">
        <v>0</v>
      </c>
      <c r="F82" s="474"/>
      <c r="G82"/>
      <c r="H82" s="453"/>
      <c r="J82"/>
    </row>
    <row r="83" spans="1:10" ht="15" customHeight="1" x14ac:dyDescent="0.25">
      <c r="A83" s="20" t="s">
        <v>247</v>
      </c>
      <c r="B83" s="45" t="s">
        <v>300</v>
      </c>
      <c r="C83" s="197" t="s">
        <v>302</v>
      </c>
      <c r="D83" s="18">
        <v>131700</v>
      </c>
      <c r="E83" s="18">
        <v>131700</v>
      </c>
      <c r="F83" s="19">
        <f t="shared" si="1"/>
        <v>1</v>
      </c>
      <c r="G83"/>
      <c r="H83" s="455"/>
      <c r="I83" s="455"/>
      <c r="J83"/>
    </row>
    <row r="84" spans="1:10" ht="15" customHeight="1" x14ac:dyDescent="0.25">
      <c r="A84" s="255" t="s">
        <v>62</v>
      </c>
      <c r="B84" s="256" t="s">
        <v>358</v>
      </c>
      <c r="C84" s="257" t="s">
        <v>359</v>
      </c>
      <c r="D84" s="258">
        <f>SUM(D85:D86)</f>
        <v>215917553</v>
      </c>
      <c r="E84" s="258">
        <f>SUM(E85:E86)</f>
        <v>215917553</v>
      </c>
      <c r="F84" s="259">
        <f t="shared" si="1"/>
        <v>1</v>
      </c>
      <c r="G84"/>
      <c r="H84" s="453"/>
      <c r="J84"/>
    </row>
    <row r="85" spans="1:10" ht="15" customHeight="1" x14ac:dyDescent="0.25">
      <c r="A85" s="20" t="s">
        <v>251</v>
      </c>
      <c r="B85" s="261" t="s">
        <v>360</v>
      </c>
      <c r="C85" s="450" t="s">
        <v>308</v>
      </c>
      <c r="D85" s="145">
        <v>215917553</v>
      </c>
      <c r="E85" s="431">
        <v>215917553</v>
      </c>
      <c r="F85" s="264">
        <f t="shared" si="1"/>
        <v>1</v>
      </c>
      <c r="G85"/>
      <c r="H85" s="453"/>
      <c r="J85"/>
    </row>
    <row r="86" spans="1:10" ht="15" customHeight="1" thickBot="1" x14ac:dyDescent="0.3">
      <c r="A86" s="20" t="s">
        <v>352</v>
      </c>
      <c r="B86" s="260" t="s">
        <v>361</v>
      </c>
      <c r="C86" s="451" t="s">
        <v>362</v>
      </c>
      <c r="D86" s="461">
        <v>0</v>
      </c>
      <c r="E86" s="432">
        <v>0</v>
      </c>
      <c r="F86" s="474"/>
      <c r="G86"/>
      <c r="H86" s="453"/>
      <c r="J86"/>
    </row>
    <row r="87" spans="1:10" ht="15" customHeight="1" thickTop="1" thickBot="1" x14ac:dyDescent="0.3">
      <c r="A87" s="554" t="s">
        <v>114</v>
      </c>
      <c r="B87" s="555"/>
      <c r="C87" s="198"/>
      <c r="D87" s="155">
        <f>D54+D57+D60+D67+D79+D81+D84+D76</f>
        <v>508228000</v>
      </c>
      <c r="E87" s="155">
        <f>E54+E57+E60+E67+E79+E81+E84+E76</f>
        <v>515421388</v>
      </c>
      <c r="F87" s="116">
        <f t="shared" si="1"/>
        <v>1.0141538600785474</v>
      </c>
      <c r="G87"/>
      <c r="H87" s="453"/>
      <c r="J87"/>
    </row>
    <row r="88" spans="1:10" ht="15" customHeight="1" thickTop="1" x14ac:dyDescent="0.25"/>
  </sheetData>
  <sheetProtection selectLockedCells="1" selectUnlockedCells="1"/>
  <mergeCells count="4">
    <mergeCell ref="A87:B87"/>
    <mergeCell ref="A49:B49"/>
    <mergeCell ref="A3:F3"/>
    <mergeCell ref="A50:F50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sqref="A1:F1"/>
    </sheetView>
  </sheetViews>
  <sheetFormatPr defaultColWidth="9.109375" defaultRowHeight="13.2" x14ac:dyDescent="0.25"/>
  <cols>
    <col min="1" max="1" width="5.6640625" style="159" customWidth="1"/>
    <col min="2" max="2" width="37.6640625" style="159" customWidth="1"/>
    <col min="3" max="5" width="9.6640625" style="159" customWidth="1"/>
    <col min="6" max="6" width="9.6640625" style="158" customWidth="1"/>
    <col min="7" max="16384" width="9.109375" style="158"/>
  </cols>
  <sheetData>
    <row r="1" spans="1:6" ht="15" customHeight="1" x14ac:dyDescent="0.25">
      <c r="A1" s="557" t="s">
        <v>373</v>
      </c>
      <c r="B1" s="557"/>
      <c r="C1" s="557"/>
      <c r="D1" s="557"/>
      <c r="E1" s="557"/>
      <c r="F1" s="557"/>
    </row>
    <row r="2" spans="1:6" ht="15" customHeight="1" x14ac:dyDescent="0.25">
      <c r="B2" s="161"/>
      <c r="C2" s="161"/>
      <c r="D2" s="161"/>
      <c r="E2" s="161"/>
      <c r="F2" s="157" t="str">
        <f>'1.sz. melléklet'!G2</f>
        <v>az …./2021. (VIII....) önkormányzati rendelethez</v>
      </c>
    </row>
    <row r="3" spans="1:6" ht="15" customHeight="1" x14ac:dyDescent="0.25">
      <c r="A3" s="173"/>
    </row>
    <row r="4" spans="1:6" ht="15" customHeight="1" x14ac:dyDescent="0.25">
      <c r="A4" s="558" t="s">
        <v>467</v>
      </c>
      <c r="B4" s="558"/>
      <c r="C4" s="558"/>
      <c r="D4" s="558"/>
      <c r="E4" s="558"/>
      <c r="F4" s="558"/>
    </row>
    <row r="5" spans="1:6" ht="15" customHeight="1" x14ac:dyDescent="0.25">
      <c r="A5" s="174"/>
      <c r="B5" s="174"/>
      <c r="C5" s="174"/>
      <c r="D5" s="174"/>
      <c r="E5" s="174"/>
      <c r="F5" s="175"/>
    </row>
    <row r="6" spans="1:6" ht="15" customHeight="1" thickBot="1" x14ac:dyDescent="0.3">
      <c r="A6" s="176"/>
      <c r="B6" s="176"/>
      <c r="C6" s="176"/>
      <c r="D6" s="176"/>
      <c r="E6" s="6" t="s">
        <v>162</v>
      </c>
    </row>
    <row r="7" spans="1:6" ht="34.799999999999997" thickTop="1" x14ac:dyDescent="0.25">
      <c r="A7" s="177" t="s">
        <v>60</v>
      </c>
      <c r="B7" s="178" t="s">
        <v>103</v>
      </c>
      <c r="C7" s="9" t="s">
        <v>464</v>
      </c>
      <c r="D7" s="9" t="s">
        <v>517</v>
      </c>
      <c r="E7" s="329" t="s">
        <v>516</v>
      </c>
    </row>
    <row r="8" spans="1:6" ht="15" customHeight="1" thickBot="1" x14ac:dyDescent="0.3">
      <c r="A8" s="179" t="s">
        <v>3</v>
      </c>
      <c r="B8" s="160" t="s">
        <v>4</v>
      </c>
      <c r="C8" s="12" t="s">
        <v>5</v>
      </c>
      <c r="D8" s="12" t="s">
        <v>6</v>
      </c>
      <c r="E8" s="13" t="s">
        <v>7</v>
      </c>
    </row>
    <row r="9" spans="1:6" ht="18" customHeight="1" thickTop="1" thickBot="1" x14ac:dyDescent="0.3">
      <c r="A9" s="441" t="s">
        <v>13</v>
      </c>
      <c r="B9" s="442" t="s">
        <v>36</v>
      </c>
      <c r="C9" s="443">
        <f>'1.sz. melléklet'!C38</f>
        <v>53276950</v>
      </c>
      <c r="D9" s="443">
        <f>'1.sz. melléklet'!D38</f>
        <v>52707488</v>
      </c>
      <c r="E9" s="444">
        <f>D9/C9</f>
        <v>0.98931128752678221</v>
      </c>
    </row>
    <row r="10" spans="1:6" ht="18" customHeight="1" thickTop="1" thickBot="1" x14ac:dyDescent="0.3">
      <c r="A10" s="445"/>
      <c r="B10" s="446" t="s">
        <v>156</v>
      </c>
      <c r="C10" s="447">
        <f>SUM(C9)</f>
        <v>53276950</v>
      </c>
      <c r="D10" s="447">
        <f t="shared" ref="D10" si="0">SUM(D9)</f>
        <v>52707488</v>
      </c>
      <c r="E10" s="448">
        <f>D10/C10</f>
        <v>0.98931128752678221</v>
      </c>
    </row>
    <row r="11" spans="1:6" ht="13.8" thickTop="1" x14ac:dyDescent="0.25"/>
    <row r="17" ht="20.100000000000001" customHeight="1" x14ac:dyDescent="0.25"/>
  </sheetData>
  <mergeCells count="2">
    <mergeCell ref="A1:F1"/>
    <mergeCell ref="A4:F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/>
  </sheetViews>
  <sheetFormatPr defaultRowHeight="13.2" x14ac:dyDescent="0.25"/>
  <cols>
    <col min="1" max="1" width="5.5546875" customWidth="1"/>
    <col min="2" max="2" width="5.6640625" style="1" customWidth="1"/>
    <col min="3" max="3" width="57.44140625" style="1" customWidth="1"/>
    <col min="4" max="5" width="10.5546875" style="1" customWidth="1"/>
    <col min="6" max="6" width="5.5546875" style="1" customWidth="1"/>
    <col min="7" max="7" width="10.6640625" style="1" customWidth="1"/>
    <col min="8" max="8" width="10.6640625" customWidth="1"/>
  </cols>
  <sheetData>
    <row r="1" spans="1:8" ht="13.5" customHeight="1" x14ac:dyDescent="0.25">
      <c r="B1" s="3"/>
      <c r="C1" s="3"/>
      <c r="D1" s="3"/>
      <c r="E1" s="3"/>
      <c r="F1" s="2" t="s">
        <v>374</v>
      </c>
      <c r="G1"/>
    </row>
    <row r="2" spans="1:8" ht="13.5" customHeight="1" x14ac:dyDescent="0.25">
      <c r="B2" s="3"/>
      <c r="C2" s="3"/>
      <c r="D2" s="3"/>
      <c r="E2" s="3"/>
      <c r="F2" s="2" t="str">
        <f>'1.sz. melléklet'!G2</f>
        <v>az …./2021. (VIII....) önkormányzati rendelethez</v>
      </c>
      <c r="G2"/>
    </row>
    <row r="3" spans="1:8" ht="9.75" customHeight="1" x14ac:dyDescent="0.25"/>
    <row r="4" spans="1:8" ht="13.5" customHeight="1" x14ac:dyDescent="0.25">
      <c r="A4" s="547" t="s">
        <v>474</v>
      </c>
      <c r="B4" s="547"/>
      <c r="C4" s="547"/>
      <c r="D4" s="547"/>
      <c r="E4" s="547"/>
      <c r="F4" s="547"/>
      <c r="G4" s="336"/>
      <c r="H4" s="336"/>
    </row>
    <row r="5" spans="1:8" ht="9.75" customHeight="1" x14ac:dyDescent="0.25">
      <c r="A5" s="328"/>
      <c r="B5" s="328"/>
      <c r="C5" s="328"/>
      <c r="D5" s="328"/>
      <c r="E5" s="328"/>
      <c r="F5" s="328"/>
      <c r="G5" s="336"/>
      <c r="H5" s="336"/>
    </row>
    <row r="6" spans="1:8" ht="14.25" customHeight="1" thickBot="1" x14ac:dyDescent="0.3">
      <c r="D6" s="6"/>
      <c r="E6" s="6" t="s">
        <v>162</v>
      </c>
      <c r="G6"/>
    </row>
    <row r="7" spans="1:8" s="37" customFormat="1" ht="34.799999999999997" thickTop="1" x14ac:dyDescent="0.25">
      <c r="B7" s="121" t="s">
        <v>116</v>
      </c>
      <c r="C7" s="122" t="s">
        <v>117</v>
      </c>
      <c r="D7" s="494" t="s">
        <v>464</v>
      </c>
      <c r="E7" s="373" t="s">
        <v>522</v>
      </c>
    </row>
    <row r="8" spans="1:8" s="37" customFormat="1" ht="14.25" customHeight="1" thickBot="1" x14ac:dyDescent="0.3">
      <c r="B8" s="123" t="s">
        <v>3</v>
      </c>
      <c r="C8" s="124" t="s">
        <v>4</v>
      </c>
      <c r="D8" s="495" t="s">
        <v>5</v>
      </c>
      <c r="E8" s="92" t="s">
        <v>6</v>
      </c>
    </row>
    <row r="9" spans="1:8" s="37" customFormat="1" ht="14.25" customHeight="1" thickTop="1" x14ac:dyDescent="0.25">
      <c r="B9" s="125" t="s">
        <v>11</v>
      </c>
      <c r="C9" s="126" t="s">
        <v>64</v>
      </c>
      <c r="D9" s="496">
        <f>SUM(D10:D19)</f>
        <v>129760552</v>
      </c>
      <c r="E9" s="491">
        <f>SUM(E10:E19)</f>
        <v>129760552</v>
      </c>
    </row>
    <row r="10" spans="1:8" s="37" customFormat="1" ht="13.5" customHeight="1" x14ac:dyDescent="0.25">
      <c r="B10" s="16" t="s">
        <v>13</v>
      </c>
      <c r="C10" s="17" t="s">
        <v>446</v>
      </c>
      <c r="D10" s="497">
        <v>2540000</v>
      </c>
      <c r="E10" s="456">
        <v>2540000</v>
      </c>
    </row>
    <row r="11" spans="1:8" s="37" customFormat="1" ht="13.5" customHeight="1" x14ac:dyDescent="0.25">
      <c r="B11" s="16" t="s">
        <v>14</v>
      </c>
      <c r="C11" s="17" t="s">
        <v>489</v>
      </c>
      <c r="D11" s="497">
        <v>64780555</v>
      </c>
      <c r="E11" s="456">
        <v>64780555</v>
      </c>
    </row>
    <row r="12" spans="1:8" s="37" customFormat="1" ht="13.5" customHeight="1" x14ac:dyDescent="0.25">
      <c r="B12" s="16" t="s">
        <v>41</v>
      </c>
      <c r="C12" s="69" t="s">
        <v>490</v>
      </c>
      <c r="D12" s="497">
        <v>13731397</v>
      </c>
      <c r="E12" s="456">
        <v>13731397</v>
      </c>
    </row>
    <row r="13" spans="1:8" s="37" customFormat="1" ht="13.5" customHeight="1" x14ac:dyDescent="0.25">
      <c r="B13" s="16" t="s">
        <v>42</v>
      </c>
      <c r="C13" s="477" t="s">
        <v>491</v>
      </c>
      <c r="D13" s="498">
        <v>9207500</v>
      </c>
      <c r="E13" s="456">
        <v>9207500</v>
      </c>
    </row>
    <row r="14" spans="1:8" s="37" customFormat="1" ht="13.5" customHeight="1" x14ac:dyDescent="0.25">
      <c r="B14" s="16" t="s">
        <v>43</v>
      </c>
      <c r="C14" s="477" t="s">
        <v>492</v>
      </c>
      <c r="D14" s="498">
        <v>824400</v>
      </c>
      <c r="E14" s="456">
        <v>824400</v>
      </c>
    </row>
    <row r="15" spans="1:8" s="37" customFormat="1" ht="13.5" customHeight="1" x14ac:dyDescent="0.25">
      <c r="B15" s="16" t="s">
        <v>44</v>
      </c>
      <c r="C15" s="477" t="s">
        <v>450</v>
      </c>
      <c r="D15" s="498">
        <v>3810000</v>
      </c>
      <c r="E15" s="456">
        <v>3810000</v>
      </c>
    </row>
    <row r="16" spans="1:8" s="37" customFormat="1" ht="13.5" customHeight="1" x14ac:dyDescent="0.25">
      <c r="B16" s="31" t="s">
        <v>45</v>
      </c>
      <c r="C16" s="233" t="s">
        <v>448</v>
      </c>
      <c r="D16" s="498">
        <v>5000000</v>
      </c>
      <c r="E16" s="456">
        <v>5000000</v>
      </c>
    </row>
    <row r="17" spans="2:6" s="37" customFormat="1" ht="13.5" customHeight="1" x14ac:dyDescent="0.25">
      <c r="B17" s="31" t="s">
        <v>62</v>
      </c>
      <c r="C17" s="233" t="s">
        <v>493</v>
      </c>
      <c r="D17" s="498">
        <v>1592000</v>
      </c>
      <c r="E17" s="456">
        <v>1592000</v>
      </c>
    </row>
    <row r="18" spans="2:6" s="37" customFormat="1" ht="13.5" customHeight="1" x14ac:dyDescent="0.25">
      <c r="B18" s="31" t="s">
        <v>69</v>
      </c>
      <c r="C18" s="233" t="s">
        <v>494</v>
      </c>
      <c r="D18" s="498">
        <v>9802800</v>
      </c>
      <c r="E18" s="456">
        <v>9802800</v>
      </c>
    </row>
    <row r="19" spans="2:6" s="37" customFormat="1" ht="13.5" customHeight="1" x14ac:dyDescent="0.25">
      <c r="B19" s="31" t="s">
        <v>70</v>
      </c>
      <c r="C19" s="233" t="s">
        <v>495</v>
      </c>
      <c r="D19" s="498">
        <v>18471900</v>
      </c>
      <c r="E19" s="456">
        <v>18471900</v>
      </c>
    </row>
    <row r="20" spans="2:6" s="37" customFormat="1" ht="14.25" customHeight="1" x14ac:dyDescent="0.25">
      <c r="B20" s="125" t="s">
        <v>18</v>
      </c>
      <c r="C20" s="126" t="s">
        <v>65</v>
      </c>
      <c r="D20" s="496">
        <f>SUM(D21:D56)</f>
        <v>89750000</v>
      </c>
      <c r="E20" s="491">
        <f>SUM(E21:E56)</f>
        <v>95802909</v>
      </c>
    </row>
    <row r="21" spans="2:6" s="37" customFormat="1" ht="13.5" customHeight="1" x14ac:dyDescent="0.25">
      <c r="B21" s="16" t="s">
        <v>13</v>
      </c>
      <c r="C21" s="17" t="s">
        <v>496</v>
      </c>
      <c r="D21" s="497">
        <v>127000</v>
      </c>
      <c r="E21" s="456">
        <v>127000</v>
      </c>
    </row>
    <row r="22" spans="2:6" s="37" customFormat="1" ht="13.5" customHeight="1" x14ac:dyDescent="0.25">
      <c r="B22" s="16" t="s">
        <v>14</v>
      </c>
      <c r="C22" s="17" t="s">
        <v>497</v>
      </c>
      <c r="D22" s="497">
        <v>3175000</v>
      </c>
      <c r="E22" s="456">
        <v>3175000</v>
      </c>
      <c r="F22" s="138"/>
    </row>
    <row r="23" spans="2:6" s="37" customFormat="1" ht="13.5" customHeight="1" x14ac:dyDescent="0.25">
      <c r="B23" s="16" t="s">
        <v>41</v>
      </c>
      <c r="C23" s="69" t="s">
        <v>498</v>
      </c>
      <c r="D23" s="497">
        <v>8255000</v>
      </c>
      <c r="E23" s="456">
        <v>8255000</v>
      </c>
      <c r="F23" s="138"/>
    </row>
    <row r="24" spans="2:6" s="37" customFormat="1" ht="13.5" customHeight="1" x14ac:dyDescent="0.25">
      <c r="B24" s="16" t="s">
        <v>42</v>
      </c>
      <c r="C24" s="69" t="s">
        <v>515</v>
      </c>
      <c r="D24" s="497">
        <v>1100000</v>
      </c>
      <c r="E24" s="456">
        <v>1100000</v>
      </c>
      <c r="F24" s="138"/>
    </row>
    <row r="25" spans="2:6" s="37" customFormat="1" ht="13.5" customHeight="1" x14ac:dyDescent="0.25">
      <c r="B25" s="16" t="s">
        <v>43</v>
      </c>
      <c r="C25" s="449" t="s">
        <v>447</v>
      </c>
      <c r="D25" s="497">
        <v>9831000</v>
      </c>
      <c r="E25" s="456">
        <v>9831000</v>
      </c>
      <c r="F25" s="138"/>
    </row>
    <row r="26" spans="2:6" s="37" customFormat="1" ht="13.5" customHeight="1" x14ac:dyDescent="0.25">
      <c r="B26" s="16" t="s">
        <v>44</v>
      </c>
      <c r="C26" s="233" t="s">
        <v>499</v>
      </c>
      <c r="D26" s="498">
        <v>22646500</v>
      </c>
      <c r="E26" s="456">
        <v>22646500</v>
      </c>
    </row>
    <row r="27" spans="2:6" s="37" customFormat="1" ht="13.5" customHeight="1" x14ac:dyDescent="0.25">
      <c r="B27" s="16" t="s">
        <v>45</v>
      </c>
      <c r="C27" s="233" t="s">
        <v>449</v>
      </c>
      <c r="D27" s="498">
        <v>731500</v>
      </c>
      <c r="E27" s="456">
        <v>731500</v>
      </c>
      <c r="F27" s="138"/>
    </row>
    <row r="28" spans="2:6" s="120" customFormat="1" ht="13.5" customHeight="1" x14ac:dyDescent="0.25">
      <c r="B28" s="16" t="s">
        <v>62</v>
      </c>
      <c r="C28" s="233" t="s">
        <v>500</v>
      </c>
      <c r="D28" s="498">
        <v>1175000</v>
      </c>
      <c r="E28" s="456">
        <v>1175000</v>
      </c>
      <c r="F28" s="425"/>
    </row>
    <row r="29" spans="2:6" s="120" customFormat="1" ht="13.5" customHeight="1" x14ac:dyDescent="0.25">
      <c r="B29" s="16" t="s">
        <v>69</v>
      </c>
      <c r="C29" s="233" t="s">
        <v>451</v>
      </c>
      <c r="D29" s="498">
        <v>762000</v>
      </c>
      <c r="E29" s="456">
        <v>762000</v>
      </c>
    </row>
    <row r="30" spans="2:6" s="37" customFormat="1" ht="13.5" customHeight="1" x14ac:dyDescent="0.25">
      <c r="B30" s="16" t="s">
        <v>70</v>
      </c>
      <c r="C30" s="233" t="s">
        <v>501</v>
      </c>
      <c r="D30" s="498">
        <v>13716000</v>
      </c>
      <c r="E30" s="456">
        <v>13716000</v>
      </c>
    </row>
    <row r="31" spans="2:6" s="37" customFormat="1" ht="13.5" customHeight="1" x14ac:dyDescent="0.25">
      <c r="B31" s="16" t="s">
        <v>71</v>
      </c>
      <c r="C31" s="478" t="s">
        <v>440</v>
      </c>
      <c r="D31" s="498">
        <v>290000</v>
      </c>
      <c r="E31" s="456">
        <v>290000</v>
      </c>
    </row>
    <row r="32" spans="2:6" s="37" customFormat="1" ht="13.5" customHeight="1" x14ac:dyDescent="0.25">
      <c r="B32" s="16" t="s">
        <v>72</v>
      </c>
      <c r="C32" s="233" t="s">
        <v>452</v>
      </c>
      <c r="D32" s="498">
        <v>200000</v>
      </c>
      <c r="E32" s="456">
        <v>200000</v>
      </c>
    </row>
    <row r="33" spans="2:7" s="37" customFormat="1" ht="13.5" customHeight="1" x14ac:dyDescent="0.25">
      <c r="B33" s="16" t="s">
        <v>73</v>
      </c>
      <c r="C33" s="233" t="s">
        <v>502</v>
      </c>
      <c r="D33" s="498">
        <v>80000</v>
      </c>
      <c r="E33" s="456">
        <v>80000</v>
      </c>
      <c r="F33" s="138"/>
    </row>
    <row r="34" spans="2:7" s="37" customFormat="1" ht="13.5" customHeight="1" x14ac:dyDescent="0.25">
      <c r="B34" s="16" t="s">
        <v>74</v>
      </c>
      <c r="C34" s="233" t="s">
        <v>503</v>
      </c>
      <c r="D34" s="498">
        <v>70000</v>
      </c>
      <c r="E34" s="456">
        <v>70000</v>
      </c>
    </row>
    <row r="35" spans="2:7" s="37" customFormat="1" ht="13.5" customHeight="1" x14ac:dyDescent="0.25">
      <c r="B35" s="16" t="s">
        <v>75</v>
      </c>
      <c r="C35" s="233" t="s">
        <v>504</v>
      </c>
      <c r="D35" s="498">
        <v>130000</v>
      </c>
      <c r="E35" s="456">
        <v>130000</v>
      </c>
      <c r="F35" s="138"/>
    </row>
    <row r="36" spans="2:7" s="37" customFormat="1" ht="13.5" customHeight="1" x14ac:dyDescent="0.25">
      <c r="B36" s="16" t="s">
        <v>76</v>
      </c>
      <c r="C36" s="233" t="s">
        <v>505</v>
      </c>
      <c r="D36" s="498">
        <v>31000</v>
      </c>
      <c r="E36" s="456">
        <v>31000</v>
      </c>
    </row>
    <row r="37" spans="2:7" s="37" customFormat="1" ht="13.5" customHeight="1" x14ac:dyDescent="0.25">
      <c r="B37" s="16" t="s">
        <v>77</v>
      </c>
      <c r="C37" s="233" t="s">
        <v>513</v>
      </c>
      <c r="D37" s="498">
        <v>70000</v>
      </c>
      <c r="E37" s="456">
        <v>70000</v>
      </c>
    </row>
    <row r="38" spans="2:7" s="37" customFormat="1" ht="13.5" customHeight="1" x14ac:dyDescent="0.25">
      <c r="B38" s="16" t="s">
        <v>78</v>
      </c>
      <c r="C38" s="233" t="s">
        <v>453</v>
      </c>
      <c r="D38" s="498">
        <v>127000</v>
      </c>
      <c r="E38" s="456">
        <v>127000</v>
      </c>
      <c r="F38" s="138"/>
      <c r="G38" s="138"/>
    </row>
    <row r="39" spans="2:7" s="37" customFormat="1" ht="13.5" customHeight="1" x14ac:dyDescent="0.25">
      <c r="B39" s="16" t="s">
        <v>79</v>
      </c>
      <c r="C39" s="233" t="s">
        <v>454</v>
      </c>
      <c r="D39" s="498">
        <v>305000</v>
      </c>
      <c r="E39" s="456">
        <v>305000</v>
      </c>
    </row>
    <row r="40" spans="2:7" s="37" customFormat="1" ht="13.5" customHeight="1" x14ac:dyDescent="0.25">
      <c r="B40" s="16" t="s">
        <v>80</v>
      </c>
      <c r="C40" s="233" t="s">
        <v>514</v>
      </c>
      <c r="D40" s="498">
        <v>170000</v>
      </c>
      <c r="E40" s="456">
        <v>170000</v>
      </c>
    </row>
    <row r="41" spans="2:7" s="37" customFormat="1" ht="13.5" customHeight="1" x14ac:dyDescent="0.25">
      <c r="B41" s="16" t="s">
        <v>81</v>
      </c>
      <c r="C41" s="479" t="s">
        <v>506</v>
      </c>
      <c r="D41" s="498">
        <v>175000</v>
      </c>
      <c r="E41" s="456">
        <v>175000</v>
      </c>
    </row>
    <row r="42" spans="2:7" s="37" customFormat="1" ht="13.5" customHeight="1" x14ac:dyDescent="0.25">
      <c r="B42" s="16" t="s">
        <v>82</v>
      </c>
      <c r="C42" s="480" t="s">
        <v>507</v>
      </c>
      <c r="D42" s="498">
        <v>757000</v>
      </c>
      <c r="E42" s="456">
        <v>757000</v>
      </c>
      <c r="F42" s="138"/>
    </row>
    <row r="43" spans="2:7" s="37" customFormat="1" ht="13.5" customHeight="1" x14ac:dyDescent="0.25">
      <c r="B43" s="16" t="s">
        <v>83</v>
      </c>
      <c r="C43" s="480" t="s">
        <v>508</v>
      </c>
      <c r="D43" s="498">
        <v>381000</v>
      </c>
      <c r="E43" s="456">
        <v>381000</v>
      </c>
    </row>
    <row r="44" spans="2:7" s="37" customFormat="1" ht="13.5" customHeight="1" x14ac:dyDescent="0.25">
      <c r="B44" s="16" t="s">
        <v>84</v>
      </c>
      <c r="C44" s="479" t="s">
        <v>509</v>
      </c>
      <c r="D44" s="498">
        <v>495000</v>
      </c>
      <c r="E44" s="456">
        <v>495000</v>
      </c>
    </row>
    <row r="45" spans="2:7" s="37" customFormat="1" ht="13.5" customHeight="1" x14ac:dyDescent="0.25">
      <c r="B45" s="16" t="s">
        <v>85</v>
      </c>
      <c r="C45" s="479" t="s">
        <v>510</v>
      </c>
      <c r="D45" s="498">
        <v>11751000</v>
      </c>
      <c r="E45" s="456">
        <v>11751000</v>
      </c>
    </row>
    <row r="46" spans="2:7" s="37" customFormat="1" ht="13.5" customHeight="1" x14ac:dyDescent="0.25">
      <c r="B46" s="16" t="s">
        <v>86</v>
      </c>
      <c r="C46" s="479" t="s">
        <v>511</v>
      </c>
      <c r="D46" s="498">
        <v>4283000</v>
      </c>
      <c r="E46" s="456">
        <v>4283000</v>
      </c>
    </row>
    <row r="47" spans="2:7" s="37" customFormat="1" ht="13.5" customHeight="1" x14ac:dyDescent="0.25">
      <c r="B47" s="16" t="s">
        <v>87</v>
      </c>
      <c r="C47" s="233" t="s">
        <v>455</v>
      </c>
      <c r="D47" s="498">
        <v>1003000</v>
      </c>
      <c r="E47" s="456">
        <v>1003000</v>
      </c>
    </row>
    <row r="48" spans="2:7" s="37" customFormat="1" ht="13.5" customHeight="1" x14ac:dyDescent="0.25">
      <c r="B48" s="16" t="s">
        <v>88</v>
      </c>
      <c r="C48" s="233" t="s">
        <v>456</v>
      </c>
      <c r="D48" s="498">
        <v>1942000</v>
      </c>
      <c r="E48" s="456">
        <v>1942000</v>
      </c>
      <c r="F48" s="138"/>
    </row>
    <row r="49" spans="2:6" s="37" customFormat="1" ht="13.5" customHeight="1" x14ac:dyDescent="0.25">
      <c r="B49" s="16" t="s">
        <v>89</v>
      </c>
      <c r="C49" s="233" t="s">
        <v>457</v>
      </c>
      <c r="D49" s="498">
        <v>222000</v>
      </c>
      <c r="E49" s="456">
        <v>222000</v>
      </c>
    </row>
    <row r="50" spans="2:6" s="37" customFormat="1" ht="13.5" customHeight="1" x14ac:dyDescent="0.25">
      <c r="B50" s="16" t="s">
        <v>90</v>
      </c>
      <c r="C50" s="233" t="s">
        <v>458</v>
      </c>
      <c r="D50" s="498">
        <v>175000</v>
      </c>
      <c r="E50" s="456">
        <v>175000</v>
      </c>
    </row>
    <row r="51" spans="2:6" s="37" customFormat="1" ht="13.5" customHeight="1" x14ac:dyDescent="0.25">
      <c r="B51" s="16" t="s">
        <v>91</v>
      </c>
      <c r="C51" s="233" t="s">
        <v>512</v>
      </c>
      <c r="D51" s="498">
        <v>239000</v>
      </c>
      <c r="E51" s="456">
        <v>239000</v>
      </c>
    </row>
    <row r="52" spans="2:6" s="37" customFormat="1" ht="13.5" customHeight="1" x14ac:dyDescent="0.25">
      <c r="B52" s="16" t="s">
        <v>92</v>
      </c>
      <c r="C52" s="233" t="s">
        <v>459</v>
      </c>
      <c r="D52" s="498">
        <v>550000</v>
      </c>
      <c r="E52" s="456">
        <v>550000</v>
      </c>
    </row>
    <row r="53" spans="2:6" s="37" customFormat="1" ht="13.5" customHeight="1" x14ac:dyDescent="0.25">
      <c r="B53" s="16" t="s">
        <v>93</v>
      </c>
      <c r="C53" s="42" t="s">
        <v>410</v>
      </c>
      <c r="D53" s="497">
        <v>340000</v>
      </c>
      <c r="E53" s="456">
        <v>340000</v>
      </c>
    </row>
    <row r="54" spans="2:6" s="37" customFormat="1" ht="13.5" customHeight="1" x14ac:dyDescent="0.25">
      <c r="B54" s="16" t="s">
        <v>94</v>
      </c>
      <c r="C54" s="42" t="s">
        <v>460</v>
      </c>
      <c r="D54" s="497">
        <v>3810000</v>
      </c>
      <c r="E54" s="456">
        <v>3810000</v>
      </c>
      <c r="F54" s="138"/>
    </row>
    <row r="55" spans="2:6" s="37" customFormat="1" ht="13.5" customHeight="1" x14ac:dyDescent="0.25">
      <c r="B55" s="16" t="s">
        <v>95</v>
      </c>
      <c r="C55" s="17" t="s">
        <v>461</v>
      </c>
      <c r="D55" s="497">
        <v>635000</v>
      </c>
      <c r="E55" s="456">
        <v>635000</v>
      </c>
      <c r="F55" s="138"/>
    </row>
    <row r="56" spans="2:6" s="37" customFormat="1" ht="13.5" customHeight="1" x14ac:dyDescent="0.25">
      <c r="B56" s="511" t="s">
        <v>96</v>
      </c>
      <c r="C56" s="69" t="s">
        <v>523</v>
      </c>
      <c r="D56" s="512">
        <v>0</v>
      </c>
      <c r="E56" s="513">
        <v>6052909</v>
      </c>
      <c r="F56" s="138"/>
    </row>
    <row r="57" spans="2:6" s="37" customFormat="1" ht="14.25" customHeight="1" thickBot="1" x14ac:dyDescent="0.3">
      <c r="B57" s="249" t="s">
        <v>19</v>
      </c>
      <c r="C57" s="266" t="s">
        <v>526</v>
      </c>
      <c r="D57" s="499">
        <v>0</v>
      </c>
      <c r="E57" s="492">
        <f>'5.sz. melléklet'!E11</f>
        <v>204537</v>
      </c>
    </row>
    <row r="58" spans="2:6" s="37" customFormat="1" ht="14.25" customHeight="1" thickTop="1" thickBot="1" x14ac:dyDescent="0.3">
      <c r="B58" s="181" t="s">
        <v>119</v>
      </c>
      <c r="C58" s="181"/>
      <c r="D58" s="500">
        <f>D9+D20+D57</f>
        <v>219510552</v>
      </c>
      <c r="E58" s="493">
        <f>E9+E20+E57</f>
        <v>225767998</v>
      </c>
    </row>
    <row r="59" spans="2:6" s="37" customFormat="1" ht="14.25" customHeight="1" thickTop="1" x14ac:dyDescent="0.25">
      <c r="B59" s="1"/>
      <c r="C59" s="1"/>
      <c r="D59" s="1"/>
      <c r="E59" s="1"/>
    </row>
  </sheetData>
  <sheetProtection selectLockedCells="1" selectUnlockedCells="1"/>
  <mergeCells count="1">
    <mergeCell ref="A4:F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3</vt:i4>
      </vt:variant>
    </vt:vector>
  </HeadingPairs>
  <TitlesOfParts>
    <vt:vector size="15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 melléklet</vt:lpstr>
      <vt:lpstr>12.sz. melléklet</vt:lpstr>
      <vt:lpstr>'1.sz. melléklet'!Nyomtatási_terület</vt:lpstr>
      <vt:lpstr>'10.sz. melléklet'!Nyomtatási_terület</vt:lpstr>
      <vt:lpstr>'12.sz.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2021-08-23T07:48:17Z</cp:lastPrinted>
  <dcterms:created xsi:type="dcterms:W3CDTF">2014-02-03T15:00:44Z</dcterms:created>
  <dcterms:modified xsi:type="dcterms:W3CDTF">2021-08-24T13:49:04Z</dcterms:modified>
</cp:coreProperties>
</file>