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</sheets>
  <definedNames>
    <definedName name="_xlnm.Print_Area" localSheetId="0">'1.sz. melléklet'!$A$1:$G$41</definedName>
    <definedName name="_xlnm.Print_Area" localSheetId="10">'11.sz. melléklet'!$A$1:$I$37</definedName>
    <definedName name="_xlnm.Print_Area" localSheetId="14">'15.sz. melléklet'!$A$1:$O$27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7" l="1"/>
  <c r="G87" i="7"/>
  <c r="G86" i="7"/>
  <c r="G85" i="7"/>
  <c r="G83" i="7"/>
  <c r="G79" i="7"/>
  <c r="G78" i="7"/>
  <c r="G77" i="7"/>
  <c r="G75" i="7"/>
  <c r="G74" i="7"/>
  <c r="G73" i="7"/>
  <c r="G72" i="7"/>
  <c r="G71" i="7"/>
  <c r="G70" i="7"/>
  <c r="G69" i="7"/>
  <c r="G68" i="7"/>
  <c r="G67" i="7"/>
  <c r="G65" i="7"/>
  <c r="G64" i="7"/>
  <c r="G63" i="7"/>
  <c r="G62" i="7"/>
  <c r="G61" i="7"/>
  <c r="G59" i="7"/>
  <c r="G58" i="7"/>
  <c r="G57" i="7"/>
  <c r="G56" i="7"/>
  <c r="G49" i="7"/>
  <c r="G48" i="7"/>
  <c r="G47" i="7"/>
  <c r="G46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F2" i="31" l="1"/>
  <c r="E20" i="31" l="1"/>
  <c r="E19" i="31"/>
  <c r="D23" i="31"/>
  <c r="D24" i="31" s="1"/>
  <c r="D30" i="31" s="1"/>
  <c r="D32" i="31" s="1"/>
  <c r="D20" i="31"/>
  <c r="D19" i="3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19" i="11"/>
  <c r="E18" i="11"/>
  <c r="E17" i="11"/>
  <c r="E16" i="11"/>
  <c r="E15" i="11"/>
  <c r="E14" i="11"/>
  <c r="E13" i="11"/>
  <c r="E12" i="11"/>
  <c r="E11" i="11"/>
  <c r="E10" i="11"/>
  <c r="E9" i="11" l="1"/>
  <c r="H34" i="10"/>
  <c r="I34" i="10"/>
  <c r="G34" i="10"/>
  <c r="H24" i="10" l="1"/>
  <c r="H16" i="10"/>
  <c r="H11" i="10"/>
  <c r="F57" i="9"/>
  <c r="E57" i="9"/>
  <c r="J38" i="30" l="1"/>
  <c r="J16" i="30"/>
  <c r="J15" i="30"/>
  <c r="J14" i="30"/>
  <c r="J13" i="30"/>
  <c r="J12" i="30"/>
  <c r="J11" i="30"/>
  <c r="J10" i="30"/>
  <c r="J9" i="30"/>
  <c r="J8" i="30"/>
  <c r="J22" i="30"/>
  <c r="J21" i="30"/>
  <c r="J20" i="30"/>
  <c r="J19" i="30"/>
  <c r="J27" i="30"/>
  <c r="J26" i="30"/>
  <c r="J25" i="30"/>
  <c r="J24" i="30"/>
  <c r="J35" i="30"/>
  <c r="J34" i="30"/>
  <c r="J33" i="30"/>
  <c r="J32" i="30"/>
  <c r="J31" i="30"/>
  <c r="J30" i="30"/>
  <c r="J37" i="30"/>
  <c r="J42" i="30"/>
  <c r="J41" i="30"/>
  <c r="J40" i="30"/>
  <c r="J39" i="30"/>
  <c r="J50" i="30"/>
  <c r="J47" i="30"/>
  <c r="J46" i="30"/>
  <c r="J45" i="30"/>
  <c r="J44" i="30"/>
  <c r="F51" i="30"/>
  <c r="F50" i="30"/>
  <c r="F49" i="30"/>
  <c r="F48" i="30"/>
  <c r="F46" i="30"/>
  <c r="F45" i="30"/>
  <c r="F40" i="30"/>
  <c r="F39" i="30"/>
  <c r="F38" i="30"/>
  <c r="F35" i="30"/>
  <c r="F34" i="30"/>
  <c r="F31" i="30"/>
  <c r="F23" i="30"/>
  <c r="F22" i="30"/>
  <c r="F20" i="30"/>
  <c r="F18" i="30"/>
  <c r="F16" i="30"/>
  <c r="F12" i="30"/>
  <c r="F11" i="30"/>
  <c r="F10" i="30"/>
  <c r="F9" i="30"/>
  <c r="F8" i="30"/>
  <c r="I50" i="30" l="1"/>
  <c r="E50" i="30"/>
  <c r="D50" i="30"/>
  <c r="C50" i="30"/>
  <c r="E21" i="13"/>
  <c r="D21" i="13"/>
  <c r="E17" i="13"/>
  <c r="D17" i="13"/>
  <c r="C17" i="13"/>
  <c r="E13" i="13"/>
  <c r="D13" i="13"/>
  <c r="C13" i="13"/>
  <c r="G12" i="5"/>
  <c r="G10" i="5"/>
  <c r="G9" i="5"/>
  <c r="G10" i="4"/>
  <c r="F41" i="1"/>
  <c r="F40" i="1"/>
  <c r="F39" i="1"/>
  <c r="F38" i="1"/>
  <c r="F37" i="1"/>
  <c r="F36" i="1"/>
  <c r="F35" i="1"/>
  <c r="F32" i="1"/>
  <c r="F31" i="1"/>
  <c r="F25" i="1"/>
  <c r="F24" i="1"/>
  <c r="F23" i="1"/>
  <c r="F22" i="1"/>
  <c r="F20" i="1"/>
  <c r="F19" i="1"/>
  <c r="F18" i="1"/>
  <c r="F17" i="1"/>
  <c r="F16" i="1"/>
  <c r="F15" i="1"/>
  <c r="F14" i="1"/>
  <c r="F12" i="1"/>
  <c r="F11" i="1"/>
  <c r="F10" i="1"/>
  <c r="F9" i="1"/>
  <c r="F35" i="3"/>
  <c r="F34" i="3"/>
  <c r="F33" i="3"/>
  <c r="F32" i="3"/>
  <c r="F30" i="3"/>
  <c r="F26" i="3"/>
  <c r="F25" i="3"/>
  <c r="F11" i="3"/>
  <c r="F10" i="3"/>
  <c r="E32" i="3"/>
  <c r="E34" i="3"/>
  <c r="E31" i="3"/>
  <c r="E30" i="3"/>
  <c r="D30" i="3"/>
  <c r="C30" i="3"/>
  <c r="E27" i="3"/>
  <c r="E28" i="3"/>
  <c r="E29" i="3"/>
  <c r="E25" i="3"/>
  <c r="E11" i="4"/>
  <c r="F11" i="4"/>
  <c r="E36" i="1"/>
  <c r="D36" i="1"/>
  <c r="E38" i="1"/>
  <c r="E37" i="1" s="1"/>
  <c r="E40" i="1"/>
  <c r="F9" i="5"/>
  <c r="F10" i="5"/>
  <c r="F11" i="5"/>
  <c r="J9" i="2"/>
  <c r="J10" i="2"/>
  <c r="J11" i="2"/>
  <c r="I11" i="2"/>
  <c r="I10" i="2"/>
  <c r="I9" i="2"/>
  <c r="F18" i="4"/>
  <c r="G18" i="4" s="1"/>
  <c r="F10" i="4"/>
  <c r="F12" i="4"/>
  <c r="F13" i="4"/>
  <c r="G13" i="4" s="1"/>
  <c r="F14" i="4"/>
  <c r="F15" i="4"/>
  <c r="F16" i="4"/>
  <c r="E12" i="4"/>
  <c r="D12" i="4"/>
  <c r="G12" i="4" s="1"/>
  <c r="D11" i="4"/>
  <c r="E10" i="4"/>
  <c r="D10" i="4"/>
  <c r="G16" i="4"/>
  <c r="G15" i="4"/>
  <c r="G14" i="4"/>
  <c r="I27" i="2"/>
  <c r="J27" i="2"/>
  <c r="I20" i="2"/>
  <c r="J20" i="2"/>
  <c r="I21" i="2"/>
  <c r="J21" i="2"/>
  <c r="I22" i="2"/>
  <c r="J22" i="2"/>
  <c r="I12" i="2"/>
  <c r="J12" i="2"/>
  <c r="I13" i="2"/>
  <c r="J13" i="2"/>
  <c r="I14" i="2"/>
  <c r="J14" i="2"/>
  <c r="I15" i="2"/>
  <c r="J15" i="2"/>
  <c r="I16" i="2"/>
  <c r="J16" i="2"/>
  <c r="H11" i="2"/>
  <c r="H10" i="2"/>
  <c r="H9" i="2"/>
  <c r="H20" i="2"/>
  <c r="E20" i="2"/>
  <c r="E21" i="2"/>
  <c r="E22" i="2"/>
  <c r="E23" i="2"/>
  <c r="E9" i="2"/>
  <c r="E10" i="2"/>
  <c r="E11" i="2"/>
  <c r="E12" i="2"/>
  <c r="E13" i="2"/>
  <c r="E14" i="2"/>
  <c r="E15" i="2"/>
  <c r="D9" i="2"/>
  <c r="C9" i="2"/>
  <c r="E24" i="1"/>
  <c r="D24" i="1"/>
  <c r="C24" i="1"/>
  <c r="E21" i="1"/>
  <c r="E22" i="1"/>
  <c r="E20" i="1"/>
  <c r="E19" i="1"/>
  <c r="D19" i="1"/>
  <c r="C19" i="1"/>
  <c r="E16" i="1"/>
  <c r="E17" i="1"/>
  <c r="E18" i="1"/>
  <c r="E13" i="1"/>
  <c r="E14" i="1"/>
  <c r="E10" i="1"/>
  <c r="E11" i="1"/>
  <c r="F8" i="7"/>
  <c r="G11" i="4" l="1"/>
  <c r="F41" i="8"/>
  <c r="F40" i="8"/>
  <c r="F39" i="8"/>
  <c r="F38" i="8"/>
  <c r="F37" i="8"/>
  <c r="F36" i="8"/>
  <c r="F35" i="8"/>
  <c r="F28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0" i="8"/>
  <c r="F9" i="8"/>
  <c r="F8" i="8"/>
  <c r="E35" i="8"/>
  <c r="E24" i="8"/>
  <c r="E19" i="8" s="1"/>
  <c r="E15" i="8"/>
  <c r="E9" i="8"/>
  <c r="E23" i="13"/>
  <c r="E22" i="13"/>
  <c r="E16" i="13"/>
  <c r="E10" i="13"/>
  <c r="D20" i="11"/>
  <c r="E20" i="11" s="1"/>
  <c r="C40" i="11"/>
  <c r="C36" i="11"/>
  <c r="C20" i="11"/>
  <c r="H30" i="10"/>
  <c r="H23" i="10"/>
  <c r="H21" i="10"/>
  <c r="H18" i="10"/>
  <c r="F20" i="9"/>
  <c r="F9" i="9"/>
  <c r="F58" i="9" s="1"/>
  <c r="D35" i="8"/>
  <c r="D41" i="8" s="1"/>
  <c r="D24" i="8"/>
  <c r="D19" i="8" s="1"/>
  <c r="D15" i="8"/>
  <c r="D9" i="8"/>
  <c r="D8" i="8" s="1"/>
  <c r="D28" i="8" s="1"/>
  <c r="F86" i="7"/>
  <c r="F83" i="7"/>
  <c r="F81" i="7"/>
  <c r="E11" i="13" s="1"/>
  <c r="F78" i="7"/>
  <c r="E14" i="13" s="1"/>
  <c r="F69" i="7"/>
  <c r="F64" i="7"/>
  <c r="F62" i="7" s="1"/>
  <c r="E12" i="13" s="1"/>
  <c r="F59" i="7"/>
  <c r="F56" i="7"/>
  <c r="F46" i="7"/>
  <c r="F44" i="7"/>
  <c r="F41" i="7"/>
  <c r="F36" i="7"/>
  <c r="F31" i="7"/>
  <c r="F25" i="7"/>
  <c r="F20" i="7" s="1"/>
  <c r="F15" i="7"/>
  <c r="F7" i="7" s="1"/>
  <c r="I49" i="30"/>
  <c r="J49" i="30" s="1"/>
  <c r="E49" i="30"/>
  <c r="E27" i="1"/>
  <c r="E26" i="1"/>
  <c r="E33" i="3"/>
  <c r="E11" i="3"/>
  <c r="E27" i="2"/>
  <c r="E29" i="2" s="1"/>
  <c r="I29" i="2"/>
  <c r="O22" i="14"/>
  <c r="D22" i="13"/>
  <c r="H36" i="10" l="1"/>
  <c r="E15" i="13"/>
  <c r="F49" i="7"/>
  <c r="F89" i="7"/>
  <c r="E18" i="13"/>
  <c r="E8" i="8"/>
  <c r="E23" i="31"/>
  <c r="D20" i="9" l="1"/>
  <c r="E20" i="9"/>
  <c r="G24" i="10" l="1"/>
  <c r="G30" i="10" s="1"/>
  <c r="G16" i="10"/>
  <c r="G11" i="10"/>
  <c r="G23" i="10"/>
  <c r="G21" i="10"/>
  <c r="D9" i="9"/>
  <c r="D58" i="9" s="1"/>
  <c r="H50" i="30"/>
  <c r="G50" i="30"/>
  <c r="C27" i="3"/>
  <c r="C29" i="3"/>
  <c r="C25" i="3"/>
  <c r="G18" i="10" l="1"/>
  <c r="G36" i="10" s="1"/>
  <c r="D10" i="1" l="1"/>
  <c r="D11" i="1"/>
  <c r="H49" i="30"/>
  <c r="G49" i="30"/>
  <c r="D49" i="30"/>
  <c r="C49" i="30"/>
  <c r="C11" i="3"/>
  <c r="D51" i="30" l="1"/>
  <c r="H51" i="30"/>
  <c r="C51" i="30"/>
  <c r="G51" i="30"/>
  <c r="E86" i="7" l="1"/>
  <c r="E83" i="7"/>
  <c r="E81" i="7"/>
  <c r="E64" i="7"/>
  <c r="E25" i="7"/>
  <c r="E10" i="3" l="1"/>
  <c r="E12" i="1"/>
  <c r="I51" i="30"/>
  <c r="J51" i="30" s="1"/>
  <c r="E9" i="18"/>
  <c r="D46" i="7"/>
  <c r="D44" i="7"/>
  <c r="D41" i="7"/>
  <c r="D36" i="7"/>
  <c r="D31" i="7"/>
  <c r="D25" i="7"/>
  <c r="D20" i="7" s="1"/>
  <c r="D15" i="7"/>
  <c r="D8" i="7"/>
  <c r="D86" i="7"/>
  <c r="D83" i="7"/>
  <c r="D81" i="7"/>
  <c r="C31" i="3" s="1"/>
  <c r="D78" i="7"/>
  <c r="D69" i="7"/>
  <c r="D64" i="7"/>
  <c r="D59" i="7"/>
  <c r="D56" i="7"/>
  <c r="E10" i="18" l="1"/>
  <c r="I26" i="2"/>
  <c r="E9" i="1"/>
  <c r="D62" i="7"/>
  <c r="D89" i="7" s="1"/>
  <c r="C28" i="3"/>
  <c r="C26" i="3" s="1"/>
  <c r="D7" i="7"/>
  <c r="I19" i="2" s="1"/>
  <c r="D49" i="7" l="1"/>
  <c r="I30" i="2"/>
  <c r="I11" i="10"/>
  <c r="E78" i="7" l="1"/>
  <c r="C10" i="13" l="1"/>
  <c r="C16" i="13"/>
  <c r="C22" i="13"/>
  <c r="C23" i="13"/>
  <c r="D27" i="2" l="1"/>
  <c r="C27" i="2"/>
  <c r="D20" i="2"/>
  <c r="C20" i="2"/>
  <c r="D13" i="1"/>
  <c r="C13" i="1"/>
  <c r="E59" i="7"/>
  <c r="C10" i="3" l="1"/>
  <c r="C15" i="13" l="1"/>
  <c r="C14" i="13"/>
  <c r="C21" i="13" l="1"/>
  <c r="C11" i="13"/>
  <c r="C12" i="13" l="1"/>
  <c r="H27" i="2" l="1"/>
  <c r="D40" i="1"/>
  <c r="C40" i="1"/>
  <c r="E44" i="7" l="1"/>
  <c r="E24" i="2" l="1"/>
  <c r="E26" i="2" s="1"/>
  <c r="H18" i="13"/>
  <c r="G18" i="13"/>
  <c r="D27" i="1" l="1"/>
  <c r="C27" i="1"/>
  <c r="C31" i="1" l="1"/>
  <c r="E36" i="7" l="1"/>
  <c r="G24" i="13" l="1"/>
  <c r="F18" i="13"/>
  <c r="O14" i="14" l="1"/>
  <c r="D36" i="11" l="1"/>
  <c r="E36" i="11" s="1"/>
  <c r="D40" i="11"/>
  <c r="J29" i="2" l="1"/>
  <c r="H29" i="2"/>
  <c r="D29" i="2" l="1"/>
  <c r="C29" i="2" l="1"/>
  <c r="E9" i="9" l="1"/>
  <c r="E58" i="9" s="1"/>
  <c r="E46" i="7" l="1"/>
  <c r="E15" i="1" l="1"/>
  <c r="E26" i="3"/>
  <c r="C18" i="13"/>
  <c r="C32" i="3"/>
  <c r="D16" i="13" l="1"/>
  <c r="D23" i="13"/>
  <c r="D10" i="13"/>
  <c r="D11" i="3" l="1"/>
  <c r="D26" i="1"/>
  <c r="D31" i="1" l="1"/>
  <c r="C22" i="1"/>
  <c r="H21" i="2"/>
  <c r="E8" i="7"/>
  <c r="E15" i="7"/>
  <c r="D13" i="4"/>
  <c r="D14" i="4"/>
  <c r="D15" i="4"/>
  <c r="D16" i="4"/>
  <c r="E41" i="7"/>
  <c r="D18" i="4"/>
  <c r="E69" i="7"/>
  <c r="E41" i="8"/>
  <c r="D28" i="3"/>
  <c r="H12" i="2"/>
  <c r="H13" i="2"/>
  <c r="H14" i="2"/>
  <c r="H15" i="2"/>
  <c r="H16" i="2"/>
  <c r="C10" i="2"/>
  <c r="C12" i="2"/>
  <c r="C13" i="2"/>
  <c r="C14" i="2"/>
  <c r="D22" i="1"/>
  <c r="E13" i="4"/>
  <c r="E14" i="4"/>
  <c r="E15" i="4"/>
  <c r="E16" i="4"/>
  <c r="C38" i="1"/>
  <c r="C16" i="1"/>
  <c r="C18" i="1"/>
  <c r="C10" i="1"/>
  <c r="C11" i="1"/>
  <c r="C14" i="1"/>
  <c r="I16" i="10"/>
  <c r="G2" i="9"/>
  <c r="O23" i="14"/>
  <c r="D38" i="1"/>
  <c r="E31" i="7"/>
  <c r="E28" i="10"/>
  <c r="E56" i="7"/>
  <c r="E18" i="4"/>
  <c r="D25" i="3"/>
  <c r="D27" i="3"/>
  <c r="D29" i="3"/>
  <c r="D10" i="2"/>
  <c r="D12" i="2"/>
  <c r="D13" i="2"/>
  <c r="D14" i="2"/>
  <c r="D21" i="2"/>
  <c r="D16" i="1"/>
  <c r="D18" i="1"/>
  <c r="D14" i="1"/>
  <c r="L2" i="30"/>
  <c r="C21" i="2"/>
  <c r="I21" i="10"/>
  <c r="O13" i="14"/>
  <c r="O10" i="14"/>
  <c r="I23" i="10"/>
  <c r="J2" i="2"/>
  <c r="F2" i="3"/>
  <c r="G2" i="4"/>
  <c r="G2" i="5"/>
  <c r="H51" i="7"/>
  <c r="H2" i="7"/>
  <c r="F2" i="8"/>
  <c r="G2" i="18"/>
  <c r="I2" i="10"/>
  <c r="E2" i="11"/>
  <c r="O19" i="14"/>
  <c r="O20" i="14"/>
  <c r="O21" i="14"/>
  <c r="O24" i="14"/>
  <c r="O18" i="14"/>
  <c r="O11" i="14"/>
  <c r="O12" i="14"/>
  <c r="O2" i="14"/>
  <c r="H2" i="13"/>
  <c r="F24" i="13"/>
  <c r="H24" i="13"/>
  <c r="D16" i="14"/>
  <c r="E16" i="14"/>
  <c r="F16" i="14"/>
  <c r="F25" i="14"/>
  <c r="G16" i="14"/>
  <c r="H16" i="14"/>
  <c r="I16" i="14"/>
  <c r="J16" i="14"/>
  <c r="K16" i="14"/>
  <c r="L16" i="14"/>
  <c r="M16" i="14"/>
  <c r="N16" i="14"/>
  <c r="N25" i="14"/>
  <c r="C25" i="14"/>
  <c r="D25" i="14"/>
  <c r="E25" i="14"/>
  <c r="M25" i="14"/>
  <c r="L25" i="14"/>
  <c r="K25" i="14"/>
  <c r="G25" i="14"/>
  <c r="H25" i="14"/>
  <c r="I25" i="14"/>
  <c r="J25" i="14"/>
  <c r="E51" i="30" l="1"/>
  <c r="E31" i="1"/>
  <c r="D37" i="1"/>
  <c r="E20" i="7"/>
  <c r="D9" i="1"/>
  <c r="D12" i="1"/>
  <c r="C12" i="1"/>
  <c r="C9" i="1"/>
  <c r="C21" i="1"/>
  <c r="D9" i="5"/>
  <c r="N26" i="14"/>
  <c r="J26" i="14"/>
  <c r="E26" i="14"/>
  <c r="I26" i="14"/>
  <c r="F26" i="14"/>
  <c r="K26" i="14"/>
  <c r="H26" i="14"/>
  <c r="G26" i="14"/>
  <c r="M26" i="14"/>
  <c r="E28" i="8"/>
  <c r="O25" i="14"/>
  <c r="L26" i="14"/>
  <c r="D26" i="14"/>
  <c r="D15" i="13"/>
  <c r="C20" i="1"/>
  <c r="C22" i="2"/>
  <c r="D15" i="2"/>
  <c r="D11" i="13"/>
  <c r="D22" i="2"/>
  <c r="D14" i="13"/>
  <c r="C23" i="2"/>
  <c r="E9" i="5"/>
  <c r="D11" i="5"/>
  <c r="H22" i="2"/>
  <c r="H26" i="2" s="1"/>
  <c r="D21" i="1"/>
  <c r="E24" i="31"/>
  <c r="E30" i="31" s="1"/>
  <c r="E32" i="31" s="1"/>
  <c r="D23" i="2"/>
  <c r="I18" i="10"/>
  <c r="I24" i="10"/>
  <c r="I30" i="10" s="1"/>
  <c r="D10" i="3"/>
  <c r="D31" i="3"/>
  <c r="D20" i="1"/>
  <c r="E10" i="5"/>
  <c r="E7" i="7"/>
  <c r="C9" i="18"/>
  <c r="C37" i="1"/>
  <c r="D26" i="3"/>
  <c r="D9" i="18"/>
  <c r="E11" i="5"/>
  <c r="C15" i="2"/>
  <c r="C11" i="2"/>
  <c r="D11" i="2"/>
  <c r="D17" i="1"/>
  <c r="C17" i="1"/>
  <c r="C36" i="1"/>
  <c r="D10" i="5"/>
  <c r="E62" i="7"/>
  <c r="C10" i="18" l="1"/>
  <c r="F10" i="18" s="1"/>
  <c r="F9" i="18"/>
  <c r="E23" i="1"/>
  <c r="E32" i="1" s="1"/>
  <c r="E35" i="3"/>
  <c r="E17" i="2"/>
  <c r="E19" i="2" s="1"/>
  <c r="E30" i="2" s="1"/>
  <c r="F12" i="5"/>
  <c r="H19" i="2"/>
  <c r="H30" i="2" s="1"/>
  <c r="D17" i="4"/>
  <c r="D10" i="18"/>
  <c r="J19" i="2"/>
  <c r="I36" i="10"/>
  <c r="D15" i="1"/>
  <c r="D23" i="1" s="1"/>
  <c r="D12" i="13"/>
  <c r="D18" i="13" s="1"/>
  <c r="D24" i="2"/>
  <c r="C24" i="2"/>
  <c r="D12" i="5"/>
  <c r="J26" i="2"/>
  <c r="O15" i="14"/>
  <c r="O16" i="14" s="1"/>
  <c r="C16" i="14"/>
  <c r="C26" i="14" s="1"/>
  <c r="O26" i="14" s="1"/>
  <c r="E49" i="7"/>
  <c r="D32" i="3"/>
  <c r="D17" i="2"/>
  <c r="E12" i="5"/>
  <c r="C17" i="2"/>
  <c r="E89" i="7"/>
  <c r="C15" i="1"/>
  <c r="C23" i="1" s="1"/>
  <c r="C35" i="1" l="1"/>
  <c r="C39" i="1" s="1"/>
  <c r="F17" i="4"/>
  <c r="C20" i="13"/>
  <c r="C24" i="13" s="1"/>
  <c r="E17" i="4"/>
  <c r="J30" i="2"/>
  <c r="D20" i="4"/>
  <c r="C18" i="2"/>
  <c r="C34" i="3" s="1"/>
  <c r="C33" i="3" s="1"/>
  <c r="C35" i="3" s="1"/>
  <c r="C26" i="2"/>
  <c r="D26" i="2"/>
  <c r="D34" i="3"/>
  <c r="F20" i="4" l="1"/>
  <c r="E35" i="1"/>
  <c r="E39" i="1" s="1"/>
  <c r="G20" i="4"/>
  <c r="G17" i="4"/>
  <c r="D33" i="3"/>
  <c r="E20" i="4"/>
  <c r="C41" i="1"/>
  <c r="D35" i="1"/>
  <c r="C19" i="2"/>
  <c r="C30" i="2" s="1"/>
  <c r="D19" i="2"/>
  <c r="D30" i="2" s="1"/>
  <c r="E41" i="1" l="1"/>
  <c r="E20" i="13"/>
  <c r="E24" i="13" s="1"/>
  <c r="D35" i="3"/>
  <c r="D20" i="13"/>
  <c r="D24" i="13" s="1"/>
  <c r="D39" i="1"/>
  <c r="D41" i="1" l="1"/>
  <c r="C32" i="1" l="1"/>
  <c r="D32" i="1"/>
</calcChain>
</file>

<file path=xl/sharedStrings.xml><?xml version="1.0" encoding="utf-8"?>
<sst xmlns="http://schemas.openxmlformats.org/spreadsheetml/2006/main" count="1187" uniqueCount="591">
  <si>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</si>
  <si>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</si>
  <si>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</si>
  <si>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</si>
  <si>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</si>
  <si>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</si>
  <si>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</si>
  <si>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</si>
  <si>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</si>
  <si>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</si>
  <si>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</si>
  <si>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</si>
  <si>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</si>
  <si>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</si>
  <si>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</si>
  <si>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</si>
  <si>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</si>
  <si>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</si>
  <si>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</si>
  <si>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</si>
  <si>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</si>
  <si>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</si>
  <si>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</si>
  <si>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</si>
  <si>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</si>
  <si>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</si>
  <si>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</si>
  <si>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</si>
  <si>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</si>
  <si>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</si>
  <si>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</si>
  <si>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</si>
  <si>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</si>
  <si>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</si>
  <si>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</si>
  <si>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</si>
  <si>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</si>
  <si>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</si>
  <si>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</si>
  <si>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</si>
  <si>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</si>
  <si>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</si>
  <si>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</si>
  <si>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</si>
  <si>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</si>
  <si>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</si>
  <si>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</si>
  <si>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</si>
  <si>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</si>
  <si>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</si>
  <si>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</si>
  <si>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</si>
  <si>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</si>
  <si>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</si>
  <si>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</si>
  <si>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</si>
  <si>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</si>
  <si>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</si>
  <si>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</si>
  <si>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</si>
  <si>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</si>
  <si>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</si>
  <si>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</si>
  <si>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</si>
  <si>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</si>
  <si>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</si>
  <si>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</si>
  <si>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</si>
  <si>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</si>
  <si>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</si>
  <si>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</si>
  <si>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</si>
  <si>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</si>
  <si>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</si>
  <si>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</si>
  <si>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</si>
  <si>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</si>
  <si>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</si>
  <si>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</si>
  <si>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</si>
  <si>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</si>
  <si>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</si>
  <si>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</si>
  <si>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</si>
  <si>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</si>
  <si>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</si>
  <si>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</si>
  <si>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</si>
  <si>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</si>
  <si>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</si>
  <si>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</si>
  <si>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</si>
  <si>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</si>
  <si>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</si>
  <si>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</si>
  <si>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</si>
  <si>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</si>
  <si>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</si>
  <si>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</si>
  <si>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</si>
  <si>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</si>
  <si>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</si>
  <si>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</si>
  <si>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</si>
  <si>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</si>
  <si>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</si>
  <si>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</si>
  <si>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</si>
  <si>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</si>
  <si>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</si>
  <si>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</si>
  <si>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</si>
  <si>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</si>
  <si>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</si>
  <si>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</si>
  <si>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</si>
  <si>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</si>
  <si>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</si>
  <si>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</si>
  <si>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</si>
  <si>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</si>
  <si>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</si>
  <si>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</si>
  <si>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</si>
  <si>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</si>
  <si>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</si>
  <si>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</si>
  <si>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</si>
  <si>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</si>
  <si>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</si>
  <si>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</si>
  <si>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</si>
  <si>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</si>
  <si>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</si>
  <si>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</si>
  <si>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</si>
  <si>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</si>
  <si>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</si>
  <si>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</si>
  <si>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</si>
  <si>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</si>
  <si>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</si>
  <si>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</si>
  <si>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</si>
  <si>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</si>
  <si>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</si>
  <si>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</si>
  <si>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</si>
  <si>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</si>
  <si>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</si>
  <si>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</si>
  <si>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</si>
  <si>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</si>
  <si>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</si>
  <si>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</si>
  <si>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</si>
  <si>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</si>
  <si>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</si>
  <si>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</si>
  <si>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</si>
  <si>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</si>
  <si>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</si>
  <si>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</si>
  <si>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</si>
  <si>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</si>
  <si>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</si>
  <si>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</si>
  <si>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</si>
  <si>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</si>
  <si>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</si>
  <si>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</si>
  <si>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</si>
  <si>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</si>
  <si>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</si>
  <si>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</si>
  <si>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</si>
  <si>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</si>
  <si>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</si>
  <si>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</si>
  <si>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</si>
  <si>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</si>
  <si>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</si>
  <si>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</si>
  <si>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</si>
  <si>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</si>
  <si>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</si>
  <si>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</si>
  <si>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</si>
  <si>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</si>
  <si>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</si>
  <si>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</si>
  <si>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</si>
  <si>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</si>
  <si>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</si>
  <si>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</si>
  <si>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</si>
  <si>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</si>
  <si>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köztemető fenntart.kapcs.feladatok tám.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</si>
  <si>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</si>
  <si>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</si>
  <si>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</si>
  <si>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</si>
  <si>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</si>
  <si>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</si>
  <si>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4.1</t>
  </si>
  <si>
    <t>4.2</t>
  </si>
  <si>
    <t>4.3</t>
  </si>
  <si>
    <t>Könyvtári, közművelődési és múzeumi feladatok</t>
  </si>
  <si>
    <t>5.1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</si>
  <si>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</si>
  <si>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</si>
  <si>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</si>
  <si>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</si>
  <si>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</si>
  <si>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</si>
  <si>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</si>
  <si>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</si>
  <si>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</si>
  <si>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</si>
  <si>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</si>
  <si>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</si>
  <si>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</si>
  <si>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</si>
  <si>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</si>
  <si>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</si>
  <si>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</si>
  <si>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</si>
  <si>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</si>
  <si>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</si>
  <si>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</si>
  <si>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</si>
  <si>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</si>
  <si>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</si>
  <si>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</si>
  <si>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</si>
  <si>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</si>
  <si>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</si>
  <si>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</si>
  <si>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</si>
  <si>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</si>
  <si>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</si>
  <si>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</si>
  <si>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</si>
  <si>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</si>
  <si>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</si>
  <si>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</si>
  <si>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</si>
  <si>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</si>
  <si>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</si>
  <si>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</si>
  <si>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</si>
  <si>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</si>
  <si>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</si>
  <si>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</si>
  <si>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</si>
  <si>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</si>
  <si>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</si>
  <si>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</si>
  <si>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</si>
  <si>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</si>
  <si>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</si>
  <si>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</si>
  <si>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</si>
  <si>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</si>
  <si>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</si>
  <si>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</si>
  <si>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</si>
  <si>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</si>
  <si>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</si>
  <si>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</si>
  <si>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</si>
  <si>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</si>
  <si>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</si>
  <si>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</si>
  <si>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</si>
  <si>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</si>
  <si>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</si>
  <si>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</si>
  <si>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</si>
  <si>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</si>
  <si>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</si>
  <si>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</si>
  <si>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</si>
  <si>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</si>
  <si>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</si>
  <si>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</si>
  <si>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</si>
  <si>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</si>
  <si>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</si>
  <si>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</si>
  <si>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</si>
  <si>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</si>
  <si>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</si>
  <si>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</si>
  <si>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</si>
  <si>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</si>
  <si>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</si>
  <si>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</si>
  <si>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</si>
  <si>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</si>
  <si>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</si>
  <si>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</si>
  <si>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</si>
  <si>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</si>
  <si>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</si>
  <si>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</si>
  <si>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</si>
  <si>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</si>
  <si>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</si>
  <si>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</si>
  <si>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</si>
  <si>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</si>
  <si>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</si>
  <si>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</si>
  <si>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</si>
  <si>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</si>
  <si>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</si>
  <si>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</si>
  <si>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</si>
  <si>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</si>
  <si>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</si>
  <si>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</si>
  <si>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</si>
  <si>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</si>
  <si>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</si>
  <si>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</si>
  <si>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</si>
  <si>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</si>
  <si>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</si>
  <si>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</si>
  <si>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</si>
  <si>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</si>
  <si>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</si>
  <si>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</si>
  <si>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</si>
  <si>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</si>
  <si>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</si>
  <si>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</si>
  <si>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</si>
  <si>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</si>
  <si>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</si>
  <si>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</si>
  <si>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</si>
  <si>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</si>
  <si>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</si>
  <si>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</si>
  <si>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</si>
  <si>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</si>
  <si>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</si>
  <si>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</si>
  <si>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</si>
  <si>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</si>
  <si>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</si>
  <si>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</si>
  <si>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</si>
  <si>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</si>
  <si>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</si>
  <si>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</si>
  <si>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</si>
  <si>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</si>
  <si>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</si>
  <si>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</si>
  <si>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</si>
  <si>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</si>
  <si>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</si>
  <si>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</si>
  <si>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</si>
  <si>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</si>
  <si>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</si>
  <si>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</si>
  <si>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</si>
  <si>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</si>
  <si>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</si>
  <si>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</si>
  <si>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</si>
  <si>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</si>
  <si>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</si>
  <si>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</si>
  <si>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</si>
  <si>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</si>
  <si>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</si>
  <si>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</si>
  <si>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</si>
  <si>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</si>
  <si>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</si>
  <si>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</si>
  <si>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</si>
  <si>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</si>
  <si>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</si>
  <si>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</si>
  <si>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</si>
  <si>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</si>
  <si>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</si>
  <si>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</si>
  <si>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</si>
  <si>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</si>
  <si>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</si>
  <si>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</si>
  <si>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</si>
  <si>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</si>
  <si>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</si>
  <si>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</si>
  <si>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</si>
  <si>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</si>
  <si>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</si>
  <si>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</si>
  <si>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</si>
  <si>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</si>
  <si>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</si>
  <si>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</si>
  <si>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</si>
  <si>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</si>
  <si>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</si>
  <si>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</si>
  <si>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</si>
  <si>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</si>
  <si>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</si>
  <si>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</si>
  <si>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</si>
  <si>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</si>
  <si>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</si>
  <si>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</si>
  <si>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</si>
  <si>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</si>
  <si>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</si>
  <si>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</si>
  <si>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</si>
  <si>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</si>
  <si>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</si>
  <si>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</si>
  <si>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</si>
  <si>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</si>
  <si>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</si>
  <si>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</si>
  <si>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</si>
  <si>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</si>
  <si>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</si>
  <si>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</si>
  <si>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</si>
  <si>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Balatonakali Önkormányzat összesített konszolidált működési és felhalmozási egyensúlyát bemutató mérleg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</si>
  <si>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</si>
  <si>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</si>
  <si>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</si>
  <si>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</si>
  <si>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</si>
  <si>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</si>
  <si>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</si>
  <si>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</si>
  <si>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</si>
  <si>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</si>
  <si>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</si>
  <si>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</si>
  <si>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</si>
  <si>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</si>
  <si>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</si>
  <si>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</si>
  <si>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</si>
  <si>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</si>
  <si>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</si>
  <si>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</si>
  <si>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</si>
  <si>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</si>
  <si>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</si>
  <si>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</si>
  <si>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</si>
  <si>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</si>
  <si>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</si>
  <si>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</si>
  <si>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</si>
  <si>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</si>
  <si>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</si>
  <si>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</si>
  <si>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</si>
  <si>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</si>
  <si>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</si>
  <si>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</si>
  <si>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</si>
  <si>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</si>
  <si>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</si>
  <si>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</si>
  <si>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</si>
  <si>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</si>
  <si>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</si>
  <si>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</si>
  <si>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1.1.3. Jubileumi jutalom</t>
  </si>
  <si>
    <t>K1106</t>
  </si>
  <si>
    <t>086010 Határon túli magyarok egyéb támogatásai</t>
  </si>
  <si>
    <t>Egyéb működési és felhalmozási célú támogatások államháztartáson belülre</t>
  </si>
  <si>
    <t>Balatonakali Polgárőr Egyesület</t>
  </si>
  <si>
    <t>Damilos fűkasza</t>
  </si>
  <si>
    <t>Ellátási díjak</t>
  </si>
  <si>
    <t>B405</t>
  </si>
  <si>
    <t>1.1.6. Foglalkoztatottak egyéb személyi juttatásai</t>
  </si>
  <si>
    <t>3.5.4 Egyéb dologi kiadások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</si>
  <si>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</si>
  <si>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</si>
  <si>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</si>
  <si>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</si>
  <si>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</si>
  <si>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</si>
  <si>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</si>
  <si>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</si>
  <si>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</si>
  <si>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</si>
  <si>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</si>
  <si>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</si>
  <si>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</si>
  <si>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</si>
  <si>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</si>
  <si>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</si>
  <si>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</si>
  <si>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</si>
  <si>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</si>
  <si>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Kistérségi társulat tagdíj, belső ellenőrzés</t>
  </si>
  <si>
    <t>2023. évi eredeti előirányzat</t>
  </si>
  <si>
    <t>2021. évi előirányzat</t>
  </si>
  <si>
    <t>Bevétel 2020. évi előir.</t>
  </si>
  <si>
    <t>Kiadás    2021. évi előirányzat</t>
  </si>
  <si>
    <t>Balatonakali Önkormányzat 2021. évi tartaléka</t>
  </si>
  <si>
    <t>Napközi otthonos Óvoda 2021. évi kiadásai</t>
  </si>
  <si>
    <t>Napközi otthonos Óvoda 2021. évi bevételei</t>
  </si>
  <si>
    <t>Balatonakali Önkormányzat 2021. évi kiadásai</t>
  </si>
  <si>
    <t>Balatonakali Önkormányzat 2021. évi bevételei</t>
  </si>
  <si>
    <t>Balatonakali Önkormányzat 2021. évi összesített konszolidált költségvetés kormányzati funkciónként</t>
  </si>
  <si>
    <t>Balatonakali Önkormányzat 2021. évi felhalmozási kiadásai</t>
  </si>
  <si>
    <t>Balatonakali Önkormányzat 2021. évi összesített konszolidált működési bevételei</t>
  </si>
  <si>
    <t>Balatonakali Önkormányzat 2021. évi költségvetési összesített konszolidált főösszesítő</t>
  </si>
  <si>
    <t>Balatonakali Önkormányzat 2021. évi felhalmozási kiadásai feladatonként/célonként</t>
  </si>
  <si>
    <t>2021. évi támogatása</t>
  </si>
  <si>
    <t>2021. évi eredeti előirányzat</t>
  </si>
  <si>
    <t xml:space="preserve">2022. évi eredeti előirányzat </t>
  </si>
  <si>
    <t>2024. évi eredeti előirányzat</t>
  </si>
  <si>
    <t>K1103</t>
  </si>
  <si>
    <t>1.1.2. Céljuttatás, projektprémium</t>
  </si>
  <si>
    <t>Egyéb tárgyi eszközök értékesítése</t>
  </si>
  <si>
    <t>1.3 Egyéb kötelező feladatok ellátása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</si>
  <si>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</si>
  <si>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</si>
  <si>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Gyermekétkeztetés támogatása</t>
  </si>
  <si>
    <t>1.10 Hozzájárulás a pénzbeli szociális ellátáshoz</t>
  </si>
  <si>
    <t>1.11 Könyvtári,közművelődési feladatok támogatása</t>
  </si>
  <si>
    <t>1.13 Elszámolásból származó bevételek</t>
  </si>
  <si>
    <t>1.12 Működési célú költségvetési támogatások és kiegészítő támogatások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</si>
  <si>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</si>
  <si>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</si>
  <si>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</si>
  <si>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</si>
  <si>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</si>
  <si>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</si>
  <si>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</si>
  <si>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</si>
  <si>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</si>
  <si>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</si>
  <si>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</si>
  <si>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</si>
  <si>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</si>
  <si>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</si>
  <si>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</si>
  <si>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</si>
  <si>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</si>
  <si>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</si>
  <si>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</si>
  <si>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</si>
  <si>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</si>
  <si>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</si>
  <si>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</si>
  <si>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</si>
  <si>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Veszprém-Balaton 2023</t>
  </si>
  <si>
    <t>Bursa Hungarica</t>
  </si>
  <si>
    <t>Porszívó</t>
  </si>
  <si>
    <t>Televízió 4 db</t>
  </si>
  <si>
    <t>Óvoda öntözőkút</t>
  </si>
  <si>
    <t>mód./eredet előirányzat (%)</t>
  </si>
  <si>
    <t>Balatonakali Önkormányzat 2021. évi összesített konszolidált működési kiadásai, összevont létszámkeret</t>
  </si>
  <si>
    <t>Bevétel 2021. évi mód. előir.</t>
  </si>
  <si>
    <t>Kiadás 2021. évi mód. előir.</t>
  </si>
  <si>
    <t>Kamerarendszer kiépítése "Tisztítsuk meg az országot!"</t>
  </si>
  <si>
    <t>Működési célú költségvetési támogatások és kiegészítő támogatások</t>
  </si>
  <si>
    <t>Elszámolásból származó bevételek</t>
  </si>
  <si>
    <t>Egyéb felhalmozási kiadások</t>
  </si>
  <si>
    <r>
      <t xml:space="preserve">2021. évi mód.előir. </t>
    </r>
    <r>
      <rPr>
        <sz val="8"/>
        <rFont val="Times New Roman"/>
        <family val="1"/>
        <charset val="238"/>
      </rPr>
      <t>(2021.IX.15)</t>
    </r>
  </si>
  <si>
    <r>
      <t xml:space="preserve">2021. évi mód.előir. </t>
    </r>
    <r>
      <rPr>
        <sz val="8"/>
        <rFont val="Times New Roman"/>
        <family val="1"/>
        <charset val="238"/>
      </rPr>
      <t>(2021.XI.)</t>
    </r>
  </si>
  <si>
    <t>Lakossági célú víz- és csatornaszolgáltatás támogatása</t>
  </si>
  <si>
    <t>Szociális célú tüzelőanyag</t>
  </si>
  <si>
    <t>Iparűzési adóhoz kapcsolódó kiegészítő támogatás</t>
  </si>
  <si>
    <t>d.)</t>
  </si>
  <si>
    <t>c.)</t>
  </si>
  <si>
    <t>Balatonakali Önkormányzat 2021. évi előirányzat felhasználási (likviditási) ütemterve</t>
  </si>
  <si>
    <t>az .../2021. (XI...) önkormányzati rendelethez</t>
  </si>
  <si>
    <t>7. melléklet folytatása</t>
  </si>
  <si>
    <r>
      <t xml:space="preserve">2021. évi mód.előir. </t>
    </r>
    <r>
      <rPr>
        <sz val="8"/>
        <rFont val="Times New Roman"/>
        <family val="1"/>
        <charset val="238"/>
      </rPr>
      <t>(2021.XI...)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</si>
</sst>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24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double">
        <color indexed="8"/>
      </bottom>
      <diagonal style="thin">
        <color indexed="8"/>
      </diagonal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7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0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2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0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9" fontId="5" fillId="0" borderId="94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6" xfId="0" applyNumberFormat="1" applyFont="1" applyFill="1" applyBorder="1" applyAlignment="1">
      <alignment vertical="center"/>
    </xf>
    <xf numFmtId="9" fontId="7" fillId="2" borderId="97" xfId="0" applyNumberFormat="1" applyFont="1" applyFill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0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1" xfId="0" applyFont="1" applyBorder="1" applyAlignment="1">
      <alignment vertical="center"/>
    </xf>
    <xf numFmtId="0" fontId="5" fillId="0" borderId="98" xfId="0" applyFont="1" applyBorder="1" applyAlignment="1">
      <alignment horizontal="center" vertical="center" wrapText="1"/>
    </xf>
    <xf numFmtId="0" fontId="5" fillId="0" borderId="102" xfId="0" applyFont="1" applyBorder="1" applyAlignment="1">
      <alignment vertical="center"/>
    </xf>
    <xf numFmtId="3" fontId="5" fillId="0" borderId="10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3" xfId="0" applyFont="1" applyBorder="1"/>
    <xf numFmtId="3" fontId="6" fillId="0" borderId="10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3" fontId="6" fillId="0" borderId="96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7" xfId="0" applyFont="1" applyBorder="1" applyAlignment="1">
      <alignment vertical="center"/>
    </xf>
    <xf numFmtId="3" fontId="2" fillId="0" borderId="108" xfId="0" applyNumberFormat="1" applyFont="1" applyBorder="1" applyAlignment="1">
      <alignment horizontal="right" vertical="center"/>
    </xf>
    <xf numFmtId="3" fontId="2" fillId="0" borderId="109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0" xfId="0" applyNumberFormat="1" applyFont="1" applyFill="1" applyBorder="1" applyAlignment="1">
      <alignment horizontal="right" vertical="center"/>
    </xf>
    <xf numFmtId="9" fontId="7" fillId="2" borderId="111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3" fontId="7" fillId="0" borderId="11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2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2" xfId="0" applyNumberFormat="1" applyFont="1" applyBorder="1" applyAlignment="1">
      <alignment horizontal="center" vertical="center"/>
    </xf>
    <xf numFmtId="0" fontId="13" fillId="2" borderId="115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/>
    </xf>
    <xf numFmtId="0" fontId="7" fillId="0" borderId="102" xfId="0" applyFont="1" applyBorder="1" applyAlignment="1">
      <alignment vertical="center" wrapText="1"/>
    </xf>
    <xf numFmtId="0" fontId="7" fillId="0" borderId="121" xfId="0" applyFont="1" applyBorder="1" applyAlignment="1">
      <alignment vertical="center" wrapText="1"/>
    </xf>
    <xf numFmtId="3" fontId="7" fillId="0" borderId="102" xfId="0" applyNumberFormat="1" applyFont="1" applyBorder="1" applyAlignment="1">
      <alignment horizontal="right" vertical="center"/>
    </xf>
    <xf numFmtId="9" fontId="7" fillId="0" borderId="9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19" xfId="0" applyFont="1" applyBorder="1" applyAlignment="1">
      <alignment vertical="center" wrapText="1"/>
    </xf>
    <xf numFmtId="0" fontId="5" fillId="0" borderId="100" xfId="0" applyFont="1" applyBorder="1" applyAlignment="1">
      <alignment horizontal="center" vertical="center"/>
    </xf>
    <xf numFmtId="9" fontId="2" fillId="0" borderId="95" xfId="0" applyNumberFormat="1" applyFont="1" applyBorder="1" applyAlignment="1">
      <alignment horizontal="right" vertical="center"/>
    </xf>
    <xf numFmtId="3" fontId="2" fillId="0" borderId="122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vertical="center"/>
    </xf>
    <xf numFmtId="0" fontId="13" fillId="2" borderId="10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9" fontId="2" fillId="0" borderId="12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2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27" xfId="0" applyNumberFormat="1" applyFont="1" applyBorder="1" applyAlignment="1">
      <alignment horizontal="right" vertical="center" wrapText="1"/>
    </xf>
    <xf numFmtId="9" fontId="2" fillId="0" borderId="128" xfId="0" applyNumberFormat="1" applyFont="1" applyBorder="1" applyAlignment="1">
      <alignment horizontal="center" vertical="center" wrapText="1"/>
    </xf>
    <xf numFmtId="0" fontId="3" fillId="0" borderId="121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3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2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7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3" fontId="2" fillId="0" borderId="133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0" xfId="0" applyNumberFormat="1" applyFont="1" applyBorder="1" applyAlignment="1">
      <alignment horizontal="center" vertical="center"/>
    </xf>
    <xf numFmtId="0" fontId="2" fillId="0" borderId="134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1" xfId="0" applyBorder="1" applyAlignment="1">
      <alignment vertical="center"/>
    </xf>
    <xf numFmtId="0" fontId="2" fillId="0" borderId="99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2" xfId="0" applyFont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0" fillId="0" borderId="65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6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59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5" xfId="0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43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3" fontId="2" fillId="0" borderId="14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2" xfId="0" applyFont="1" applyBorder="1" applyAlignment="1">
      <alignment horizontal="center" vertical="center"/>
    </xf>
    <xf numFmtId="0" fontId="2" fillId="0" borderId="146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3" xfId="0" applyFont="1" applyBorder="1" applyAlignment="1">
      <alignment vertical="center"/>
    </xf>
    <xf numFmtId="3" fontId="6" fillId="0" borderId="103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0" fontId="2" fillId="0" borderId="164" xfId="0" applyFont="1" applyBorder="1" applyAlignment="1">
      <alignment vertical="center"/>
    </xf>
    <xf numFmtId="3" fontId="7" fillId="0" borderId="165" xfId="0" applyNumberFormat="1" applyFont="1" applyBorder="1" applyAlignment="1">
      <alignment horizontal="right" vertical="center"/>
    </xf>
    <xf numFmtId="0" fontId="7" fillId="2" borderId="99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0" xfId="0" applyNumberFormat="1" applyFont="1" applyBorder="1" applyAlignment="1">
      <alignment horizontal="center" vertical="center"/>
    </xf>
    <xf numFmtId="0" fontId="7" fillId="0" borderId="134" xfId="0" applyFont="1" applyBorder="1" applyAlignment="1">
      <alignment vertical="center"/>
    </xf>
    <xf numFmtId="3" fontId="7" fillId="0" borderId="11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16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vertical="center"/>
    </xf>
    <xf numFmtId="3" fontId="7" fillId="2" borderId="143" xfId="0" applyNumberFormat="1" applyFont="1" applyFill="1" applyBorder="1" applyAlignment="1">
      <alignment horizontal="right" vertical="center"/>
    </xf>
    <xf numFmtId="3" fontId="7" fillId="2" borderId="171" xfId="0" applyNumberFormat="1" applyFont="1" applyFill="1" applyBorder="1" applyAlignment="1">
      <alignment vertical="center"/>
    </xf>
    <xf numFmtId="3" fontId="2" fillId="0" borderId="166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3" xfId="0" applyNumberFormat="1" applyFont="1" applyBorder="1" applyAlignment="1">
      <alignment horizontal="right" vertical="center" wrapText="1"/>
    </xf>
    <xf numFmtId="9" fontId="2" fillId="0" borderId="174" xfId="0" applyNumberFormat="1" applyFont="1" applyBorder="1" applyAlignment="1">
      <alignment horizontal="right" vertical="center" wrapText="1"/>
    </xf>
    <xf numFmtId="9" fontId="2" fillId="0" borderId="172" xfId="0" applyNumberFormat="1" applyFont="1" applyBorder="1" applyAlignment="1">
      <alignment horizontal="right" vertical="center" wrapText="1"/>
    </xf>
    <xf numFmtId="3" fontId="2" fillId="0" borderId="175" xfId="0" applyNumberFormat="1" applyFont="1" applyBorder="1" applyAlignment="1">
      <alignment horizontal="right" vertical="center" wrapText="1"/>
    </xf>
    <xf numFmtId="3" fontId="2" fillId="0" borderId="177" xfId="0" applyNumberFormat="1" applyFont="1" applyBorder="1" applyAlignment="1">
      <alignment horizontal="right" vertical="center" wrapText="1"/>
    </xf>
    <xf numFmtId="9" fontId="2" fillId="0" borderId="176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0" fontId="2" fillId="0" borderId="173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2" xfId="0" applyFont="1" applyBorder="1" applyAlignment="1">
      <alignment horizontal="lef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center" vertical="center" wrapText="1"/>
    </xf>
    <xf numFmtId="9" fontId="2" fillId="0" borderId="114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8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" fillId="0" borderId="81" xfId="0" applyFont="1" applyBorder="1" applyAlignment="1">
      <alignment vertical="center"/>
    </xf>
    <xf numFmtId="49" fontId="2" fillId="0" borderId="89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7" xfId="0" applyNumberFormat="1" applyFont="1" applyBorder="1" applyAlignment="1">
      <alignment horizontal="right" vertical="center"/>
    </xf>
    <xf numFmtId="3" fontId="3" fillId="0" borderId="79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118" xfId="0" applyFont="1" applyBorder="1" applyAlignment="1">
      <alignment vertical="center"/>
    </xf>
    <xf numFmtId="3" fontId="2" fillId="0" borderId="161" xfId="0" applyNumberFormat="1" applyFont="1" applyBorder="1" applyAlignment="1">
      <alignment horizontal="right" vertical="center"/>
    </xf>
    <xf numFmtId="0" fontId="7" fillId="2" borderId="83" xfId="0" applyFont="1" applyFill="1" applyBorder="1" applyAlignment="1">
      <alignment vertical="center"/>
    </xf>
    <xf numFmtId="0" fontId="6" fillId="3" borderId="83" xfId="0" applyFont="1" applyFill="1" applyBorder="1" applyAlignment="1">
      <alignment vertical="center"/>
    </xf>
    <xf numFmtId="3" fontId="16" fillId="3" borderId="83" xfId="0" applyNumberFormat="1" applyFont="1" applyFill="1" applyBorder="1" applyAlignment="1">
      <alignment vertical="center"/>
    </xf>
    <xf numFmtId="0" fontId="2" fillId="3" borderId="88" xfId="0" applyFont="1" applyFill="1" applyBorder="1" applyAlignment="1">
      <alignment vertical="center"/>
    </xf>
    <xf numFmtId="3" fontId="2" fillId="3" borderId="162" xfId="0" applyNumberFormat="1" applyFont="1" applyFill="1" applyBorder="1" applyAlignment="1">
      <alignment vertical="center"/>
    </xf>
    <xf numFmtId="49" fontId="2" fillId="0" borderId="116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3" xfId="0" applyFont="1" applyFill="1" applyBorder="1" applyAlignment="1">
      <alignment vertical="center"/>
    </xf>
    <xf numFmtId="3" fontId="2" fillId="3" borderId="162" xfId="0" applyNumberFormat="1" applyFont="1" applyFill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5" xfId="0" applyFont="1" applyBorder="1" applyAlignment="1">
      <alignment vertical="center"/>
    </xf>
    <xf numFmtId="3" fontId="16" fillId="0" borderId="81" xfId="0" applyNumberFormat="1" applyFont="1" applyBorder="1" applyAlignment="1">
      <alignment horizontal="right" vertical="center"/>
    </xf>
    <xf numFmtId="0" fontId="2" fillId="3" borderId="83" xfId="0" applyFont="1" applyFill="1" applyBorder="1" applyAlignment="1">
      <alignment vertical="center"/>
    </xf>
    <xf numFmtId="0" fontId="2" fillId="0" borderId="135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153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34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0" borderId="186" xfId="1" applyFont="1" applyBorder="1" applyAlignment="1">
      <alignment horizontal="center" vertical="center"/>
    </xf>
    <xf numFmtId="0" fontId="8" fillId="0" borderId="187" xfId="1" applyFont="1" applyBorder="1" applyAlignment="1">
      <alignment vertical="center"/>
    </xf>
    <xf numFmtId="3" fontId="8" fillId="0" borderId="72" xfId="1" applyNumberFormat="1" applyFont="1" applyBorder="1" applyAlignment="1">
      <alignment horizontal="center" vertical="center"/>
    </xf>
    <xf numFmtId="9" fontId="8" fillId="0" borderId="64" xfId="1" applyNumberFormat="1" applyFont="1" applyBorder="1" applyAlignment="1">
      <alignment horizontal="center" vertical="center"/>
    </xf>
    <xf numFmtId="0" fontId="8" fillId="0" borderId="59" xfId="1" applyFont="1" applyBorder="1" applyAlignment="1">
      <alignment vertical="center"/>
    </xf>
    <xf numFmtId="0" fontId="8" fillId="0" borderId="60" xfId="1" applyFont="1" applyBorder="1" applyAlignment="1">
      <alignment vertical="center"/>
    </xf>
    <xf numFmtId="3" fontId="8" fillId="0" borderId="73" xfId="1" applyNumberFormat="1" applyFont="1" applyBorder="1" applyAlignment="1">
      <alignment horizontal="center" vertical="center"/>
    </xf>
    <xf numFmtId="9" fontId="8" fillId="0" borderId="74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7" fillId="0" borderId="188" xfId="0" applyFont="1" applyBorder="1" applyAlignment="1">
      <alignment horizontal="center" vertical="center"/>
    </xf>
    <xf numFmtId="0" fontId="7" fillId="0" borderId="189" xfId="0" applyFont="1" applyBorder="1" applyAlignment="1">
      <alignment vertical="center"/>
    </xf>
    <xf numFmtId="3" fontId="7" fillId="0" borderId="19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9" fontId="2" fillId="0" borderId="191" xfId="0" applyNumberFormat="1" applyFont="1" applyBorder="1" applyAlignment="1">
      <alignment horizontal="right" vertical="center"/>
    </xf>
    <xf numFmtId="0" fontId="4" fillId="0" borderId="0" xfId="0" applyFont="1"/>
    <xf numFmtId="0" fontId="22" fillId="0" borderId="0" xfId="0" applyFont="1"/>
    <xf numFmtId="3" fontId="4" fillId="0" borderId="0" xfId="0" applyNumberFormat="1" applyFont="1"/>
    <xf numFmtId="3" fontId="2" fillId="0" borderId="14" xfId="0" applyNumberFormat="1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6" fillId="0" borderId="0" xfId="0" applyNumberFormat="1" applyFont="1" applyAlignment="1">
      <alignment vertical="center"/>
    </xf>
    <xf numFmtId="3" fontId="16" fillId="0" borderId="20" xfId="0" applyNumberFormat="1" applyFont="1" applyBorder="1" applyAlignment="1">
      <alignment vertical="center"/>
    </xf>
    <xf numFmtId="3" fontId="16" fillId="0" borderId="85" xfId="0" applyNumberFormat="1" applyFont="1" applyBorder="1" applyAlignment="1">
      <alignment vertical="center"/>
    </xf>
    <xf numFmtId="3" fontId="16" fillId="0" borderId="87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192" xfId="0" applyFont="1" applyBorder="1" applyAlignment="1">
      <alignment vertical="center" wrapText="1"/>
    </xf>
    <xf numFmtId="3" fontId="2" fillId="0" borderId="119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9" fontId="6" fillId="0" borderId="172" xfId="0" applyNumberFormat="1" applyFont="1" applyBorder="1" applyAlignment="1">
      <alignment horizontal="right" vertical="center"/>
    </xf>
    <xf numFmtId="9" fontId="7" fillId="0" borderId="172" xfId="0" applyNumberFormat="1" applyFont="1" applyBorder="1" applyAlignment="1">
      <alignment horizontal="right" vertical="center"/>
    </xf>
    <xf numFmtId="9" fontId="2" fillId="0" borderId="175" xfId="0" applyNumberFormat="1" applyFont="1" applyBorder="1" applyAlignment="1">
      <alignment horizontal="right" vertical="center"/>
    </xf>
    <xf numFmtId="9" fontId="2" fillId="0" borderId="17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wrapText="1"/>
    </xf>
    <xf numFmtId="0" fontId="2" fillId="0" borderId="49" xfId="2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5" borderId="49" xfId="0" applyFont="1" applyFill="1" applyBorder="1" applyAlignment="1">
      <alignment vertical="center" wrapText="1"/>
    </xf>
    <xf numFmtId="0" fontId="2" fillId="0" borderId="193" xfId="0" applyFont="1" applyBorder="1" applyAlignment="1">
      <alignment horizontal="justify" vertical="center"/>
    </xf>
    <xf numFmtId="3" fontId="2" fillId="0" borderId="48" xfId="0" applyNumberFormat="1" applyFont="1" applyBorder="1" applyAlignment="1">
      <alignment horizontal="right" vertical="center"/>
    </xf>
    <xf numFmtId="3" fontId="2" fillId="0" borderId="194" xfId="0" applyNumberFormat="1" applyFont="1" applyBorder="1" applyAlignment="1">
      <alignment horizontal="right" vertical="center"/>
    </xf>
    <xf numFmtId="9" fontId="2" fillId="0" borderId="195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0" fontId="2" fillId="0" borderId="11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9" fontId="2" fillId="0" borderId="14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3" fontId="13" fillId="2" borderId="53" xfId="0" applyNumberFormat="1" applyFont="1" applyFill="1" applyBorder="1" applyAlignment="1">
      <alignment horizontal="right" vertical="center"/>
    </xf>
    <xf numFmtId="3" fontId="2" fillId="0" borderId="53" xfId="0" applyNumberFormat="1" applyFont="1" applyBorder="1" applyAlignment="1">
      <alignment vertical="center"/>
    </xf>
    <xf numFmtId="3" fontId="2" fillId="0" borderId="197" xfId="0" applyNumberFormat="1" applyFont="1" applyBorder="1" applyAlignment="1">
      <alignment vertical="center"/>
    </xf>
    <xf numFmtId="3" fontId="13" fillId="2" borderId="198" xfId="0" applyNumberFormat="1" applyFont="1" applyFill="1" applyBorder="1" applyAlignment="1">
      <alignment horizontal="right" vertical="center"/>
    </xf>
    <xf numFmtId="3" fontId="9" fillId="4" borderId="54" xfId="0" applyNumberFormat="1" applyFont="1" applyFill="1" applyBorder="1" applyAlignment="1">
      <alignment horizontal="right" vertical="center"/>
    </xf>
    <xf numFmtId="0" fontId="8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118" xfId="0" applyNumberFormat="1" applyFont="1" applyBorder="1" applyAlignment="1">
      <alignment horizontal="right" vertical="center"/>
    </xf>
    <xf numFmtId="3" fontId="2" fillId="3" borderId="88" xfId="0" applyNumberFormat="1" applyFont="1" applyFill="1" applyBorder="1" applyAlignment="1">
      <alignment vertical="center"/>
    </xf>
    <xf numFmtId="3" fontId="2" fillId="3" borderId="88" xfId="0" applyNumberFormat="1" applyFont="1" applyFill="1" applyBorder="1" applyAlignment="1">
      <alignment horizontal="right" vertical="center"/>
    </xf>
    <xf numFmtId="3" fontId="2" fillId="0" borderId="85" xfId="0" applyNumberFormat="1" applyFont="1" applyFill="1" applyBorder="1" applyAlignment="1">
      <alignment horizontal="right" vertical="center"/>
    </xf>
    <xf numFmtId="0" fontId="2" fillId="0" borderId="137" xfId="0" applyFont="1" applyBorder="1" applyAlignment="1">
      <alignment horizontal="right" vertical="center"/>
    </xf>
    <xf numFmtId="3" fontId="2" fillId="0" borderId="130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49" fontId="7" fillId="2" borderId="82" xfId="0" applyNumberFormat="1" applyFont="1" applyFill="1" applyBorder="1" applyAlignment="1">
      <alignment horizontal="center" vertical="center"/>
    </xf>
    <xf numFmtId="3" fontId="2" fillId="3" borderId="199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08" xfId="0" applyFont="1" applyBorder="1" applyAlignment="1">
      <alignment horizontal="center" vertical="center"/>
    </xf>
    <xf numFmtId="0" fontId="2" fillId="0" borderId="200" xfId="0" applyFont="1" applyBorder="1" applyAlignment="1">
      <alignment horizontal="center" vertical="center"/>
    </xf>
    <xf numFmtId="3" fontId="2" fillId="0" borderId="122" xfId="0" applyNumberFormat="1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7" fillId="0" borderId="202" xfId="0" applyNumberFormat="1" applyFont="1" applyBorder="1" applyAlignment="1">
      <alignment horizontal="right" vertical="center"/>
    </xf>
    <xf numFmtId="3" fontId="2" fillId="0" borderId="203" xfId="0" applyNumberFormat="1" applyFont="1" applyBorder="1" applyAlignment="1">
      <alignment vertical="center"/>
    </xf>
    <xf numFmtId="3" fontId="7" fillId="2" borderId="202" xfId="0" applyNumberFormat="1" applyFont="1" applyFill="1" applyBorder="1" applyAlignment="1">
      <alignment horizontal="right" vertical="center"/>
    </xf>
    <xf numFmtId="0" fontId="2" fillId="0" borderId="135" xfId="0" applyFont="1" applyBorder="1" applyAlignment="1">
      <alignment horizontal="center" vertical="center" wrapText="1"/>
    </xf>
    <xf numFmtId="3" fontId="2" fillId="0" borderId="204" xfId="0" applyNumberFormat="1" applyFont="1" applyBorder="1" applyAlignment="1">
      <alignment horizontal="right" vertical="center"/>
    </xf>
    <xf numFmtId="3" fontId="7" fillId="0" borderId="205" xfId="0" applyNumberFormat="1" applyFont="1" applyBorder="1" applyAlignment="1">
      <alignment horizontal="right" vertical="center"/>
    </xf>
    <xf numFmtId="3" fontId="6" fillId="0" borderId="193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6" fillId="0" borderId="130" xfId="0" applyFont="1" applyBorder="1" applyAlignment="1">
      <alignment vertical="center"/>
    </xf>
    <xf numFmtId="0" fontId="7" fillId="0" borderId="198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3" fontId="7" fillId="0" borderId="146" xfId="0" applyNumberFormat="1" applyFont="1" applyBorder="1" applyAlignment="1">
      <alignment horizontal="right" vertical="center"/>
    </xf>
    <xf numFmtId="0" fontId="7" fillId="0" borderId="129" xfId="0" applyFont="1" applyBorder="1" applyAlignment="1">
      <alignment vertical="center" wrapText="1"/>
    </xf>
    <xf numFmtId="0" fontId="7" fillId="0" borderId="206" xfId="0" applyFont="1" applyBorder="1" applyAlignment="1">
      <alignment vertical="center"/>
    </xf>
    <xf numFmtId="9" fontId="7" fillId="0" borderId="207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3" fontId="2" fillId="0" borderId="208" xfId="0" applyNumberFormat="1" applyFont="1" applyBorder="1" applyAlignment="1">
      <alignment horizontal="right"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vertical="center"/>
    </xf>
    <xf numFmtId="3" fontId="2" fillId="0" borderId="212" xfId="0" applyNumberFormat="1" applyFont="1" applyBorder="1" applyAlignment="1">
      <alignment vertical="center"/>
    </xf>
    <xf numFmtId="3" fontId="2" fillId="0" borderId="21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 wrapText="1"/>
    </xf>
    <xf numFmtId="3" fontId="2" fillId="0" borderId="215" xfId="0" applyNumberFormat="1" applyFont="1" applyBorder="1" applyAlignment="1">
      <alignment horizontal="right" vertical="center"/>
    </xf>
    <xf numFmtId="3" fontId="2" fillId="0" borderId="216" xfId="0" applyNumberFormat="1" applyFont="1" applyBorder="1" applyAlignment="1">
      <alignment horizontal="right" vertical="center"/>
    </xf>
    <xf numFmtId="0" fontId="2" fillId="0" borderId="217" xfId="0" applyFont="1" applyBorder="1" applyAlignment="1">
      <alignment vertical="center"/>
    </xf>
    <xf numFmtId="3" fontId="7" fillId="0" borderId="218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3" fontId="2" fillId="0" borderId="220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0" fontId="2" fillId="0" borderId="78" xfId="0" applyFont="1" applyBorder="1" applyAlignment="1">
      <alignment vertical="center"/>
    </xf>
    <xf numFmtId="3" fontId="2" fillId="0" borderId="219" xfId="0" applyNumberFormat="1" applyFont="1" applyBorder="1" applyAlignment="1">
      <alignment vertical="center"/>
    </xf>
    <xf numFmtId="3" fontId="2" fillId="0" borderId="78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7" fillId="2" borderId="218" xfId="0" applyNumberFormat="1" applyFont="1" applyFill="1" applyBorder="1" applyAlignment="1">
      <alignment vertical="center"/>
    </xf>
    <xf numFmtId="3" fontId="7" fillId="2" borderId="36" xfId="0" applyNumberFormat="1" applyFont="1" applyFill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3" fontId="2" fillId="0" borderId="224" xfId="0" applyNumberFormat="1" applyFont="1" applyBorder="1" applyAlignment="1">
      <alignment vertical="center"/>
    </xf>
    <xf numFmtId="0" fontId="3" fillId="0" borderId="183" xfId="0" applyFont="1" applyBorder="1" applyAlignment="1">
      <alignment horizontal="center" vertical="center" wrapText="1"/>
    </xf>
    <xf numFmtId="3" fontId="2" fillId="0" borderId="214" xfId="0" applyNumberFormat="1" applyFont="1" applyBorder="1" applyAlignment="1">
      <alignment horizontal="right" vertical="center"/>
    </xf>
    <xf numFmtId="9" fontId="5" fillId="0" borderId="172" xfId="0" applyNumberFormat="1" applyFont="1" applyBorder="1" applyAlignment="1">
      <alignment horizontal="right" vertical="center"/>
    </xf>
    <xf numFmtId="9" fontId="5" fillId="0" borderId="227" xfId="0" applyNumberFormat="1" applyFont="1" applyBorder="1" applyAlignment="1">
      <alignment horizontal="right" vertical="center"/>
    </xf>
    <xf numFmtId="3" fontId="5" fillId="0" borderId="226" xfId="0" applyNumberFormat="1" applyFont="1" applyBorder="1" applyAlignment="1">
      <alignment vertical="center"/>
    </xf>
    <xf numFmtId="3" fontId="2" fillId="0" borderId="228" xfId="0" applyNumberFormat="1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9" fontId="2" fillId="0" borderId="230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 wrapText="1"/>
    </xf>
    <xf numFmtId="3" fontId="13" fillId="2" borderId="50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vertical="center"/>
    </xf>
    <xf numFmtId="3" fontId="2" fillId="0" borderId="231" xfId="0" applyNumberFormat="1" applyFont="1" applyBorder="1" applyAlignment="1">
      <alignment vertical="center"/>
    </xf>
    <xf numFmtId="3" fontId="13" fillId="2" borderId="232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3" fontId="13" fillId="2" borderId="233" xfId="0" applyNumberFormat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3" fontId="2" fillId="0" borderId="144" xfId="0" applyNumberFormat="1" applyFont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234" xfId="0" applyFont="1" applyBorder="1" applyAlignment="1">
      <alignment vertical="center"/>
    </xf>
    <xf numFmtId="3" fontId="2" fillId="0" borderId="58" xfId="0" applyNumberFormat="1" applyFont="1" applyBorder="1" applyAlignment="1">
      <alignment horizontal="right" vertical="center"/>
    </xf>
    <xf numFmtId="3" fontId="2" fillId="3" borderId="199" xfId="0" applyNumberFormat="1" applyFont="1" applyFill="1" applyBorder="1" applyAlignment="1">
      <alignment vertical="center"/>
    </xf>
    <xf numFmtId="3" fontId="2" fillId="0" borderId="234" xfId="0" applyNumberFormat="1" applyFont="1" applyFill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237" xfId="0" applyFont="1" applyFill="1" applyBorder="1" applyAlignment="1">
      <alignment vertical="center"/>
    </xf>
    <xf numFmtId="0" fontId="2" fillId="0" borderId="238" xfId="0" applyFont="1" applyFill="1" applyBorder="1" applyAlignment="1">
      <alignment vertical="center"/>
    </xf>
    <xf numFmtId="3" fontId="2" fillId="0" borderId="238" xfId="0" applyNumberFormat="1" applyFont="1" applyFill="1" applyBorder="1" applyAlignment="1">
      <alignment horizontal="right" vertical="center"/>
    </xf>
    <xf numFmtId="3" fontId="2" fillId="0" borderId="239" xfId="0" applyNumberFormat="1" applyFont="1" applyFill="1" applyBorder="1" applyAlignment="1">
      <alignment horizontal="right" vertical="center"/>
    </xf>
    <xf numFmtId="3" fontId="2" fillId="0" borderId="240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235" xfId="0" applyFont="1" applyFill="1" applyBorder="1" applyAlignment="1">
      <alignment vertical="center"/>
    </xf>
    <xf numFmtId="3" fontId="2" fillId="0" borderId="235" xfId="0" applyNumberFormat="1" applyFont="1" applyFill="1" applyBorder="1" applyAlignment="1">
      <alignment horizontal="right" vertical="center"/>
    </xf>
    <xf numFmtId="3" fontId="2" fillId="0" borderId="51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0" fontId="2" fillId="0" borderId="152" xfId="0" applyFont="1" applyFill="1" applyBorder="1" applyAlignment="1">
      <alignment vertical="center"/>
    </xf>
    <xf numFmtId="0" fontId="2" fillId="0" borderId="241" xfId="0" applyFont="1" applyFill="1" applyBorder="1" applyAlignment="1">
      <alignment vertical="center"/>
    </xf>
    <xf numFmtId="3" fontId="2" fillId="0" borderId="241" xfId="0" applyNumberFormat="1" applyFont="1" applyFill="1" applyBorder="1" applyAlignment="1">
      <alignment horizontal="right" vertical="center"/>
    </xf>
    <xf numFmtId="3" fontId="2" fillId="0" borderId="211" xfId="0" applyNumberFormat="1" applyFont="1" applyFill="1" applyBorder="1" applyAlignment="1">
      <alignment horizontal="right" vertical="center"/>
    </xf>
    <xf numFmtId="3" fontId="2" fillId="0" borderId="153" xfId="0" applyNumberFormat="1" applyFont="1" applyFill="1" applyBorder="1" applyAlignment="1">
      <alignment horizontal="right" vertical="center"/>
    </xf>
    <xf numFmtId="49" fontId="8" fillId="0" borderId="236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12" xfId="0" applyNumberFormat="1" applyFont="1" applyFill="1" applyBorder="1" applyAlignment="1">
      <alignment horizontal="center" vertical="center"/>
    </xf>
    <xf numFmtId="3" fontId="2" fillId="3" borderId="242" xfId="0" applyNumberFormat="1" applyFont="1" applyFill="1" applyBorder="1" applyAlignment="1">
      <alignment horizontal="right" vertical="center"/>
    </xf>
    <xf numFmtId="9" fontId="2" fillId="0" borderId="243" xfId="0" applyNumberFormat="1" applyFont="1" applyBorder="1" applyAlignment="1">
      <alignment horizontal="right" vertical="center"/>
    </xf>
    <xf numFmtId="9" fontId="2" fillId="2" borderId="244" xfId="0" applyNumberFormat="1" applyFont="1" applyFill="1" applyBorder="1" applyAlignment="1">
      <alignment horizontal="right" vertical="center"/>
    </xf>
    <xf numFmtId="0" fontId="2" fillId="0" borderId="245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3" fontId="2" fillId="0" borderId="246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132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0" fontId="2" fillId="0" borderId="24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4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7" fillId="0" borderId="149" xfId="0" applyFont="1" applyBorder="1" applyAlignment="1">
      <alignment horizontal="right" vertical="center"/>
    </xf>
    <xf numFmtId="0" fontId="7" fillId="0" borderId="165" xfId="0" applyFont="1" applyBorder="1" applyAlignment="1">
      <alignment horizontal="right" vertical="center"/>
    </xf>
    <xf numFmtId="0" fontId="7" fillId="0" borderId="99" xfId="0" applyFont="1" applyBorder="1" applyAlignment="1">
      <alignment horizontal="right" vertical="center"/>
    </xf>
    <xf numFmtId="0" fontId="7" fillId="2" borderId="149" xfId="0" applyFont="1" applyFill="1" applyBorder="1" applyAlignment="1">
      <alignment horizontal="right" vertical="center"/>
    </xf>
    <xf numFmtId="0" fontId="2" fillId="0" borderId="100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49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4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5" fillId="0" borderId="155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11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3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8" fillId="0" borderId="114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49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6" xfId="0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57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5" width="10.6640625" style="1" customWidth="1"/>
    <col min="6" max="7" width="9.6640625" style="1" customWidth="1"/>
    <col min="9" max="9" width="11.109375" bestFit="1" customWidth="1"/>
  </cols>
  <sheetData>
    <row r="1" spans="1:7" s="1" customFormat="1" ht="15" customHeight="1" x14ac:dyDescent="0.25">
      <c r="B1" s="2"/>
      <c r="C1" s="2"/>
      <c r="D1" s="2"/>
      <c r="E1" s="587"/>
      <c r="F1" s="2"/>
      <c r="G1" s="2" t="s">
        <v>399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539" t="s">
        <v>588</v>
      </c>
    </row>
    <row r="3" spans="1:7" s="1" customFormat="1" ht="15" customHeight="1" x14ac:dyDescent="0.25">
      <c r="A3" s="4"/>
    </row>
    <row r="4" spans="1:7" s="1" customFormat="1" ht="15" customHeight="1" x14ac:dyDescent="0.25">
      <c r="A4" s="695" t="s">
        <v>526</v>
      </c>
      <c r="B4" s="695"/>
      <c r="C4" s="695"/>
      <c r="D4" s="695"/>
      <c r="E4" s="695"/>
      <c r="F4" s="695"/>
      <c r="G4" s="695"/>
    </row>
    <row r="5" spans="1:7" s="1" customFormat="1" ht="15" customHeight="1" thickBot="1" x14ac:dyDescent="0.3">
      <c r="A5" s="5"/>
      <c r="B5" s="5"/>
      <c r="C5" s="5"/>
      <c r="D5" s="5"/>
      <c r="E5" s="584"/>
      <c r="F5" s="333" t="s">
        <v>190</v>
      </c>
    </row>
    <row r="6" spans="1:7" ht="36" customHeight="1" thickTop="1" x14ac:dyDescent="0.25">
      <c r="A6" s="7" t="s">
        <v>1</v>
      </c>
      <c r="B6" s="8" t="s">
        <v>2</v>
      </c>
      <c r="C6" s="9" t="s">
        <v>515</v>
      </c>
      <c r="D6" s="9" t="s">
        <v>580</v>
      </c>
      <c r="E6" s="9" t="s">
        <v>581</v>
      </c>
      <c r="F6" s="380" t="s">
        <v>572</v>
      </c>
      <c r="G6"/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  <c r="G7"/>
    </row>
    <row r="8" spans="1:7" ht="15" customHeight="1" thickTop="1" x14ac:dyDescent="0.25">
      <c r="A8" s="699" t="s">
        <v>10</v>
      </c>
      <c r="B8" s="700"/>
      <c r="C8" s="700"/>
      <c r="D8" s="700"/>
      <c r="E8" s="700"/>
      <c r="F8" s="701"/>
      <c r="G8"/>
    </row>
    <row r="9" spans="1:7" ht="15" customHeight="1" x14ac:dyDescent="0.25">
      <c r="A9" s="35" t="s">
        <v>11</v>
      </c>
      <c r="B9" s="16" t="s">
        <v>458</v>
      </c>
      <c r="C9" s="558">
        <f>SUM(C10:C11)</f>
        <v>53374772</v>
      </c>
      <c r="D9" s="558">
        <f t="shared" ref="D9:E9" si="0">SUM(D10:D11)</f>
        <v>54446371</v>
      </c>
      <c r="E9" s="558">
        <f t="shared" si="0"/>
        <v>67096617</v>
      </c>
      <c r="F9" s="79">
        <f>E9/C9</f>
        <v>1.25708484525236</v>
      </c>
      <c r="G9"/>
    </row>
    <row r="10" spans="1:7" ht="15" customHeight="1" x14ac:dyDescent="0.25">
      <c r="A10" s="17" t="s">
        <v>13</v>
      </c>
      <c r="B10" s="18" t="s">
        <v>281</v>
      </c>
      <c r="C10" s="19">
        <f>'7.sz. melléklet'!D57</f>
        <v>47293338</v>
      </c>
      <c r="D10" s="19">
        <f>'7.sz. melléklet'!E57</f>
        <v>48364937</v>
      </c>
      <c r="E10" s="19">
        <f>'7.sz. melléklet'!F57</f>
        <v>60264083</v>
      </c>
      <c r="F10" s="118">
        <f t="shared" ref="F10:F12" si="1">E10/C10</f>
        <v>1.2742615672423037</v>
      </c>
      <c r="G10"/>
    </row>
    <row r="11" spans="1:7" ht="24" x14ac:dyDescent="0.25">
      <c r="A11" s="17" t="s">
        <v>14</v>
      </c>
      <c r="B11" s="47" t="s">
        <v>460</v>
      </c>
      <c r="C11" s="19">
        <f>'7.sz. melléklet'!D58</f>
        <v>6081434</v>
      </c>
      <c r="D11" s="19">
        <f>'7.sz. melléklet'!E58</f>
        <v>6081434</v>
      </c>
      <c r="E11" s="19">
        <f>'7.sz. melléklet'!F58</f>
        <v>6832534</v>
      </c>
      <c r="F11" s="118">
        <f t="shared" si="1"/>
        <v>1.1235070544217038</v>
      </c>
      <c r="G11"/>
    </row>
    <row r="12" spans="1:7" ht="24" x14ac:dyDescent="0.25">
      <c r="A12" s="24" t="s">
        <v>19</v>
      </c>
      <c r="B12" s="495" t="s">
        <v>459</v>
      </c>
      <c r="C12" s="26">
        <f>SUM(C13:C14)</f>
        <v>33246570</v>
      </c>
      <c r="D12" s="26">
        <f t="shared" ref="D12:E12" si="2">SUM(D13:D14)</f>
        <v>39368359</v>
      </c>
      <c r="E12" s="26">
        <f t="shared" si="2"/>
        <v>56589170</v>
      </c>
      <c r="F12" s="79">
        <f t="shared" si="1"/>
        <v>1.7021055104331064</v>
      </c>
      <c r="G12"/>
    </row>
    <row r="13" spans="1:7" ht="15" customHeight="1" x14ac:dyDescent="0.25">
      <c r="A13" s="17" t="s">
        <v>13</v>
      </c>
      <c r="B13" s="18" t="s">
        <v>445</v>
      </c>
      <c r="C13" s="19">
        <f>'7.sz. melléklet'!D60</f>
        <v>0</v>
      </c>
      <c r="D13" s="19">
        <f>'7.sz. melléklet'!E60</f>
        <v>0</v>
      </c>
      <c r="E13" s="19">
        <f>'7.sz. melléklet'!F60</f>
        <v>17220811</v>
      </c>
      <c r="F13" s="640"/>
      <c r="G13"/>
    </row>
    <row r="14" spans="1:7" ht="24" x14ac:dyDescent="0.25">
      <c r="A14" s="17" t="s">
        <v>14</v>
      </c>
      <c r="B14" s="47" t="s">
        <v>461</v>
      </c>
      <c r="C14" s="19">
        <f>'7.sz. melléklet'!D61</f>
        <v>33246570</v>
      </c>
      <c r="D14" s="19">
        <f>'7.sz. melléklet'!E61</f>
        <v>39368359</v>
      </c>
      <c r="E14" s="19">
        <f>'7.sz. melléklet'!F61</f>
        <v>39368359</v>
      </c>
      <c r="F14" s="118">
        <f t="shared" ref="F14:F20" si="3">E14/C14</f>
        <v>1.1841329496546562</v>
      </c>
      <c r="G14"/>
    </row>
    <row r="15" spans="1:7" ht="15" customHeight="1" x14ac:dyDescent="0.25">
      <c r="A15" s="24" t="s">
        <v>20</v>
      </c>
      <c r="B15" s="67" t="s">
        <v>15</v>
      </c>
      <c r="C15" s="68">
        <f>SUM(C16:C18)</f>
        <v>86500000</v>
      </c>
      <c r="D15" s="68">
        <f>SUM(D16:D18)</f>
        <v>86500000</v>
      </c>
      <c r="E15" s="68">
        <f>SUM(E16:E18)</f>
        <v>86500000</v>
      </c>
      <c r="F15" s="79">
        <f t="shared" si="3"/>
        <v>1</v>
      </c>
      <c r="G15"/>
    </row>
    <row r="16" spans="1:7" ht="15" customHeight="1" x14ac:dyDescent="0.25">
      <c r="A16" s="245" t="s">
        <v>13</v>
      </c>
      <c r="B16" s="246" t="s">
        <v>289</v>
      </c>
      <c r="C16" s="170">
        <f>'7.sz. melléklet'!D63</f>
        <v>55000000</v>
      </c>
      <c r="D16" s="170">
        <f>'7.sz. melléklet'!E63</f>
        <v>55000000</v>
      </c>
      <c r="E16" s="170">
        <f>'7.sz. melléklet'!F63</f>
        <v>55000000</v>
      </c>
      <c r="F16" s="87">
        <f t="shared" si="3"/>
        <v>1</v>
      </c>
      <c r="G16"/>
    </row>
    <row r="17" spans="1:7" ht="15" customHeight="1" x14ac:dyDescent="0.25">
      <c r="A17" s="245" t="s">
        <v>14</v>
      </c>
      <c r="B17" s="246" t="s">
        <v>290</v>
      </c>
      <c r="C17" s="170">
        <f>'7.sz. melléklet'!D64</f>
        <v>31000000</v>
      </c>
      <c r="D17" s="170">
        <f>'7.sz. melléklet'!E64</f>
        <v>31000000</v>
      </c>
      <c r="E17" s="170">
        <f>'7.sz. melléklet'!F64</f>
        <v>31000000</v>
      </c>
      <c r="F17" s="87">
        <f t="shared" si="3"/>
        <v>1</v>
      </c>
      <c r="G17"/>
    </row>
    <row r="18" spans="1:7" ht="15" customHeight="1" x14ac:dyDescent="0.25">
      <c r="A18" s="245" t="s">
        <v>42</v>
      </c>
      <c r="B18" s="246" t="s">
        <v>300</v>
      </c>
      <c r="C18" s="170">
        <f>'7.sz. melléklet'!D68</f>
        <v>500000</v>
      </c>
      <c r="D18" s="170">
        <f>'7.sz. melléklet'!E68</f>
        <v>500000</v>
      </c>
      <c r="E18" s="170">
        <f>'7.sz. melléklet'!F68</f>
        <v>500000</v>
      </c>
      <c r="F18" s="87">
        <f t="shared" si="3"/>
        <v>1</v>
      </c>
      <c r="G18"/>
    </row>
    <row r="19" spans="1:7" ht="15" customHeight="1" x14ac:dyDescent="0.25">
      <c r="A19" s="24" t="s">
        <v>21</v>
      </c>
      <c r="B19" s="16" t="s">
        <v>12</v>
      </c>
      <c r="C19" s="26">
        <f>'7.sz. melléklet'!D69+'8.sz. melléklet'!D35</f>
        <v>95717477</v>
      </c>
      <c r="D19" s="26">
        <f>'7.sz. melléklet'!E69+'8.sz. melléklet'!D35</f>
        <v>95717477</v>
      </c>
      <c r="E19" s="26">
        <f>'7.sz. melléklet'!F69+'8.sz. melléklet'!E35</f>
        <v>128255332</v>
      </c>
      <c r="F19" s="79">
        <f t="shared" si="3"/>
        <v>1.3399364047173956</v>
      </c>
      <c r="G19"/>
    </row>
    <row r="20" spans="1:7" ht="15" customHeight="1" x14ac:dyDescent="0.25">
      <c r="A20" s="24" t="s">
        <v>22</v>
      </c>
      <c r="B20" s="25" t="s">
        <v>381</v>
      </c>
      <c r="C20" s="26">
        <f>'7.sz. melléklet'!D78</f>
        <v>24600000</v>
      </c>
      <c r="D20" s="26">
        <f>'7.sz. melléklet'!E78</f>
        <v>24600000</v>
      </c>
      <c r="E20" s="26">
        <f>'7.sz. melléklet'!F78</f>
        <v>48615700</v>
      </c>
      <c r="F20" s="79">
        <f t="shared" si="3"/>
        <v>1.9762479674796749</v>
      </c>
      <c r="G20"/>
    </row>
    <row r="21" spans="1:7" ht="15" customHeight="1" x14ac:dyDescent="0.25">
      <c r="A21" s="478" t="s">
        <v>462</v>
      </c>
      <c r="B21" s="25" t="s">
        <v>23</v>
      </c>
      <c r="C21" s="26">
        <f>'7.sz. melléklet'!D81</f>
        <v>0</v>
      </c>
      <c r="D21" s="26">
        <f>'7.sz. melléklet'!E81</f>
        <v>0</v>
      </c>
      <c r="E21" s="26">
        <f>'7.sz. melléklet'!F81</f>
        <v>312000</v>
      </c>
      <c r="F21" s="640"/>
      <c r="G21"/>
    </row>
    <row r="22" spans="1:7" ht="15" customHeight="1" x14ac:dyDescent="0.25">
      <c r="A22" s="478" t="s">
        <v>27</v>
      </c>
      <c r="B22" s="25" t="s">
        <v>24</v>
      </c>
      <c r="C22" s="26">
        <f>'7.sz. melléklet'!D83</f>
        <v>131700</v>
      </c>
      <c r="D22" s="26">
        <f>'7.sz. melléklet'!E83</f>
        <v>131700</v>
      </c>
      <c r="E22" s="26">
        <f>'7.sz. melléklet'!F83</f>
        <v>131700</v>
      </c>
      <c r="F22" s="79">
        <f t="shared" ref="F22:F25" si="4">E22/C22</f>
        <v>1</v>
      </c>
      <c r="G22"/>
    </row>
    <row r="23" spans="1:7" ht="15" customHeight="1" x14ac:dyDescent="0.25">
      <c r="A23" s="696" t="s">
        <v>26</v>
      </c>
      <c r="B23" s="696"/>
      <c r="C23" s="28">
        <f>C19+C15+C9+C20+C12+C21+C22</f>
        <v>293570519</v>
      </c>
      <c r="D23" s="28">
        <f t="shared" ref="D23:E23" si="5">D19+D15+D9+D20+D12+D21+D22</f>
        <v>300763907</v>
      </c>
      <c r="E23" s="28">
        <f t="shared" si="5"/>
        <v>387500519</v>
      </c>
      <c r="F23" s="117">
        <f t="shared" si="4"/>
        <v>1.3199571957019294</v>
      </c>
      <c r="G23"/>
    </row>
    <row r="24" spans="1:7" ht="15" customHeight="1" x14ac:dyDescent="0.25">
      <c r="A24" s="697" t="s">
        <v>27</v>
      </c>
      <c r="B24" s="25" t="s">
        <v>28</v>
      </c>
      <c r="C24" s="698">
        <f>'7.sz. melléklet'!D87+'8.sz. melléklet'!D39</f>
        <v>216455481</v>
      </c>
      <c r="D24" s="698">
        <f>'7.sz. melléklet'!E87+'8.sz. melléklet'!D39</f>
        <v>216455481</v>
      </c>
      <c r="E24" s="698">
        <f>'7.sz. melléklet'!F87+'8.sz. melléklet'!E39</f>
        <v>216455481</v>
      </c>
      <c r="F24" s="702">
        <f t="shared" si="4"/>
        <v>1</v>
      </c>
      <c r="G24"/>
    </row>
    <row r="25" spans="1:7" ht="15" customHeight="1" x14ac:dyDescent="0.25">
      <c r="A25" s="697"/>
      <c r="B25" s="25" t="s">
        <v>29</v>
      </c>
      <c r="C25" s="698"/>
      <c r="D25" s="698"/>
      <c r="E25" s="698"/>
      <c r="F25" s="702" t="e">
        <f t="shared" si="4"/>
        <v>#DIV/0!</v>
      </c>
      <c r="G25"/>
    </row>
    <row r="26" spans="1:7" ht="15" customHeight="1" x14ac:dyDescent="0.25">
      <c r="A26" s="292" t="s">
        <v>339</v>
      </c>
      <c r="B26" s="25" t="s">
        <v>396</v>
      </c>
      <c r="C26" s="171">
        <v>0</v>
      </c>
      <c r="D26" s="171">
        <f>'7.sz. melléklet'!E88</f>
        <v>0</v>
      </c>
      <c r="E26" s="585">
        <f>'7.sz. melléklet'!G88</f>
        <v>0</v>
      </c>
      <c r="F26" s="641"/>
      <c r="G26"/>
    </row>
    <row r="27" spans="1:7" ht="15" customHeight="1" x14ac:dyDescent="0.25">
      <c r="A27" s="268" t="s">
        <v>30</v>
      </c>
      <c r="B27" s="25" t="s">
        <v>474</v>
      </c>
      <c r="C27" s="168">
        <f t="shared" ref="C27:D27" si="6">SUM(C28:C30)</f>
        <v>0</v>
      </c>
      <c r="D27" s="168">
        <f t="shared" si="6"/>
        <v>0</v>
      </c>
      <c r="E27" s="168">
        <f t="shared" ref="E27" si="7">SUM(E28:E30)</f>
        <v>0</v>
      </c>
      <c r="F27" s="642"/>
      <c r="G27"/>
    </row>
    <row r="28" spans="1:7" ht="15" customHeight="1" x14ac:dyDescent="0.25">
      <c r="A28" s="42" t="s">
        <v>13</v>
      </c>
      <c r="B28" s="18" t="s">
        <v>475</v>
      </c>
      <c r="C28" s="407"/>
      <c r="D28" s="408"/>
      <c r="E28" s="408"/>
      <c r="F28" s="643"/>
      <c r="G28"/>
    </row>
    <row r="29" spans="1:7" ht="15" customHeight="1" x14ac:dyDescent="0.25">
      <c r="A29" s="17" t="s">
        <v>14</v>
      </c>
      <c r="B29" s="18" t="s">
        <v>340</v>
      </c>
      <c r="C29" s="407"/>
      <c r="D29" s="408"/>
      <c r="E29" s="408"/>
      <c r="F29" s="644"/>
      <c r="G29"/>
    </row>
    <row r="30" spans="1:7" ht="15" customHeight="1" x14ac:dyDescent="0.25">
      <c r="A30" s="17" t="s">
        <v>42</v>
      </c>
      <c r="B30" s="18" t="s">
        <v>341</v>
      </c>
      <c r="C30" s="405"/>
      <c r="D30" s="406"/>
      <c r="E30" s="406"/>
      <c r="F30" s="645"/>
      <c r="G30"/>
    </row>
    <row r="31" spans="1:7" ht="15" customHeight="1" x14ac:dyDescent="0.25">
      <c r="A31" s="696" t="s">
        <v>31</v>
      </c>
      <c r="B31" s="696"/>
      <c r="C31" s="28">
        <f>SUM(C24:C27)</f>
        <v>216455481</v>
      </c>
      <c r="D31" s="28">
        <f>SUM(D24:D27)</f>
        <v>216455481</v>
      </c>
      <c r="E31" s="28">
        <f>SUM(E24:E27)</f>
        <v>216455481</v>
      </c>
      <c r="F31" s="117">
        <f t="shared" ref="F31:F32" si="8">E31/C31</f>
        <v>1</v>
      </c>
      <c r="G31"/>
    </row>
    <row r="32" spans="1:7" ht="15" customHeight="1" x14ac:dyDescent="0.25">
      <c r="A32" s="704" t="s">
        <v>32</v>
      </c>
      <c r="B32" s="704"/>
      <c r="C32" s="31">
        <f>C31+C23</f>
        <v>510026000</v>
      </c>
      <c r="D32" s="31">
        <f>D31+D23</f>
        <v>517219388</v>
      </c>
      <c r="E32" s="31">
        <f>E31+E23</f>
        <v>603956000</v>
      </c>
      <c r="F32" s="167">
        <f t="shared" si="8"/>
        <v>1.1841670816781888</v>
      </c>
      <c r="G32"/>
    </row>
    <row r="33" spans="1:7" ht="15" customHeight="1" x14ac:dyDescent="0.25">
      <c r="A33" s="32"/>
      <c r="B33" s="33"/>
      <c r="C33" s="50"/>
      <c r="D33" s="50"/>
      <c r="E33" s="50"/>
      <c r="F33" s="34"/>
      <c r="G33"/>
    </row>
    <row r="34" spans="1:7" ht="15" customHeight="1" x14ac:dyDescent="0.25">
      <c r="A34" s="705" t="s">
        <v>33</v>
      </c>
      <c r="B34" s="706"/>
      <c r="C34" s="706"/>
      <c r="D34" s="706"/>
      <c r="E34" s="706"/>
      <c r="F34" s="707"/>
      <c r="G34"/>
    </row>
    <row r="35" spans="1:7" ht="15" customHeight="1" x14ac:dyDescent="0.25">
      <c r="A35" s="35" t="s">
        <v>11</v>
      </c>
      <c r="B35" s="16" t="s">
        <v>34</v>
      </c>
      <c r="C35" s="331">
        <f>'4.sz. melléklet'!D17</f>
        <v>235346764</v>
      </c>
      <c r="D35" s="331">
        <f>'4.sz. melléklet'!E17</f>
        <v>236852168</v>
      </c>
      <c r="E35" s="331">
        <f>'4.sz. melléklet'!F17</f>
        <v>263301218</v>
      </c>
      <c r="F35" s="79">
        <f t="shared" ref="F35:F41" si="9">E35/C35</f>
        <v>1.1187798528642612</v>
      </c>
      <c r="G35" s="180"/>
    </row>
    <row r="36" spans="1:7" ht="15" customHeight="1" x14ac:dyDescent="0.25">
      <c r="A36" s="24" t="s">
        <v>19</v>
      </c>
      <c r="B36" s="25" t="s">
        <v>35</v>
      </c>
      <c r="C36" s="26">
        <f>'7.sz. melléklet'!D36+'7.sz. melléklet'!D41+'7.sz. melléklet'!D44+'8.sz. melléklet'!D27</f>
        <v>219510552</v>
      </c>
      <c r="D36" s="26">
        <f>'7.sz. melléklet'!E36+'7.sz. melléklet'!E41+'7.sz. melléklet'!E44+'8.sz. melléklet'!D27</f>
        <v>225767998</v>
      </c>
      <c r="E36" s="26">
        <f>'7.sz. melléklet'!F36+'7.sz. melléklet'!F41+'7.sz. melléklet'!F44+'8.sz. melléklet'!E27</f>
        <v>225867998</v>
      </c>
      <c r="F36" s="79">
        <f t="shared" si="9"/>
        <v>1.0289619152340339</v>
      </c>
      <c r="G36"/>
    </row>
    <row r="37" spans="1:7" ht="15" customHeight="1" x14ac:dyDescent="0.25">
      <c r="A37" s="24" t="s">
        <v>20</v>
      </c>
      <c r="B37" s="25" t="s">
        <v>36</v>
      </c>
      <c r="C37" s="168">
        <f>SUM(C38:C38)</f>
        <v>53276950</v>
      </c>
      <c r="D37" s="168">
        <f>SUM(D38:D38)</f>
        <v>52707488</v>
      </c>
      <c r="E37" s="168">
        <f>SUM(E38:E38)</f>
        <v>112895050</v>
      </c>
      <c r="F37" s="79">
        <f t="shared" si="9"/>
        <v>2.1190223914844974</v>
      </c>
      <c r="G37"/>
    </row>
    <row r="38" spans="1:7" ht="15" customHeight="1" x14ac:dyDescent="0.25">
      <c r="A38" s="17" t="s">
        <v>13</v>
      </c>
      <c r="B38" s="18" t="s">
        <v>37</v>
      </c>
      <c r="C38" s="19">
        <f>'7.sz. melléklet'!D35</f>
        <v>53276950</v>
      </c>
      <c r="D38" s="19">
        <f>'7.sz. melléklet'!E35</f>
        <v>52707488</v>
      </c>
      <c r="E38" s="19">
        <f>'7.sz. melléklet'!F35</f>
        <v>112895050</v>
      </c>
      <c r="F38" s="118">
        <f t="shared" si="9"/>
        <v>2.1190223914844974</v>
      </c>
      <c r="G38"/>
    </row>
    <row r="39" spans="1:7" ht="15" customHeight="1" x14ac:dyDescent="0.25">
      <c r="A39" s="696" t="s">
        <v>38</v>
      </c>
      <c r="B39" s="696"/>
      <c r="C39" s="269">
        <f>C35+C36+C37</f>
        <v>508134266</v>
      </c>
      <c r="D39" s="269">
        <f>D35+D36+D37</f>
        <v>515327654</v>
      </c>
      <c r="E39" s="269">
        <f>E35+E36+E37</f>
        <v>602064266</v>
      </c>
      <c r="F39" s="79">
        <f t="shared" si="9"/>
        <v>1.184852717647662</v>
      </c>
      <c r="G39"/>
    </row>
    <row r="40" spans="1:7" ht="15" customHeight="1" x14ac:dyDescent="0.25">
      <c r="A40" s="292" t="s">
        <v>56</v>
      </c>
      <c r="B40" s="25" t="s">
        <v>39</v>
      </c>
      <c r="C40" s="351">
        <f>'7.sz. melléklet'!D47</f>
        <v>1891734</v>
      </c>
      <c r="D40" s="351">
        <f>'7.sz. melléklet'!E47</f>
        <v>1891734</v>
      </c>
      <c r="E40" s="351">
        <f>'7.sz. melléklet'!F47</f>
        <v>1891734</v>
      </c>
      <c r="F40" s="79">
        <f t="shared" si="9"/>
        <v>1</v>
      </c>
      <c r="G40"/>
    </row>
    <row r="41" spans="1:7" s="38" customFormat="1" ht="15" customHeight="1" thickBot="1" x14ac:dyDescent="0.3">
      <c r="A41" s="703" t="s">
        <v>40</v>
      </c>
      <c r="B41" s="703"/>
      <c r="C41" s="214">
        <f>C39+C40</f>
        <v>510026000</v>
      </c>
      <c r="D41" s="214">
        <f>D39+D40</f>
        <v>517219388</v>
      </c>
      <c r="E41" s="214">
        <f>E39+E40</f>
        <v>603956000</v>
      </c>
      <c r="F41" s="215">
        <f t="shared" si="9"/>
        <v>1.1841670816781888</v>
      </c>
    </row>
    <row r="42" spans="1:7" ht="13.8" thickTop="1" x14ac:dyDescent="0.25"/>
  </sheetData>
  <sheetProtection selectLockedCells="1" selectUnlockedCells="1"/>
  <mergeCells count="13">
    <mergeCell ref="A41:B41"/>
    <mergeCell ref="A31:B31"/>
    <mergeCell ref="A32:B32"/>
    <mergeCell ref="A39:B39"/>
    <mergeCell ref="A34:F34"/>
    <mergeCell ref="A4:G4"/>
    <mergeCell ref="A23:B23"/>
    <mergeCell ref="A24:A25"/>
    <mergeCell ref="D24:D25"/>
    <mergeCell ref="C24:C25"/>
    <mergeCell ref="A8:F8"/>
    <mergeCell ref="F24:F25"/>
    <mergeCell ref="E24:E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/>
  </sheetViews>
  <sheetFormatPr defaultRowHeight="13.2" x14ac:dyDescent="0.25"/>
  <cols>
    <col min="1" max="1" width="5.5546875" customWidth="1"/>
    <col min="2" max="2" width="5.6640625" style="1" customWidth="1"/>
    <col min="3" max="3" width="47.6640625" style="1" customWidth="1"/>
    <col min="4" max="6" width="10.5546875" style="1" customWidth="1"/>
    <col min="7" max="7" width="5.5546875" style="1" customWidth="1"/>
    <col min="8" max="8" width="10.6640625" style="1" customWidth="1"/>
    <col min="9" max="9" width="10.6640625" customWidth="1"/>
  </cols>
  <sheetData>
    <row r="1" spans="1:9" ht="13.5" customHeight="1" x14ac:dyDescent="0.25">
      <c r="B1" s="3"/>
      <c r="C1" s="3"/>
      <c r="D1" s="3"/>
      <c r="E1" s="3"/>
      <c r="F1" s="3"/>
      <c r="G1" s="2" t="s">
        <v>408</v>
      </c>
      <c r="H1"/>
    </row>
    <row r="2" spans="1:9" ht="13.5" customHeight="1" x14ac:dyDescent="0.25">
      <c r="B2" s="3"/>
      <c r="C2" s="3"/>
      <c r="D2" s="3"/>
      <c r="E2" s="3"/>
      <c r="F2" s="3"/>
      <c r="G2" s="2" t="str">
        <f>'1.sz. melléklet'!G2</f>
        <v>az .../2021. (XI...) önkormányzati rendelethez</v>
      </c>
      <c r="H2"/>
    </row>
    <row r="3" spans="1:9" ht="9.75" customHeight="1" x14ac:dyDescent="0.25"/>
    <row r="4" spans="1:9" ht="13.5" customHeight="1" x14ac:dyDescent="0.25">
      <c r="A4" s="721" t="s">
        <v>527</v>
      </c>
      <c r="B4" s="721"/>
      <c r="C4" s="721"/>
      <c r="D4" s="721"/>
      <c r="E4" s="721"/>
      <c r="F4" s="721"/>
      <c r="G4" s="721"/>
      <c r="H4" s="388"/>
      <c r="I4" s="388"/>
    </row>
    <row r="5" spans="1:9" ht="9.75" customHeight="1" x14ac:dyDescent="0.25">
      <c r="A5" s="379"/>
      <c r="B5" s="379"/>
      <c r="C5" s="379"/>
      <c r="D5" s="379"/>
      <c r="E5" s="379"/>
      <c r="F5" s="379"/>
      <c r="G5" s="379"/>
      <c r="H5" s="388"/>
      <c r="I5" s="388"/>
    </row>
    <row r="6" spans="1:9" ht="14.25" customHeight="1" thickBot="1" x14ac:dyDescent="0.3">
      <c r="D6" s="6"/>
      <c r="E6" s="6"/>
      <c r="F6" s="6" t="s">
        <v>190</v>
      </c>
      <c r="H6"/>
    </row>
    <row r="7" spans="1:9" s="38" customFormat="1" ht="34.799999999999997" thickTop="1" x14ac:dyDescent="0.25">
      <c r="B7" s="134" t="s">
        <v>117</v>
      </c>
      <c r="C7" s="135" t="s">
        <v>118</v>
      </c>
      <c r="D7" s="563" t="s">
        <v>515</v>
      </c>
      <c r="E7" s="9" t="s">
        <v>580</v>
      </c>
      <c r="F7" s="10" t="s">
        <v>581</v>
      </c>
    </row>
    <row r="8" spans="1:9" s="38" customFormat="1" ht="14.25" customHeight="1" thickBot="1" x14ac:dyDescent="0.3">
      <c r="B8" s="136" t="s">
        <v>3</v>
      </c>
      <c r="C8" s="137" t="s">
        <v>4</v>
      </c>
      <c r="D8" s="564" t="s">
        <v>5</v>
      </c>
      <c r="E8" s="647" t="s">
        <v>6</v>
      </c>
      <c r="F8" s="96" t="s">
        <v>7</v>
      </c>
    </row>
    <row r="9" spans="1:9" s="38" customFormat="1" ht="14.25" customHeight="1" thickTop="1" x14ac:dyDescent="0.25">
      <c r="B9" s="138" t="s">
        <v>11</v>
      </c>
      <c r="C9" s="139" t="s">
        <v>65</v>
      </c>
      <c r="D9" s="565">
        <f>SUM(D10:D19)</f>
        <v>129760552</v>
      </c>
      <c r="E9" s="648">
        <f>SUM(E10:E19)</f>
        <v>129760552</v>
      </c>
      <c r="F9" s="561">
        <f>SUM(F10:F19)</f>
        <v>129760552</v>
      </c>
    </row>
    <row r="10" spans="1:9" s="38" customFormat="1" ht="13.5" customHeight="1" x14ac:dyDescent="0.25">
      <c r="B10" s="17" t="s">
        <v>13</v>
      </c>
      <c r="C10" s="18" t="s">
        <v>497</v>
      </c>
      <c r="D10" s="566">
        <v>2540000</v>
      </c>
      <c r="E10" s="649">
        <v>2540000</v>
      </c>
      <c r="F10" s="523">
        <v>2540000</v>
      </c>
    </row>
    <row r="11" spans="1:9" s="38" customFormat="1" ht="13.5" customHeight="1" x14ac:dyDescent="0.25">
      <c r="B11" s="17" t="s">
        <v>14</v>
      </c>
      <c r="C11" s="18" t="s">
        <v>543</v>
      </c>
      <c r="D11" s="566">
        <v>64780555</v>
      </c>
      <c r="E11" s="649">
        <v>64780555</v>
      </c>
      <c r="F11" s="523">
        <v>64780555</v>
      </c>
    </row>
    <row r="12" spans="1:9" s="38" customFormat="1" ht="13.5" customHeight="1" x14ac:dyDescent="0.25">
      <c r="B12" s="17" t="s">
        <v>42</v>
      </c>
      <c r="C12" s="71" t="s">
        <v>544</v>
      </c>
      <c r="D12" s="566">
        <v>13731397</v>
      </c>
      <c r="E12" s="649">
        <v>13731397</v>
      </c>
      <c r="F12" s="523">
        <v>13731397</v>
      </c>
    </row>
    <row r="13" spans="1:9" s="38" customFormat="1" ht="24" x14ac:dyDescent="0.25">
      <c r="B13" s="17" t="s">
        <v>43</v>
      </c>
      <c r="C13" s="546" t="s">
        <v>545</v>
      </c>
      <c r="D13" s="567">
        <v>9207500</v>
      </c>
      <c r="E13" s="649">
        <v>9207500</v>
      </c>
      <c r="F13" s="523">
        <v>9207500</v>
      </c>
    </row>
    <row r="14" spans="1:9" s="38" customFormat="1" ht="13.5" customHeight="1" x14ac:dyDescent="0.25">
      <c r="B14" s="17" t="s">
        <v>44</v>
      </c>
      <c r="C14" s="546" t="s">
        <v>546</v>
      </c>
      <c r="D14" s="567">
        <v>824400</v>
      </c>
      <c r="E14" s="649">
        <v>824400</v>
      </c>
      <c r="F14" s="523">
        <v>824400</v>
      </c>
    </row>
    <row r="15" spans="1:9" s="38" customFormat="1" ht="13.5" customHeight="1" x14ac:dyDescent="0.25">
      <c r="B15" s="17" t="s">
        <v>45</v>
      </c>
      <c r="C15" s="546" t="s">
        <v>501</v>
      </c>
      <c r="D15" s="567">
        <v>3810000</v>
      </c>
      <c r="E15" s="649">
        <v>3810000</v>
      </c>
      <c r="F15" s="523">
        <v>3810000</v>
      </c>
    </row>
    <row r="16" spans="1:9" s="38" customFormat="1" ht="13.5" customHeight="1" x14ac:dyDescent="0.25">
      <c r="B16" s="32" t="s">
        <v>46</v>
      </c>
      <c r="C16" s="260" t="s">
        <v>499</v>
      </c>
      <c r="D16" s="567">
        <v>5000000</v>
      </c>
      <c r="E16" s="649">
        <v>5000000</v>
      </c>
      <c r="F16" s="523">
        <v>5000000</v>
      </c>
    </row>
    <row r="17" spans="2:7" s="38" customFormat="1" ht="13.5" customHeight="1" x14ac:dyDescent="0.25">
      <c r="B17" s="32" t="s">
        <v>63</v>
      </c>
      <c r="C17" s="260" t="s">
        <v>547</v>
      </c>
      <c r="D17" s="567">
        <v>1592000</v>
      </c>
      <c r="E17" s="649">
        <v>1592000</v>
      </c>
      <c r="F17" s="523">
        <v>1592000</v>
      </c>
    </row>
    <row r="18" spans="2:7" s="38" customFormat="1" ht="13.5" customHeight="1" x14ac:dyDescent="0.25">
      <c r="B18" s="32" t="s">
        <v>70</v>
      </c>
      <c r="C18" s="260" t="s">
        <v>548</v>
      </c>
      <c r="D18" s="567">
        <v>9802800</v>
      </c>
      <c r="E18" s="649">
        <v>9802800</v>
      </c>
      <c r="F18" s="523">
        <v>9802800</v>
      </c>
    </row>
    <row r="19" spans="2:7" s="38" customFormat="1" ht="13.5" customHeight="1" x14ac:dyDescent="0.25">
      <c r="B19" s="32" t="s">
        <v>71</v>
      </c>
      <c r="C19" s="260" t="s">
        <v>549</v>
      </c>
      <c r="D19" s="567">
        <v>18471900</v>
      </c>
      <c r="E19" s="649">
        <v>18471900</v>
      </c>
      <c r="F19" s="523">
        <v>18471900</v>
      </c>
    </row>
    <row r="20" spans="2:7" s="38" customFormat="1" ht="14.25" customHeight="1" x14ac:dyDescent="0.25">
      <c r="B20" s="138" t="s">
        <v>19</v>
      </c>
      <c r="C20" s="139" t="s">
        <v>66</v>
      </c>
      <c r="D20" s="565">
        <f>SUM(D21:D56)</f>
        <v>89750000</v>
      </c>
      <c r="E20" s="648">
        <f>SUM(E21:E56)</f>
        <v>95802909</v>
      </c>
      <c r="F20" s="561">
        <f>SUM(F21:F56)</f>
        <v>95802909</v>
      </c>
    </row>
    <row r="21" spans="2:7" s="38" customFormat="1" ht="13.5" customHeight="1" x14ac:dyDescent="0.25">
      <c r="B21" s="17" t="s">
        <v>13</v>
      </c>
      <c r="C21" s="18" t="s">
        <v>550</v>
      </c>
      <c r="D21" s="566">
        <v>127000</v>
      </c>
      <c r="E21" s="649">
        <v>127000</v>
      </c>
      <c r="F21" s="523">
        <v>127000</v>
      </c>
    </row>
    <row r="22" spans="2:7" s="38" customFormat="1" ht="13.5" customHeight="1" x14ac:dyDescent="0.25">
      <c r="B22" s="17" t="s">
        <v>14</v>
      </c>
      <c r="C22" s="18" t="s">
        <v>551</v>
      </c>
      <c r="D22" s="566">
        <v>3175000</v>
      </c>
      <c r="E22" s="649">
        <v>3175000</v>
      </c>
      <c r="F22" s="523">
        <v>3175000</v>
      </c>
      <c r="G22" s="162"/>
    </row>
    <row r="23" spans="2:7" s="38" customFormat="1" ht="13.5" customHeight="1" x14ac:dyDescent="0.25">
      <c r="B23" s="17" t="s">
        <v>42</v>
      </c>
      <c r="C23" s="71" t="s">
        <v>552</v>
      </c>
      <c r="D23" s="566">
        <v>8255000</v>
      </c>
      <c r="E23" s="649">
        <v>8255000</v>
      </c>
      <c r="F23" s="523">
        <v>8255000</v>
      </c>
      <c r="G23" s="162"/>
    </row>
    <row r="24" spans="2:7" s="38" customFormat="1" ht="13.5" customHeight="1" x14ac:dyDescent="0.25">
      <c r="B24" s="17" t="s">
        <v>43</v>
      </c>
      <c r="C24" s="71" t="s">
        <v>571</v>
      </c>
      <c r="D24" s="566">
        <v>1100000</v>
      </c>
      <c r="E24" s="649">
        <v>1100000</v>
      </c>
      <c r="F24" s="523">
        <v>1100000</v>
      </c>
      <c r="G24" s="162"/>
    </row>
    <row r="25" spans="2:7" s="38" customFormat="1" ht="13.5" customHeight="1" x14ac:dyDescent="0.25">
      <c r="B25" s="17" t="s">
        <v>44</v>
      </c>
      <c r="C25" s="511" t="s">
        <v>498</v>
      </c>
      <c r="D25" s="566">
        <v>9831000</v>
      </c>
      <c r="E25" s="649">
        <v>9831000</v>
      </c>
      <c r="F25" s="523">
        <v>9831000</v>
      </c>
      <c r="G25" s="162"/>
    </row>
    <row r="26" spans="2:7" s="38" customFormat="1" ht="13.5" customHeight="1" x14ac:dyDescent="0.25">
      <c r="B26" s="17" t="s">
        <v>45</v>
      </c>
      <c r="C26" s="260" t="s">
        <v>553</v>
      </c>
      <c r="D26" s="567">
        <v>22646500</v>
      </c>
      <c r="E26" s="649">
        <v>22646500</v>
      </c>
      <c r="F26" s="523">
        <v>22646500</v>
      </c>
    </row>
    <row r="27" spans="2:7" s="38" customFormat="1" ht="13.5" customHeight="1" x14ac:dyDescent="0.25">
      <c r="B27" s="17" t="s">
        <v>46</v>
      </c>
      <c r="C27" s="260" t="s">
        <v>500</v>
      </c>
      <c r="D27" s="567">
        <v>731500</v>
      </c>
      <c r="E27" s="649">
        <v>731500</v>
      </c>
      <c r="F27" s="523">
        <v>731500</v>
      </c>
      <c r="G27" s="162"/>
    </row>
    <row r="28" spans="2:7" s="131" customFormat="1" ht="13.5" customHeight="1" x14ac:dyDescent="0.25">
      <c r="B28" s="17" t="s">
        <v>63</v>
      </c>
      <c r="C28" s="260" t="s">
        <v>554</v>
      </c>
      <c r="D28" s="567">
        <v>1175000</v>
      </c>
      <c r="E28" s="649">
        <v>1175000</v>
      </c>
      <c r="F28" s="523">
        <v>1175000</v>
      </c>
      <c r="G28" s="485"/>
    </row>
    <row r="29" spans="2:7" s="131" customFormat="1" ht="13.5" customHeight="1" x14ac:dyDescent="0.25">
      <c r="B29" s="17" t="s">
        <v>70</v>
      </c>
      <c r="C29" s="260" t="s">
        <v>502</v>
      </c>
      <c r="D29" s="567">
        <v>762000</v>
      </c>
      <c r="E29" s="649">
        <v>762000</v>
      </c>
      <c r="F29" s="523">
        <v>762000</v>
      </c>
    </row>
    <row r="30" spans="2:7" s="38" customFormat="1" ht="13.5" customHeight="1" x14ac:dyDescent="0.25">
      <c r="B30" s="17" t="s">
        <v>71</v>
      </c>
      <c r="C30" s="260" t="s">
        <v>555</v>
      </c>
      <c r="D30" s="567">
        <v>13716000</v>
      </c>
      <c r="E30" s="649">
        <v>13716000</v>
      </c>
      <c r="F30" s="523">
        <v>13716000</v>
      </c>
    </row>
    <row r="31" spans="2:7" s="38" customFormat="1" ht="13.5" customHeight="1" x14ac:dyDescent="0.25">
      <c r="B31" s="17" t="s">
        <v>72</v>
      </c>
      <c r="C31" s="547" t="s">
        <v>489</v>
      </c>
      <c r="D31" s="567">
        <v>290000</v>
      </c>
      <c r="E31" s="649">
        <v>290000</v>
      </c>
      <c r="F31" s="523">
        <v>290000</v>
      </c>
    </row>
    <row r="32" spans="2:7" s="38" customFormat="1" ht="13.5" customHeight="1" x14ac:dyDescent="0.25">
      <c r="B32" s="17" t="s">
        <v>73</v>
      </c>
      <c r="C32" s="260" t="s">
        <v>503</v>
      </c>
      <c r="D32" s="567">
        <v>200000</v>
      </c>
      <c r="E32" s="649">
        <v>200000</v>
      </c>
      <c r="F32" s="523">
        <v>200000</v>
      </c>
    </row>
    <row r="33" spans="2:8" s="38" customFormat="1" ht="13.5" customHeight="1" x14ac:dyDescent="0.25">
      <c r="B33" s="17" t="s">
        <v>74</v>
      </c>
      <c r="C33" s="260" t="s">
        <v>556</v>
      </c>
      <c r="D33" s="567">
        <v>80000</v>
      </c>
      <c r="E33" s="649">
        <v>80000</v>
      </c>
      <c r="F33" s="523">
        <v>80000</v>
      </c>
      <c r="G33" s="162"/>
    </row>
    <row r="34" spans="2:8" s="38" customFormat="1" ht="13.5" customHeight="1" x14ac:dyDescent="0.25">
      <c r="B34" s="17" t="s">
        <v>75</v>
      </c>
      <c r="C34" s="260" t="s">
        <v>557</v>
      </c>
      <c r="D34" s="567">
        <v>70000</v>
      </c>
      <c r="E34" s="649">
        <v>70000</v>
      </c>
      <c r="F34" s="523">
        <v>70000</v>
      </c>
    </row>
    <row r="35" spans="2:8" s="38" customFormat="1" ht="13.5" customHeight="1" x14ac:dyDescent="0.25">
      <c r="B35" s="17" t="s">
        <v>76</v>
      </c>
      <c r="C35" s="260" t="s">
        <v>558</v>
      </c>
      <c r="D35" s="567">
        <v>130000</v>
      </c>
      <c r="E35" s="649">
        <v>130000</v>
      </c>
      <c r="F35" s="523">
        <v>130000</v>
      </c>
      <c r="G35" s="162"/>
    </row>
    <row r="36" spans="2:8" s="38" customFormat="1" ht="13.5" customHeight="1" x14ac:dyDescent="0.25">
      <c r="B36" s="17" t="s">
        <v>77</v>
      </c>
      <c r="C36" s="260" t="s">
        <v>559</v>
      </c>
      <c r="D36" s="567">
        <v>31000</v>
      </c>
      <c r="E36" s="649">
        <v>31000</v>
      </c>
      <c r="F36" s="523">
        <v>31000</v>
      </c>
    </row>
    <row r="37" spans="2:8" s="38" customFormat="1" ht="13.5" customHeight="1" x14ac:dyDescent="0.25">
      <c r="B37" s="17" t="s">
        <v>78</v>
      </c>
      <c r="C37" s="260" t="s">
        <v>569</v>
      </c>
      <c r="D37" s="567">
        <v>70000</v>
      </c>
      <c r="E37" s="649">
        <v>70000</v>
      </c>
      <c r="F37" s="523">
        <v>70000</v>
      </c>
    </row>
    <row r="38" spans="2:8" s="38" customFormat="1" ht="13.5" customHeight="1" x14ac:dyDescent="0.25">
      <c r="B38" s="17" t="s">
        <v>79</v>
      </c>
      <c r="C38" s="260" t="s">
        <v>504</v>
      </c>
      <c r="D38" s="567">
        <v>127000</v>
      </c>
      <c r="E38" s="649">
        <v>127000</v>
      </c>
      <c r="F38" s="523">
        <v>127000</v>
      </c>
      <c r="G38" s="162"/>
      <c r="H38" s="162"/>
    </row>
    <row r="39" spans="2:8" s="38" customFormat="1" ht="13.5" customHeight="1" x14ac:dyDescent="0.25">
      <c r="B39" s="17" t="s">
        <v>80</v>
      </c>
      <c r="C39" s="260" t="s">
        <v>505</v>
      </c>
      <c r="D39" s="567">
        <v>305000</v>
      </c>
      <c r="E39" s="649">
        <v>305000</v>
      </c>
      <c r="F39" s="523">
        <v>305000</v>
      </c>
    </row>
    <row r="40" spans="2:8" s="38" customFormat="1" ht="13.5" customHeight="1" x14ac:dyDescent="0.25">
      <c r="B40" s="17" t="s">
        <v>81</v>
      </c>
      <c r="C40" s="260" t="s">
        <v>570</v>
      </c>
      <c r="D40" s="567">
        <v>170000</v>
      </c>
      <c r="E40" s="649">
        <v>170000</v>
      </c>
      <c r="F40" s="523">
        <v>170000</v>
      </c>
    </row>
    <row r="41" spans="2:8" s="38" customFormat="1" ht="13.5" customHeight="1" x14ac:dyDescent="0.25">
      <c r="B41" s="17" t="s">
        <v>82</v>
      </c>
      <c r="C41" s="548" t="s">
        <v>560</v>
      </c>
      <c r="D41" s="567">
        <v>175000</v>
      </c>
      <c r="E41" s="649">
        <v>175000</v>
      </c>
      <c r="F41" s="523">
        <v>175000</v>
      </c>
    </row>
    <row r="42" spans="2:8" s="38" customFormat="1" ht="24" x14ac:dyDescent="0.25">
      <c r="B42" s="17" t="s">
        <v>83</v>
      </c>
      <c r="C42" s="549" t="s">
        <v>561</v>
      </c>
      <c r="D42" s="567">
        <v>757000</v>
      </c>
      <c r="E42" s="649">
        <v>757000</v>
      </c>
      <c r="F42" s="523">
        <v>757000</v>
      </c>
      <c r="G42" s="162"/>
    </row>
    <row r="43" spans="2:8" s="38" customFormat="1" ht="13.5" customHeight="1" x14ac:dyDescent="0.25">
      <c r="B43" s="17" t="s">
        <v>84</v>
      </c>
      <c r="C43" s="549" t="s">
        <v>562</v>
      </c>
      <c r="D43" s="567">
        <v>381000</v>
      </c>
      <c r="E43" s="649">
        <v>381000</v>
      </c>
      <c r="F43" s="523">
        <v>381000</v>
      </c>
    </row>
    <row r="44" spans="2:8" s="38" customFormat="1" ht="13.5" customHeight="1" x14ac:dyDescent="0.25">
      <c r="B44" s="17" t="s">
        <v>85</v>
      </c>
      <c r="C44" s="548" t="s">
        <v>563</v>
      </c>
      <c r="D44" s="567">
        <v>495000</v>
      </c>
      <c r="E44" s="649">
        <v>495000</v>
      </c>
      <c r="F44" s="523">
        <v>495000</v>
      </c>
    </row>
    <row r="45" spans="2:8" s="38" customFormat="1" ht="13.5" customHeight="1" x14ac:dyDescent="0.25">
      <c r="B45" s="17" t="s">
        <v>86</v>
      </c>
      <c r="C45" s="548" t="s">
        <v>564</v>
      </c>
      <c r="D45" s="567">
        <v>11751000</v>
      </c>
      <c r="E45" s="649">
        <v>11751000</v>
      </c>
      <c r="F45" s="523">
        <v>11751000</v>
      </c>
    </row>
    <row r="46" spans="2:8" s="38" customFormat="1" ht="13.5" customHeight="1" x14ac:dyDescent="0.25">
      <c r="B46" s="17" t="s">
        <v>87</v>
      </c>
      <c r="C46" s="548" t="s">
        <v>565</v>
      </c>
      <c r="D46" s="567">
        <v>4283000</v>
      </c>
      <c r="E46" s="649">
        <v>4283000</v>
      </c>
      <c r="F46" s="523">
        <v>4283000</v>
      </c>
    </row>
    <row r="47" spans="2:8" s="38" customFormat="1" ht="13.5" customHeight="1" x14ac:dyDescent="0.25">
      <c r="B47" s="17" t="s">
        <v>88</v>
      </c>
      <c r="C47" s="260" t="s">
        <v>506</v>
      </c>
      <c r="D47" s="567">
        <v>1003000</v>
      </c>
      <c r="E47" s="649">
        <v>1003000</v>
      </c>
      <c r="F47" s="523">
        <v>1003000</v>
      </c>
    </row>
    <row r="48" spans="2:8" s="38" customFormat="1" ht="13.5" customHeight="1" x14ac:dyDescent="0.25">
      <c r="B48" s="17" t="s">
        <v>89</v>
      </c>
      <c r="C48" s="260" t="s">
        <v>507</v>
      </c>
      <c r="D48" s="567">
        <v>1942000</v>
      </c>
      <c r="E48" s="649">
        <v>1942000</v>
      </c>
      <c r="F48" s="523">
        <v>1942000</v>
      </c>
      <c r="G48" s="162"/>
    </row>
    <row r="49" spans="2:7" s="38" customFormat="1" ht="13.5" customHeight="1" x14ac:dyDescent="0.25">
      <c r="B49" s="17" t="s">
        <v>90</v>
      </c>
      <c r="C49" s="260" t="s">
        <v>508</v>
      </c>
      <c r="D49" s="567">
        <v>222000</v>
      </c>
      <c r="E49" s="649">
        <v>222000</v>
      </c>
      <c r="F49" s="523">
        <v>222000</v>
      </c>
    </row>
    <row r="50" spans="2:7" s="38" customFormat="1" ht="13.5" customHeight="1" x14ac:dyDescent="0.25">
      <c r="B50" s="17" t="s">
        <v>91</v>
      </c>
      <c r="C50" s="260" t="s">
        <v>509</v>
      </c>
      <c r="D50" s="567">
        <v>175000</v>
      </c>
      <c r="E50" s="649">
        <v>175000</v>
      </c>
      <c r="F50" s="523">
        <v>175000</v>
      </c>
    </row>
    <row r="51" spans="2:7" s="38" customFormat="1" ht="13.5" customHeight="1" x14ac:dyDescent="0.25">
      <c r="B51" s="17" t="s">
        <v>92</v>
      </c>
      <c r="C51" s="260" t="s">
        <v>566</v>
      </c>
      <c r="D51" s="567">
        <v>239000</v>
      </c>
      <c r="E51" s="649">
        <v>239000</v>
      </c>
      <c r="F51" s="523">
        <v>239000</v>
      </c>
    </row>
    <row r="52" spans="2:7" s="38" customFormat="1" ht="13.5" customHeight="1" x14ac:dyDescent="0.25">
      <c r="B52" s="17" t="s">
        <v>93</v>
      </c>
      <c r="C52" s="260" t="s">
        <v>510</v>
      </c>
      <c r="D52" s="567">
        <v>550000</v>
      </c>
      <c r="E52" s="649">
        <v>550000</v>
      </c>
      <c r="F52" s="523">
        <v>550000</v>
      </c>
    </row>
    <row r="53" spans="2:7" s="38" customFormat="1" ht="13.5" customHeight="1" x14ac:dyDescent="0.25">
      <c r="B53" s="17" t="s">
        <v>94</v>
      </c>
      <c r="C53" s="43" t="s">
        <v>454</v>
      </c>
      <c r="D53" s="566">
        <v>340000</v>
      </c>
      <c r="E53" s="649">
        <v>340000</v>
      </c>
      <c r="F53" s="523">
        <v>340000</v>
      </c>
    </row>
    <row r="54" spans="2:7" s="38" customFormat="1" ht="13.5" customHeight="1" x14ac:dyDescent="0.25">
      <c r="B54" s="17" t="s">
        <v>95</v>
      </c>
      <c r="C54" s="43" t="s">
        <v>511</v>
      </c>
      <c r="D54" s="566">
        <v>3810000</v>
      </c>
      <c r="E54" s="649">
        <v>3810000</v>
      </c>
      <c r="F54" s="523">
        <v>3810000</v>
      </c>
      <c r="G54" s="162"/>
    </row>
    <row r="55" spans="2:7" s="38" customFormat="1" ht="13.5" customHeight="1" x14ac:dyDescent="0.25">
      <c r="B55" s="17" t="s">
        <v>96</v>
      </c>
      <c r="C55" s="18" t="s">
        <v>512</v>
      </c>
      <c r="D55" s="566">
        <v>635000</v>
      </c>
      <c r="E55" s="649">
        <v>635000</v>
      </c>
      <c r="F55" s="523">
        <v>635000</v>
      </c>
      <c r="G55" s="162"/>
    </row>
    <row r="56" spans="2:7" s="38" customFormat="1" ht="13.5" customHeight="1" x14ac:dyDescent="0.25">
      <c r="B56" s="17" t="s">
        <v>97</v>
      </c>
      <c r="C56" s="71" t="s">
        <v>576</v>
      </c>
      <c r="D56" s="580">
        <v>0</v>
      </c>
      <c r="E56" s="650">
        <v>6052909</v>
      </c>
      <c r="F56" s="581">
        <v>6052909</v>
      </c>
      <c r="G56" s="162"/>
    </row>
    <row r="57" spans="2:7" s="38" customFormat="1" ht="14.25" customHeight="1" thickBot="1" x14ac:dyDescent="0.3">
      <c r="B57" s="275" t="s">
        <v>20</v>
      </c>
      <c r="C57" s="296" t="s">
        <v>119</v>
      </c>
      <c r="D57" s="568">
        <v>0</v>
      </c>
      <c r="E57" s="651">
        <f>'2.sz. melléklet'!I22</f>
        <v>204537</v>
      </c>
      <c r="F57" s="653">
        <f>'2.sz. melléklet'!J22</f>
        <v>304537</v>
      </c>
    </row>
    <row r="58" spans="2:7" s="38" customFormat="1" ht="14.25" customHeight="1" thickTop="1" thickBot="1" x14ac:dyDescent="0.3">
      <c r="B58" s="205" t="s">
        <v>120</v>
      </c>
      <c r="C58" s="205"/>
      <c r="D58" s="569">
        <f>D9+D20+D57</f>
        <v>219510552</v>
      </c>
      <c r="E58" s="652">
        <f>E9+E20+E57</f>
        <v>225767998</v>
      </c>
      <c r="F58" s="562">
        <f>F9+F20+F57</f>
        <v>225867998</v>
      </c>
    </row>
    <row r="59" spans="2:7" s="38" customFormat="1" ht="14.25" customHeight="1" thickTop="1" x14ac:dyDescent="0.25">
      <c r="B59" s="1"/>
      <c r="C59" s="1"/>
      <c r="D59" s="1"/>
      <c r="E59" s="1"/>
      <c r="F59" s="1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/>
  </sheetViews>
  <sheetFormatPr defaultRowHeight="13.2" x14ac:dyDescent="0.25"/>
  <cols>
    <col min="1" max="1" width="5.33203125" style="1" customWidth="1"/>
    <col min="2" max="2" width="3.88671875" customWidth="1"/>
    <col min="3" max="3" width="30.88671875" style="1" customWidth="1"/>
    <col min="4" max="4" width="3.88671875" style="1" customWidth="1"/>
    <col min="5" max="5" width="9.109375" style="1"/>
    <col min="6" max="6" width="3.88671875" style="1" customWidth="1"/>
    <col min="7" max="9" width="10.44140625" style="1" customWidth="1"/>
  </cols>
  <sheetData>
    <row r="1" spans="1:10" ht="15" customHeight="1" x14ac:dyDescent="0.25">
      <c r="C1" s="3"/>
      <c r="D1" s="3"/>
      <c r="E1" s="3"/>
      <c r="F1" s="3"/>
      <c r="G1" s="3"/>
      <c r="H1" s="3"/>
      <c r="I1" s="2" t="s">
        <v>409</v>
      </c>
    </row>
    <row r="2" spans="1:10" ht="15" customHeight="1" x14ac:dyDescent="0.25">
      <c r="C2" s="3"/>
      <c r="D2" s="3"/>
      <c r="E2" s="3"/>
      <c r="F2" s="3"/>
      <c r="G2" s="3"/>
      <c r="H2" s="3"/>
      <c r="I2" s="2" t="str">
        <f>'1.sz. melléklet'!G2</f>
        <v>az .../2021. (XI...) önkormányzati rendelethez</v>
      </c>
    </row>
    <row r="3" spans="1:10" ht="15" customHeight="1" x14ac:dyDescent="0.25">
      <c r="C3" s="4"/>
    </row>
    <row r="4" spans="1:10" ht="15" customHeight="1" x14ac:dyDescent="0.25">
      <c r="A4" s="695" t="s">
        <v>121</v>
      </c>
      <c r="B4" s="695"/>
      <c r="C4" s="695"/>
      <c r="D4" s="695"/>
      <c r="E4" s="695"/>
      <c r="F4" s="695"/>
      <c r="G4" s="695"/>
      <c r="H4" s="695"/>
      <c r="I4" s="695"/>
      <c r="J4" s="3"/>
    </row>
    <row r="5" spans="1:10" ht="15" customHeight="1" x14ac:dyDescent="0.25">
      <c r="A5" s="695" t="s">
        <v>528</v>
      </c>
      <c r="B5" s="695"/>
      <c r="C5" s="695"/>
      <c r="D5" s="695"/>
      <c r="E5" s="695"/>
      <c r="F5" s="695"/>
      <c r="G5" s="695"/>
      <c r="H5" s="695"/>
      <c r="I5" s="695"/>
      <c r="J5" s="3"/>
    </row>
    <row r="6" spans="1:10" ht="15" customHeight="1" x14ac:dyDescent="0.25">
      <c r="B6" s="1"/>
    </row>
    <row r="7" spans="1:10" ht="15" customHeight="1" thickBot="1" x14ac:dyDescent="0.3">
      <c r="B7" s="1"/>
      <c r="I7" s="64" t="s">
        <v>190</v>
      </c>
    </row>
    <row r="8" spans="1:10" ht="34.799999999999997" thickTop="1" x14ac:dyDescent="0.25">
      <c r="A8" s="134" t="s">
        <v>117</v>
      </c>
      <c r="B8" s="744" t="s">
        <v>118</v>
      </c>
      <c r="C8" s="744"/>
      <c r="D8" s="744"/>
      <c r="E8" s="744"/>
      <c r="F8" s="745"/>
      <c r="G8" s="563" t="s">
        <v>515</v>
      </c>
      <c r="H8" s="654" t="s">
        <v>580</v>
      </c>
      <c r="I8" s="428" t="s">
        <v>581</v>
      </c>
    </row>
    <row r="9" spans="1:10" ht="15" customHeight="1" thickBot="1" x14ac:dyDescent="0.3">
      <c r="A9" s="136" t="s">
        <v>3</v>
      </c>
      <c r="B9" s="742" t="s">
        <v>4</v>
      </c>
      <c r="C9" s="742"/>
      <c r="D9" s="742"/>
      <c r="E9" s="742"/>
      <c r="F9" s="743"/>
      <c r="G9" s="571" t="s">
        <v>5</v>
      </c>
      <c r="H9" s="655" t="s">
        <v>6</v>
      </c>
      <c r="I9" s="570" t="s">
        <v>7</v>
      </c>
    </row>
    <row r="10" spans="1:10" ht="15" customHeight="1" thickTop="1" x14ac:dyDescent="0.25">
      <c r="A10" s="441" t="s">
        <v>106</v>
      </c>
      <c r="B10" s="741" t="s">
        <v>191</v>
      </c>
      <c r="C10" s="741"/>
      <c r="D10" s="741"/>
      <c r="E10" s="524"/>
      <c r="F10" s="442"/>
      <c r="G10" s="572"/>
      <c r="H10" s="656"/>
      <c r="I10" s="443"/>
    </row>
    <row r="11" spans="1:10" ht="15" customHeight="1" x14ac:dyDescent="0.25">
      <c r="A11" s="210" t="s">
        <v>107</v>
      </c>
      <c r="B11" s="738" t="s">
        <v>192</v>
      </c>
      <c r="C11" s="738"/>
      <c r="D11" s="738"/>
      <c r="E11" s="738"/>
      <c r="F11" s="526"/>
      <c r="G11" s="573">
        <f>SUM(E12:E15)</f>
        <v>17894988</v>
      </c>
      <c r="H11" s="657">
        <f>SUM(E12:E15)</f>
        <v>17894988</v>
      </c>
      <c r="I11" s="56">
        <f>SUM(E12:E15)</f>
        <v>17894988</v>
      </c>
    </row>
    <row r="12" spans="1:10" ht="15" customHeight="1" x14ac:dyDescent="0.25">
      <c r="A12" s="210"/>
      <c r="B12" s="444" t="s">
        <v>193</v>
      </c>
      <c r="C12" s="445" t="s">
        <v>194</v>
      </c>
      <c r="D12" s="445"/>
      <c r="E12" s="530">
        <v>3313800</v>
      </c>
      <c r="F12" s="526"/>
      <c r="G12" s="554"/>
      <c r="H12" s="658"/>
      <c r="I12" s="58"/>
    </row>
    <row r="13" spans="1:10" ht="15" customHeight="1" x14ac:dyDescent="0.25">
      <c r="A13" s="210"/>
      <c r="B13" s="444" t="s">
        <v>195</v>
      </c>
      <c r="C13" s="445" t="s">
        <v>196</v>
      </c>
      <c r="D13" s="445"/>
      <c r="E13" s="530">
        <v>9952000</v>
      </c>
      <c r="F13" s="526"/>
      <c r="G13" s="554"/>
      <c r="H13" s="658"/>
      <c r="I13" s="58"/>
    </row>
    <row r="14" spans="1:10" ht="15" customHeight="1" x14ac:dyDescent="0.25">
      <c r="A14" s="210"/>
      <c r="B14" s="444" t="s">
        <v>586</v>
      </c>
      <c r="C14" s="445" t="s">
        <v>197</v>
      </c>
      <c r="D14" s="445"/>
      <c r="E14" s="530">
        <v>668265</v>
      </c>
      <c r="F14" s="526"/>
      <c r="G14" s="554"/>
      <c r="H14" s="658"/>
      <c r="I14" s="58"/>
    </row>
    <row r="15" spans="1:10" ht="15" customHeight="1" x14ac:dyDescent="0.25">
      <c r="A15" s="353"/>
      <c r="B15" s="444" t="s">
        <v>585</v>
      </c>
      <c r="C15" s="445" t="s">
        <v>198</v>
      </c>
      <c r="D15" s="445"/>
      <c r="E15" s="531">
        <v>3960923</v>
      </c>
      <c r="F15" s="526"/>
      <c r="G15" s="554"/>
      <c r="H15" s="658"/>
      <c r="I15" s="58"/>
    </row>
    <row r="16" spans="1:10" ht="15" customHeight="1" x14ac:dyDescent="0.25">
      <c r="A16" s="349" t="s">
        <v>108</v>
      </c>
      <c r="B16" s="527" t="s">
        <v>199</v>
      </c>
      <c r="C16" s="527"/>
      <c r="D16" s="527"/>
      <c r="E16" s="448">
        <v>6000000</v>
      </c>
      <c r="F16" s="449"/>
      <c r="G16" s="574">
        <f>E16</f>
        <v>6000000</v>
      </c>
      <c r="H16" s="659">
        <f>E16</f>
        <v>6000000</v>
      </c>
      <c r="I16" s="294">
        <f>SUM(E16:E16)</f>
        <v>6000000</v>
      </c>
    </row>
    <row r="17" spans="1:9" ht="15" customHeight="1" thickBot="1" x14ac:dyDescent="0.3">
      <c r="A17" s="353" t="s">
        <v>421</v>
      </c>
      <c r="B17" s="450" t="s">
        <v>210</v>
      </c>
      <c r="C17" s="440"/>
      <c r="D17" s="440"/>
      <c r="E17" s="440"/>
      <c r="F17" s="451"/>
      <c r="G17" s="575">
        <v>153000</v>
      </c>
      <c r="H17" s="169">
        <v>153000</v>
      </c>
      <c r="I17" s="452">
        <v>153000</v>
      </c>
    </row>
    <row r="18" spans="1:9" ht="15" customHeight="1" thickBot="1" x14ac:dyDescent="0.3">
      <c r="A18" s="207" t="s">
        <v>13</v>
      </c>
      <c r="B18" s="453" t="s">
        <v>425</v>
      </c>
      <c r="C18" s="454"/>
      <c r="D18" s="454"/>
      <c r="E18" s="455"/>
      <c r="F18" s="456"/>
      <c r="G18" s="576">
        <f>SUM(G11:G17)</f>
        <v>24047988</v>
      </c>
      <c r="H18" s="660">
        <f>SUM(H11:H17)</f>
        <v>24047988</v>
      </c>
      <c r="I18" s="457">
        <f>SUM(I11:I17)</f>
        <v>24047988</v>
      </c>
    </row>
    <row r="19" spans="1:9" ht="15" customHeight="1" x14ac:dyDescent="0.25">
      <c r="A19" s="458" t="s">
        <v>16</v>
      </c>
      <c r="B19" s="525" t="s">
        <v>430</v>
      </c>
      <c r="C19" s="186"/>
      <c r="D19" s="445"/>
      <c r="E19" s="459"/>
      <c r="F19" s="526"/>
      <c r="G19" s="573">
        <v>4139000</v>
      </c>
      <c r="H19" s="657">
        <v>4139000</v>
      </c>
      <c r="I19" s="56">
        <v>4139000</v>
      </c>
    </row>
    <row r="20" spans="1:9" ht="15" customHeight="1" thickBot="1" x14ac:dyDescent="0.3">
      <c r="A20" s="210" t="s">
        <v>17</v>
      </c>
      <c r="B20" s="525" t="s">
        <v>203</v>
      </c>
      <c r="C20" s="525"/>
      <c r="D20" s="525"/>
      <c r="E20" s="525"/>
      <c r="F20" s="526"/>
      <c r="G20" s="573">
        <v>1425600</v>
      </c>
      <c r="H20" s="657">
        <v>1425600</v>
      </c>
      <c r="I20" s="56">
        <v>1425600</v>
      </c>
    </row>
    <row r="21" spans="1:9" ht="15" customHeight="1" thickBot="1" x14ac:dyDescent="0.3">
      <c r="A21" s="207" t="s">
        <v>14</v>
      </c>
      <c r="B21" s="453" t="s">
        <v>422</v>
      </c>
      <c r="C21" s="460"/>
      <c r="D21" s="460"/>
      <c r="E21" s="455"/>
      <c r="F21" s="456"/>
      <c r="G21" s="577">
        <f>SUM(G19:G20)</f>
        <v>5564600</v>
      </c>
      <c r="H21" s="583">
        <f>SUM(H19:H20)</f>
        <v>5564600</v>
      </c>
      <c r="I21" s="461">
        <f>SUM(I19:I20)</f>
        <v>5564600</v>
      </c>
    </row>
    <row r="22" spans="1:9" s="208" customFormat="1" ht="15" customHeight="1" thickBot="1" x14ac:dyDescent="0.3">
      <c r="A22" s="209" t="s">
        <v>110</v>
      </c>
      <c r="B22" s="462" t="s">
        <v>207</v>
      </c>
      <c r="C22" s="463"/>
      <c r="D22" s="464"/>
      <c r="E22" s="465"/>
      <c r="F22" s="466"/>
      <c r="G22" s="578">
        <v>2270000</v>
      </c>
      <c r="H22" s="661">
        <v>2270000</v>
      </c>
      <c r="I22" s="467">
        <v>2270000</v>
      </c>
    </row>
    <row r="23" spans="1:9" s="208" customFormat="1" ht="15" customHeight="1" thickBot="1" x14ac:dyDescent="0.3">
      <c r="A23" s="207" t="s">
        <v>42</v>
      </c>
      <c r="B23" s="453" t="s">
        <v>424</v>
      </c>
      <c r="C23" s="460"/>
      <c r="D23" s="460"/>
      <c r="E23" s="455"/>
      <c r="F23" s="456"/>
      <c r="G23" s="577">
        <f>SUM(G22)</f>
        <v>2270000</v>
      </c>
      <c r="H23" s="583">
        <f>SUM(H22)</f>
        <v>2270000</v>
      </c>
      <c r="I23" s="461">
        <f>SUM(I22)</f>
        <v>2270000</v>
      </c>
    </row>
    <row r="24" spans="1:9" ht="15" customHeight="1" x14ac:dyDescent="0.25">
      <c r="A24" s="210" t="s">
        <v>204</v>
      </c>
      <c r="B24" s="738" t="s">
        <v>426</v>
      </c>
      <c r="C24" s="738"/>
      <c r="D24" s="738"/>
      <c r="E24" s="738"/>
      <c r="F24" s="739"/>
      <c r="G24" s="573">
        <f>SUM(E25:E27)</f>
        <v>13560150</v>
      </c>
      <c r="H24" s="657">
        <f>SUM(E25:E27)</f>
        <v>13560150</v>
      </c>
      <c r="I24" s="56">
        <f>D28+E28+F28</f>
        <v>13560150</v>
      </c>
    </row>
    <row r="25" spans="1:9" ht="15" customHeight="1" x14ac:dyDescent="0.25">
      <c r="A25" s="210"/>
      <c r="B25" s="525"/>
      <c r="C25" s="445" t="s">
        <v>200</v>
      </c>
      <c r="D25" s="459"/>
      <c r="E25" s="529">
        <v>10209150</v>
      </c>
      <c r="F25" s="532"/>
      <c r="G25" s="554"/>
      <c r="H25" s="658"/>
      <c r="I25" s="58"/>
    </row>
    <row r="26" spans="1:9" ht="15" customHeight="1" x14ac:dyDescent="0.25">
      <c r="A26" s="210"/>
      <c r="B26" s="525"/>
      <c r="C26" s="445" t="s">
        <v>201</v>
      </c>
      <c r="D26" s="459"/>
      <c r="E26" s="518">
        <v>2919000</v>
      </c>
      <c r="F26" s="469"/>
      <c r="G26" s="554"/>
      <c r="H26" s="658"/>
      <c r="I26" s="58"/>
    </row>
    <row r="27" spans="1:9" ht="15" customHeight="1" x14ac:dyDescent="0.25">
      <c r="A27" s="210"/>
      <c r="B27" s="525"/>
      <c r="C27" s="445" t="s">
        <v>374</v>
      </c>
      <c r="D27" s="446"/>
      <c r="E27" s="447">
        <v>432000</v>
      </c>
      <c r="F27" s="532"/>
      <c r="G27" s="554"/>
      <c r="H27" s="658"/>
      <c r="I27" s="58"/>
    </row>
    <row r="28" spans="1:9" ht="15" customHeight="1" x14ac:dyDescent="0.25">
      <c r="A28" s="353"/>
      <c r="B28" s="525"/>
      <c r="C28" s="445" t="s">
        <v>202</v>
      </c>
      <c r="D28" s="447"/>
      <c r="E28" s="470">
        <f>SUM(E25:E27)</f>
        <v>13560150</v>
      </c>
      <c r="F28" s="533"/>
      <c r="G28" s="554"/>
      <c r="H28" s="658"/>
      <c r="I28" s="58"/>
    </row>
    <row r="29" spans="1:9" ht="15" customHeight="1" thickBot="1" x14ac:dyDescent="0.3">
      <c r="A29" s="210" t="s">
        <v>205</v>
      </c>
      <c r="B29" s="740" t="s">
        <v>427</v>
      </c>
      <c r="C29" s="740"/>
      <c r="D29" s="468"/>
      <c r="E29" s="468"/>
      <c r="F29" s="449"/>
      <c r="G29" s="574">
        <v>1850600</v>
      </c>
      <c r="H29" s="659">
        <v>1850600</v>
      </c>
      <c r="I29" s="294">
        <v>1850600</v>
      </c>
    </row>
    <row r="30" spans="1:9" ht="15" customHeight="1" thickBot="1" x14ac:dyDescent="0.3">
      <c r="A30" s="207" t="s">
        <v>43</v>
      </c>
      <c r="B30" s="453" t="s">
        <v>423</v>
      </c>
      <c r="C30" s="471"/>
      <c r="D30" s="471"/>
      <c r="E30" s="471"/>
      <c r="F30" s="456"/>
      <c r="G30" s="577">
        <f>SUM(G24:G29)</f>
        <v>15410750</v>
      </c>
      <c r="H30" s="583">
        <f>SUM(H24:H29)</f>
        <v>15410750</v>
      </c>
      <c r="I30" s="461">
        <f>SUM(I24:I29)</f>
        <v>15410750</v>
      </c>
    </row>
    <row r="31" spans="1:9" ht="15" customHeight="1" x14ac:dyDescent="0.25">
      <c r="A31" s="678" t="s">
        <v>208</v>
      </c>
      <c r="B31" s="663" t="s">
        <v>582</v>
      </c>
      <c r="C31" s="663"/>
      <c r="D31" s="663"/>
      <c r="E31" s="663"/>
      <c r="F31" s="664"/>
      <c r="G31" s="665"/>
      <c r="H31" s="666"/>
      <c r="I31" s="667">
        <v>8590100</v>
      </c>
    </row>
    <row r="32" spans="1:9" ht="15" customHeight="1" x14ac:dyDescent="0.25">
      <c r="A32" s="679" t="s">
        <v>209</v>
      </c>
      <c r="B32" s="668" t="s">
        <v>583</v>
      </c>
      <c r="C32" s="668"/>
      <c r="D32" s="668"/>
      <c r="E32" s="668"/>
      <c r="F32" s="669"/>
      <c r="G32" s="670"/>
      <c r="H32" s="671"/>
      <c r="I32" s="672">
        <v>457200</v>
      </c>
    </row>
    <row r="33" spans="1:9" ht="15" customHeight="1" thickBot="1" x14ac:dyDescent="0.3">
      <c r="A33" s="680" t="s">
        <v>254</v>
      </c>
      <c r="B33" s="673" t="s">
        <v>584</v>
      </c>
      <c r="C33" s="673"/>
      <c r="D33" s="673"/>
      <c r="E33" s="673"/>
      <c r="F33" s="674"/>
      <c r="G33" s="675"/>
      <c r="H33" s="676"/>
      <c r="I33" s="677">
        <v>2851846</v>
      </c>
    </row>
    <row r="34" spans="1:9" ht="15" customHeight="1" thickBot="1" x14ac:dyDescent="0.3">
      <c r="A34" s="582" t="s">
        <v>44</v>
      </c>
      <c r="B34" s="453" t="s">
        <v>577</v>
      </c>
      <c r="C34" s="471"/>
      <c r="D34" s="471"/>
      <c r="E34" s="471"/>
      <c r="F34" s="456"/>
      <c r="G34" s="583">
        <f>SUM(G31:G33)</f>
        <v>0</v>
      </c>
      <c r="H34" s="583">
        <f t="shared" ref="H34:I34" si="0">SUM(H31:H33)</f>
        <v>0</v>
      </c>
      <c r="I34" s="681">
        <f t="shared" si="0"/>
        <v>11899146</v>
      </c>
    </row>
    <row r="35" spans="1:9" ht="15" customHeight="1" thickBot="1" x14ac:dyDescent="0.3">
      <c r="A35" s="582" t="s">
        <v>45</v>
      </c>
      <c r="B35" s="453" t="s">
        <v>578</v>
      </c>
      <c r="C35" s="471"/>
      <c r="D35" s="471"/>
      <c r="E35" s="471"/>
      <c r="F35" s="456"/>
      <c r="G35" s="583">
        <v>0</v>
      </c>
      <c r="H35" s="583">
        <v>1071599</v>
      </c>
      <c r="I35" s="461">
        <v>1071599</v>
      </c>
    </row>
    <row r="36" spans="1:9" ht="15" customHeight="1" x14ac:dyDescent="0.25">
      <c r="A36" s="732" t="s">
        <v>211</v>
      </c>
      <c r="B36" s="733"/>
      <c r="C36" s="733"/>
      <c r="D36" s="733"/>
      <c r="E36" s="733"/>
      <c r="F36" s="734"/>
      <c r="G36" s="573">
        <f>G18+G21+G23+G30+G34+G35</f>
        <v>47293338</v>
      </c>
      <c r="H36" s="657">
        <f>H18+H21+H23+H30+H34+H35</f>
        <v>48364937</v>
      </c>
      <c r="I36" s="56">
        <f>I18+I21+I23+I30+I34+I35</f>
        <v>60264083</v>
      </c>
    </row>
    <row r="37" spans="1:9" ht="15" customHeight="1" thickBot="1" x14ac:dyDescent="0.3">
      <c r="A37" s="735"/>
      <c r="B37" s="736"/>
      <c r="C37" s="736"/>
      <c r="D37" s="736"/>
      <c r="E37" s="736"/>
      <c r="F37" s="737"/>
      <c r="G37" s="579"/>
      <c r="H37" s="662"/>
      <c r="I37" s="472"/>
    </row>
    <row r="38" spans="1:9" ht="13.8" thickTop="1" x14ac:dyDescent="0.25">
      <c r="A38" s="41"/>
      <c r="B38" s="38"/>
      <c r="C38" s="41"/>
      <c r="D38" s="41"/>
      <c r="E38" s="41"/>
      <c r="F38" s="41"/>
      <c r="G38" s="41"/>
      <c r="H38" s="41"/>
      <c r="I38" s="41"/>
    </row>
  </sheetData>
  <sheetProtection selectLockedCells="1" selectUnlockedCells="1"/>
  <mergeCells count="10">
    <mergeCell ref="B10:D10"/>
    <mergeCell ref="B9:F9"/>
    <mergeCell ref="B8:F8"/>
    <mergeCell ref="A4:I4"/>
    <mergeCell ref="A5:I5"/>
    <mergeCell ref="A36:F36"/>
    <mergeCell ref="A37:F37"/>
    <mergeCell ref="B24:F24"/>
    <mergeCell ref="B29:C29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4" width="9.6640625" customWidth="1"/>
    <col min="7" max="8" width="10.109375" bestFit="1" customWidth="1"/>
  </cols>
  <sheetData>
    <row r="1" spans="1:8" s="38" customFormat="1" ht="15" customHeight="1" x14ac:dyDescent="0.25">
      <c r="B1" s="3"/>
      <c r="C1" s="3"/>
      <c r="D1" s="3"/>
      <c r="E1" s="3" t="s">
        <v>410</v>
      </c>
    </row>
    <row r="2" spans="1:8" s="38" customFormat="1" ht="15" customHeight="1" x14ac:dyDescent="0.25">
      <c r="A2" s="3"/>
      <c r="B2" s="3"/>
      <c r="D2" s="3"/>
      <c r="E2" s="2" t="str">
        <f>'1.sz. melléklet'!G2</f>
        <v>az .../2021. (XI...) önkormányzati rendelethez</v>
      </c>
    </row>
    <row r="3" spans="1:8" s="38" customFormat="1" ht="15" customHeight="1" x14ac:dyDescent="0.25">
      <c r="A3" s="41"/>
      <c r="B3" s="41"/>
    </row>
    <row r="4" spans="1:8" ht="15" customHeight="1" thickBot="1" x14ac:dyDescent="0.3">
      <c r="E4" s="6" t="s">
        <v>190</v>
      </c>
    </row>
    <row r="5" spans="1:8" ht="39.75" customHeight="1" thickTop="1" x14ac:dyDescent="0.25">
      <c r="A5" s="134" t="s">
        <v>61</v>
      </c>
      <c r="B5" s="141" t="s">
        <v>118</v>
      </c>
      <c r="C5" s="9" t="s">
        <v>515</v>
      </c>
      <c r="D5" s="9" t="s">
        <v>581</v>
      </c>
      <c r="E5" s="638" t="s">
        <v>572</v>
      </c>
      <c r="F5" s="143"/>
    </row>
    <row r="6" spans="1:8" ht="15" customHeight="1" thickBot="1" x14ac:dyDescent="0.3">
      <c r="A6" s="136" t="s">
        <v>3</v>
      </c>
      <c r="B6" s="142" t="s">
        <v>4</v>
      </c>
      <c r="C6" s="13" t="s">
        <v>5</v>
      </c>
      <c r="D6" s="13" t="s">
        <v>6</v>
      </c>
      <c r="E6" s="14" t="s">
        <v>7</v>
      </c>
      <c r="F6" s="143"/>
    </row>
    <row r="7" spans="1:8" ht="6" customHeight="1" thickTop="1" x14ac:dyDescent="0.25">
      <c r="A7" s="38"/>
      <c r="B7" s="144"/>
      <c r="C7" s="143"/>
      <c r="D7" s="473"/>
      <c r="E7" s="143"/>
      <c r="F7" s="143"/>
    </row>
    <row r="8" spans="1:8" ht="15" customHeight="1" thickBot="1" x14ac:dyDescent="0.3">
      <c r="A8" s="502" t="s">
        <v>487</v>
      </c>
      <c r="B8" s="502"/>
      <c r="C8" s="61"/>
      <c r="D8" s="474"/>
      <c r="E8" s="61"/>
      <c r="F8" s="38"/>
    </row>
    <row r="9" spans="1:8" ht="15" customHeight="1" thickTop="1" x14ac:dyDescent="0.25">
      <c r="A9" s="145" t="s">
        <v>13</v>
      </c>
      <c r="B9" s="146" t="s">
        <v>122</v>
      </c>
      <c r="C9" s="45">
        <v>16399643</v>
      </c>
      <c r="D9" s="45">
        <v>18500000</v>
      </c>
      <c r="E9" s="118">
        <f>D9/C9</f>
        <v>1.1280733367183664</v>
      </c>
      <c r="F9" s="38"/>
    </row>
    <row r="10" spans="1:8" ht="15" customHeight="1" x14ac:dyDescent="0.25">
      <c r="A10" s="281" t="s">
        <v>14</v>
      </c>
      <c r="B10" s="146" t="s">
        <v>123</v>
      </c>
      <c r="C10" s="45">
        <v>20390000</v>
      </c>
      <c r="D10" s="45">
        <v>20390000</v>
      </c>
      <c r="E10" s="118">
        <f t="shared" ref="E10:E20" si="0">D10/C10</f>
        <v>1</v>
      </c>
      <c r="F10" s="38"/>
    </row>
    <row r="11" spans="1:8" ht="15" customHeight="1" x14ac:dyDescent="0.25">
      <c r="A11" s="282" t="s">
        <v>42</v>
      </c>
      <c r="B11" s="146" t="s">
        <v>388</v>
      </c>
      <c r="C11" s="45">
        <v>80000</v>
      </c>
      <c r="D11" s="45">
        <v>80000</v>
      </c>
      <c r="E11" s="118">
        <f t="shared" si="0"/>
        <v>1</v>
      </c>
      <c r="F11" s="38"/>
    </row>
    <row r="12" spans="1:8" ht="15" customHeight="1" x14ac:dyDescent="0.25">
      <c r="A12" s="283" t="s">
        <v>43</v>
      </c>
      <c r="B12" s="146" t="s">
        <v>389</v>
      </c>
      <c r="C12" s="45">
        <v>1800000</v>
      </c>
      <c r="D12" s="45">
        <v>1800000</v>
      </c>
      <c r="E12" s="118">
        <f t="shared" si="0"/>
        <v>1</v>
      </c>
      <c r="F12" s="38"/>
    </row>
    <row r="13" spans="1:8" ht="15" customHeight="1" x14ac:dyDescent="0.25">
      <c r="A13" s="282" t="s">
        <v>44</v>
      </c>
      <c r="B13" s="146" t="s">
        <v>124</v>
      </c>
      <c r="C13" s="45">
        <v>700000</v>
      </c>
      <c r="D13" s="45">
        <v>700000</v>
      </c>
      <c r="E13" s="118">
        <f t="shared" si="0"/>
        <v>1</v>
      </c>
      <c r="F13" s="38"/>
    </row>
    <row r="14" spans="1:8" ht="15" customHeight="1" x14ac:dyDescent="0.25">
      <c r="A14" s="42" t="s">
        <v>45</v>
      </c>
      <c r="B14" s="146" t="s">
        <v>513</v>
      </c>
      <c r="C14" s="45">
        <v>350000</v>
      </c>
      <c r="D14" s="45">
        <v>350000</v>
      </c>
      <c r="E14" s="118">
        <f t="shared" si="0"/>
        <v>1</v>
      </c>
      <c r="F14" s="38"/>
      <c r="H14" s="180"/>
    </row>
    <row r="15" spans="1:8" ht="15" customHeight="1" x14ac:dyDescent="0.25">
      <c r="A15" s="374" t="s">
        <v>46</v>
      </c>
      <c r="B15" s="146" t="s">
        <v>432</v>
      </c>
      <c r="C15" s="45">
        <v>300000</v>
      </c>
      <c r="D15" s="45">
        <v>300000</v>
      </c>
      <c r="E15" s="118">
        <f t="shared" si="0"/>
        <v>1</v>
      </c>
      <c r="F15" s="38"/>
    </row>
    <row r="16" spans="1:8" ht="15" customHeight="1" x14ac:dyDescent="0.25">
      <c r="A16" s="42" t="s">
        <v>63</v>
      </c>
      <c r="B16" s="146" t="s">
        <v>443</v>
      </c>
      <c r="C16" s="45">
        <v>200000</v>
      </c>
      <c r="D16" s="45">
        <v>200000</v>
      </c>
      <c r="E16" s="118">
        <f t="shared" si="0"/>
        <v>1</v>
      </c>
      <c r="F16" s="38"/>
    </row>
    <row r="17" spans="1:8" ht="15" customHeight="1" x14ac:dyDescent="0.25">
      <c r="A17" s="374" t="s">
        <v>70</v>
      </c>
      <c r="B17" s="147" t="s">
        <v>390</v>
      </c>
      <c r="C17" s="476">
        <v>150000</v>
      </c>
      <c r="D17" s="476">
        <v>150000</v>
      </c>
      <c r="E17" s="477">
        <f t="shared" si="0"/>
        <v>1</v>
      </c>
      <c r="F17" s="38"/>
      <c r="G17" s="180"/>
      <c r="H17" s="180"/>
    </row>
    <row r="18" spans="1:8" ht="15" customHeight="1" x14ac:dyDescent="0.25">
      <c r="A18" s="374" t="s">
        <v>71</v>
      </c>
      <c r="B18" s="147" t="s">
        <v>451</v>
      </c>
      <c r="C18" s="552">
        <v>150000</v>
      </c>
      <c r="D18" s="552">
        <v>150000</v>
      </c>
      <c r="E18" s="553">
        <f t="shared" si="0"/>
        <v>1</v>
      </c>
      <c r="F18" s="38"/>
    </row>
    <row r="19" spans="1:8" ht="15" customHeight="1" thickBot="1" x14ac:dyDescent="0.3">
      <c r="A19" s="374" t="s">
        <v>72</v>
      </c>
      <c r="B19" s="150" t="s">
        <v>568</v>
      </c>
      <c r="C19" s="537">
        <v>200000</v>
      </c>
      <c r="D19" s="537">
        <v>200000</v>
      </c>
      <c r="E19" s="538">
        <f t="shared" si="0"/>
        <v>1</v>
      </c>
      <c r="F19" s="38"/>
    </row>
    <row r="20" spans="1:8" ht="15" customHeight="1" thickTop="1" thickBot="1" x14ac:dyDescent="0.3">
      <c r="A20" s="746" t="s">
        <v>101</v>
      </c>
      <c r="B20" s="746"/>
      <c r="C20" s="148">
        <f>SUM(C9:C19)</f>
        <v>40719643</v>
      </c>
      <c r="D20" s="148">
        <f>SUM(D9:D19)</f>
        <v>42820000</v>
      </c>
      <c r="E20" s="149">
        <f t="shared" si="0"/>
        <v>1.0515809286441926</v>
      </c>
      <c r="F20" s="38"/>
      <c r="G20" s="180"/>
    </row>
    <row r="21" spans="1:8" ht="6" customHeight="1" thickTop="1" x14ac:dyDescent="0.25">
      <c r="A21" s="38"/>
      <c r="B21" s="123"/>
      <c r="C21" s="41"/>
      <c r="D21" s="475"/>
      <c r="E21" s="212"/>
      <c r="F21" s="38"/>
    </row>
    <row r="22" spans="1:8" ht="15" customHeight="1" thickBot="1" x14ac:dyDescent="0.3">
      <c r="A22" s="502" t="s">
        <v>477</v>
      </c>
      <c r="B22" s="502"/>
      <c r="C22" s="61"/>
      <c r="D22" s="474"/>
      <c r="E22" s="213"/>
      <c r="F22" s="38"/>
    </row>
    <row r="23" spans="1:8" ht="15" customHeight="1" thickTop="1" x14ac:dyDescent="0.25">
      <c r="A23" s="145" t="s">
        <v>13</v>
      </c>
      <c r="B23" s="146" t="s">
        <v>125</v>
      </c>
      <c r="C23" s="45">
        <v>100000</v>
      </c>
      <c r="D23" s="45">
        <v>100000</v>
      </c>
      <c r="E23" s="118">
        <f t="shared" ref="E23:E35" si="1">D23/C23</f>
        <v>1</v>
      </c>
      <c r="F23" s="38"/>
    </row>
    <row r="24" spans="1:8" ht="15" customHeight="1" x14ac:dyDescent="0.25">
      <c r="A24" s="42" t="s">
        <v>14</v>
      </c>
      <c r="B24" s="146" t="s">
        <v>126</v>
      </c>
      <c r="C24" s="45">
        <v>5000000</v>
      </c>
      <c r="D24" s="45">
        <v>0</v>
      </c>
      <c r="E24" s="118">
        <f t="shared" si="1"/>
        <v>0</v>
      </c>
      <c r="F24" s="38"/>
    </row>
    <row r="25" spans="1:8" ht="15" customHeight="1" x14ac:dyDescent="0.25">
      <c r="A25" s="42" t="s">
        <v>42</v>
      </c>
      <c r="B25" s="146" t="s">
        <v>127</v>
      </c>
      <c r="C25" s="45">
        <v>290000</v>
      </c>
      <c r="D25" s="45">
        <v>290000</v>
      </c>
      <c r="E25" s="118">
        <f t="shared" si="1"/>
        <v>1</v>
      </c>
      <c r="F25" s="38"/>
    </row>
    <row r="26" spans="1:8" ht="15" customHeight="1" x14ac:dyDescent="0.25">
      <c r="A26" s="42" t="s">
        <v>43</v>
      </c>
      <c r="B26" s="146" t="s">
        <v>128</v>
      </c>
      <c r="C26" s="45">
        <v>2200000</v>
      </c>
      <c r="D26" s="45">
        <v>2200000</v>
      </c>
      <c r="E26" s="118">
        <f t="shared" si="1"/>
        <v>1</v>
      </c>
      <c r="F26" s="38"/>
    </row>
    <row r="27" spans="1:8" ht="15" customHeight="1" x14ac:dyDescent="0.25">
      <c r="A27" s="42" t="s">
        <v>44</v>
      </c>
      <c r="B27" s="146" t="s">
        <v>488</v>
      </c>
      <c r="C27" s="45">
        <v>300000</v>
      </c>
      <c r="D27" s="45">
        <v>300000</v>
      </c>
      <c r="E27" s="118">
        <f t="shared" si="1"/>
        <v>1</v>
      </c>
      <c r="F27" s="38"/>
    </row>
    <row r="28" spans="1:8" ht="15" customHeight="1" x14ac:dyDescent="0.25">
      <c r="A28" s="42" t="s">
        <v>45</v>
      </c>
      <c r="B28" s="146" t="s">
        <v>129</v>
      </c>
      <c r="C28" s="45">
        <v>200000</v>
      </c>
      <c r="D28" s="45">
        <v>200000</v>
      </c>
      <c r="E28" s="118">
        <f t="shared" si="1"/>
        <v>1</v>
      </c>
      <c r="F28" s="38"/>
    </row>
    <row r="29" spans="1:8" ht="15" customHeight="1" x14ac:dyDescent="0.25">
      <c r="A29" s="42" t="s">
        <v>46</v>
      </c>
      <c r="B29" s="146" t="s">
        <v>130</v>
      </c>
      <c r="C29" s="45">
        <v>100000</v>
      </c>
      <c r="D29" s="45">
        <v>100000</v>
      </c>
      <c r="E29" s="118">
        <f t="shared" si="1"/>
        <v>1</v>
      </c>
      <c r="F29" s="38"/>
    </row>
    <row r="30" spans="1:8" ht="15" customHeight="1" x14ac:dyDescent="0.25">
      <c r="A30" s="42" t="s">
        <v>63</v>
      </c>
      <c r="B30" s="146" t="s">
        <v>131</v>
      </c>
      <c r="C30" s="476">
        <v>100000</v>
      </c>
      <c r="D30" s="476">
        <v>100000</v>
      </c>
      <c r="E30" s="477">
        <f t="shared" si="1"/>
        <v>1</v>
      </c>
      <c r="F30" s="38"/>
    </row>
    <row r="31" spans="1:8" ht="15" customHeight="1" x14ac:dyDescent="0.25">
      <c r="A31" s="42" t="s">
        <v>70</v>
      </c>
      <c r="B31" s="146" t="s">
        <v>448</v>
      </c>
      <c r="C31" s="45">
        <v>100000</v>
      </c>
      <c r="D31" s="45">
        <v>100000</v>
      </c>
      <c r="E31" s="477">
        <f t="shared" si="1"/>
        <v>1</v>
      </c>
      <c r="F31" s="38"/>
    </row>
    <row r="32" spans="1:8" ht="15" customHeight="1" x14ac:dyDescent="0.25">
      <c r="A32" s="42" t="s">
        <v>71</v>
      </c>
      <c r="B32" s="147" t="s">
        <v>449</v>
      </c>
      <c r="C32" s="438">
        <v>100000</v>
      </c>
      <c r="D32" s="438">
        <v>100000</v>
      </c>
      <c r="E32" s="477">
        <f t="shared" si="1"/>
        <v>1</v>
      </c>
      <c r="F32" s="38"/>
    </row>
    <row r="33" spans="1:7" ht="15" customHeight="1" x14ac:dyDescent="0.25">
      <c r="A33" s="42" t="s">
        <v>72</v>
      </c>
      <c r="B33" s="147" t="s">
        <v>450</v>
      </c>
      <c r="C33" s="438">
        <v>25000</v>
      </c>
      <c r="D33" s="438">
        <v>25000</v>
      </c>
      <c r="E33" s="477">
        <f t="shared" si="1"/>
        <v>1</v>
      </c>
      <c r="F33" s="38"/>
    </row>
    <row r="34" spans="1:7" ht="15" customHeight="1" x14ac:dyDescent="0.25">
      <c r="A34" s="42" t="s">
        <v>73</v>
      </c>
      <c r="B34" s="550" t="s">
        <v>567</v>
      </c>
      <c r="C34" s="551">
        <v>255000</v>
      </c>
      <c r="D34" s="551">
        <v>255000</v>
      </c>
      <c r="E34" s="72">
        <f t="shared" si="1"/>
        <v>1</v>
      </c>
      <c r="F34" s="38"/>
    </row>
    <row r="35" spans="1:7" ht="15" customHeight="1" thickBot="1" x14ac:dyDescent="0.3">
      <c r="A35" s="42" t="s">
        <v>74</v>
      </c>
      <c r="B35" s="375" t="s">
        <v>442</v>
      </c>
      <c r="C35" s="390">
        <v>125000</v>
      </c>
      <c r="D35" s="390">
        <v>125000</v>
      </c>
      <c r="E35" s="519">
        <f t="shared" si="1"/>
        <v>1</v>
      </c>
      <c r="F35" s="38"/>
    </row>
    <row r="36" spans="1:7" ht="15" customHeight="1" thickTop="1" thickBot="1" x14ac:dyDescent="0.3">
      <c r="A36" s="746" t="s">
        <v>101</v>
      </c>
      <c r="B36" s="746"/>
      <c r="C36" s="148">
        <f>SUM(C23:C35)</f>
        <v>8895000</v>
      </c>
      <c r="D36" s="148">
        <f>SUM(D23:D35)</f>
        <v>3895000</v>
      </c>
      <c r="E36" s="149">
        <f>D36/C36</f>
        <v>0.43788645306351881</v>
      </c>
      <c r="F36" s="38"/>
      <c r="G36" s="180"/>
    </row>
    <row r="37" spans="1:7" ht="6" customHeight="1" thickTop="1" x14ac:dyDescent="0.25">
      <c r="A37" s="38"/>
      <c r="B37" s="123"/>
      <c r="C37" s="41"/>
      <c r="D37" s="41"/>
      <c r="E37" s="212"/>
      <c r="F37" s="38"/>
    </row>
    <row r="38" spans="1:7" ht="15" customHeight="1" thickBot="1" x14ac:dyDescent="0.3">
      <c r="A38" s="747" t="s">
        <v>132</v>
      </c>
      <c r="B38" s="747"/>
      <c r="C38" s="295"/>
      <c r="D38" s="295"/>
      <c r="E38" s="426"/>
      <c r="F38" s="38"/>
    </row>
    <row r="39" spans="1:7" ht="15" customHeight="1" thickTop="1" thickBot="1" x14ac:dyDescent="0.3">
      <c r="A39" s="403" t="s">
        <v>13</v>
      </c>
      <c r="B39" s="150" t="s">
        <v>133</v>
      </c>
      <c r="C39" s="151">
        <v>0</v>
      </c>
      <c r="D39" s="151">
        <v>8590100</v>
      </c>
      <c r="E39" s="682"/>
      <c r="F39" s="38"/>
    </row>
    <row r="40" spans="1:7" ht="15" customHeight="1" thickTop="1" thickBot="1" x14ac:dyDescent="0.3">
      <c r="A40" s="746" t="s">
        <v>101</v>
      </c>
      <c r="B40" s="746"/>
      <c r="C40" s="148">
        <f t="shared" ref="C40" si="2">SUM(C39)</f>
        <v>0</v>
      </c>
      <c r="D40" s="148">
        <f t="shared" ref="D40" si="3">SUM(D39)</f>
        <v>8590100</v>
      </c>
      <c r="E40" s="683"/>
    </row>
    <row r="41" spans="1:7" ht="13.8" thickTop="1" x14ac:dyDescent="0.25"/>
    <row r="42" spans="1:7" ht="14.85" customHeight="1" x14ac:dyDescent="0.25">
      <c r="A42"/>
      <c r="B42"/>
    </row>
    <row r="43" spans="1:7" ht="14.85" customHeight="1" x14ac:dyDescent="0.25">
      <c r="A43"/>
      <c r="B43"/>
    </row>
    <row r="44" spans="1:7" ht="14.85" customHeight="1" x14ac:dyDescent="0.25">
      <c r="A44"/>
      <c r="B44"/>
    </row>
    <row r="45" spans="1:7" ht="14.85" customHeight="1" x14ac:dyDescent="0.25">
      <c r="A45"/>
      <c r="B45"/>
    </row>
  </sheetData>
  <sheetProtection selectLockedCells="1" selectUnlockedCells="1"/>
  <mergeCells count="4">
    <mergeCell ref="A40:B40"/>
    <mergeCell ref="A20:B20"/>
    <mergeCell ref="A36:B36"/>
    <mergeCell ref="A38:B3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9.109375" customWidth="1"/>
    <col min="2" max="2" width="5.6640625" style="1" customWidth="1"/>
    <col min="3" max="3" width="40.6640625" style="1" customWidth="1"/>
    <col min="4" max="5" width="10.6640625" style="1" customWidth="1"/>
    <col min="6" max="6" width="8.88671875" style="1" customWidth="1"/>
  </cols>
  <sheetData>
    <row r="1" spans="1:7" s="38" customFormat="1" ht="15" customHeight="1" x14ac:dyDescent="0.25">
      <c r="C1" s="3"/>
      <c r="D1" s="3"/>
      <c r="E1" s="3"/>
      <c r="F1" s="517" t="s">
        <v>411</v>
      </c>
    </row>
    <row r="2" spans="1:7" s="38" customFormat="1" ht="15" customHeight="1" x14ac:dyDescent="0.25">
      <c r="B2" s="3"/>
      <c r="C2" s="3"/>
      <c r="D2" s="3"/>
      <c r="E2" s="3"/>
      <c r="F2" s="2" t="str">
        <f>'1.sz. melléklet'!G2</f>
        <v>az .../2021. (XI...) önkormányzati rendelethez</v>
      </c>
    </row>
    <row r="3" spans="1:7" s="38" customFormat="1" ht="15" customHeight="1" x14ac:dyDescent="0.25">
      <c r="B3" s="41"/>
      <c r="C3" s="41"/>
      <c r="D3" s="41"/>
      <c r="E3" s="41"/>
      <c r="F3" s="41"/>
    </row>
    <row r="4" spans="1:7" s="38" customFormat="1" ht="15" customHeight="1" x14ac:dyDescent="0.25">
      <c r="A4" s="719" t="s">
        <v>134</v>
      </c>
      <c r="B4" s="719"/>
      <c r="C4" s="719"/>
      <c r="D4" s="719"/>
      <c r="E4" s="719"/>
      <c r="F4" s="719"/>
      <c r="G4" s="55"/>
    </row>
    <row r="5" spans="1:7" s="38" customFormat="1" ht="15" customHeight="1" x14ac:dyDescent="0.25">
      <c r="A5" s="719" t="s">
        <v>135</v>
      </c>
      <c r="B5" s="719"/>
      <c r="C5" s="719"/>
      <c r="D5" s="719"/>
      <c r="E5" s="719"/>
      <c r="F5" s="719"/>
      <c r="G5" s="55"/>
    </row>
    <row r="6" spans="1:7" ht="15" customHeight="1" x14ac:dyDescent="0.25"/>
    <row r="7" spans="1:7" s="38" customFormat="1" ht="15" customHeight="1" x14ac:dyDescent="0.2">
      <c r="B7" s="41" t="s">
        <v>136</v>
      </c>
      <c r="C7" s="6"/>
      <c r="D7" s="6"/>
      <c r="E7" s="6" t="s">
        <v>190</v>
      </c>
    </row>
    <row r="8" spans="1:7" s="38" customFormat="1" ht="9" customHeight="1" thickBot="1" x14ac:dyDescent="0.3">
      <c r="B8" s="41"/>
      <c r="C8" s="41"/>
      <c r="D8" s="41"/>
      <c r="E8" s="41"/>
      <c r="F8" s="41"/>
    </row>
    <row r="9" spans="1:7" s="38" customFormat="1" ht="34.799999999999997" thickTop="1" x14ac:dyDescent="0.25">
      <c r="B9" s="134" t="s">
        <v>117</v>
      </c>
      <c r="C9" s="9" t="s">
        <v>2</v>
      </c>
      <c r="D9" s="563" t="s">
        <v>515</v>
      </c>
      <c r="E9" s="694" t="s">
        <v>581</v>
      </c>
    </row>
    <row r="10" spans="1:7" s="38" customFormat="1" ht="15" customHeight="1" thickBot="1" x14ac:dyDescent="0.3">
      <c r="B10" s="354" t="s">
        <v>3</v>
      </c>
      <c r="C10" s="355" t="s">
        <v>4</v>
      </c>
      <c r="D10" s="564" t="s">
        <v>5</v>
      </c>
      <c r="E10" s="96" t="s">
        <v>6</v>
      </c>
    </row>
    <row r="11" spans="1:7" s="38" customFormat="1" ht="15" customHeight="1" thickTop="1" thickBot="1" x14ac:dyDescent="0.3">
      <c r="B11" s="356"/>
      <c r="C11" s="357" t="s">
        <v>137</v>
      </c>
      <c r="D11" s="685">
        <v>0</v>
      </c>
      <c r="E11" s="684">
        <v>0</v>
      </c>
    </row>
    <row r="12" spans="1:7" s="38" customFormat="1" ht="15" customHeight="1" thickTop="1" thickBot="1" x14ac:dyDescent="0.3">
      <c r="B12" s="358"/>
      <c r="C12" s="359" t="s">
        <v>101</v>
      </c>
      <c r="D12" s="564">
        <v>0</v>
      </c>
      <c r="E12" s="96">
        <v>0</v>
      </c>
    </row>
    <row r="13" spans="1:7" s="38" customFormat="1" ht="15" customHeight="1" thickTop="1" x14ac:dyDescent="0.25">
      <c r="B13" s="152"/>
      <c r="C13" s="41"/>
      <c r="D13" s="41"/>
      <c r="E13" s="41"/>
    </row>
    <row r="14" spans="1:7" s="38" customFormat="1" ht="15" customHeight="1" x14ac:dyDescent="0.25">
      <c r="B14" s="41"/>
      <c r="C14" s="41"/>
      <c r="D14" s="41"/>
      <c r="E14" s="41"/>
    </row>
    <row r="15" spans="1:7" s="38" customFormat="1" ht="15" customHeight="1" x14ac:dyDescent="0.25">
      <c r="B15" s="41" t="s">
        <v>138</v>
      </c>
      <c r="C15" s="41"/>
      <c r="D15" s="41"/>
      <c r="E15" s="41"/>
    </row>
    <row r="16" spans="1:7" s="38" customFormat="1" ht="8.25" customHeight="1" thickBot="1" x14ac:dyDescent="0.3">
      <c r="C16" s="41"/>
      <c r="D16" s="41"/>
      <c r="E16" s="41"/>
    </row>
    <row r="17" spans="2:5" s="38" customFormat="1" ht="34.799999999999997" thickTop="1" x14ac:dyDescent="0.25">
      <c r="B17" s="134" t="s">
        <v>117</v>
      </c>
      <c r="C17" s="9" t="s">
        <v>2</v>
      </c>
      <c r="D17" s="563" t="s">
        <v>515</v>
      </c>
      <c r="E17" s="694" t="s">
        <v>581</v>
      </c>
    </row>
    <row r="18" spans="2:5" s="38" customFormat="1" ht="15" customHeight="1" thickBot="1" x14ac:dyDescent="0.3">
      <c r="B18" s="360" t="s">
        <v>3</v>
      </c>
      <c r="C18" s="355" t="s">
        <v>4</v>
      </c>
      <c r="D18" s="564" t="s">
        <v>5</v>
      </c>
      <c r="E18" s="96" t="s">
        <v>6</v>
      </c>
    </row>
    <row r="19" spans="2:5" s="38" customFormat="1" ht="15" customHeight="1" thickTop="1" x14ac:dyDescent="0.25">
      <c r="B19" s="361"/>
      <c r="C19" s="332" t="s">
        <v>18</v>
      </c>
      <c r="D19" s="690">
        <f>'7.sz. melléklet'!D63+'7.sz. melléklet'!D64</f>
        <v>86000000</v>
      </c>
      <c r="E19" s="686">
        <f>'7.sz. melléklet'!F63+'7.sz. melléklet'!F64</f>
        <v>86000000</v>
      </c>
    </row>
    <row r="20" spans="2:5" s="38" customFormat="1" ht="24" x14ac:dyDescent="0.25">
      <c r="B20" s="362"/>
      <c r="C20" s="363" t="s">
        <v>139</v>
      </c>
      <c r="D20" s="691">
        <f>'7.sz. melléklet'!D79</f>
        <v>24600000</v>
      </c>
      <c r="E20" s="687">
        <f>'7.sz. melléklet'!F79</f>
        <v>48615700</v>
      </c>
    </row>
    <row r="21" spans="2:5" s="38" customFormat="1" ht="15" customHeight="1" x14ac:dyDescent="0.25">
      <c r="B21" s="362"/>
      <c r="C21" s="363" t="s">
        <v>140</v>
      </c>
      <c r="D21" s="691">
        <v>0</v>
      </c>
      <c r="E21" s="687">
        <v>0</v>
      </c>
    </row>
    <row r="22" spans="2:5" s="38" customFormat="1" ht="15" customHeight="1" x14ac:dyDescent="0.25">
      <c r="B22" s="362"/>
      <c r="C22" s="363" t="s">
        <v>141</v>
      </c>
      <c r="D22" s="691">
        <v>0</v>
      </c>
      <c r="E22" s="687">
        <v>0</v>
      </c>
    </row>
    <row r="23" spans="2:5" s="38" customFormat="1" ht="15" customHeight="1" thickBot="1" x14ac:dyDescent="0.3">
      <c r="B23" s="364"/>
      <c r="C23" s="365" t="s">
        <v>142</v>
      </c>
      <c r="D23" s="692">
        <f>'7.sz. melléklet'!D68</f>
        <v>500000</v>
      </c>
      <c r="E23" s="688">
        <f>'7.sz. melléklet'!E68</f>
        <v>500000</v>
      </c>
    </row>
    <row r="24" spans="2:5" s="38" customFormat="1" ht="15" customHeight="1" thickTop="1" thickBot="1" x14ac:dyDescent="0.3">
      <c r="B24" s="366"/>
      <c r="C24" s="359" t="s">
        <v>101</v>
      </c>
      <c r="D24" s="693">
        <f>SUM(D19:D23)</f>
        <v>111100000</v>
      </c>
      <c r="E24" s="689">
        <f>SUM(E19:E23)</f>
        <v>135115700</v>
      </c>
    </row>
    <row r="25" spans="2:5" s="38" customFormat="1" ht="15" customHeight="1" thickTop="1" x14ac:dyDescent="0.25">
      <c r="B25" s="123"/>
      <c r="C25" s="41"/>
      <c r="D25" s="41"/>
      <c r="E25" s="41"/>
    </row>
    <row r="26" spans="2:5" s="38" customFormat="1" ht="15" customHeight="1" x14ac:dyDescent="0.25">
      <c r="B26" s="41" t="s">
        <v>143</v>
      </c>
      <c r="C26" s="41"/>
      <c r="D26" s="41"/>
      <c r="E26" s="41"/>
    </row>
    <row r="27" spans="2:5" s="38" customFormat="1" ht="9" customHeight="1" thickBot="1" x14ac:dyDescent="0.3">
      <c r="C27" s="41"/>
      <c r="D27" s="41"/>
      <c r="E27" s="41"/>
    </row>
    <row r="28" spans="2:5" s="38" customFormat="1" ht="34.799999999999997" thickTop="1" x14ac:dyDescent="0.25">
      <c r="B28" s="134" t="s">
        <v>117</v>
      </c>
      <c r="C28" s="9" t="s">
        <v>2</v>
      </c>
      <c r="D28" s="563" t="s">
        <v>515</v>
      </c>
      <c r="E28" s="694" t="s">
        <v>581</v>
      </c>
    </row>
    <row r="29" spans="2:5" s="38" customFormat="1" ht="15" customHeight="1" thickBot="1" x14ac:dyDescent="0.3">
      <c r="B29" s="354" t="s">
        <v>3</v>
      </c>
      <c r="C29" s="355" t="s">
        <v>4</v>
      </c>
      <c r="D29" s="564" t="s">
        <v>5</v>
      </c>
      <c r="E29" s="96" t="s">
        <v>6</v>
      </c>
    </row>
    <row r="30" spans="2:5" s="38" customFormat="1" ht="15" customHeight="1" thickTop="1" x14ac:dyDescent="0.25">
      <c r="B30" s="367"/>
      <c r="C30" s="332" t="s">
        <v>144</v>
      </c>
      <c r="D30" s="690">
        <f>D24*0.5</f>
        <v>55550000</v>
      </c>
      <c r="E30" s="686">
        <f>E24*0.5</f>
        <v>67557850</v>
      </c>
    </row>
    <row r="31" spans="2:5" s="38" customFormat="1" ht="24.6" thickBot="1" x14ac:dyDescent="0.3">
      <c r="B31" s="368"/>
      <c r="C31" s="365" t="s">
        <v>145</v>
      </c>
      <c r="D31" s="692">
        <v>0</v>
      </c>
      <c r="E31" s="688">
        <v>0</v>
      </c>
    </row>
    <row r="32" spans="2:5" s="38" customFormat="1" ht="25.2" thickTop="1" thickBot="1" x14ac:dyDescent="0.3">
      <c r="B32" s="358"/>
      <c r="C32" s="359" t="s">
        <v>146</v>
      </c>
      <c r="D32" s="693">
        <f>SUM(D30:D31)</f>
        <v>55550000</v>
      </c>
      <c r="E32" s="689">
        <f>SUM(E30:E31)</f>
        <v>67557850</v>
      </c>
    </row>
    <row r="33" ht="13.8" thickTop="1" x14ac:dyDescent="0.25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8" width="10.109375" style="1" customWidth="1"/>
    <col min="9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402" t="s">
        <v>412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.../2021. (XI...) önkormányzati rendelethez</v>
      </c>
      <c r="J2" s="140"/>
      <c r="K2" s="140"/>
      <c r="L2" s="140"/>
      <c r="M2" s="140"/>
      <c r="N2"/>
    </row>
    <row r="3" spans="1:14" ht="15" customHeight="1" x14ac:dyDescent="0.25">
      <c r="A3" s="64"/>
      <c r="N3"/>
    </row>
    <row r="4" spans="1:14" ht="15" customHeight="1" x14ac:dyDescent="0.25">
      <c r="A4" s="695" t="s">
        <v>147</v>
      </c>
      <c r="B4" s="695"/>
      <c r="C4" s="695"/>
      <c r="D4" s="695"/>
      <c r="E4" s="695"/>
      <c r="F4" s="695"/>
      <c r="G4" s="695"/>
      <c r="H4" s="695"/>
      <c r="I4" s="3"/>
      <c r="J4" s="3"/>
    </row>
    <row r="5" spans="1:14" ht="15" customHeight="1" x14ac:dyDescent="0.25"/>
    <row r="6" spans="1:14" ht="15" customHeight="1" thickBot="1" x14ac:dyDescent="0.3">
      <c r="A6" s="206"/>
      <c r="H6" s="6" t="s">
        <v>190</v>
      </c>
      <c r="M6"/>
      <c r="N6"/>
    </row>
    <row r="7" spans="1:14" s="38" customFormat="1" ht="36.6" thickTop="1" x14ac:dyDescent="0.25">
      <c r="A7" s="134" t="s">
        <v>117</v>
      </c>
      <c r="B7" s="9" t="s">
        <v>2</v>
      </c>
      <c r="C7" s="9" t="s">
        <v>529</v>
      </c>
      <c r="D7" s="9" t="s">
        <v>580</v>
      </c>
      <c r="E7" s="9" t="s">
        <v>581</v>
      </c>
      <c r="F7" s="124" t="s">
        <v>530</v>
      </c>
      <c r="G7" s="9" t="s">
        <v>514</v>
      </c>
      <c r="H7" s="428" t="s">
        <v>531</v>
      </c>
      <c r="I7" s="41"/>
      <c r="J7" s="41"/>
      <c r="K7" s="41"/>
      <c r="L7" s="41"/>
    </row>
    <row r="8" spans="1:14" s="38" customFormat="1" ht="15" customHeight="1" x14ac:dyDescent="0.25">
      <c r="A8" s="376" t="s">
        <v>3</v>
      </c>
      <c r="B8" s="153" t="s">
        <v>4</v>
      </c>
      <c r="C8" s="154" t="s">
        <v>5</v>
      </c>
      <c r="D8" s="154" t="s">
        <v>6</v>
      </c>
      <c r="E8" s="154" t="s">
        <v>7</v>
      </c>
      <c r="F8" s="154" t="s">
        <v>8</v>
      </c>
      <c r="G8" s="430" t="s">
        <v>9</v>
      </c>
      <c r="H8" s="429" t="s">
        <v>53</v>
      </c>
      <c r="I8" s="41"/>
      <c r="J8" s="41"/>
      <c r="K8" s="41"/>
      <c r="L8" s="41"/>
    </row>
    <row r="9" spans="1:14" s="38" customFormat="1" ht="15" customHeight="1" x14ac:dyDescent="0.25">
      <c r="A9" s="752" t="s">
        <v>10</v>
      </c>
      <c r="B9" s="753"/>
      <c r="C9" s="753"/>
      <c r="D9" s="753"/>
      <c r="E9" s="753"/>
      <c r="F9" s="753"/>
      <c r="G9" s="753"/>
      <c r="H9" s="754"/>
      <c r="I9" s="41"/>
      <c r="J9" s="41"/>
      <c r="K9" s="41"/>
      <c r="L9" s="41"/>
    </row>
    <row r="10" spans="1:14" s="38" customFormat="1" ht="24" x14ac:dyDescent="0.25">
      <c r="A10" s="377" t="s">
        <v>11</v>
      </c>
      <c r="B10" s="155" t="s">
        <v>333</v>
      </c>
      <c r="C10" s="102">
        <f>'7.sz. melléklet'!D57</f>
        <v>47293338</v>
      </c>
      <c r="D10" s="102">
        <f>'7.sz. melléklet'!E57</f>
        <v>48364937</v>
      </c>
      <c r="E10" s="102">
        <f>'7.sz. melléklet'!F57</f>
        <v>60264083</v>
      </c>
      <c r="F10" s="102">
        <v>60000000</v>
      </c>
      <c r="G10" s="102">
        <v>60000000</v>
      </c>
      <c r="H10" s="431">
        <v>60000000</v>
      </c>
      <c r="I10" s="41"/>
      <c r="J10" s="41"/>
      <c r="K10" s="41"/>
      <c r="L10" s="41"/>
    </row>
    <row r="11" spans="1:14" s="38" customFormat="1" ht="15" customHeight="1" x14ac:dyDescent="0.25">
      <c r="A11" s="377" t="s">
        <v>19</v>
      </c>
      <c r="B11" s="155" t="s">
        <v>332</v>
      </c>
      <c r="C11" s="102">
        <f>'7.sz. melléklet'!D58+'7.sz. melléklet'!D81</f>
        <v>6081434</v>
      </c>
      <c r="D11" s="102">
        <f>'7.sz. melléklet'!E58+'7.sz. melléklet'!E81</f>
        <v>6081434</v>
      </c>
      <c r="E11" s="102">
        <f>'7.sz. melléklet'!F58+'7.sz. melléklet'!F81</f>
        <v>7144534</v>
      </c>
      <c r="F11" s="102">
        <v>2500000</v>
      </c>
      <c r="G11" s="102">
        <v>2500000</v>
      </c>
      <c r="H11" s="431">
        <v>2500000</v>
      </c>
      <c r="I11" s="41"/>
      <c r="J11" s="41"/>
      <c r="K11" s="41"/>
      <c r="L11" s="41"/>
    </row>
    <row r="12" spans="1:14" s="38" customFormat="1" ht="15" customHeight="1" x14ac:dyDescent="0.25">
      <c r="A12" s="377" t="s">
        <v>20</v>
      </c>
      <c r="B12" s="155" t="s">
        <v>15</v>
      </c>
      <c r="C12" s="102">
        <f>'7.sz. melléklet'!D62</f>
        <v>86500000</v>
      </c>
      <c r="D12" s="102">
        <f>'7.sz. melléklet'!E62</f>
        <v>86500000</v>
      </c>
      <c r="E12" s="102">
        <f>'7.sz. melléklet'!F62</f>
        <v>86500000</v>
      </c>
      <c r="F12" s="102">
        <v>92000000</v>
      </c>
      <c r="G12" s="102">
        <v>94000000</v>
      </c>
      <c r="H12" s="431">
        <v>94000000</v>
      </c>
      <c r="I12" s="41"/>
      <c r="J12" s="41"/>
      <c r="K12" s="41"/>
      <c r="L12" s="41"/>
    </row>
    <row r="13" spans="1:14" s="38" customFormat="1" ht="15" customHeight="1" x14ac:dyDescent="0.25">
      <c r="A13" s="377" t="s">
        <v>21</v>
      </c>
      <c r="B13" s="155" t="s">
        <v>12</v>
      </c>
      <c r="C13" s="102">
        <f>'7.sz. melléklet'!D69+'8.sz. melléklet'!D35</f>
        <v>95717477</v>
      </c>
      <c r="D13" s="102">
        <f>'7.sz. melléklet'!E69+'8.sz. melléklet'!D35</f>
        <v>95717477</v>
      </c>
      <c r="E13" s="102">
        <f>'7.sz. melléklet'!F69+'8.sz. melléklet'!E35</f>
        <v>128255332</v>
      </c>
      <c r="F13" s="102">
        <v>75000000</v>
      </c>
      <c r="G13" s="102">
        <v>77000000</v>
      </c>
      <c r="H13" s="431">
        <v>85000000</v>
      </c>
      <c r="I13" s="41"/>
      <c r="J13" s="41"/>
      <c r="K13" s="41"/>
      <c r="L13" s="41"/>
    </row>
    <row r="14" spans="1:14" s="38" customFormat="1" ht="15" customHeight="1" x14ac:dyDescent="0.25">
      <c r="A14" s="377" t="s">
        <v>22</v>
      </c>
      <c r="B14" s="155" t="s">
        <v>381</v>
      </c>
      <c r="C14" s="102">
        <f>'7.sz. melléklet'!D78</f>
        <v>24600000</v>
      </c>
      <c r="D14" s="102">
        <f>'7.sz. melléklet'!E78</f>
        <v>24600000</v>
      </c>
      <c r="E14" s="102">
        <f>'7.sz. melléklet'!F78</f>
        <v>48615700</v>
      </c>
      <c r="F14" s="102">
        <v>3500000</v>
      </c>
      <c r="G14" s="102">
        <v>3500000</v>
      </c>
      <c r="H14" s="431">
        <v>3500000</v>
      </c>
      <c r="I14" s="41"/>
      <c r="J14" s="41"/>
      <c r="K14" s="41"/>
      <c r="L14" s="41"/>
    </row>
    <row r="15" spans="1:14" s="38" customFormat="1" ht="15" customHeight="1" x14ac:dyDescent="0.25">
      <c r="A15" s="377" t="s">
        <v>25</v>
      </c>
      <c r="B15" s="155" t="s">
        <v>342</v>
      </c>
      <c r="C15" s="102">
        <f>'7.sz. melléklet'!D59+'7.sz. melléklet'!D83</f>
        <v>33378270</v>
      </c>
      <c r="D15" s="102">
        <f>'7.sz. melléklet'!E59+'7.sz. melléklet'!E83</f>
        <v>39500059</v>
      </c>
      <c r="E15" s="102">
        <f>'7.sz. melléklet'!F59+'7.sz. melléklet'!F83</f>
        <v>56720870</v>
      </c>
      <c r="F15" s="102">
        <v>0</v>
      </c>
      <c r="G15" s="102">
        <v>0</v>
      </c>
      <c r="H15" s="431">
        <v>0</v>
      </c>
      <c r="I15" s="41"/>
      <c r="J15" s="41"/>
      <c r="K15" s="41"/>
      <c r="L15" s="41"/>
    </row>
    <row r="16" spans="1:14" s="38" customFormat="1" ht="15" customHeight="1" x14ac:dyDescent="0.25">
      <c r="A16" s="377" t="s">
        <v>27</v>
      </c>
      <c r="B16" s="155" t="s">
        <v>394</v>
      </c>
      <c r="C16" s="102">
        <f>'7.sz. melléklet'!D88</f>
        <v>0</v>
      </c>
      <c r="D16" s="102">
        <f>'7.sz. melléklet'!E88</f>
        <v>0</v>
      </c>
      <c r="E16" s="102">
        <f>'7.sz. melléklet'!F88</f>
        <v>0</v>
      </c>
      <c r="F16" s="102">
        <v>0</v>
      </c>
      <c r="G16" s="102">
        <v>0</v>
      </c>
      <c r="H16" s="431">
        <v>0</v>
      </c>
      <c r="I16" s="41"/>
      <c r="J16" s="41"/>
      <c r="K16" s="41"/>
      <c r="L16" s="41"/>
    </row>
    <row r="17" spans="1:12" s="38" customFormat="1" ht="24" x14ac:dyDescent="0.25">
      <c r="A17" s="377" t="s">
        <v>339</v>
      </c>
      <c r="B17" s="155" t="s">
        <v>114</v>
      </c>
      <c r="C17" s="102">
        <f>'7.sz. melléklet'!D87+'8.sz. melléklet'!D39</f>
        <v>216455481</v>
      </c>
      <c r="D17" s="102">
        <f>'7.sz. melléklet'!E87+'8.sz. melléklet'!D39</f>
        <v>216455481</v>
      </c>
      <c r="E17" s="102">
        <f>'7.sz. melléklet'!F87+'8.sz. melléklet'!E39</f>
        <v>216455481</v>
      </c>
      <c r="F17" s="102">
        <v>90000000</v>
      </c>
      <c r="G17" s="102">
        <v>90000000</v>
      </c>
      <c r="H17" s="431">
        <v>90000000</v>
      </c>
      <c r="I17" s="41"/>
      <c r="J17" s="41"/>
      <c r="K17" s="41"/>
      <c r="L17" s="41"/>
    </row>
    <row r="18" spans="1:12" s="38" customFormat="1" ht="15" customHeight="1" x14ac:dyDescent="0.25">
      <c r="A18" s="748" t="s">
        <v>148</v>
      </c>
      <c r="B18" s="749"/>
      <c r="C18" s="156">
        <f t="shared" ref="C18:H18" si="0">SUM(C10:C17)</f>
        <v>510026000</v>
      </c>
      <c r="D18" s="156">
        <f t="shared" si="0"/>
        <v>517219388</v>
      </c>
      <c r="E18" s="156">
        <f t="shared" ref="E18" si="1">SUM(E10:E17)</f>
        <v>603956000</v>
      </c>
      <c r="F18" s="156">
        <f t="shared" si="0"/>
        <v>323000000</v>
      </c>
      <c r="G18" s="156">
        <f t="shared" si="0"/>
        <v>327000000</v>
      </c>
      <c r="H18" s="432">
        <f t="shared" si="0"/>
        <v>335000000</v>
      </c>
      <c r="I18" s="41"/>
      <c r="J18" s="41"/>
      <c r="K18" s="41"/>
      <c r="L18" s="41"/>
    </row>
    <row r="19" spans="1:12" s="38" customFormat="1" ht="15" customHeight="1" x14ac:dyDescent="0.25">
      <c r="A19" s="752" t="s">
        <v>33</v>
      </c>
      <c r="B19" s="753"/>
      <c r="C19" s="753"/>
      <c r="D19" s="753"/>
      <c r="E19" s="753"/>
      <c r="F19" s="753"/>
      <c r="G19" s="753"/>
      <c r="H19" s="754"/>
      <c r="I19" s="41"/>
      <c r="J19" s="41"/>
      <c r="K19" s="41"/>
      <c r="L19" s="41"/>
    </row>
    <row r="20" spans="1:12" s="38" customFormat="1" ht="15" customHeight="1" x14ac:dyDescent="0.25">
      <c r="A20" s="377" t="s">
        <v>11</v>
      </c>
      <c r="B20" s="155" t="s">
        <v>34</v>
      </c>
      <c r="C20" s="102">
        <f>'1.sz. melléklet'!C35</f>
        <v>235346764</v>
      </c>
      <c r="D20" s="102">
        <f>'1.sz. melléklet'!D35</f>
        <v>236852168</v>
      </c>
      <c r="E20" s="102">
        <f>'1.sz. melléklet'!E35</f>
        <v>263301218</v>
      </c>
      <c r="F20" s="102">
        <v>222500000</v>
      </c>
      <c r="G20" s="102">
        <v>226500000</v>
      </c>
      <c r="H20" s="431">
        <v>230500000</v>
      </c>
      <c r="I20" s="41"/>
      <c r="J20" s="41"/>
      <c r="K20" s="41"/>
      <c r="L20" s="41"/>
    </row>
    <row r="21" spans="1:12" s="38" customFormat="1" ht="15" customHeight="1" x14ac:dyDescent="0.25">
      <c r="A21" s="377" t="s">
        <v>19</v>
      </c>
      <c r="B21" s="155" t="s">
        <v>35</v>
      </c>
      <c r="C21" s="102">
        <f>'7.sz. melléklet'!D36+'7.sz. melléklet'!D41+'7.sz. melléklet'!D44+'8.sz. melléklet'!D27</f>
        <v>219510552</v>
      </c>
      <c r="D21" s="102">
        <f>'7.sz. melléklet'!E36+'7.sz. melléklet'!E41+'7.sz. melléklet'!E44+'8.sz. melléklet'!D27</f>
        <v>225767998</v>
      </c>
      <c r="E21" s="102">
        <f>'7.sz. melléklet'!F36+'7.sz. melléklet'!F41+'7.sz. melléklet'!F44+'8.sz. melléklet'!E27</f>
        <v>225867998</v>
      </c>
      <c r="F21" s="102">
        <v>65000000</v>
      </c>
      <c r="G21" s="102">
        <v>65000000</v>
      </c>
      <c r="H21" s="431">
        <v>69000000</v>
      </c>
      <c r="I21" s="41"/>
      <c r="J21" s="41"/>
      <c r="K21" s="41"/>
      <c r="L21" s="41"/>
    </row>
    <row r="22" spans="1:12" s="38" customFormat="1" ht="15" customHeight="1" x14ac:dyDescent="0.25">
      <c r="A22" s="377" t="s">
        <v>419</v>
      </c>
      <c r="B22" s="155" t="s">
        <v>39</v>
      </c>
      <c r="C22" s="102">
        <f>'7.sz. melléklet'!D47</f>
        <v>1891734</v>
      </c>
      <c r="D22" s="102">
        <f>'7.sz. melléklet'!E47</f>
        <v>1891734</v>
      </c>
      <c r="E22" s="102">
        <f>'7.sz. melléklet'!F47</f>
        <v>1891734</v>
      </c>
      <c r="F22" s="102">
        <v>0</v>
      </c>
      <c r="G22" s="102">
        <v>0</v>
      </c>
      <c r="H22" s="431">
        <v>0</v>
      </c>
      <c r="I22" s="41"/>
      <c r="J22" s="41"/>
      <c r="K22" s="41"/>
      <c r="L22" s="41"/>
    </row>
    <row r="23" spans="1:12" s="38" customFormat="1" ht="15" customHeight="1" x14ac:dyDescent="0.25">
      <c r="A23" s="377" t="s">
        <v>21</v>
      </c>
      <c r="B23" s="155" t="s">
        <v>149</v>
      </c>
      <c r="C23" s="102">
        <f>'7.sz. melléklet'!D35</f>
        <v>53276950</v>
      </c>
      <c r="D23" s="102">
        <f>'7.sz. melléklet'!E35</f>
        <v>52707488</v>
      </c>
      <c r="E23" s="102">
        <f>'7.sz. melléklet'!F35</f>
        <v>112895050</v>
      </c>
      <c r="F23" s="102">
        <v>35500000</v>
      </c>
      <c r="G23" s="102">
        <v>35500000</v>
      </c>
      <c r="H23" s="431">
        <v>35500000</v>
      </c>
      <c r="I23" s="41"/>
      <c r="J23" s="41"/>
      <c r="K23" s="41"/>
      <c r="L23" s="41"/>
    </row>
    <row r="24" spans="1:12" s="38" customFormat="1" ht="15" customHeight="1" thickBot="1" x14ac:dyDescent="0.3">
      <c r="A24" s="750" t="s">
        <v>150</v>
      </c>
      <c r="B24" s="751"/>
      <c r="C24" s="378">
        <f t="shared" ref="C24:H24" si="2">SUM(C20:C23)</f>
        <v>510026000</v>
      </c>
      <c r="D24" s="378">
        <f t="shared" si="2"/>
        <v>517219388</v>
      </c>
      <c r="E24" s="378">
        <f t="shared" ref="E24" si="3">SUM(E20:E23)</f>
        <v>603956000</v>
      </c>
      <c r="F24" s="378">
        <f t="shared" si="2"/>
        <v>323000000</v>
      </c>
      <c r="G24" s="378">
        <f t="shared" si="2"/>
        <v>327000000</v>
      </c>
      <c r="H24" s="433">
        <f t="shared" si="2"/>
        <v>335000000</v>
      </c>
      <c r="I24" s="41"/>
      <c r="J24" s="41"/>
      <c r="K24" s="41"/>
      <c r="L24" s="41"/>
    </row>
    <row r="25" spans="1:12" ht="13.8" thickTop="1" x14ac:dyDescent="0.25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57" t="s">
        <v>413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.../2021. (XI...) önkormányzati rendelethez</v>
      </c>
      <c r="Q2" s="140"/>
      <c r="R2" s="140"/>
      <c r="S2" s="140"/>
      <c r="T2" s="140"/>
      <c r="U2" s="140"/>
      <c r="V2" s="140"/>
    </row>
    <row r="3" spans="1:22" ht="15" customHeight="1" x14ac:dyDescent="0.25">
      <c r="A3" s="4"/>
    </row>
    <row r="4" spans="1:22" ht="15" customHeight="1" x14ac:dyDescent="0.25">
      <c r="A4" s="695" t="s">
        <v>587</v>
      </c>
      <c r="B4" s="695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157"/>
    </row>
    <row r="5" spans="1:22" ht="15" customHeigh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"/>
    </row>
    <row r="6" spans="1:22" ht="15" customHeight="1" x14ac:dyDescent="0.25">
      <c r="M6" s="758" t="s">
        <v>0</v>
      </c>
      <c r="N6" s="758"/>
      <c r="O6" s="758"/>
      <c r="P6" s="15"/>
    </row>
    <row r="7" spans="1:22" s="38" customFormat="1" ht="15" customHeight="1" x14ac:dyDescent="0.25">
      <c r="A7" s="93" t="s">
        <v>116</v>
      </c>
      <c r="B7" s="8" t="s">
        <v>2</v>
      </c>
      <c r="C7" s="8" t="s">
        <v>151</v>
      </c>
      <c r="D7" s="8" t="s">
        <v>152</v>
      </c>
      <c r="E7" s="8" t="s">
        <v>153</v>
      </c>
      <c r="F7" s="8" t="s">
        <v>154</v>
      </c>
      <c r="G7" s="8" t="s">
        <v>155</v>
      </c>
      <c r="H7" s="8" t="s">
        <v>156</v>
      </c>
      <c r="I7" s="8" t="s">
        <v>157</v>
      </c>
      <c r="J7" s="8" t="s">
        <v>158</v>
      </c>
      <c r="K7" s="8" t="s">
        <v>159</v>
      </c>
      <c r="L7" s="8" t="s">
        <v>160</v>
      </c>
      <c r="M7" s="8" t="s">
        <v>161</v>
      </c>
      <c r="N7" s="8" t="s">
        <v>162</v>
      </c>
      <c r="O7" s="159" t="s">
        <v>163</v>
      </c>
      <c r="P7" s="160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164</v>
      </c>
      <c r="K8" s="12" t="s">
        <v>165</v>
      </c>
      <c r="L8" s="12" t="s">
        <v>166</v>
      </c>
      <c r="M8" s="12" t="s">
        <v>167</v>
      </c>
      <c r="N8" s="12" t="s">
        <v>168</v>
      </c>
      <c r="O8" s="161" t="s">
        <v>169</v>
      </c>
      <c r="P8" s="160"/>
    </row>
    <row r="9" spans="1:22" s="38" customFormat="1" ht="15" customHeight="1" x14ac:dyDescent="0.25">
      <c r="A9" s="759" t="s">
        <v>170</v>
      </c>
      <c r="B9" s="759"/>
      <c r="C9" s="759"/>
      <c r="D9" s="759"/>
      <c r="E9" s="759"/>
      <c r="F9" s="759"/>
      <c r="G9" s="759"/>
      <c r="H9" s="759"/>
      <c r="I9" s="759"/>
      <c r="J9" s="759"/>
      <c r="K9" s="759"/>
      <c r="L9" s="759"/>
      <c r="M9" s="759"/>
      <c r="N9" s="759"/>
      <c r="O9" s="759"/>
      <c r="P9" s="37"/>
    </row>
    <row r="10" spans="1:22" s="38" customFormat="1" ht="15" customHeight="1" x14ac:dyDescent="0.25">
      <c r="A10" s="17" t="s">
        <v>13</v>
      </c>
      <c r="B10" s="18" t="s">
        <v>171</v>
      </c>
      <c r="C10" s="19">
        <v>2500</v>
      </c>
      <c r="D10" s="19">
        <v>3000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25500</v>
      </c>
      <c r="J10" s="19">
        <v>25500</v>
      </c>
      <c r="K10" s="19">
        <v>47537</v>
      </c>
      <c r="L10" s="19">
        <v>17000</v>
      </c>
      <c r="M10" s="19">
        <v>10000</v>
      </c>
      <c r="N10" s="19">
        <v>9457</v>
      </c>
      <c r="O10" s="30">
        <f t="shared" ref="O10:O15" si="0">SUM(C10:N10)</f>
        <v>213494</v>
      </c>
      <c r="P10" s="37"/>
      <c r="Q10" s="162"/>
      <c r="R10" s="162"/>
      <c r="S10" s="162"/>
      <c r="T10" s="162"/>
      <c r="U10" s="162"/>
    </row>
    <row r="11" spans="1:22" s="38" customFormat="1" ht="15" customHeight="1" x14ac:dyDescent="0.25">
      <c r="A11" s="17" t="s">
        <v>14</v>
      </c>
      <c r="B11" s="18" t="s">
        <v>172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323</v>
      </c>
      <c r="L11" s="19">
        <v>11</v>
      </c>
      <c r="M11" s="19">
        <v>11</v>
      </c>
      <c r="N11" s="19">
        <v>11</v>
      </c>
      <c r="O11" s="30">
        <f t="shared" si="0"/>
        <v>444</v>
      </c>
      <c r="P11" s="37"/>
      <c r="Q11" s="162"/>
      <c r="R11" s="162"/>
      <c r="S11" s="162"/>
      <c r="T11" s="162"/>
      <c r="U11" s="162"/>
    </row>
    <row r="12" spans="1:22" s="38" customFormat="1" ht="15" customHeight="1" x14ac:dyDescent="0.25">
      <c r="A12" s="17" t="s">
        <v>42</v>
      </c>
      <c r="B12" s="18" t="s">
        <v>173</v>
      </c>
      <c r="C12" s="19">
        <v>3941</v>
      </c>
      <c r="D12" s="19">
        <v>4402</v>
      </c>
      <c r="E12" s="19">
        <v>13732</v>
      </c>
      <c r="F12" s="19">
        <v>3941</v>
      </c>
      <c r="G12" s="19">
        <v>23996</v>
      </c>
      <c r="H12" s="19">
        <v>12945</v>
      </c>
      <c r="I12" s="19">
        <v>3941</v>
      </c>
      <c r="J12" s="19">
        <v>3941</v>
      </c>
      <c r="K12" s="19">
        <v>33813</v>
      </c>
      <c r="L12" s="19">
        <v>5941</v>
      </c>
      <c r="M12" s="19">
        <v>7341</v>
      </c>
      <c r="N12" s="19">
        <v>5752</v>
      </c>
      <c r="O12" s="30">
        <f t="shared" si="0"/>
        <v>123686</v>
      </c>
      <c r="P12" s="37"/>
      <c r="Q12" s="162"/>
      <c r="R12" s="162"/>
      <c r="S12" s="162"/>
      <c r="T12" s="162"/>
      <c r="U12" s="162"/>
    </row>
    <row r="13" spans="1:22" s="38" customFormat="1" ht="15" customHeight="1" x14ac:dyDescent="0.25">
      <c r="A13" s="17" t="s">
        <v>43</v>
      </c>
      <c r="B13" s="18" t="s">
        <v>174</v>
      </c>
      <c r="C13" s="19"/>
      <c r="D13" s="19"/>
      <c r="E13" s="19"/>
      <c r="F13" s="19"/>
      <c r="G13" s="19"/>
      <c r="H13" s="19">
        <v>24600</v>
      </c>
      <c r="I13" s="19"/>
      <c r="J13" s="19"/>
      <c r="K13" s="19">
        <v>24016</v>
      </c>
      <c r="L13" s="19"/>
      <c r="M13" s="19"/>
      <c r="N13" s="19"/>
      <c r="O13" s="30">
        <f t="shared" si="0"/>
        <v>48616</v>
      </c>
      <c r="P13" s="37"/>
      <c r="Q13" s="162"/>
      <c r="R13" s="162"/>
      <c r="S13" s="162"/>
      <c r="T13" s="162"/>
      <c r="U13" s="162"/>
    </row>
    <row r="14" spans="1:22" s="38" customFormat="1" ht="15" customHeight="1" x14ac:dyDescent="0.25">
      <c r="A14" s="17" t="s">
        <v>44</v>
      </c>
      <c r="B14" s="18" t="s">
        <v>444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2"/>
      <c r="R14" s="162"/>
      <c r="S14" s="162"/>
      <c r="T14" s="162"/>
      <c r="U14" s="162"/>
    </row>
    <row r="15" spans="1:22" s="38" customFormat="1" ht="15" customHeight="1" x14ac:dyDescent="0.25">
      <c r="A15" s="17" t="s">
        <v>45</v>
      </c>
      <c r="B15" s="18" t="s">
        <v>175</v>
      </c>
      <c r="C15" s="19">
        <v>215918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215918</v>
      </c>
      <c r="P15" s="37"/>
      <c r="Q15" s="162"/>
      <c r="R15" s="162"/>
      <c r="S15" s="162"/>
      <c r="T15" s="162"/>
      <c r="U15" s="162"/>
    </row>
    <row r="16" spans="1:22" s="38" customFormat="1" ht="15" customHeight="1" x14ac:dyDescent="0.25">
      <c r="A16" s="412" t="s">
        <v>46</v>
      </c>
      <c r="B16" s="163" t="s">
        <v>176</v>
      </c>
      <c r="C16" s="31">
        <f t="shared" ref="C16:N16" si="1">SUM(C10:C15)</f>
        <v>222370</v>
      </c>
      <c r="D16" s="31">
        <f t="shared" si="1"/>
        <v>7413</v>
      </c>
      <c r="E16" s="31">
        <f t="shared" si="1"/>
        <v>33743</v>
      </c>
      <c r="F16" s="31">
        <f t="shared" si="1"/>
        <v>20952</v>
      </c>
      <c r="G16" s="31">
        <f t="shared" si="1"/>
        <v>40007</v>
      </c>
      <c r="H16" s="31">
        <f t="shared" si="1"/>
        <v>57556</v>
      </c>
      <c r="I16" s="31">
        <f t="shared" si="1"/>
        <v>29452</v>
      </c>
      <c r="J16" s="31">
        <f t="shared" si="1"/>
        <v>29452</v>
      </c>
      <c r="K16" s="31">
        <f t="shared" si="1"/>
        <v>105689</v>
      </c>
      <c r="L16" s="31">
        <f t="shared" si="1"/>
        <v>22952</v>
      </c>
      <c r="M16" s="31">
        <f t="shared" si="1"/>
        <v>17352</v>
      </c>
      <c r="N16" s="31">
        <f t="shared" si="1"/>
        <v>15220</v>
      </c>
      <c r="O16" s="204">
        <f>SUM(O10:O15)</f>
        <v>602158</v>
      </c>
      <c r="P16" s="37"/>
      <c r="Q16" s="162"/>
      <c r="R16" s="162"/>
      <c r="S16" s="162"/>
      <c r="T16" s="162"/>
      <c r="U16" s="162"/>
    </row>
    <row r="17" spans="1:21" s="38" customFormat="1" ht="15" customHeight="1" x14ac:dyDescent="0.25">
      <c r="A17" s="755" t="s">
        <v>177</v>
      </c>
      <c r="B17" s="755"/>
      <c r="C17" s="756"/>
      <c r="D17" s="756"/>
      <c r="E17" s="756"/>
      <c r="F17" s="756"/>
      <c r="G17" s="756"/>
      <c r="H17" s="756"/>
      <c r="I17" s="756"/>
      <c r="J17" s="756"/>
      <c r="K17" s="756"/>
      <c r="L17" s="756"/>
      <c r="M17" s="756"/>
      <c r="N17" s="756"/>
      <c r="O17" s="755"/>
      <c r="P17" s="37"/>
      <c r="Q17" s="162"/>
      <c r="R17" s="162"/>
      <c r="S17" s="162"/>
      <c r="T17" s="162"/>
      <c r="U17" s="162"/>
    </row>
    <row r="18" spans="1:21" s="38" customFormat="1" ht="15" customHeight="1" x14ac:dyDescent="0.25">
      <c r="A18" s="17" t="s">
        <v>63</v>
      </c>
      <c r="B18" s="219" t="s">
        <v>34</v>
      </c>
      <c r="C18" s="427">
        <v>12275</v>
      </c>
      <c r="D18" s="427">
        <v>12298</v>
      </c>
      <c r="E18" s="427">
        <v>12275</v>
      </c>
      <c r="F18" s="427">
        <v>13191</v>
      </c>
      <c r="G18" s="427">
        <v>15150</v>
      </c>
      <c r="H18" s="427">
        <v>19005</v>
      </c>
      <c r="I18" s="427">
        <v>21400</v>
      </c>
      <c r="J18" s="427">
        <v>21500</v>
      </c>
      <c r="K18" s="427">
        <v>41259</v>
      </c>
      <c r="L18" s="427">
        <v>12775</v>
      </c>
      <c r="M18" s="427">
        <v>12275</v>
      </c>
      <c r="N18" s="427">
        <v>12795</v>
      </c>
      <c r="O18" s="46">
        <f>SUM(C18:N18)</f>
        <v>206198</v>
      </c>
      <c r="P18" s="37"/>
      <c r="Q18" s="162"/>
      <c r="R18" s="162"/>
      <c r="S18" s="162"/>
      <c r="T18" s="162"/>
      <c r="U18" s="162"/>
    </row>
    <row r="19" spans="1:21" s="38" customFormat="1" ht="15" customHeight="1" x14ac:dyDescent="0.25">
      <c r="A19" s="17" t="s">
        <v>70</v>
      </c>
      <c r="B19" s="18" t="s">
        <v>182</v>
      </c>
      <c r="C19" s="44">
        <v>2854</v>
      </c>
      <c r="D19" s="44">
        <v>1852</v>
      </c>
      <c r="E19" s="44">
        <v>4560</v>
      </c>
      <c r="F19" s="44">
        <v>1512</v>
      </c>
      <c r="G19" s="44">
        <v>1353</v>
      </c>
      <c r="H19" s="44">
        <v>4560</v>
      </c>
      <c r="I19" s="44">
        <v>1353</v>
      </c>
      <c r="J19" s="44">
        <v>1353</v>
      </c>
      <c r="K19" s="44">
        <v>8250</v>
      </c>
      <c r="L19" s="44">
        <v>1353</v>
      </c>
      <c r="M19" s="44">
        <v>1353</v>
      </c>
      <c r="N19" s="44">
        <v>4562</v>
      </c>
      <c r="O19" s="30">
        <f t="shared" ref="O19:O26" si="2">SUM(C19:N19)</f>
        <v>34915</v>
      </c>
      <c r="P19" s="37"/>
      <c r="Q19" s="162"/>
      <c r="R19" s="162"/>
      <c r="S19" s="162"/>
      <c r="T19" s="162"/>
      <c r="U19" s="162"/>
    </row>
    <row r="20" spans="1:21" s="38" customFormat="1" ht="15" customHeight="1" x14ac:dyDescent="0.25">
      <c r="A20" s="17" t="s">
        <v>71</v>
      </c>
      <c r="B20" s="18" t="s">
        <v>178</v>
      </c>
      <c r="C20" s="19">
        <v>10057</v>
      </c>
      <c r="D20" s="19">
        <v>21063</v>
      </c>
      <c r="E20" s="19">
        <v>8916</v>
      </c>
      <c r="F20" s="19">
        <v>24884</v>
      </c>
      <c r="G20" s="19">
        <v>16131</v>
      </c>
      <c r="H20" s="19"/>
      <c r="I20" s="19">
        <v>1592</v>
      </c>
      <c r="J20" s="19"/>
      <c r="K20" s="19">
        <v>28275</v>
      </c>
      <c r="L20" s="19">
        <v>10032</v>
      </c>
      <c r="M20" s="19">
        <v>8810</v>
      </c>
      <c r="N20" s="19"/>
      <c r="O20" s="30">
        <f t="shared" si="2"/>
        <v>129760</v>
      </c>
      <c r="P20" s="37"/>
      <c r="Q20" s="162"/>
      <c r="R20" s="162"/>
      <c r="S20" s="162"/>
      <c r="T20" s="162"/>
      <c r="U20" s="162"/>
    </row>
    <row r="21" spans="1:21" s="38" customFormat="1" ht="15" customHeight="1" x14ac:dyDescent="0.25">
      <c r="A21" s="17" t="s">
        <v>72</v>
      </c>
      <c r="B21" s="18" t="s">
        <v>337</v>
      </c>
      <c r="C21" s="19">
        <v>3489</v>
      </c>
      <c r="D21" s="19"/>
      <c r="E21" s="19">
        <v>12391</v>
      </c>
      <c r="F21" s="19">
        <v>21935</v>
      </c>
      <c r="G21" s="19">
        <v>14038</v>
      </c>
      <c r="H21" s="19">
        <v>12783</v>
      </c>
      <c r="I21" s="19"/>
      <c r="J21" s="19">
        <v>3175</v>
      </c>
      <c r="K21" s="19">
        <v>9831</v>
      </c>
      <c r="L21" s="19">
        <v>4445</v>
      </c>
      <c r="M21" s="19">
        <v>13716</v>
      </c>
      <c r="N21" s="19"/>
      <c r="O21" s="30">
        <f t="shared" si="2"/>
        <v>95803</v>
      </c>
      <c r="P21" s="37"/>
      <c r="Q21" s="162"/>
      <c r="R21" s="162"/>
      <c r="S21" s="162"/>
      <c r="T21" s="162"/>
      <c r="U21" s="162"/>
    </row>
    <row r="22" spans="1:21" s="38" customFormat="1" ht="15" customHeight="1" x14ac:dyDescent="0.25">
      <c r="A22" s="17" t="s">
        <v>73</v>
      </c>
      <c r="B22" s="18" t="s">
        <v>579</v>
      </c>
      <c r="C22" s="19"/>
      <c r="D22" s="19"/>
      <c r="E22" s="19"/>
      <c r="F22" s="19"/>
      <c r="G22" s="19">
        <v>205</v>
      </c>
      <c r="H22" s="19"/>
      <c r="I22" s="19"/>
      <c r="J22" s="19"/>
      <c r="K22" s="19">
        <v>100</v>
      </c>
      <c r="L22" s="19"/>
      <c r="M22" s="19"/>
      <c r="N22" s="19"/>
      <c r="O22" s="30">
        <f t="shared" si="2"/>
        <v>305</v>
      </c>
      <c r="P22" s="37"/>
      <c r="Q22" s="162"/>
      <c r="R22" s="162"/>
      <c r="S22" s="162"/>
      <c r="T22" s="162"/>
      <c r="U22" s="162"/>
    </row>
    <row r="23" spans="1:21" s="38" customFormat="1" ht="15" customHeight="1" x14ac:dyDescent="0.25">
      <c r="A23" s="17" t="s">
        <v>74</v>
      </c>
      <c r="B23" s="18" t="s">
        <v>39</v>
      </c>
      <c r="C23" s="19">
        <v>3591</v>
      </c>
      <c r="D23" s="19">
        <v>1699</v>
      </c>
      <c r="E23" s="19">
        <v>1699</v>
      </c>
      <c r="F23" s="19">
        <v>1699</v>
      </c>
      <c r="G23" s="19">
        <v>1699</v>
      </c>
      <c r="H23" s="19">
        <v>1700</v>
      </c>
      <c r="I23" s="19">
        <v>1699</v>
      </c>
      <c r="J23" s="19">
        <v>1699</v>
      </c>
      <c r="K23" s="19">
        <v>1699</v>
      </c>
      <c r="L23" s="19">
        <v>1699</v>
      </c>
      <c r="M23" s="19">
        <v>1699</v>
      </c>
      <c r="N23" s="19">
        <v>1700</v>
      </c>
      <c r="O23" s="30">
        <f>SUM(C23:N23)</f>
        <v>22282</v>
      </c>
      <c r="P23" s="37"/>
      <c r="Q23" s="162"/>
      <c r="R23" s="162"/>
      <c r="S23" s="162"/>
      <c r="T23" s="162"/>
      <c r="U23" s="162"/>
    </row>
    <row r="24" spans="1:21" s="38" customFormat="1" ht="15" customHeight="1" x14ac:dyDescent="0.25">
      <c r="A24" s="17" t="s">
        <v>75</v>
      </c>
      <c r="B24" s="18" t="s">
        <v>179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0">
        <f t="shared" si="2"/>
        <v>0</v>
      </c>
      <c r="P24" s="37"/>
      <c r="Q24" s="162"/>
      <c r="R24" s="162"/>
      <c r="S24" s="162"/>
      <c r="T24" s="162"/>
      <c r="U24" s="162"/>
    </row>
    <row r="25" spans="1:21" s="38" customFormat="1" ht="15" customHeight="1" x14ac:dyDescent="0.25">
      <c r="A25" s="412" t="s">
        <v>76</v>
      </c>
      <c r="B25" s="163" t="s">
        <v>180</v>
      </c>
      <c r="C25" s="31">
        <f t="shared" ref="C25:N25" si="3">SUM(C18:C24)</f>
        <v>32266</v>
      </c>
      <c r="D25" s="31">
        <f t="shared" si="3"/>
        <v>36912</v>
      </c>
      <c r="E25" s="31">
        <f t="shared" si="3"/>
        <v>39841</v>
      </c>
      <c r="F25" s="31">
        <f t="shared" si="3"/>
        <v>63221</v>
      </c>
      <c r="G25" s="31">
        <f t="shared" si="3"/>
        <v>48576</v>
      </c>
      <c r="H25" s="31">
        <f t="shared" si="3"/>
        <v>38048</v>
      </c>
      <c r="I25" s="31">
        <f t="shared" si="3"/>
        <v>26044</v>
      </c>
      <c r="J25" s="31">
        <f t="shared" si="3"/>
        <v>27727</v>
      </c>
      <c r="K25" s="31">
        <f t="shared" si="3"/>
        <v>89414</v>
      </c>
      <c r="L25" s="31">
        <f t="shared" si="3"/>
        <v>30304</v>
      </c>
      <c r="M25" s="31">
        <f t="shared" si="3"/>
        <v>37853</v>
      </c>
      <c r="N25" s="31">
        <f t="shared" si="3"/>
        <v>19057</v>
      </c>
      <c r="O25" s="204">
        <f t="shared" si="2"/>
        <v>489263</v>
      </c>
      <c r="P25" s="37"/>
      <c r="Q25" s="162"/>
      <c r="R25" s="162"/>
      <c r="S25" s="162"/>
      <c r="T25" s="162"/>
      <c r="U25" s="162"/>
    </row>
    <row r="26" spans="1:21" s="38" customFormat="1" ht="15" customHeight="1" x14ac:dyDescent="0.25">
      <c r="A26" s="17" t="s">
        <v>77</v>
      </c>
      <c r="B26" s="18" t="s">
        <v>181</v>
      </c>
      <c r="C26" s="19">
        <f t="shared" ref="C26:N26" si="4">C16-C25</f>
        <v>190104</v>
      </c>
      <c r="D26" s="19">
        <f t="shared" si="4"/>
        <v>-29499</v>
      </c>
      <c r="E26" s="19">
        <f t="shared" si="4"/>
        <v>-6098</v>
      </c>
      <c r="F26" s="19">
        <f t="shared" si="4"/>
        <v>-42269</v>
      </c>
      <c r="G26" s="19">
        <f t="shared" si="4"/>
        <v>-8569</v>
      </c>
      <c r="H26" s="19">
        <f t="shared" si="4"/>
        <v>19508</v>
      </c>
      <c r="I26" s="19">
        <f t="shared" si="4"/>
        <v>3408</v>
      </c>
      <c r="J26" s="19">
        <f t="shared" si="4"/>
        <v>1725</v>
      </c>
      <c r="K26" s="19">
        <f t="shared" si="4"/>
        <v>16275</v>
      </c>
      <c r="L26" s="19">
        <f t="shared" si="4"/>
        <v>-7352</v>
      </c>
      <c r="M26" s="19">
        <f t="shared" si="4"/>
        <v>-20501</v>
      </c>
      <c r="N26" s="19">
        <f t="shared" si="4"/>
        <v>-3837</v>
      </c>
      <c r="O26" s="30">
        <f t="shared" si="2"/>
        <v>112895</v>
      </c>
      <c r="P26" s="37"/>
      <c r="Q26" s="162"/>
      <c r="R26" s="162"/>
      <c r="S26" s="162"/>
      <c r="T26" s="162"/>
      <c r="U26" s="162"/>
    </row>
    <row r="27" spans="1:21" s="38" customFormat="1" ht="15" customHeight="1" x14ac:dyDescent="0.25">
      <c r="A27" s="164"/>
      <c r="B27" s="54" t="s">
        <v>420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65"/>
      <c r="P27" s="37"/>
    </row>
    <row r="29" spans="1:21" x14ac:dyDescent="0.25">
      <c r="N29" s="166"/>
    </row>
    <row r="30" spans="1:21" x14ac:dyDescent="0.25"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21" x14ac:dyDescent="0.25">
      <c r="D31" s="166"/>
      <c r="F31" s="166"/>
      <c r="I31" s="166"/>
      <c r="L31" s="166"/>
    </row>
    <row r="33" spans="4:14" x14ac:dyDescent="0.25"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10.5546875" style="1" customWidth="1"/>
    <col min="6" max="6" width="4.6640625" style="1" customWidth="1"/>
    <col min="7" max="7" width="30.6640625" style="1" customWidth="1"/>
    <col min="8" max="8" width="10.5546875" style="1" bestFit="1" customWidth="1"/>
    <col min="9" max="9" width="10.5546875" style="1" customWidth="1"/>
    <col min="10" max="10" width="10.5546875" customWidth="1"/>
    <col min="11" max="11" width="9.109375" customWidth="1"/>
    <col min="12" max="12" width="10.6640625" customWidth="1"/>
    <col min="13" max="250" width="9.109375" customWidth="1"/>
  </cols>
  <sheetData>
    <row r="1" spans="1:12" s="38" customFormat="1" ht="15" customHeight="1" x14ac:dyDescent="0.25">
      <c r="B1" s="55"/>
      <c r="C1" s="55"/>
      <c r="D1" s="55"/>
      <c r="E1" s="586"/>
      <c r="F1" s="55"/>
      <c r="G1" s="55"/>
      <c r="J1" s="2" t="s">
        <v>400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J2" s="2" t="str">
        <f>'1.sz. melléklet'!G2</f>
        <v>az .../2021. (XI...)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</row>
    <row r="4" spans="1:12" s="38" customFormat="1" ht="15" customHeight="1" x14ac:dyDescent="0.25">
      <c r="A4" s="719" t="s">
        <v>439</v>
      </c>
      <c r="B4" s="719"/>
      <c r="C4" s="719"/>
      <c r="D4" s="719"/>
      <c r="E4" s="719"/>
      <c r="F4" s="719"/>
      <c r="G4" s="719"/>
      <c r="H4" s="719"/>
      <c r="I4" s="719"/>
      <c r="J4" s="719"/>
    </row>
    <row r="5" spans="1:12" s="38" customFormat="1" ht="6" customHeight="1" x14ac:dyDescent="0.25">
      <c r="A5" s="40"/>
      <c r="B5" s="41"/>
      <c r="C5" s="41"/>
      <c r="D5" s="41"/>
      <c r="E5" s="41"/>
      <c r="F5" s="40"/>
      <c r="G5" s="40"/>
      <c r="H5" s="41"/>
      <c r="I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0"/>
      <c r="G6" s="186"/>
      <c r="J6" s="6" t="s">
        <v>190</v>
      </c>
    </row>
    <row r="7" spans="1:12" s="38" customFormat="1" ht="58.5" customHeight="1" thickTop="1" thickBot="1" x14ac:dyDescent="0.3">
      <c r="A7" s="714" t="s">
        <v>12</v>
      </c>
      <c r="B7" s="714"/>
      <c r="C7" s="381" t="s">
        <v>515</v>
      </c>
      <c r="D7" s="620" t="s">
        <v>580</v>
      </c>
      <c r="E7" s="386" t="s">
        <v>581</v>
      </c>
      <c r="F7" s="715" t="s">
        <v>34</v>
      </c>
      <c r="G7" s="716"/>
      <c r="H7" s="381" t="s">
        <v>515</v>
      </c>
      <c r="I7" s="620" t="s">
        <v>580</v>
      </c>
      <c r="J7" s="386" t="s">
        <v>581</v>
      </c>
    </row>
    <row r="8" spans="1:12" s="38" customFormat="1" ht="15" customHeight="1" thickTop="1" thickBot="1" x14ac:dyDescent="0.3">
      <c r="A8" s="11" t="s">
        <v>3</v>
      </c>
      <c r="B8" s="346" t="s">
        <v>4</v>
      </c>
      <c r="C8" s="13" t="s">
        <v>5</v>
      </c>
      <c r="D8" s="13" t="s">
        <v>6</v>
      </c>
      <c r="E8" s="14" t="s">
        <v>7</v>
      </c>
      <c r="F8" s="347" t="s">
        <v>8</v>
      </c>
      <c r="G8" s="347" t="s">
        <v>9</v>
      </c>
      <c r="H8" s="13" t="s">
        <v>53</v>
      </c>
      <c r="I8" s="621" t="s">
        <v>11</v>
      </c>
      <c r="J8" s="596" t="s">
        <v>164</v>
      </c>
    </row>
    <row r="9" spans="1:12" s="38" customFormat="1" ht="15" customHeight="1" thickTop="1" x14ac:dyDescent="0.25">
      <c r="A9" s="42" t="s">
        <v>13</v>
      </c>
      <c r="B9" s="43" t="s">
        <v>12</v>
      </c>
      <c r="C9" s="334">
        <f>'7.sz. melléklet'!D69+'8.sz. melléklet'!D35</f>
        <v>95717477</v>
      </c>
      <c r="D9" s="614">
        <f>'7.sz. melléklet'!E69+'8.sz. melléklet'!D35</f>
        <v>95717477</v>
      </c>
      <c r="E9" s="615">
        <f>'7.sz. melléklet'!F69+'8.sz. melléklet'!E35</f>
        <v>128255332</v>
      </c>
      <c r="F9" s="51" t="s">
        <v>13</v>
      </c>
      <c r="G9" s="43" t="s">
        <v>105</v>
      </c>
      <c r="H9" s="339">
        <f>'7.sz. melléklet'!D7+'8.sz. melléklet'!D8</f>
        <v>66544884</v>
      </c>
      <c r="I9" s="622">
        <f>'7.sz. melléklet'!E7+'8.sz. melléklet'!D8</f>
        <v>66637384</v>
      </c>
      <c r="J9" s="639">
        <f>'7.sz. melléklet'!F7+'8.sz. melléklet'!E8</f>
        <v>68408084</v>
      </c>
    </row>
    <row r="10" spans="1:12" s="38" customFormat="1" ht="15" customHeight="1" x14ac:dyDescent="0.25">
      <c r="A10" s="17" t="s">
        <v>14</v>
      </c>
      <c r="B10" s="260" t="s">
        <v>289</v>
      </c>
      <c r="C10" s="177">
        <f>'7.sz. melléklet'!D63</f>
        <v>55000000</v>
      </c>
      <c r="D10" s="369">
        <f>'7.sz. melléklet'!E63</f>
        <v>55000000</v>
      </c>
      <c r="E10" s="616">
        <f>'7.sz. melléklet'!F63</f>
        <v>55000000</v>
      </c>
      <c r="F10" s="175" t="s">
        <v>14</v>
      </c>
      <c r="G10" s="18" t="s">
        <v>41</v>
      </c>
      <c r="H10" s="177">
        <f>'7.sz. melléklet'!D19+'8.sz. melléklet'!D18</f>
        <v>10781914</v>
      </c>
      <c r="I10" s="369">
        <f>'7.sz. melléklet'!E19+'8.sz. melléklet'!D18</f>
        <v>10794818</v>
      </c>
      <c r="J10" s="559">
        <f>'7.sz. melléklet'!F19+'8.sz. melléklet'!E18</f>
        <v>11069711</v>
      </c>
    </row>
    <row r="11" spans="1:12" s="38" customFormat="1" ht="15" customHeight="1" x14ac:dyDescent="0.25">
      <c r="A11" s="17" t="s">
        <v>42</v>
      </c>
      <c r="B11" s="260" t="s">
        <v>290</v>
      </c>
      <c r="C11" s="177">
        <f>'7.sz. melléklet'!D64</f>
        <v>31000000</v>
      </c>
      <c r="D11" s="369">
        <f>'7.sz. melléklet'!E64</f>
        <v>31000000</v>
      </c>
      <c r="E11" s="616">
        <f>'7.sz. melléklet'!F64</f>
        <v>31000000</v>
      </c>
      <c r="F11" s="175" t="s">
        <v>42</v>
      </c>
      <c r="G11" s="18" t="s">
        <v>111</v>
      </c>
      <c r="H11" s="177">
        <f>'7.sz. melléklet'!D20+'8.sz. melléklet'!D19</f>
        <v>123795323</v>
      </c>
      <c r="I11" s="369">
        <f>'7.sz. melléklet'!E20+'8.sz. melléklet'!D19</f>
        <v>125195323</v>
      </c>
      <c r="J11" s="559">
        <f>'7.sz. melléklet'!F20+'8.sz. melléklet'!E19</f>
        <v>143908323</v>
      </c>
    </row>
    <row r="12" spans="1:12" s="38" customFormat="1" ht="15" customHeight="1" x14ac:dyDescent="0.25">
      <c r="A12" s="17" t="s">
        <v>43</v>
      </c>
      <c r="B12" s="260" t="s">
        <v>300</v>
      </c>
      <c r="C12" s="177">
        <f>'7.sz. melléklet'!D68</f>
        <v>500000</v>
      </c>
      <c r="D12" s="369">
        <f>'7.sz. melléklet'!E68</f>
        <v>500000</v>
      </c>
      <c r="E12" s="616">
        <f>'7.sz. melléklet'!F68</f>
        <v>500000</v>
      </c>
      <c r="F12" s="175" t="s">
        <v>43</v>
      </c>
      <c r="G12" s="18" t="s">
        <v>246</v>
      </c>
      <c r="H12" s="177">
        <f>'7.sz. melléklet'!D30</f>
        <v>3000000</v>
      </c>
      <c r="I12" s="177">
        <f>'7.sz. melléklet'!E30</f>
        <v>3000000</v>
      </c>
      <c r="J12" s="616">
        <f>'7.sz. melléklet'!F30</f>
        <v>3000000</v>
      </c>
    </row>
    <row r="13" spans="1:12" s="38" customFormat="1" ht="15" customHeight="1" x14ac:dyDescent="0.25">
      <c r="A13" s="17" t="s">
        <v>44</v>
      </c>
      <c r="B13" s="47" t="s">
        <v>281</v>
      </c>
      <c r="C13" s="177">
        <f>'7.sz. melléklet'!D57</f>
        <v>47293338</v>
      </c>
      <c r="D13" s="369">
        <f>'7.sz. melléklet'!E57</f>
        <v>48364937</v>
      </c>
      <c r="E13" s="616">
        <f>'7.sz. melléklet'!F57</f>
        <v>60264083</v>
      </c>
      <c r="F13" s="175" t="s">
        <v>44</v>
      </c>
      <c r="G13" s="18" t="s">
        <v>387</v>
      </c>
      <c r="H13" s="177">
        <f>'7.sz. melléklet'!D32</f>
        <v>2000000</v>
      </c>
      <c r="I13" s="177">
        <f>'7.sz. melléklet'!E32</f>
        <v>2000000</v>
      </c>
      <c r="J13" s="616">
        <f>'7.sz. melléklet'!F32</f>
        <v>2000000</v>
      </c>
    </row>
    <row r="14" spans="1:12" s="38" customFormat="1" ht="24" x14ac:dyDescent="0.25">
      <c r="A14" s="17" t="s">
        <v>45</v>
      </c>
      <c r="B14" s="47" t="s">
        <v>460</v>
      </c>
      <c r="C14" s="177">
        <f>'7.sz. melléklet'!D58</f>
        <v>6081434</v>
      </c>
      <c r="D14" s="369">
        <f>'7.sz. melléklet'!E58</f>
        <v>6081434</v>
      </c>
      <c r="E14" s="616">
        <f>'7.sz. melléklet'!F58</f>
        <v>6832534</v>
      </c>
      <c r="F14" s="175" t="s">
        <v>45</v>
      </c>
      <c r="G14" s="47" t="s">
        <v>455</v>
      </c>
      <c r="H14" s="177">
        <f>'7.sz. melléklet'!D33</f>
        <v>20329643</v>
      </c>
      <c r="I14" s="177">
        <f>'7.sz. melléklet'!E33</f>
        <v>20329643</v>
      </c>
      <c r="J14" s="616">
        <f>'7.sz. melléklet'!F33</f>
        <v>22430000</v>
      </c>
    </row>
    <row r="15" spans="1:12" s="38" customFormat="1" ht="24" x14ac:dyDescent="0.25">
      <c r="A15" s="17" t="s">
        <v>46</v>
      </c>
      <c r="B15" s="47" t="s">
        <v>321</v>
      </c>
      <c r="C15" s="335">
        <f>'7.sz. melléklet'!D81</f>
        <v>0</v>
      </c>
      <c r="D15" s="617">
        <f>'7.sz. melléklet'!E81</f>
        <v>0</v>
      </c>
      <c r="E15" s="618">
        <f>'7.sz. melléklet'!F81</f>
        <v>312000</v>
      </c>
      <c r="F15" s="175" t="s">
        <v>46</v>
      </c>
      <c r="G15" s="47" t="s">
        <v>456</v>
      </c>
      <c r="H15" s="177">
        <f>'7.sz. melléklet'!D34</f>
        <v>8895000</v>
      </c>
      <c r="I15" s="177">
        <f>'7.sz. melléklet'!E34</f>
        <v>8895000</v>
      </c>
      <c r="J15" s="616">
        <f>'7.sz. melléklet'!F34</f>
        <v>12485100</v>
      </c>
      <c r="L15" s="544"/>
    </row>
    <row r="16" spans="1:12" s="38" customFormat="1" ht="15" customHeight="1" x14ac:dyDescent="0.25">
      <c r="A16" s="73"/>
      <c r="B16" s="481"/>
      <c r="C16" s="341"/>
      <c r="D16" s="341"/>
      <c r="E16" s="590"/>
      <c r="F16" s="175" t="s">
        <v>63</v>
      </c>
      <c r="G16" s="18" t="s">
        <v>36</v>
      </c>
      <c r="H16" s="177">
        <f>'7.sz. melléklet'!D35</f>
        <v>53276950</v>
      </c>
      <c r="I16" s="177">
        <f>'7.sz. melléklet'!E35</f>
        <v>52707488</v>
      </c>
      <c r="J16" s="616">
        <f>'7.sz. melléklet'!F35</f>
        <v>112895050</v>
      </c>
    </row>
    <row r="17" spans="1:10" s="38" customFormat="1" ht="15" customHeight="1" x14ac:dyDescent="0.25">
      <c r="A17" s="717" t="s">
        <v>47</v>
      </c>
      <c r="B17" s="717"/>
      <c r="C17" s="177">
        <f>SUM(C9:C16)</f>
        <v>235592249</v>
      </c>
      <c r="D17" s="369">
        <f>SUM(D9:D16)</f>
        <v>236663848</v>
      </c>
      <c r="E17" s="372">
        <f>SUM(E9:E16)</f>
        <v>282163949</v>
      </c>
      <c r="F17" s="718"/>
      <c r="G17" s="718"/>
      <c r="H17" s="257"/>
      <c r="I17" s="257"/>
      <c r="J17" s="623"/>
    </row>
    <row r="18" spans="1:10" s="38" customFormat="1" ht="15" customHeight="1" thickBot="1" x14ac:dyDescent="0.3">
      <c r="A18" s="712" t="s">
        <v>28</v>
      </c>
      <c r="B18" s="712"/>
      <c r="C18" s="336">
        <f>H19-C17</f>
        <v>53031465</v>
      </c>
      <c r="D18" s="336">
        <v>53031465</v>
      </c>
      <c r="E18" s="591">
        <v>53031465</v>
      </c>
      <c r="F18" s="61"/>
      <c r="G18" s="61"/>
      <c r="H18" s="61"/>
      <c r="I18" s="61"/>
      <c r="J18" s="624"/>
    </row>
    <row r="19" spans="1:10" s="38" customFormat="1" ht="15" customHeight="1" thickTop="1" thickBot="1" x14ac:dyDescent="0.3">
      <c r="A19" s="708" t="s">
        <v>49</v>
      </c>
      <c r="B19" s="708"/>
      <c r="C19" s="337">
        <f>SUM(C17:C18)</f>
        <v>288623714</v>
      </c>
      <c r="D19" s="337">
        <f t="shared" ref="D19:E19" si="0">SUM(D17:D18)</f>
        <v>289695313</v>
      </c>
      <c r="E19" s="174">
        <f t="shared" si="0"/>
        <v>335195414</v>
      </c>
      <c r="F19" s="710" t="s">
        <v>48</v>
      </c>
      <c r="G19" s="713"/>
      <c r="H19" s="337">
        <f>SUM(H9:H18)</f>
        <v>288623714</v>
      </c>
      <c r="I19" s="337">
        <f>SUM(I9:I18)</f>
        <v>289559656</v>
      </c>
      <c r="J19" s="625">
        <f>SUM(J9:J18)</f>
        <v>376196268</v>
      </c>
    </row>
    <row r="20" spans="1:10" s="38" customFormat="1" ht="24.6" thickTop="1" x14ac:dyDescent="0.25">
      <c r="A20" s="42" t="s">
        <v>13</v>
      </c>
      <c r="B20" s="47" t="s">
        <v>445</v>
      </c>
      <c r="C20" s="177">
        <f>'7.sz. melléklet'!D60</f>
        <v>0</v>
      </c>
      <c r="D20" s="177">
        <f>'7.sz. melléklet'!E60</f>
        <v>0</v>
      </c>
      <c r="E20" s="632">
        <f>'7.sz. melléklet'!F60</f>
        <v>17220811</v>
      </c>
      <c r="F20" s="343" t="s">
        <v>13</v>
      </c>
      <c r="G20" s="279" t="s">
        <v>185</v>
      </c>
      <c r="H20" s="619">
        <f>'7.sz. melléklet'!D36</f>
        <v>89750000</v>
      </c>
      <c r="I20" s="619">
        <f>'7.sz. melléklet'!E36</f>
        <v>95802909</v>
      </c>
      <c r="J20" s="626">
        <f>'7.sz. melléklet'!F36</f>
        <v>95802909</v>
      </c>
    </row>
    <row r="21" spans="1:10" s="38" customFormat="1" ht="24" x14ac:dyDescent="0.25">
      <c r="A21" s="42" t="s">
        <v>14</v>
      </c>
      <c r="B21" s="47" t="s">
        <v>457</v>
      </c>
      <c r="C21" s="177">
        <f>'7.sz. melléklet'!D61</f>
        <v>33246570</v>
      </c>
      <c r="D21" s="369">
        <f>'7.sz. melléklet'!E61</f>
        <v>39368359</v>
      </c>
      <c r="E21" s="559">
        <f>'7.sz. melléklet'!F61</f>
        <v>39368359</v>
      </c>
      <c r="F21" s="344" t="s">
        <v>14</v>
      </c>
      <c r="G21" s="280" t="s">
        <v>268</v>
      </c>
      <c r="H21" s="560">
        <f>'7.sz. melléklet'!D41</f>
        <v>129760552</v>
      </c>
      <c r="I21" s="169">
        <f>'7.sz. melléklet'!E41</f>
        <v>129760552</v>
      </c>
      <c r="J21" s="627">
        <f>'7.sz. melléklet'!F41</f>
        <v>129760552</v>
      </c>
    </row>
    <row r="22" spans="1:10" s="38" customFormat="1" ht="15" customHeight="1" x14ac:dyDescent="0.25">
      <c r="A22" s="42" t="s">
        <v>42</v>
      </c>
      <c r="B22" s="43" t="s">
        <v>381</v>
      </c>
      <c r="C22" s="258">
        <f>'7.sz. melléklet'!D78</f>
        <v>24600000</v>
      </c>
      <c r="D22" s="340">
        <f>'7.sz. melléklet'!E78</f>
        <v>24600000</v>
      </c>
      <c r="E22" s="633">
        <f>'7.sz. melléklet'!F78</f>
        <v>48615700</v>
      </c>
      <c r="F22" s="345" t="s">
        <v>42</v>
      </c>
      <c r="G22" s="74" t="s">
        <v>476</v>
      </c>
      <c r="H22" s="258">
        <f>'7.sz. melléklet'!D44</f>
        <v>0</v>
      </c>
      <c r="I22" s="258">
        <f>'7.sz. melléklet'!E44</f>
        <v>204537</v>
      </c>
      <c r="J22" s="628">
        <f>'7.sz. melléklet'!F44</f>
        <v>304537</v>
      </c>
    </row>
    <row r="23" spans="1:10" s="38" customFormat="1" ht="15" customHeight="1" x14ac:dyDescent="0.25">
      <c r="A23" s="42" t="s">
        <v>43</v>
      </c>
      <c r="B23" s="18" t="s">
        <v>338</v>
      </c>
      <c r="C23" s="177">
        <f>'7.sz. melléklet'!D83</f>
        <v>131700</v>
      </c>
      <c r="D23" s="369">
        <f>'7.sz. melléklet'!E83</f>
        <v>131700</v>
      </c>
      <c r="E23" s="559">
        <f>'7.sz. melléklet'!F83</f>
        <v>131700</v>
      </c>
      <c r="F23" s="588"/>
      <c r="G23" s="371"/>
      <c r="H23" s="257"/>
      <c r="I23" s="257"/>
      <c r="J23" s="623"/>
    </row>
    <row r="24" spans="1:10" s="38" customFormat="1" ht="15" customHeight="1" x14ac:dyDescent="0.25">
      <c r="A24" s="59" t="s">
        <v>50</v>
      </c>
      <c r="B24" s="48"/>
      <c r="C24" s="177">
        <f>SUM(C20:C23)</f>
        <v>57978270</v>
      </c>
      <c r="D24" s="177">
        <f t="shared" ref="D24:E24" si="1">SUM(D20:D23)</f>
        <v>64100059</v>
      </c>
      <c r="E24" s="30">
        <f t="shared" si="1"/>
        <v>105336570</v>
      </c>
      <c r="F24" s="481"/>
      <c r="G24" s="481"/>
      <c r="H24" s="481"/>
      <c r="I24" s="586"/>
      <c r="J24" s="629"/>
    </row>
    <row r="25" spans="1:10" s="38" customFormat="1" ht="15" customHeight="1" thickBot="1" x14ac:dyDescent="0.3">
      <c r="A25" s="60" t="s">
        <v>28</v>
      </c>
      <c r="B25" s="53"/>
      <c r="C25" s="338">
        <v>161532282</v>
      </c>
      <c r="D25" s="338">
        <v>161532282</v>
      </c>
      <c r="E25" s="592">
        <v>161532282</v>
      </c>
      <c r="F25" s="61"/>
      <c r="G25" s="61"/>
      <c r="H25" s="61"/>
      <c r="I25" s="61"/>
      <c r="J25" s="624"/>
    </row>
    <row r="26" spans="1:10" s="38" customFormat="1" ht="15" customHeight="1" thickTop="1" thickBot="1" x14ac:dyDescent="0.3">
      <c r="A26" s="708" t="s">
        <v>51</v>
      </c>
      <c r="B26" s="708"/>
      <c r="C26" s="337">
        <f>SUM(C24:C25)</f>
        <v>219510552</v>
      </c>
      <c r="D26" s="370">
        <f>SUM(D24:D25)</f>
        <v>225632341</v>
      </c>
      <c r="E26" s="593">
        <f>SUM(E24:E25)</f>
        <v>266868852</v>
      </c>
      <c r="F26" s="710" t="s">
        <v>52</v>
      </c>
      <c r="G26" s="713"/>
      <c r="H26" s="337">
        <f>SUM(H20:H24)</f>
        <v>219510552</v>
      </c>
      <c r="I26" s="598">
        <f>SUM(I20:I24)</f>
        <v>225767998</v>
      </c>
      <c r="J26" s="625">
        <f>SUM(J20:J24)</f>
        <v>225867998</v>
      </c>
    </row>
    <row r="27" spans="1:10" s="38" customFormat="1" ht="15" customHeight="1" thickTop="1" x14ac:dyDescent="0.25">
      <c r="A27" s="479" t="s">
        <v>13</v>
      </c>
      <c r="B27" s="391" t="s">
        <v>433</v>
      </c>
      <c r="C27" s="411">
        <f>'7.sz. melléklet'!D88</f>
        <v>0</v>
      </c>
      <c r="D27" s="411">
        <f>'7.sz. melléklet'!E88</f>
        <v>0</v>
      </c>
      <c r="E27" s="594">
        <f>'7.sz. melléklet'!G88</f>
        <v>0</v>
      </c>
      <c r="F27" s="589" t="s">
        <v>13</v>
      </c>
      <c r="G27" s="391" t="s">
        <v>39</v>
      </c>
      <c r="H27" s="411">
        <f>'7.sz. melléklet'!D47</f>
        <v>1891734</v>
      </c>
      <c r="I27" s="411">
        <f>'7.sz. melléklet'!E47</f>
        <v>1891734</v>
      </c>
      <c r="J27" s="630">
        <f>'7.sz. melléklet'!F47</f>
        <v>1891734</v>
      </c>
    </row>
    <row r="28" spans="1:10" s="38" customFormat="1" ht="15" customHeight="1" thickBot="1" x14ac:dyDescent="0.3">
      <c r="A28" s="49" t="s">
        <v>13</v>
      </c>
      <c r="B28" s="389" t="s">
        <v>28</v>
      </c>
      <c r="C28" s="396">
        <v>1891734</v>
      </c>
      <c r="D28" s="637">
        <v>1891734</v>
      </c>
      <c r="E28" s="636">
        <v>1891734</v>
      </c>
      <c r="F28" s="480"/>
      <c r="G28" s="273"/>
      <c r="H28" s="481"/>
      <c r="I28" s="597"/>
      <c r="J28" s="631"/>
    </row>
    <row r="29" spans="1:10" ht="14.4" thickTop="1" thickBot="1" x14ac:dyDescent="0.3">
      <c r="A29" s="708" t="s">
        <v>434</v>
      </c>
      <c r="B29" s="708"/>
      <c r="C29" s="392">
        <f>SUM(C27:C28)</f>
        <v>1891734</v>
      </c>
      <c r="D29" s="370">
        <f t="shared" ref="D29:E29" si="2">SUM(D27:D28)</f>
        <v>1891734</v>
      </c>
      <c r="E29" s="593">
        <f t="shared" si="2"/>
        <v>1891734</v>
      </c>
      <c r="F29" s="709" t="s">
        <v>435</v>
      </c>
      <c r="G29" s="710"/>
      <c r="H29" s="392">
        <f>SUM(H27:H28)</f>
        <v>1891734</v>
      </c>
      <c r="I29" s="337">
        <f>SUM(I27:I28)</f>
        <v>1891734</v>
      </c>
      <c r="J29" s="625">
        <f>SUM(J27:J28)</f>
        <v>1891734</v>
      </c>
    </row>
    <row r="30" spans="1:10" ht="14.4" thickTop="1" thickBot="1" x14ac:dyDescent="0.3">
      <c r="A30" s="711" t="s">
        <v>101</v>
      </c>
      <c r="B30" s="711"/>
      <c r="C30" s="395">
        <f>C19+C26+C29</f>
        <v>510026000</v>
      </c>
      <c r="D30" s="409">
        <f>D19+D26+D29</f>
        <v>517219388</v>
      </c>
      <c r="E30" s="595">
        <f>E19+E26+E29</f>
        <v>603956000</v>
      </c>
      <c r="F30" s="393" t="s">
        <v>101</v>
      </c>
      <c r="G30" s="394"/>
      <c r="H30" s="410">
        <f>H19+H26+H29</f>
        <v>510026000</v>
      </c>
      <c r="I30" s="635">
        <f>I19+I26+I29</f>
        <v>517219388</v>
      </c>
      <c r="J30" s="634">
        <f>J19+J26+J29</f>
        <v>603956000</v>
      </c>
    </row>
    <row r="31" spans="1:10" ht="13.8" thickTop="1" x14ac:dyDescent="0.25">
      <c r="F31"/>
      <c r="G31"/>
      <c r="H31"/>
      <c r="I31"/>
    </row>
    <row r="32" spans="1:10" x14ac:dyDescent="0.25">
      <c r="F32"/>
      <c r="G32"/>
      <c r="H32"/>
      <c r="I32"/>
    </row>
    <row r="33" spans="6:9" x14ac:dyDescent="0.25">
      <c r="F33"/>
      <c r="G33"/>
      <c r="H33"/>
      <c r="I33"/>
    </row>
    <row r="34" spans="6:9" x14ac:dyDescent="0.25">
      <c r="F34"/>
      <c r="G34"/>
      <c r="H34"/>
      <c r="I34"/>
    </row>
    <row r="35" spans="6:9" x14ac:dyDescent="0.25">
      <c r="F35"/>
      <c r="G35"/>
      <c r="H35"/>
      <c r="I35"/>
    </row>
    <row r="36" spans="6:9" x14ac:dyDescent="0.25">
      <c r="F36"/>
      <c r="G36"/>
      <c r="H36"/>
      <c r="I36"/>
    </row>
    <row r="37" spans="6:9" x14ac:dyDescent="0.25">
      <c r="F37"/>
      <c r="G37"/>
      <c r="H37"/>
      <c r="I37"/>
    </row>
    <row r="38" spans="6:9" x14ac:dyDescent="0.25">
      <c r="F38"/>
      <c r="G38"/>
      <c r="H38"/>
      <c r="I38"/>
    </row>
  </sheetData>
  <sheetProtection selectLockedCells="1" selectUnlockedCells="1"/>
  <mergeCells count="13">
    <mergeCell ref="A7:B7"/>
    <mergeCell ref="F7:G7"/>
    <mergeCell ref="A17:B17"/>
    <mergeCell ref="F17:G17"/>
    <mergeCell ref="A4:J4"/>
    <mergeCell ref="A29:B29"/>
    <mergeCell ref="F29:G29"/>
    <mergeCell ref="A30:B30"/>
    <mergeCell ref="A18:B18"/>
    <mergeCell ref="A19:B19"/>
    <mergeCell ref="F19:G19"/>
    <mergeCell ref="A26:B26"/>
    <mergeCell ref="F26:G26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5" width="10.6640625" style="1" customWidth="1"/>
    <col min="6" max="6" width="9.6640625" style="1" customWidth="1"/>
    <col min="8" max="9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 t="s">
        <v>401</v>
      </c>
    </row>
    <row r="2" spans="1:8" s="38" customFormat="1" ht="15" customHeight="1" x14ac:dyDescent="0.25">
      <c r="B2" s="3"/>
      <c r="C2" s="2"/>
      <c r="D2" s="2"/>
      <c r="E2" s="587"/>
      <c r="F2" s="2" t="str">
        <f>'1.sz. melléklet'!G2</f>
        <v>az .../2021. (XI...)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</row>
    <row r="4" spans="1:8" s="38" customFormat="1" ht="15" customHeight="1" x14ac:dyDescent="0.25">
      <c r="A4" s="721" t="s">
        <v>525</v>
      </c>
      <c r="B4" s="721"/>
      <c r="C4" s="721"/>
      <c r="D4" s="721"/>
      <c r="E4" s="721"/>
      <c r="F4" s="721"/>
      <c r="G4" s="37"/>
    </row>
    <row r="5" spans="1:8" s="38" customFormat="1" ht="15" customHeight="1" x14ac:dyDescent="0.25">
      <c r="A5" s="65"/>
      <c r="B5" s="65"/>
      <c r="C5" s="65"/>
      <c r="D5" s="65"/>
      <c r="E5" s="65"/>
      <c r="F5" s="65"/>
      <c r="G5" s="37"/>
    </row>
    <row r="6" spans="1:8" s="38" customFormat="1" ht="15" customHeight="1" thickBot="1" x14ac:dyDescent="0.25">
      <c r="A6" s="66"/>
      <c r="B6" s="66"/>
      <c r="C6" s="352"/>
      <c r="D6" s="352"/>
      <c r="E6" s="352"/>
      <c r="F6" s="333" t="s">
        <v>190</v>
      </c>
      <c r="G6" s="37"/>
    </row>
    <row r="7" spans="1:8" s="38" customFormat="1" ht="38.25" customHeight="1" thickTop="1" x14ac:dyDescent="0.25">
      <c r="A7" s="7" t="s">
        <v>1</v>
      </c>
      <c r="B7" s="8" t="s">
        <v>2</v>
      </c>
      <c r="C7" s="9" t="s">
        <v>515</v>
      </c>
      <c r="D7" s="9" t="s">
        <v>580</v>
      </c>
      <c r="E7" s="9" t="s">
        <v>581</v>
      </c>
      <c r="F7" s="638" t="s">
        <v>572</v>
      </c>
      <c r="G7" s="37"/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96" t="s">
        <v>8</v>
      </c>
      <c r="G8" s="37"/>
    </row>
    <row r="9" spans="1:8" s="38" customFormat="1" ht="15" customHeight="1" thickTop="1" x14ac:dyDescent="0.25">
      <c r="A9" s="722" t="s">
        <v>10</v>
      </c>
      <c r="B9" s="722"/>
      <c r="C9" s="722"/>
      <c r="D9" s="722"/>
      <c r="E9" s="722"/>
      <c r="F9" s="722"/>
      <c r="G9" s="37"/>
    </row>
    <row r="10" spans="1:8" s="38" customFormat="1" ht="15" customHeight="1" x14ac:dyDescent="0.25">
      <c r="A10" s="76" t="s">
        <v>54</v>
      </c>
      <c r="B10" s="77" t="s">
        <v>458</v>
      </c>
      <c r="C10" s="78">
        <f>C11+C25</f>
        <v>53374772</v>
      </c>
      <c r="D10" s="78">
        <f>D11+D25</f>
        <v>54446371</v>
      </c>
      <c r="E10" s="78">
        <f>E11+E25</f>
        <v>67096617</v>
      </c>
      <c r="F10" s="69">
        <f>E10/C10</f>
        <v>1.25708484525236</v>
      </c>
      <c r="G10" s="37"/>
    </row>
    <row r="11" spans="1:8" s="38" customFormat="1" ht="15" customHeight="1" x14ac:dyDescent="0.25">
      <c r="A11" s="70"/>
      <c r="B11" s="71" t="s">
        <v>463</v>
      </c>
      <c r="C11" s="52">
        <f>SUM(C12:C24)</f>
        <v>47293338</v>
      </c>
      <c r="D11" s="52">
        <f>SUM(D12:D24)</f>
        <v>48364937</v>
      </c>
      <c r="E11" s="52">
        <f>SUM(E12:E24)</f>
        <v>60264083</v>
      </c>
      <c r="F11" s="72">
        <f>E11/C11</f>
        <v>1.2742615672423037</v>
      </c>
      <c r="G11" s="37"/>
    </row>
    <row r="12" spans="1:8" s="38" customFormat="1" ht="15" customHeight="1" x14ac:dyDescent="0.25">
      <c r="A12" s="73"/>
      <c r="B12" s="80" t="s">
        <v>465</v>
      </c>
      <c r="C12" s="241"/>
      <c r="D12" s="241"/>
      <c r="E12" s="241"/>
      <c r="F12" s="238"/>
      <c r="G12" s="37"/>
    </row>
    <row r="13" spans="1:8" s="38" customFormat="1" ht="15" customHeight="1" x14ac:dyDescent="0.25">
      <c r="A13" s="73"/>
      <c r="B13" s="80" t="s">
        <v>466</v>
      </c>
      <c r="C13" s="242">
        <v>17894988</v>
      </c>
      <c r="D13" s="242">
        <v>17894988</v>
      </c>
      <c r="E13" s="242">
        <v>17894988</v>
      </c>
      <c r="F13" s="238"/>
      <c r="G13" s="37"/>
    </row>
    <row r="14" spans="1:8" s="38" customFormat="1" ht="15" customHeight="1" x14ac:dyDescent="0.25">
      <c r="A14" s="73"/>
      <c r="B14" s="80" t="s">
        <v>535</v>
      </c>
      <c r="C14" s="242">
        <v>6000000</v>
      </c>
      <c r="D14" s="242">
        <v>6000000</v>
      </c>
      <c r="E14" s="242">
        <v>6000000</v>
      </c>
      <c r="F14" s="238"/>
      <c r="G14" s="37"/>
    </row>
    <row r="15" spans="1:8" s="38" customFormat="1" ht="15" customHeight="1" x14ac:dyDescent="0.25">
      <c r="A15" s="73"/>
      <c r="B15" s="80" t="s">
        <v>467</v>
      </c>
      <c r="C15" s="242">
        <v>0</v>
      </c>
      <c r="D15" s="242">
        <v>0</v>
      </c>
      <c r="E15" s="242">
        <v>0</v>
      </c>
      <c r="F15" s="238"/>
      <c r="G15" s="373"/>
    </row>
    <row r="16" spans="1:8" s="38" customFormat="1" ht="15" customHeight="1" x14ac:dyDescent="0.25">
      <c r="A16" s="73"/>
      <c r="B16" s="244" t="s">
        <v>468</v>
      </c>
      <c r="C16" s="242">
        <v>153000</v>
      </c>
      <c r="D16" s="242">
        <v>153000</v>
      </c>
      <c r="E16" s="242">
        <v>153000</v>
      </c>
      <c r="F16" s="238"/>
      <c r="G16" s="373"/>
      <c r="H16" s="162"/>
    </row>
    <row r="17" spans="1:9" s="38" customFormat="1" ht="15" customHeight="1" x14ac:dyDescent="0.25">
      <c r="A17" s="73"/>
      <c r="B17" s="244" t="s">
        <v>469</v>
      </c>
      <c r="C17" s="242">
        <v>0</v>
      </c>
      <c r="D17" s="242">
        <v>0</v>
      </c>
      <c r="E17" s="242">
        <v>0</v>
      </c>
      <c r="F17" s="238"/>
      <c r="G17" s="373"/>
      <c r="H17" s="162"/>
    </row>
    <row r="18" spans="1:9" s="38" customFormat="1" ht="24" x14ac:dyDescent="0.25">
      <c r="A18" s="73"/>
      <c r="B18" s="243" t="s">
        <v>536</v>
      </c>
      <c r="C18" s="242">
        <v>13560150</v>
      </c>
      <c r="D18" s="242">
        <v>13560150</v>
      </c>
      <c r="E18" s="242">
        <v>13560150</v>
      </c>
      <c r="F18" s="238"/>
      <c r="G18" s="37"/>
    </row>
    <row r="19" spans="1:9" s="38" customFormat="1" ht="24" x14ac:dyDescent="0.25">
      <c r="A19" s="73"/>
      <c r="B19" s="243" t="s">
        <v>537</v>
      </c>
      <c r="C19" s="242">
        <v>1850600</v>
      </c>
      <c r="D19" s="242">
        <v>1850600</v>
      </c>
      <c r="E19" s="242">
        <v>1850600</v>
      </c>
      <c r="F19" s="238"/>
      <c r="G19" s="37"/>
      <c r="H19" s="162"/>
      <c r="I19" s="162"/>
    </row>
    <row r="20" spans="1:9" s="38" customFormat="1" ht="15" customHeight="1" x14ac:dyDescent="0.25">
      <c r="A20" s="73"/>
      <c r="B20" s="80" t="s">
        <v>538</v>
      </c>
      <c r="C20" s="242">
        <v>1425600</v>
      </c>
      <c r="D20" s="242">
        <v>1425600</v>
      </c>
      <c r="E20" s="242">
        <v>1425600</v>
      </c>
      <c r="F20" s="238"/>
      <c r="G20" s="37"/>
    </row>
    <row r="21" spans="1:9" s="38" customFormat="1" ht="15" customHeight="1" x14ac:dyDescent="0.25">
      <c r="A21" s="73"/>
      <c r="B21" s="80" t="s">
        <v>539</v>
      </c>
      <c r="C21" s="242">
        <v>4139000</v>
      </c>
      <c r="D21" s="242">
        <v>4139000</v>
      </c>
      <c r="E21" s="242">
        <v>4139000</v>
      </c>
      <c r="F21" s="238"/>
      <c r="G21" s="37"/>
      <c r="H21" s="162"/>
    </row>
    <row r="22" spans="1:9" s="38" customFormat="1" ht="15" customHeight="1" x14ac:dyDescent="0.25">
      <c r="A22" s="73"/>
      <c r="B22" s="80" t="s">
        <v>540</v>
      </c>
      <c r="C22" s="242">
        <v>2270000</v>
      </c>
      <c r="D22" s="242">
        <v>2270000</v>
      </c>
      <c r="E22" s="242">
        <v>2270000</v>
      </c>
      <c r="F22" s="238"/>
      <c r="G22" s="37"/>
      <c r="H22" s="162"/>
    </row>
    <row r="23" spans="1:9" s="38" customFormat="1" ht="24" x14ac:dyDescent="0.25">
      <c r="A23" s="73"/>
      <c r="B23" s="545" t="s">
        <v>542</v>
      </c>
      <c r="C23" s="384">
        <v>0</v>
      </c>
      <c r="D23" s="384">
        <v>0</v>
      </c>
      <c r="E23" s="385">
        <v>11899146</v>
      </c>
      <c r="F23" s="238"/>
      <c r="G23" s="37"/>
    </row>
    <row r="24" spans="1:9" s="38" customFormat="1" ht="15" customHeight="1" x14ac:dyDescent="0.25">
      <c r="A24" s="73"/>
      <c r="B24" s="244" t="s">
        <v>541</v>
      </c>
      <c r="C24" s="385">
        <v>0</v>
      </c>
      <c r="D24" s="385">
        <v>1071599</v>
      </c>
      <c r="E24" s="385">
        <v>1071599</v>
      </c>
      <c r="F24" s="383"/>
      <c r="G24" s="37"/>
      <c r="H24" s="162"/>
    </row>
    <row r="25" spans="1:9" s="38" customFormat="1" ht="24" x14ac:dyDescent="0.25">
      <c r="A25" s="49"/>
      <c r="B25" s="496" t="s">
        <v>464</v>
      </c>
      <c r="C25" s="497">
        <f>'7.sz. melléklet'!D58</f>
        <v>6081434</v>
      </c>
      <c r="D25" s="497">
        <f>'7.sz. melléklet'!E58</f>
        <v>6081434</v>
      </c>
      <c r="E25" s="497">
        <f>'7.sz. melléklet'!F58</f>
        <v>6832534</v>
      </c>
      <c r="F25" s="118">
        <f>E25/C25</f>
        <v>1.1235070544217038</v>
      </c>
      <c r="G25" s="37"/>
    </row>
    <row r="26" spans="1:9" s="38" customFormat="1" ht="15" customHeight="1" x14ac:dyDescent="0.25">
      <c r="A26" s="249" t="s">
        <v>19</v>
      </c>
      <c r="B26" s="250" t="s">
        <v>15</v>
      </c>
      <c r="C26" s="251">
        <f>SUM(C27:C29)</f>
        <v>86500000</v>
      </c>
      <c r="D26" s="251">
        <f>SUM(D27:D29)</f>
        <v>86500000</v>
      </c>
      <c r="E26" s="251">
        <f>SUM(E27:E29)</f>
        <v>86500000</v>
      </c>
      <c r="F26" s="69">
        <f>E26/C26</f>
        <v>1</v>
      </c>
      <c r="G26" s="37"/>
    </row>
    <row r="27" spans="1:9" s="38" customFormat="1" ht="15" customHeight="1" x14ac:dyDescent="0.25">
      <c r="A27" s="73"/>
      <c r="B27" s="80" t="s">
        <v>331</v>
      </c>
      <c r="C27" s="239">
        <f>'7.sz. melléklet'!D63</f>
        <v>55000000</v>
      </c>
      <c r="D27" s="239">
        <f>'7.sz. melléklet'!E63</f>
        <v>55000000</v>
      </c>
      <c r="E27" s="239">
        <f>'7.sz. melléklet'!F63</f>
        <v>55000000</v>
      </c>
      <c r="F27" s="238"/>
      <c r="G27" s="37"/>
    </row>
    <row r="28" spans="1:9" s="38" customFormat="1" ht="15" customHeight="1" x14ac:dyDescent="0.25">
      <c r="A28" s="73"/>
      <c r="B28" s="80" t="s">
        <v>330</v>
      </c>
      <c r="C28" s="239">
        <f>'7.sz. melléklet'!D64</f>
        <v>31000000</v>
      </c>
      <c r="D28" s="239">
        <f>'7.sz. melléklet'!E64</f>
        <v>31000000</v>
      </c>
      <c r="E28" s="239">
        <f>'7.sz. melléklet'!F64</f>
        <v>31000000</v>
      </c>
      <c r="F28" s="238"/>
      <c r="G28" s="37"/>
    </row>
    <row r="29" spans="1:9" s="38" customFormat="1" ht="15" customHeight="1" x14ac:dyDescent="0.25">
      <c r="A29" s="49"/>
      <c r="B29" s="85" t="s">
        <v>329</v>
      </c>
      <c r="C29" s="86">
        <f>'7.sz. melléklet'!D68</f>
        <v>500000</v>
      </c>
      <c r="D29" s="86">
        <f>'7.sz. melléklet'!E68</f>
        <v>500000</v>
      </c>
      <c r="E29" s="86">
        <f>'7.sz. melléklet'!F68</f>
        <v>500000</v>
      </c>
      <c r="F29" s="238"/>
      <c r="G29" s="37"/>
    </row>
    <row r="30" spans="1:9" s="248" customFormat="1" ht="15" customHeight="1" x14ac:dyDescent="0.25">
      <c r="A30" s="235" t="s">
        <v>55</v>
      </c>
      <c r="B30" s="236" t="s">
        <v>12</v>
      </c>
      <c r="C30" s="237">
        <f>'7.sz. melléklet'!D69+'8.sz. melléklet'!D35</f>
        <v>95717477</v>
      </c>
      <c r="D30" s="237">
        <f>'7.sz. melléklet'!E69+'8.sz. melléklet'!D35</f>
        <v>95717477</v>
      </c>
      <c r="E30" s="237">
        <f>'7.sz. melléklet'!F69+'8.sz. melléklet'!E35</f>
        <v>128255332</v>
      </c>
      <c r="F30" s="69">
        <f>E30/C30</f>
        <v>1.3399364047173956</v>
      </c>
      <c r="G30" s="247"/>
    </row>
    <row r="31" spans="1:9" s="240" customFormat="1" ht="15" customHeight="1" x14ac:dyDescent="0.25">
      <c r="A31" s="81" t="s">
        <v>21</v>
      </c>
      <c r="B31" s="25" t="s">
        <v>321</v>
      </c>
      <c r="C31" s="26">
        <f>'7.sz. melléklet'!D81</f>
        <v>0</v>
      </c>
      <c r="D31" s="26">
        <f>'7.sz. melléklet'!E81</f>
        <v>0</v>
      </c>
      <c r="E31" s="26">
        <f>'7.sz. melléklet'!F81</f>
        <v>312000</v>
      </c>
      <c r="F31" s="82"/>
      <c r="G31" s="37"/>
    </row>
    <row r="32" spans="1:9" s="38" customFormat="1" ht="15" customHeight="1" x14ac:dyDescent="0.25">
      <c r="A32" s="696" t="s">
        <v>57</v>
      </c>
      <c r="B32" s="696"/>
      <c r="C32" s="28">
        <f>C30+C26+C10+C31</f>
        <v>235592249</v>
      </c>
      <c r="D32" s="28">
        <f>D30+D26+D10+D31</f>
        <v>236663848</v>
      </c>
      <c r="E32" s="28">
        <f>E30+E26+E10+E31</f>
        <v>282163949</v>
      </c>
      <c r="F32" s="83">
        <f t="shared" ref="F32:F35" si="0">E32/C32</f>
        <v>1.1976792538705294</v>
      </c>
      <c r="G32" s="37"/>
    </row>
    <row r="33" spans="1:7" s="38" customFormat="1" ht="15" customHeight="1" x14ac:dyDescent="0.25">
      <c r="A33" s="70" t="s">
        <v>22</v>
      </c>
      <c r="B33" s="71" t="s">
        <v>58</v>
      </c>
      <c r="C33" s="52">
        <f>SUM(C34)</f>
        <v>53031465</v>
      </c>
      <c r="D33" s="52">
        <f>SUM(D34)</f>
        <v>53031465</v>
      </c>
      <c r="E33" s="52">
        <f>SUM(E34)</f>
        <v>53031465</v>
      </c>
      <c r="F33" s="84">
        <f t="shared" si="0"/>
        <v>1</v>
      </c>
      <c r="G33" s="37"/>
    </row>
    <row r="34" spans="1:7" s="38" customFormat="1" ht="15" customHeight="1" thickBot="1" x14ac:dyDescent="0.3">
      <c r="A34" s="252"/>
      <c r="B34" s="253" t="s">
        <v>59</v>
      </c>
      <c r="C34" s="254">
        <f>'2.sz. melléklet'!C18</f>
        <v>53031465</v>
      </c>
      <c r="D34" s="254">
        <f>'2.sz. melléklet'!D18</f>
        <v>53031465</v>
      </c>
      <c r="E34" s="254">
        <f>'2.sz. melléklet'!E18</f>
        <v>53031465</v>
      </c>
      <c r="F34" s="387">
        <f t="shared" si="0"/>
        <v>1</v>
      </c>
      <c r="G34" s="37"/>
    </row>
    <row r="35" spans="1:7" s="38" customFormat="1" ht="15" customHeight="1" thickTop="1" thickBot="1" x14ac:dyDescent="0.3">
      <c r="A35" s="720" t="s">
        <v>60</v>
      </c>
      <c r="B35" s="720"/>
      <c r="C35" s="63">
        <f>C33+C32</f>
        <v>288623714</v>
      </c>
      <c r="D35" s="63">
        <f>D33+D32</f>
        <v>289695313</v>
      </c>
      <c r="E35" s="63">
        <f>E33+E32</f>
        <v>335195414</v>
      </c>
      <c r="F35" s="89">
        <f t="shared" si="0"/>
        <v>1.1613578432436082</v>
      </c>
      <c r="G35" s="37"/>
    </row>
    <row r="36" spans="1:7" ht="13.8" thickTop="1" x14ac:dyDescent="0.25"/>
  </sheetData>
  <sheetProtection selectLockedCells="1" selectUnlockedCells="1"/>
  <mergeCells count="4">
    <mergeCell ref="A32:B32"/>
    <mergeCell ref="A35:B35"/>
    <mergeCell ref="A4:F4"/>
    <mergeCell ref="A9:F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6" width="10.6640625" customWidth="1"/>
    <col min="7" max="7" width="9.6640625" customWidth="1"/>
  </cols>
  <sheetData>
    <row r="1" spans="1:7" s="38" customFormat="1" ht="15" customHeight="1" x14ac:dyDescent="0.25">
      <c r="B1" s="3"/>
      <c r="C1" s="3"/>
      <c r="D1" s="3"/>
      <c r="E1" s="3"/>
      <c r="F1" s="3"/>
      <c r="G1" s="434" t="s">
        <v>402</v>
      </c>
    </row>
    <row r="2" spans="1:7" s="38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.../2021. (XI...) önkormányzati rendelethez</v>
      </c>
    </row>
    <row r="3" spans="1:7" s="38" customFormat="1" ht="15" customHeight="1" x14ac:dyDescent="0.25">
      <c r="A3" s="40"/>
      <c r="B3" s="41"/>
      <c r="C3" s="41"/>
      <c r="D3" s="41"/>
      <c r="E3" s="41"/>
      <c r="F3" s="41"/>
    </row>
    <row r="4" spans="1:7" s="38" customFormat="1" ht="15" customHeight="1" x14ac:dyDescent="0.25">
      <c r="A4" s="721" t="s">
        <v>573</v>
      </c>
      <c r="B4" s="721"/>
      <c r="C4" s="721"/>
      <c r="D4" s="721"/>
      <c r="E4" s="721"/>
      <c r="F4" s="721"/>
      <c r="G4" s="721"/>
    </row>
    <row r="5" spans="1:7" s="38" customFormat="1" ht="15" customHeight="1" x14ac:dyDescent="0.25">
      <c r="A5" s="41"/>
      <c r="B5" s="66"/>
      <c r="C5" s="66"/>
      <c r="D5" s="66"/>
      <c r="E5" s="66"/>
      <c r="F5" s="66"/>
      <c r="G5" s="66"/>
    </row>
    <row r="6" spans="1:7" s="38" customFormat="1" ht="15" customHeight="1" thickBot="1" x14ac:dyDescent="0.25">
      <c r="A6" s="41"/>
      <c r="B6" s="41"/>
      <c r="C6" s="41"/>
      <c r="D6" s="41"/>
      <c r="E6" s="41"/>
      <c r="F6" s="41"/>
      <c r="G6" s="333" t="s">
        <v>190</v>
      </c>
    </row>
    <row r="7" spans="1:7" s="38" customFormat="1" ht="39.75" customHeight="1" thickTop="1" x14ac:dyDescent="0.25">
      <c r="A7" s="7" t="s">
        <v>1</v>
      </c>
      <c r="B7" s="8" t="s">
        <v>2</v>
      </c>
      <c r="C7" s="9" t="s">
        <v>212</v>
      </c>
      <c r="D7" s="9" t="s">
        <v>515</v>
      </c>
      <c r="E7" s="9" t="s">
        <v>580</v>
      </c>
      <c r="F7" s="9" t="s">
        <v>581</v>
      </c>
      <c r="G7" s="638" t="s">
        <v>572</v>
      </c>
    </row>
    <row r="8" spans="1:7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96" t="s">
        <v>9</v>
      </c>
    </row>
    <row r="9" spans="1:7" s="38" customFormat="1" ht="15" customHeight="1" thickTop="1" x14ac:dyDescent="0.25">
      <c r="A9" s="724" t="s">
        <v>33</v>
      </c>
      <c r="B9" s="724"/>
      <c r="C9" s="724"/>
      <c r="D9" s="724"/>
      <c r="E9" s="724"/>
      <c r="F9" s="724"/>
      <c r="G9" s="724"/>
    </row>
    <row r="10" spans="1:7" s="38" customFormat="1" ht="15" customHeight="1" x14ac:dyDescent="0.25">
      <c r="A10" s="73" t="s">
        <v>13</v>
      </c>
      <c r="B10" s="57" t="s">
        <v>105</v>
      </c>
      <c r="C10" s="57" t="s">
        <v>213</v>
      </c>
      <c r="D10" s="75">
        <f>'7.sz. melléklet'!D7+'8.sz. melléklet'!D8</f>
        <v>66544884</v>
      </c>
      <c r="E10" s="75">
        <f>'7.sz. melléklet'!E7+'8.sz. melléklet'!D8</f>
        <v>66637384</v>
      </c>
      <c r="F10" s="75">
        <f>'7.sz. melléklet'!F7+'8.sz. melléklet'!E8</f>
        <v>68408084</v>
      </c>
      <c r="G10" s="72">
        <f>F10/D10</f>
        <v>1.0279991471620868</v>
      </c>
    </row>
    <row r="11" spans="1:7" s="38" customFormat="1" ht="15" customHeight="1" x14ac:dyDescent="0.25">
      <c r="A11" s="73" t="s">
        <v>14</v>
      </c>
      <c r="B11" s="57" t="s">
        <v>470</v>
      </c>
      <c r="C11" s="57" t="s">
        <v>223</v>
      </c>
      <c r="D11" s="75">
        <f>'7.sz. melléklet'!D19+'8.sz. melléklet'!D18</f>
        <v>10781914</v>
      </c>
      <c r="E11" s="75">
        <f>'7.sz. melléklet'!E19+'8.sz. melléklet'!D18</f>
        <v>10794818</v>
      </c>
      <c r="F11" s="75">
        <f>'7.sz. melléklet'!F19+'8.sz. melléklet'!E18</f>
        <v>11069711</v>
      </c>
      <c r="G11" s="72">
        <f t="shared" ref="G11:G18" si="0">F11/D11</f>
        <v>1.0266925705398875</v>
      </c>
    </row>
    <row r="12" spans="1:7" s="38" customFormat="1" ht="15" customHeight="1" x14ac:dyDescent="0.25">
      <c r="A12" s="73" t="s">
        <v>42</v>
      </c>
      <c r="B12" s="57" t="s">
        <v>111</v>
      </c>
      <c r="C12" s="57" t="s">
        <v>224</v>
      </c>
      <c r="D12" s="75">
        <f>'7.sz. melléklet'!D20+'8.sz. melléklet'!D19</f>
        <v>123795323</v>
      </c>
      <c r="E12" s="75">
        <f>'7.sz. melléklet'!E20+'8.sz. melléklet'!D19</f>
        <v>125195323</v>
      </c>
      <c r="F12" s="75">
        <f>'7.sz. melléklet'!F20+'8.sz. melléklet'!E19</f>
        <v>143908323</v>
      </c>
      <c r="G12" s="72">
        <f t="shared" si="0"/>
        <v>1.1624697889434805</v>
      </c>
    </row>
    <row r="13" spans="1:7" s="38" customFormat="1" ht="15" customHeight="1" x14ac:dyDescent="0.25">
      <c r="A13" s="73" t="s">
        <v>43</v>
      </c>
      <c r="B13" s="57" t="s">
        <v>471</v>
      </c>
      <c r="C13" s="57" t="s">
        <v>247</v>
      </c>
      <c r="D13" s="75">
        <f>'7.sz. melléklet'!D30</f>
        <v>3000000</v>
      </c>
      <c r="E13" s="75">
        <f>'7.sz. melléklet'!E30</f>
        <v>3000000</v>
      </c>
      <c r="F13" s="75">
        <f>'7.sz. melléklet'!F30</f>
        <v>3000000</v>
      </c>
      <c r="G13" s="72">
        <f t="shared" si="0"/>
        <v>1</v>
      </c>
    </row>
    <row r="14" spans="1:7" s="38" customFormat="1" ht="15" customHeight="1" x14ac:dyDescent="0.25">
      <c r="A14" s="73" t="s">
        <v>44</v>
      </c>
      <c r="B14" s="74" t="s">
        <v>387</v>
      </c>
      <c r="C14" s="278" t="s">
        <v>378</v>
      </c>
      <c r="D14" s="75">
        <f>'7.sz. melléklet'!D32</f>
        <v>2000000</v>
      </c>
      <c r="E14" s="75">
        <f>'7.sz. melléklet'!E32</f>
        <v>2000000</v>
      </c>
      <c r="F14" s="75">
        <f>'7.sz. melléklet'!F32</f>
        <v>2000000</v>
      </c>
      <c r="G14" s="72">
        <f t="shared" si="0"/>
        <v>1</v>
      </c>
    </row>
    <row r="15" spans="1:7" s="38" customFormat="1" ht="24" x14ac:dyDescent="0.25">
      <c r="A15" s="73" t="s">
        <v>45</v>
      </c>
      <c r="B15" s="498" t="s">
        <v>455</v>
      </c>
      <c r="C15" s="57" t="s">
        <v>252</v>
      </c>
      <c r="D15" s="75">
        <f>'7.sz. melléklet'!D33</f>
        <v>20329643</v>
      </c>
      <c r="E15" s="75">
        <f>'7.sz. melléklet'!E33</f>
        <v>20329643</v>
      </c>
      <c r="F15" s="75">
        <f>'7.sz. melléklet'!F33</f>
        <v>22430000</v>
      </c>
      <c r="G15" s="72">
        <f t="shared" si="0"/>
        <v>1.1033149967267011</v>
      </c>
    </row>
    <row r="16" spans="1:7" s="38" customFormat="1" ht="24" x14ac:dyDescent="0.25">
      <c r="A16" s="73" t="s">
        <v>46</v>
      </c>
      <c r="B16" s="498" t="s">
        <v>456</v>
      </c>
      <c r="C16" s="57" t="s">
        <v>253</v>
      </c>
      <c r="D16" s="75">
        <f>'7.sz. melléklet'!D34</f>
        <v>8895000</v>
      </c>
      <c r="E16" s="75">
        <f>'7.sz. melléklet'!E34</f>
        <v>8895000</v>
      </c>
      <c r="F16" s="75">
        <f>'7.sz. melléklet'!F34</f>
        <v>12485100</v>
      </c>
      <c r="G16" s="72">
        <f t="shared" si="0"/>
        <v>1.4036087689713321</v>
      </c>
    </row>
    <row r="17" spans="1:7" s="38" customFormat="1" ht="15" customHeight="1" x14ac:dyDescent="0.25">
      <c r="A17" s="697" t="s">
        <v>62</v>
      </c>
      <c r="B17" s="697"/>
      <c r="C17" s="263"/>
      <c r="D17" s="173">
        <f>SUM(D10:D16)</f>
        <v>235346764</v>
      </c>
      <c r="E17" s="173">
        <f>SUM(E10:E16)</f>
        <v>236852168</v>
      </c>
      <c r="F17" s="173">
        <f>SUM(F10:F16)</f>
        <v>263301218</v>
      </c>
      <c r="G17" s="211">
        <f t="shared" si="0"/>
        <v>1.1187798528642612</v>
      </c>
    </row>
    <row r="18" spans="1:7" s="38" customFormat="1" ht="15" customHeight="1" x14ac:dyDescent="0.25">
      <c r="A18" s="73" t="s">
        <v>63</v>
      </c>
      <c r="B18" s="57" t="s">
        <v>36</v>
      </c>
      <c r="C18" s="57" t="s">
        <v>398</v>
      </c>
      <c r="D18" s="75">
        <f>'7.sz. melléklet'!D35</f>
        <v>53276950</v>
      </c>
      <c r="E18" s="75">
        <f>'7.sz. melléklet'!E35</f>
        <v>52707488</v>
      </c>
      <c r="F18" s="75">
        <f>'7.sz. melléklet'!F35</f>
        <v>112895050</v>
      </c>
      <c r="G18" s="72">
        <f t="shared" si="0"/>
        <v>2.1190223914844974</v>
      </c>
    </row>
    <row r="19" spans="1:7" s="38" customFormat="1" ht="15" customHeight="1" thickBot="1" x14ac:dyDescent="0.3">
      <c r="A19" s="90" t="s">
        <v>70</v>
      </c>
      <c r="B19" s="499" t="s">
        <v>472</v>
      </c>
      <c r="C19" s="500"/>
      <c r="D19" s="534">
        <v>25</v>
      </c>
      <c r="E19" s="534">
        <v>25</v>
      </c>
      <c r="F19" s="534">
        <v>25</v>
      </c>
      <c r="G19" s="62"/>
    </row>
    <row r="20" spans="1:7" ht="15" customHeight="1" thickTop="1" thickBot="1" x14ac:dyDescent="0.3">
      <c r="A20" s="723" t="s">
        <v>64</v>
      </c>
      <c r="B20" s="723"/>
      <c r="C20" s="233"/>
      <c r="D20" s="261">
        <f>SUM(D17:D18)</f>
        <v>288623714</v>
      </c>
      <c r="E20" s="261">
        <f>SUM(E17:E18)</f>
        <v>289559656</v>
      </c>
      <c r="F20" s="261">
        <f>SUM(F17:F18)</f>
        <v>376196268</v>
      </c>
      <c r="G20" s="262">
        <f>F20/D20</f>
        <v>1.3034142717739403</v>
      </c>
    </row>
    <row r="21" spans="1:7" ht="15" customHeight="1" thickTop="1" x14ac:dyDescent="0.25"/>
  </sheetData>
  <sheetProtection selectLockedCells="1" selectUnlockedCells="1"/>
  <mergeCells count="4">
    <mergeCell ref="A17:B17"/>
    <mergeCell ref="A20:B20"/>
    <mergeCell ref="A4:G4"/>
    <mergeCell ref="A9:G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5" width="10.5546875" bestFit="1" customWidth="1"/>
    <col min="6" max="6" width="10.5546875" customWidth="1"/>
    <col min="7" max="7" width="9.109375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434" t="s">
        <v>403</v>
      </c>
    </row>
    <row r="2" spans="1:9" s="38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.../2021. (XI...)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19" t="s">
        <v>524</v>
      </c>
      <c r="B4" s="719"/>
      <c r="C4" s="719"/>
      <c r="D4" s="719"/>
      <c r="E4" s="719"/>
      <c r="F4" s="719"/>
      <c r="G4" s="719"/>
    </row>
    <row r="5" spans="1:9" s="38" customFormat="1" ht="15" customHeight="1" x14ac:dyDescent="0.25">
      <c r="A5" s="41"/>
      <c r="B5" s="41"/>
      <c r="C5" s="41"/>
      <c r="D5" s="41"/>
      <c r="E5" s="41"/>
      <c r="F5" s="41"/>
    </row>
    <row r="6" spans="1:9" s="38" customFormat="1" ht="15" customHeight="1" thickBot="1" x14ac:dyDescent="0.25">
      <c r="A6" s="40"/>
      <c r="B6" s="40"/>
      <c r="C6" s="40"/>
      <c r="D6" s="91"/>
      <c r="E6" s="91"/>
      <c r="F6" s="91"/>
      <c r="G6" s="6" t="s">
        <v>190</v>
      </c>
    </row>
    <row r="7" spans="1:9" s="38" customFormat="1" ht="34.799999999999997" thickTop="1" x14ac:dyDescent="0.25">
      <c r="A7" s="7" t="s">
        <v>1</v>
      </c>
      <c r="B7" s="8" t="s">
        <v>2</v>
      </c>
      <c r="C7" s="9" t="s">
        <v>212</v>
      </c>
      <c r="D7" s="9" t="s">
        <v>515</v>
      </c>
      <c r="E7" s="9" t="s">
        <v>580</v>
      </c>
      <c r="F7" s="9" t="s">
        <v>581</v>
      </c>
      <c r="G7" s="380" t="s">
        <v>572</v>
      </c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96" t="s">
        <v>9</v>
      </c>
    </row>
    <row r="9" spans="1:9" s="38" customFormat="1" ht="15" customHeight="1" thickTop="1" x14ac:dyDescent="0.25">
      <c r="A9" s="49" t="s">
        <v>13</v>
      </c>
      <c r="B9" s="43" t="s">
        <v>268</v>
      </c>
      <c r="C9" s="43" t="s">
        <v>269</v>
      </c>
      <c r="D9" s="44">
        <f>'7.sz. melléklet'!D41</f>
        <v>129760552</v>
      </c>
      <c r="E9" s="44">
        <f>'7.sz. melléklet'!E41</f>
        <v>129760552</v>
      </c>
      <c r="F9" s="44">
        <f>'7.sz. melléklet'!F41</f>
        <v>129760552</v>
      </c>
      <c r="G9" s="20">
        <f>F9/D9</f>
        <v>1</v>
      </c>
    </row>
    <row r="10" spans="1:9" s="38" customFormat="1" ht="15" customHeight="1" x14ac:dyDescent="0.25">
      <c r="A10" s="216" t="s">
        <v>14</v>
      </c>
      <c r="B10" s="264" t="s">
        <v>185</v>
      </c>
      <c r="C10" s="264" t="s">
        <v>255</v>
      </c>
      <c r="D10" s="265">
        <f>'7.sz. melléklet'!D36+'8.sz. melléklet'!D27</f>
        <v>89750000</v>
      </c>
      <c r="E10" s="265">
        <f>'7.sz. melléklet'!E36+'8.sz. melléklet'!E27</f>
        <v>95802909</v>
      </c>
      <c r="F10" s="265">
        <f>'7.sz. melléklet'!F36+'8.sz. melléklet'!F27</f>
        <v>95802909</v>
      </c>
      <c r="G10" s="20">
        <f t="shared" ref="G10:G12" si="0">F10/D10</f>
        <v>1.0674418830083565</v>
      </c>
      <c r="I10" s="162"/>
    </row>
    <row r="11" spans="1:9" s="38" customFormat="1" ht="15" customHeight="1" thickBot="1" x14ac:dyDescent="0.3">
      <c r="A11" s="73" t="s">
        <v>42</v>
      </c>
      <c r="B11" s="266" t="s">
        <v>119</v>
      </c>
      <c r="C11" s="266" t="s">
        <v>276</v>
      </c>
      <c r="D11" s="501">
        <f>'7.sz. melléklet'!D44</f>
        <v>0</v>
      </c>
      <c r="E11" s="501">
        <f>'7.sz. melléklet'!E44</f>
        <v>204537</v>
      </c>
      <c r="F11" s="501">
        <f>'7.sz. melléklet'!F44</f>
        <v>304537</v>
      </c>
      <c r="G11" s="646"/>
      <c r="H11" s="162"/>
    </row>
    <row r="12" spans="1:9" s="38" customFormat="1" ht="15" customHeight="1" thickTop="1" thickBot="1" x14ac:dyDescent="0.3">
      <c r="A12" s="723" t="s">
        <v>67</v>
      </c>
      <c r="B12" s="723"/>
      <c r="C12" s="217"/>
      <c r="D12" s="63">
        <f>SUM(D9:D11)</f>
        <v>219510552</v>
      </c>
      <c r="E12" s="63">
        <f>SUM(E9:E11)</f>
        <v>225767998</v>
      </c>
      <c r="F12" s="63">
        <f>SUM(F9:F11)</f>
        <v>225867998</v>
      </c>
      <c r="G12" s="89">
        <f t="shared" si="0"/>
        <v>1.0289619152340339</v>
      </c>
    </row>
    <row r="13" spans="1:9" ht="13.8" thickTop="1" x14ac:dyDescent="0.25"/>
  </sheetData>
  <sheetProtection selectLockedCells="1" selectUnlockedCells="1"/>
  <mergeCells count="2">
    <mergeCell ref="A12:B12"/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5" width="10.5546875" customWidth="1"/>
    <col min="6" max="6" width="8.44140625" customWidth="1"/>
    <col min="7" max="9" width="10.44140625" customWidth="1"/>
    <col min="10" max="10" width="8.44140625" customWidth="1"/>
    <col min="11" max="12" width="7.88671875" customWidth="1"/>
    <col min="13" max="13" width="7.6640625" customWidth="1"/>
    <col min="14" max="14" width="8.6640625" bestFit="1" customWidth="1"/>
  </cols>
  <sheetData>
    <row r="1" spans="1:14" s="41" customFormat="1" ht="12" x14ac:dyDescent="0.25">
      <c r="B1" s="55"/>
      <c r="C1" s="55"/>
      <c r="D1" s="55"/>
      <c r="E1" s="586"/>
      <c r="F1" s="55"/>
      <c r="G1" s="55"/>
      <c r="H1" s="55"/>
      <c r="I1" s="586"/>
      <c r="L1" s="39" t="s">
        <v>404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I2" s="3"/>
      <c r="L2" s="2" t="str">
        <f>'1.sz. melléklet'!G2</f>
        <v>az .../2021. (XI...)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719" t="s">
        <v>523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</row>
    <row r="5" spans="1:14" s="41" customFormat="1" ht="12.6" thickBot="1" x14ac:dyDescent="0.25">
      <c r="L5" s="6" t="s">
        <v>190</v>
      </c>
      <c r="N5" s="6"/>
    </row>
    <row r="6" spans="1:14" s="41" customFormat="1" ht="31.2" thickTop="1" x14ac:dyDescent="0.25">
      <c r="A6" s="297" t="s">
        <v>68</v>
      </c>
      <c r="B6" s="298" t="s">
        <v>69</v>
      </c>
      <c r="C6" s="382" t="s">
        <v>516</v>
      </c>
      <c r="D6" s="299" t="s">
        <v>574</v>
      </c>
      <c r="E6" s="299" t="s">
        <v>574</v>
      </c>
      <c r="F6" s="380" t="s">
        <v>572</v>
      </c>
      <c r="G6" s="301" t="s">
        <v>517</v>
      </c>
      <c r="H6" s="301" t="s">
        <v>575</v>
      </c>
      <c r="I6" s="301" t="s">
        <v>575</v>
      </c>
      <c r="J6" s="380" t="s">
        <v>572</v>
      </c>
      <c r="K6" s="302" t="s">
        <v>187</v>
      </c>
      <c r="L6" s="300" t="s">
        <v>188</v>
      </c>
    </row>
    <row r="7" spans="1:14" s="41" customFormat="1" ht="12.6" thickBot="1" x14ac:dyDescent="0.3">
      <c r="A7" s="303" t="s">
        <v>3</v>
      </c>
      <c r="B7" s="304" t="s">
        <v>4</v>
      </c>
      <c r="C7" s="305" t="s">
        <v>5</v>
      </c>
      <c r="D7" s="305" t="s">
        <v>6</v>
      </c>
      <c r="E7" s="305" t="s">
        <v>7</v>
      </c>
      <c r="F7" s="306" t="s">
        <v>8</v>
      </c>
      <c r="G7" s="307" t="s">
        <v>9</v>
      </c>
      <c r="H7" s="307" t="s">
        <v>53</v>
      </c>
      <c r="I7" s="307" t="s">
        <v>11</v>
      </c>
      <c r="J7" s="308" t="s">
        <v>164</v>
      </c>
      <c r="K7" s="309" t="s">
        <v>165</v>
      </c>
      <c r="L7" s="310" t="s">
        <v>166</v>
      </c>
    </row>
    <row r="8" spans="1:14" s="41" customFormat="1" ht="21" thickTop="1" x14ac:dyDescent="0.25">
      <c r="A8" s="97" t="s">
        <v>13</v>
      </c>
      <c r="B8" s="98" t="s">
        <v>351</v>
      </c>
      <c r="C8" s="106">
        <v>3407105</v>
      </c>
      <c r="D8" s="106">
        <v>3407105</v>
      </c>
      <c r="E8" s="106">
        <v>12357960</v>
      </c>
      <c r="F8" s="312">
        <f>E8/C8</f>
        <v>3.6271145151088682</v>
      </c>
      <c r="G8" s="99">
        <v>39009930</v>
      </c>
      <c r="H8" s="99">
        <v>40409930</v>
      </c>
      <c r="I8" s="99">
        <v>49459527</v>
      </c>
      <c r="J8" s="311">
        <f t="shared" ref="J8:J16" si="0">I8/G8</f>
        <v>1.2678701807462869</v>
      </c>
      <c r="K8" s="189" t="s">
        <v>189</v>
      </c>
      <c r="L8" s="190"/>
    </row>
    <row r="9" spans="1:14" s="41" customFormat="1" ht="12" x14ac:dyDescent="0.25">
      <c r="A9" s="100" t="s">
        <v>14</v>
      </c>
      <c r="B9" s="107" t="s">
        <v>370</v>
      </c>
      <c r="C9" s="102">
        <v>127000</v>
      </c>
      <c r="D9" s="102">
        <v>127000</v>
      </c>
      <c r="E9" s="102">
        <v>127000</v>
      </c>
      <c r="F9" s="312">
        <f t="shared" ref="F9:F12" si="1">E9/C9</f>
        <v>1</v>
      </c>
      <c r="G9" s="102">
        <v>1443640</v>
      </c>
      <c r="H9" s="102">
        <v>1443640</v>
      </c>
      <c r="I9" s="102">
        <v>1540314</v>
      </c>
      <c r="J9" s="313">
        <f t="shared" si="0"/>
        <v>1.0669654484497519</v>
      </c>
      <c r="K9" s="191" t="s">
        <v>189</v>
      </c>
      <c r="L9" s="192"/>
    </row>
    <row r="10" spans="1:14" s="41" customFormat="1" ht="20.399999999999999" x14ac:dyDescent="0.25">
      <c r="A10" s="100" t="s">
        <v>42</v>
      </c>
      <c r="B10" s="270" t="s">
        <v>349</v>
      </c>
      <c r="C10" s="102">
        <v>27140000</v>
      </c>
      <c r="D10" s="102">
        <v>27140000</v>
      </c>
      <c r="E10" s="102">
        <v>59798700</v>
      </c>
      <c r="F10" s="312">
        <f t="shared" si="1"/>
        <v>2.2033419307295503</v>
      </c>
      <c r="G10" s="102">
        <v>18121000</v>
      </c>
      <c r="H10" s="102">
        <v>18121000</v>
      </c>
      <c r="I10" s="102">
        <v>18371000</v>
      </c>
      <c r="J10" s="313">
        <f t="shared" si="0"/>
        <v>1.0137961481154463</v>
      </c>
      <c r="K10" s="191" t="s">
        <v>189</v>
      </c>
      <c r="L10" s="192"/>
    </row>
    <row r="11" spans="1:14" s="41" customFormat="1" ht="12" x14ac:dyDescent="0.25">
      <c r="A11" s="100" t="s">
        <v>43</v>
      </c>
      <c r="B11" s="270" t="s">
        <v>352</v>
      </c>
      <c r="C11" s="102">
        <v>2540000</v>
      </c>
      <c r="D11" s="102">
        <v>2540000</v>
      </c>
      <c r="E11" s="102">
        <v>1806100</v>
      </c>
      <c r="F11" s="312">
        <f t="shared" si="1"/>
        <v>0.71106299212598423</v>
      </c>
      <c r="G11" s="102">
        <v>12255016</v>
      </c>
      <c r="H11" s="102">
        <v>12255016</v>
      </c>
      <c r="I11" s="102">
        <v>12255016</v>
      </c>
      <c r="J11" s="313">
        <f t="shared" si="0"/>
        <v>1</v>
      </c>
      <c r="K11" s="191" t="s">
        <v>189</v>
      </c>
      <c r="L11" s="192"/>
    </row>
    <row r="12" spans="1:14" s="41" customFormat="1" ht="20.399999999999999" x14ac:dyDescent="0.25">
      <c r="A12" s="100" t="s">
        <v>44</v>
      </c>
      <c r="B12" s="101" t="s">
        <v>354</v>
      </c>
      <c r="C12" s="102">
        <v>47293338</v>
      </c>
      <c r="D12" s="102">
        <v>48364937</v>
      </c>
      <c r="E12" s="102">
        <v>77484894</v>
      </c>
      <c r="F12" s="312">
        <f t="shared" si="1"/>
        <v>1.6383891955353205</v>
      </c>
      <c r="G12" s="102">
        <v>3931734</v>
      </c>
      <c r="H12" s="102">
        <v>3931734</v>
      </c>
      <c r="I12" s="102">
        <v>3931734</v>
      </c>
      <c r="J12" s="313">
        <f t="shared" si="0"/>
        <v>1</v>
      </c>
      <c r="K12" s="191" t="s">
        <v>189</v>
      </c>
      <c r="L12" s="192"/>
    </row>
    <row r="13" spans="1:14" s="41" customFormat="1" ht="12" x14ac:dyDescent="0.25">
      <c r="A13" s="100" t="s">
        <v>45</v>
      </c>
      <c r="B13" s="101" t="s">
        <v>355</v>
      </c>
      <c r="C13" s="413"/>
      <c r="D13" s="413"/>
      <c r="E13" s="413"/>
      <c r="F13" s="414"/>
      <c r="G13" s="102">
        <v>20329643</v>
      </c>
      <c r="H13" s="102">
        <v>20329643</v>
      </c>
      <c r="I13" s="102">
        <v>22530000</v>
      </c>
      <c r="J13" s="313">
        <f t="shared" si="0"/>
        <v>1.1082339222582511</v>
      </c>
      <c r="K13" s="191" t="s">
        <v>189</v>
      </c>
      <c r="L13" s="192"/>
    </row>
    <row r="14" spans="1:14" s="41" customFormat="1" ht="12.75" customHeight="1" x14ac:dyDescent="0.25">
      <c r="A14" s="100" t="s">
        <v>46</v>
      </c>
      <c r="B14" s="101" t="s">
        <v>357</v>
      </c>
      <c r="C14" s="413"/>
      <c r="D14" s="413"/>
      <c r="E14" s="413"/>
      <c r="F14" s="415"/>
      <c r="G14" s="102">
        <v>207000</v>
      </c>
      <c r="H14" s="102">
        <v>207000</v>
      </c>
      <c r="I14" s="102">
        <v>207000</v>
      </c>
      <c r="J14" s="313">
        <f t="shared" si="0"/>
        <v>1</v>
      </c>
      <c r="K14" s="191" t="s">
        <v>189</v>
      </c>
      <c r="L14" s="192"/>
    </row>
    <row r="15" spans="1:14" s="41" customFormat="1" ht="12.75" customHeight="1" x14ac:dyDescent="0.25">
      <c r="A15" s="100" t="s">
        <v>63</v>
      </c>
      <c r="B15" s="101" t="s">
        <v>358</v>
      </c>
      <c r="C15" s="413"/>
      <c r="D15" s="413"/>
      <c r="E15" s="413"/>
      <c r="F15" s="415"/>
      <c r="G15" s="102">
        <v>508000</v>
      </c>
      <c r="H15" s="102">
        <v>508000</v>
      </c>
      <c r="I15" s="102">
        <v>508000</v>
      </c>
      <c r="J15" s="313">
        <f t="shared" si="0"/>
        <v>1</v>
      </c>
      <c r="K15" s="191" t="s">
        <v>189</v>
      </c>
      <c r="L15" s="192"/>
    </row>
    <row r="16" spans="1:14" s="41" customFormat="1" ht="12.75" customHeight="1" x14ac:dyDescent="0.25">
      <c r="A16" s="100" t="s">
        <v>70</v>
      </c>
      <c r="B16" s="101" t="s">
        <v>452</v>
      </c>
      <c r="C16" s="102">
        <v>3400000</v>
      </c>
      <c r="D16" s="102">
        <v>3400000</v>
      </c>
      <c r="E16" s="102">
        <v>3400000</v>
      </c>
      <c r="F16" s="312">
        <f>E16/C16</f>
        <v>1</v>
      </c>
      <c r="G16" s="102">
        <v>75088533</v>
      </c>
      <c r="H16" s="102">
        <v>75088533</v>
      </c>
      <c r="I16" s="102">
        <v>75088533</v>
      </c>
      <c r="J16" s="313">
        <f t="shared" si="0"/>
        <v>1</v>
      </c>
      <c r="K16" s="191"/>
      <c r="L16" s="192" t="s">
        <v>189</v>
      </c>
    </row>
    <row r="17" spans="1:12" s="41" customFormat="1" ht="12" x14ac:dyDescent="0.25">
      <c r="A17" s="100" t="s">
        <v>71</v>
      </c>
      <c r="B17" s="107" t="s">
        <v>397</v>
      </c>
      <c r="C17" s="413"/>
      <c r="D17" s="413"/>
      <c r="E17" s="413"/>
      <c r="F17" s="415"/>
      <c r="G17" s="413"/>
      <c r="H17" s="413"/>
      <c r="I17" s="413"/>
      <c r="J17" s="415"/>
      <c r="K17" s="191" t="s">
        <v>189</v>
      </c>
      <c r="L17" s="192"/>
    </row>
    <row r="18" spans="1:12" s="41" customFormat="1" ht="12" x14ac:dyDescent="0.25">
      <c r="A18" s="100" t="s">
        <v>72</v>
      </c>
      <c r="B18" s="107" t="s">
        <v>495</v>
      </c>
      <c r="C18" s="102">
        <v>9790673</v>
      </c>
      <c r="D18" s="102">
        <v>9790673</v>
      </c>
      <c r="E18" s="102">
        <v>10617013</v>
      </c>
      <c r="F18" s="312">
        <f>E18/C18</f>
        <v>1.0844007352712117</v>
      </c>
      <c r="G18" s="413"/>
      <c r="H18" s="413"/>
      <c r="I18" s="413"/>
      <c r="J18" s="415"/>
      <c r="K18" s="191"/>
      <c r="L18" s="192" t="s">
        <v>189</v>
      </c>
    </row>
    <row r="19" spans="1:12" s="41" customFormat="1" ht="20.399999999999999" x14ac:dyDescent="0.25">
      <c r="A19" s="100" t="s">
        <v>73</v>
      </c>
      <c r="B19" s="270" t="s">
        <v>345</v>
      </c>
      <c r="C19" s="102">
        <v>0</v>
      </c>
      <c r="D19" s="102">
        <v>0</v>
      </c>
      <c r="E19" s="102">
        <v>0</v>
      </c>
      <c r="F19" s="415"/>
      <c r="G19" s="102">
        <v>35624700</v>
      </c>
      <c r="H19" s="102">
        <v>35624700</v>
      </c>
      <c r="I19" s="102">
        <v>35624700</v>
      </c>
      <c r="J19" s="313">
        <f t="shared" ref="J19:J22" si="2">I19/G19</f>
        <v>1</v>
      </c>
      <c r="K19" s="191" t="s">
        <v>189</v>
      </c>
      <c r="L19" s="192"/>
    </row>
    <row r="20" spans="1:12" s="41" customFormat="1" ht="20.399999999999999" x14ac:dyDescent="0.25">
      <c r="A20" s="100" t="s">
        <v>74</v>
      </c>
      <c r="B20" s="270" t="s">
        <v>453</v>
      </c>
      <c r="C20" s="102">
        <v>19173437</v>
      </c>
      <c r="D20" s="102">
        <v>19173437</v>
      </c>
      <c r="E20" s="102">
        <v>19173437</v>
      </c>
      <c r="F20" s="312">
        <f>E20/C20</f>
        <v>1</v>
      </c>
      <c r="G20" s="102">
        <v>38728897</v>
      </c>
      <c r="H20" s="102">
        <v>38728897</v>
      </c>
      <c r="I20" s="102">
        <v>38728897</v>
      </c>
      <c r="J20" s="313">
        <f t="shared" si="2"/>
        <v>1</v>
      </c>
      <c r="K20" s="191"/>
      <c r="L20" s="192" t="s">
        <v>189</v>
      </c>
    </row>
    <row r="21" spans="1:12" s="41" customFormat="1" ht="20.399999999999999" x14ac:dyDescent="0.25">
      <c r="A21" s="100" t="s">
        <v>75</v>
      </c>
      <c r="B21" s="270" t="s">
        <v>344</v>
      </c>
      <c r="C21" s="413"/>
      <c r="D21" s="413"/>
      <c r="E21" s="413"/>
      <c r="F21" s="416"/>
      <c r="G21" s="102">
        <v>1270000</v>
      </c>
      <c r="H21" s="102">
        <v>1270000</v>
      </c>
      <c r="I21" s="102">
        <v>1270000</v>
      </c>
      <c r="J21" s="313">
        <f t="shared" si="2"/>
        <v>1</v>
      </c>
      <c r="K21" s="191" t="s">
        <v>189</v>
      </c>
      <c r="L21" s="192"/>
    </row>
    <row r="22" spans="1:12" s="41" customFormat="1" ht="12.75" customHeight="1" x14ac:dyDescent="0.25">
      <c r="A22" s="100" t="s">
        <v>76</v>
      </c>
      <c r="B22" s="270" t="s">
        <v>343</v>
      </c>
      <c r="C22" s="314">
        <v>10795000</v>
      </c>
      <c r="D22" s="314">
        <v>10795000</v>
      </c>
      <c r="E22" s="314">
        <v>10147000</v>
      </c>
      <c r="F22" s="312">
        <f t="shared" ref="F22:F23" si="3">E22/C22</f>
        <v>0.93997220935618342</v>
      </c>
      <c r="G22" s="102">
        <v>13841900</v>
      </c>
      <c r="H22" s="102">
        <v>13841900</v>
      </c>
      <c r="I22" s="102">
        <v>22432000</v>
      </c>
      <c r="J22" s="313">
        <f t="shared" si="2"/>
        <v>1.6205867691574134</v>
      </c>
      <c r="K22" s="191" t="s">
        <v>189</v>
      </c>
      <c r="L22" s="192"/>
    </row>
    <row r="23" spans="1:12" s="41" customFormat="1" ht="12" x14ac:dyDescent="0.25">
      <c r="A23" s="100" t="s">
        <v>77</v>
      </c>
      <c r="B23" s="270" t="s">
        <v>494</v>
      </c>
      <c r="C23" s="314">
        <v>882460</v>
      </c>
      <c r="D23" s="314">
        <v>7004249</v>
      </c>
      <c r="E23" s="314">
        <v>6177909</v>
      </c>
      <c r="F23" s="312">
        <f t="shared" si="3"/>
        <v>7.0007807719330053</v>
      </c>
      <c r="G23" s="102">
        <v>0</v>
      </c>
      <c r="H23" s="102">
        <v>6362850</v>
      </c>
      <c r="I23" s="102">
        <v>6362850</v>
      </c>
      <c r="J23" s="420"/>
      <c r="K23" s="191"/>
      <c r="L23" s="192" t="s">
        <v>189</v>
      </c>
    </row>
    <row r="24" spans="1:12" s="41" customFormat="1" ht="12.75" customHeight="1" x14ac:dyDescent="0.25">
      <c r="A24" s="100" t="s">
        <v>78</v>
      </c>
      <c r="B24" s="101" t="s">
        <v>353</v>
      </c>
      <c r="C24" s="413"/>
      <c r="D24" s="413"/>
      <c r="E24" s="413"/>
      <c r="F24" s="415"/>
      <c r="G24" s="102">
        <v>20178000</v>
      </c>
      <c r="H24" s="102">
        <v>20178000</v>
      </c>
      <c r="I24" s="102">
        <v>20178000</v>
      </c>
      <c r="J24" s="313">
        <f t="shared" ref="J24:J27" si="4">I24/G24</f>
        <v>1</v>
      </c>
      <c r="K24" s="191" t="s">
        <v>189</v>
      </c>
      <c r="L24" s="192"/>
    </row>
    <row r="25" spans="1:12" s="41" customFormat="1" ht="12.75" customHeight="1" x14ac:dyDescent="0.25">
      <c r="A25" s="100" t="s">
        <v>79</v>
      </c>
      <c r="B25" s="270" t="s">
        <v>350</v>
      </c>
      <c r="C25" s="413"/>
      <c r="D25" s="413"/>
      <c r="E25" s="413"/>
      <c r="F25" s="415"/>
      <c r="G25" s="102">
        <v>33942338</v>
      </c>
      <c r="H25" s="102">
        <v>33942338</v>
      </c>
      <c r="I25" s="102">
        <v>35898677</v>
      </c>
      <c r="J25" s="313">
        <f t="shared" si="4"/>
        <v>1.0576371315376094</v>
      </c>
      <c r="K25" s="191" t="s">
        <v>189</v>
      </c>
      <c r="L25" s="192"/>
    </row>
    <row r="26" spans="1:12" s="41" customFormat="1" ht="12.75" customHeight="1" x14ac:dyDescent="0.25">
      <c r="A26" s="100" t="s">
        <v>80</v>
      </c>
      <c r="B26" s="270" t="s">
        <v>440</v>
      </c>
      <c r="C26" s="413"/>
      <c r="D26" s="413"/>
      <c r="E26" s="413"/>
      <c r="F26" s="415"/>
      <c r="G26" s="102">
        <v>9834163</v>
      </c>
      <c r="H26" s="102">
        <v>9834163</v>
      </c>
      <c r="I26" s="102">
        <v>10056385</v>
      </c>
      <c r="J26" s="313">
        <f t="shared" si="4"/>
        <v>1.0225969408886144</v>
      </c>
      <c r="K26" s="191" t="s">
        <v>189</v>
      </c>
      <c r="L26" s="192"/>
    </row>
    <row r="27" spans="1:12" s="41" customFormat="1" ht="12.75" customHeight="1" thickBot="1" x14ac:dyDescent="0.3">
      <c r="A27" s="100" t="s">
        <v>81</v>
      </c>
      <c r="B27" s="101" t="s">
        <v>361</v>
      </c>
      <c r="C27" s="413"/>
      <c r="D27" s="413"/>
      <c r="E27" s="413"/>
      <c r="F27" s="415"/>
      <c r="G27" s="102">
        <v>657000</v>
      </c>
      <c r="H27" s="102">
        <v>657000</v>
      </c>
      <c r="I27" s="102">
        <v>707000</v>
      </c>
      <c r="J27" s="313">
        <f t="shared" si="4"/>
        <v>1.0761035007610351</v>
      </c>
      <c r="K27" s="191" t="s">
        <v>189</v>
      </c>
      <c r="L27" s="192"/>
    </row>
    <row r="28" spans="1:12" s="41" customFormat="1" ht="6.75" customHeight="1" thickTop="1" x14ac:dyDescent="0.25">
      <c r="A28" s="94"/>
      <c r="B28" s="315"/>
      <c r="C28" s="316"/>
      <c r="D28" s="316"/>
      <c r="E28" s="316"/>
      <c r="F28" s="317"/>
      <c r="G28" s="316"/>
      <c r="H28" s="316"/>
      <c r="I28" s="316"/>
      <c r="J28" s="318"/>
      <c r="K28" s="319"/>
      <c r="L28" s="319"/>
    </row>
    <row r="29" spans="1:12" s="41" customFormat="1" ht="6.75" customHeight="1" thickBot="1" x14ac:dyDescent="0.3">
      <c r="A29" s="284"/>
      <c r="B29" s="320"/>
      <c r="C29" s="321"/>
      <c r="D29" s="321"/>
      <c r="E29" s="321"/>
      <c r="F29" s="103"/>
      <c r="G29" s="321"/>
      <c r="H29" s="321"/>
      <c r="I29" s="321"/>
      <c r="J29" s="322"/>
      <c r="K29" s="323"/>
      <c r="L29" s="323"/>
    </row>
    <row r="30" spans="1:12" s="41" customFormat="1" ht="12.6" thickTop="1" x14ac:dyDescent="0.25">
      <c r="A30" s="104" t="s">
        <v>82</v>
      </c>
      <c r="B30" s="105" t="s">
        <v>363</v>
      </c>
      <c r="C30" s="417"/>
      <c r="D30" s="417"/>
      <c r="E30" s="417"/>
      <c r="F30" s="418"/>
      <c r="G30" s="106">
        <v>805000</v>
      </c>
      <c r="H30" s="106">
        <v>805000</v>
      </c>
      <c r="I30" s="106">
        <v>855000</v>
      </c>
      <c r="J30" s="325">
        <f t="shared" ref="J30:J35" si="5">I30/G30</f>
        <v>1.0621118012422359</v>
      </c>
      <c r="K30" s="195" t="s">
        <v>189</v>
      </c>
      <c r="L30" s="196"/>
    </row>
    <row r="31" spans="1:12" s="41" customFormat="1" ht="12.75" customHeight="1" x14ac:dyDescent="0.25">
      <c r="A31" s="100" t="s">
        <v>83</v>
      </c>
      <c r="B31" s="101" t="s">
        <v>364</v>
      </c>
      <c r="C31" s="102">
        <v>3621000</v>
      </c>
      <c r="D31" s="102">
        <v>3621000</v>
      </c>
      <c r="E31" s="102">
        <v>3621000</v>
      </c>
      <c r="F31" s="312">
        <f>E31/C31</f>
        <v>1</v>
      </c>
      <c r="G31" s="102">
        <v>3069145</v>
      </c>
      <c r="H31" s="102">
        <v>3069145</v>
      </c>
      <c r="I31" s="102">
        <v>3069145</v>
      </c>
      <c r="J31" s="313">
        <f t="shared" si="5"/>
        <v>1</v>
      </c>
      <c r="K31" s="191" t="s">
        <v>189</v>
      </c>
      <c r="L31" s="192"/>
    </row>
    <row r="32" spans="1:12" s="41" customFormat="1" ht="12.75" customHeight="1" x14ac:dyDescent="0.25">
      <c r="A32" s="100" t="s">
        <v>84</v>
      </c>
      <c r="B32" s="101" t="s">
        <v>362</v>
      </c>
      <c r="C32" s="413"/>
      <c r="D32" s="413"/>
      <c r="E32" s="413"/>
      <c r="F32" s="415"/>
      <c r="G32" s="102">
        <v>150000</v>
      </c>
      <c r="H32" s="102">
        <v>150000</v>
      </c>
      <c r="I32" s="102">
        <v>150000</v>
      </c>
      <c r="J32" s="313">
        <f t="shared" si="5"/>
        <v>1</v>
      </c>
      <c r="K32" s="191" t="s">
        <v>189</v>
      </c>
      <c r="L32" s="192"/>
    </row>
    <row r="33" spans="1:15" s="41" customFormat="1" ht="12.75" customHeight="1" x14ac:dyDescent="0.25">
      <c r="A33" s="100" t="s">
        <v>85</v>
      </c>
      <c r="B33" s="107" t="s">
        <v>368</v>
      </c>
      <c r="C33" s="413"/>
      <c r="D33" s="413"/>
      <c r="E33" s="413"/>
      <c r="F33" s="415"/>
      <c r="G33" s="102">
        <v>741044</v>
      </c>
      <c r="H33" s="102">
        <v>741044</v>
      </c>
      <c r="I33" s="102">
        <v>741044</v>
      </c>
      <c r="J33" s="313">
        <f t="shared" si="5"/>
        <v>1</v>
      </c>
      <c r="K33" s="191" t="s">
        <v>189</v>
      </c>
      <c r="L33" s="192"/>
    </row>
    <row r="34" spans="1:15" s="41" customFormat="1" ht="12.75" customHeight="1" x14ac:dyDescent="0.25">
      <c r="A34" s="100" t="s">
        <v>86</v>
      </c>
      <c r="B34" s="326" t="s">
        <v>369</v>
      </c>
      <c r="C34" s="272">
        <v>75451000</v>
      </c>
      <c r="D34" s="272">
        <v>75451000</v>
      </c>
      <c r="E34" s="272">
        <v>93286000</v>
      </c>
      <c r="F34" s="324">
        <f t="shared" ref="F34:F35" si="6">E34/C34</f>
        <v>1.2363785768246942</v>
      </c>
      <c r="G34" s="272">
        <v>68470858</v>
      </c>
      <c r="H34" s="272">
        <v>68470858</v>
      </c>
      <c r="I34" s="272">
        <v>80667419</v>
      </c>
      <c r="J34" s="313">
        <f t="shared" si="5"/>
        <v>1.1781277664141436</v>
      </c>
      <c r="K34" s="191"/>
      <c r="L34" s="192" t="s">
        <v>189</v>
      </c>
    </row>
    <row r="35" spans="1:15" s="41" customFormat="1" ht="12.75" customHeight="1" x14ac:dyDescent="0.25">
      <c r="A35" s="100" t="s">
        <v>87</v>
      </c>
      <c r="B35" s="271" t="s">
        <v>346</v>
      </c>
      <c r="C35" s="106">
        <v>840000</v>
      </c>
      <c r="D35" s="106">
        <v>840000</v>
      </c>
      <c r="E35" s="106">
        <v>1156000</v>
      </c>
      <c r="F35" s="324">
        <f t="shared" si="6"/>
        <v>1.3761904761904762</v>
      </c>
      <c r="G35" s="106">
        <v>710000</v>
      </c>
      <c r="H35" s="106">
        <v>710000</v>
      </c>
      <c r="I35" s="106">
        <v>710000</v>
      </c>
      <c r="J35" s="313">
        <f t="shared" si="5"/>
        <v>1</v>
      </c>
      <c r="K35" s="195"/>
      <c r="L35" s="196" t="s">
        <v>189</v>
      </c>
    </row>
    <row r="36" spans="1:15" s="41" customFormat="1" ht="12.75" customHeight="1" x14ac:dyDescent="0.25">
      <c r="A36" s="100" t="s">
        <v>88</v>
      </c>
      <c r="B36" s="98" t="s">
        <v>473</v>
      </c>
      <c r="C36" s="419"/>
      <c r="D36" s="419"/>
      <c r="E36" s="419"/>
      <c r="F36" s="420"/>
      <c r="G36" s="419"/>
      <c r="H36" s="419"/>
      <c r="I36" s="419"/>
      <c r="J36" s="420"/>
      <c r="K36" s="482"/>
      <c r="L36" s="196" t="s">
        <v>189</v>
      </c>
    </row>
    <row r="37" spans="1:15" s="41" customFormat="1" ht="12.75" customHeight="1" x14ac:dyDescent="0.25">
      <c r="A37" s="100" t="s">
        <v>89</v>
      </c>
      <c r="B37" s="326" t="s">
        <v>367</v>
      </c>
      <c r="C37" s="419"/>
      <c r="D37" s="419"/>
      <c r="E37" s="419"/>
      <c r="F37" s="420"/>
      <c r="G37" s="272">
        <v>1074847</v>
      </c>
      <c r="H37" s="272">
        <v>1074847</v>
      </c>
      <c r="I37" s="272">
        <v>1074847</v>
      </c>
      <c r="J37" s="313">
        <f>I37/G37</f>
        <v>1</v>
      </c>
      <c r="K37" s="191" t="s">
        <v>189</v>
      </c>
      <c r="L37" s="192"/>
    </row>
    <row r="38" spans="1:15" s="41" customFormat="1" ht="20.399999999999999" x14ac:dyDescent="0.25">
      <c r="A38" s="100" t="s">
        <v>90</v>
      </c>
      <c r="B38" s="535" t="s">
        <v>496</v>
      </c>
      <c r="C38" s="536">
        <v>460434</v>
      </c>
      <c r="D38" s="536">
        <v>460434</v>
      </c>
      <c r="E38" s="536">
        <v>460434</v>
      </c>
      <c r="F38" s="312">
        <f t="shared" ref="F38:F40" si="7">E38/C38</f>
        <v>1</v>
      </c>
      <c r="G38" s="536">
        <v>850000</v>
      </c>
      <c r="H38" s="536">
        <v>850000</v>
      </c>
      <c r="I38" s="536">
        <v>850000</v>
      </c>
      <c r="J38" s="313">
        <f>I38/G38</f>
        <v>1</v>
      </c>
      <c r="K38" s="191" t="s">
        <v>189</v>
      </c>
      <c r="L38" s="196"/>
    </row>
    <row r="39" spans="1:15" s="41" customFormat="1" ht="20.399999999999999" x14ac:dyDescent="0.25">
      <c r="A39" s="100" t="s">
        <v>91</v>
      </c>
      <c r="B39" s="108" t="s">
        <v>478</v>
      </c>
      <c r="C39" s="106">
        <v>127000</v>
      </c>
      <c r="D39" s="106">
        <v>127000</v>
      </c>
      <c r="E39" s="106">
        <v>127000</v>
      </c>
      <c r="F39" s="312">
        <f t="shared" si="7"/>
        <v>1</v>
      </c>
      <c r="G39" s="106">
        <v>18847243</v>
      </c>
      <c r="H39" s="106">
        <v>18847243</v>
      </c>
      <c r="I39" s="106">
        <v>16496443</v>
      </c>
      <c r="J39" s="313">
        <f t="shared" ref="J39:J42" si="8">I39/G39</f>
        <v>0.87527088179422319</v>
      </c>
      <c r="K39" s="191" t="s">
        <v>189</v>
      </c>
      <c r="L39" s="196"/>
    </row>
    <row r="40" spans="1:15" s="41" customFormat="1" ht="12.75" customHeight="1" x14ac:dyDescent="0.25">
      <c r="A40" s="100" t="s">
        <v>92</v>
      </c>
      <c r="B40" s="105" t="s">
        <v>348</v>
      </c>
      <c r="C40" s="106">
        <v>762000</v>
      </c>
      <c r="D40" s="106">
        <v>762000</v>
      </c>
      <c r="E40" s="106">
        <v>0</v>
      </c>
      <c r="F40" s="312">
        <f t="shared" si="7"/>
        <v>0</v>
      </c>
      <c r="G40" s="106">
        <v>1270000</v>
      </c>
      <c r="H40" s="106">
        <v>1270000</v>
      </c>
      <c r="I40" s="106">
        <v>508000</v>
      </c>
      <c r="J40" s="313">
        <f t="shared" si="8"/>
        <v>0.4</v>
      </c>
      <c r="K40" s="191"/>
      <c r="L40" s="196" t="s">
        <v>189</v>
      </c>
    </row>
    <row r="41" spans="1:15" s="41" customFormat="1" ht="12.75" customHeight="1" x14ac:dyDescent="0.25">
      <c r="A41" s="100" t="s">
        <v>93</v>
      </c>
      <c r="B41" s="107" t="s">
        <v>366</v>
      </c>
      <c r="C41" s="413"/>
      <c r="D41" s="413"/>
      <c r="E41" s="413"/>
      <c r="F41" s="415"/>
      <c r="G41" s="102">
        <v>8795000</v>
      </c>
      <c r="H41" s="102">
        <v>8795000</v>
      </c>
      <c r="I41" s="102">
        <v>3795000</v>
      </c>
      <c r="J41" s="313">
        <f t="shared" si="8"/>
        <v>0.43149516770892554</v>
      </c>
      <c r="K41" s="191"/>
      <c r="L41" s="196" t="s">
        <v>189</v>
      </c>
    </row>
    <row r="42" spans="1:15" s="41" customFormat="1" ht="12.75" customHeight="1" x14ac:dyDescent="0.25">
      <c r="A42" s="100" t="s">
        <v>94</v>
      </c>
      <c r="B42" s="101" t="s">
        <v>486</v>
      </c>
      <c r="C42" s="413"/>
      <c r="D42" s="413"/>
      <c r="E42" s="413"/>
      <c r="F42" s="415"/>
      <c r="G42" s="102">
        <v>1009419</v>
      </c>
      <c r="H42" s="102">
        <v>1009419</v>
      </c>
      <c r="I42" s="102">
        <v>1009419</v>
      </c>
      <c r="J42" s="313">
        <f t="shared" si="8"/>
        <v>1</v>
      </c>
      <c r="K42" s="191"/>
      <c r="L42" s="192" t="s">
        <v>189</v>
      </c>
    </row>
    <row r="43" spans="1:15" s="41" customFormat="1" ht="12.75" customHeight="1" x14ac:dyDescent="0.25">
      <c r="A43" s="100" t="s">
        <v>95</v>
      </c>
      <c r="B43" s="101" t="s">
        <v>356</v>
      </c>
      <c r="C43" s="413"/>
      <c r="D43" s="413"/>
      <c r="E43" s="413"/>
      <c r="F43" s="415"/>
      <c r="G43" s="413"/>
      <c r="H43" s="413"/>
      <c r="I43" s="413"/>
      <c r="J43" s="415"/>
      <c r="K43" s="191"/>
      <c r="L43" s="192" t="s">
        <v>189</v>
      </c>
    </row>
    <row r="44" spans="1:15" s="41" customFormat="1" ht="12.75" customHeight="1" x14ac:dyDescent="0.25">
      <c r="A44" s="100" t="s">
        <v>96</v>
      </c>
      <c r="B44" s="101" t="s">
        <v>359</v>
      </c>
      <c r="C44" s="413"/>
      <c r="D44" s="413"/>
      <c r="E44" s="413"/>
      <c r="F44" s="415"/>
      <c r="G44" s="102">
        <v>16728522</v>
      </c>
      <c r="H44" s="102">
        <v>16728522</v>
      </c>
      <c r="I44" s="102">
        <v>16728522</v>
      </c>
      <c r="J44" s="313">
        <f t="shared" ref="J44:J47" si="9">I44/G44</f>
        <v>1</v>
      </c>
      <c r="K44" s="191" t="s">
        <v>189</v>
      </c>
      <c r="L44" s="192"/>
    </row>
    <row r="45" spans="1:15" s="41" customFormat="1" ht="12" x14ac:dyDescent="0.25">
      <c r="A45" s="100" t="s">
        <v>97</v>
      </c>
      <c r="B45" s="270" t="s">
        <v>360</v>
      </c>
      <c r="C45" s="102">
        <v>1200072</v>
      </c>
      <c r="D45" s="102">
        <v>1200072</v>
      </c>
      <c r="E45" s="102">
        <v>1200072</v>
      </c>
      <c r="F45" s="312">
        <f t="shared" ref="F45:F46" si="10">E45/C45</f>
        <v>1</v>
      </c>
      <c r="G45" s="102">
        <v>4051478</v>
      </c>
      <c r="H45" s="102">
        <v>4051478</v>
      </c>
      <c r="I45" s="102">
        <v>4051478</v>
      </c>
      <c r="J45" s="313">
        <f t="shared" si="9"/>
        <v>1</v>
      </c>
      <c r="K45" s="191" t="s">
        <v>189</v>
      </c>
      <c r="L45" s="192"/>
      <c r="N45" s="484"/>
    </row>
    <row r="46" spans="1:15" s="41" customFormat="1" ht="12.75" customHeight="1" x14ac:dyDescent="0.25">
      <c r="A46" s="100" t="s">
        <v>98</v>
      </c>
      <c r="B46" s="101" t="s">
        <v>347</v>
      </c>
      <c r="C46" s="404">
        <v>60000</v>
      </c>
      <c r="D46" s="404">
        <v>60000</v>
      </c>
      <c r="E46" s="404">
        <v>60000</v>
      </c>
      <c r="F46" s="312">
        <f t="shared" si="10"/>
        <v>1</v>
      </c>
      <c r="G46" s="102">
        <v>1408000</v>
      </c>
      <c r="H46" s="102">
        <v>1408000</v>
      </c>
      <c r="I46" s="102">
        <v>1408000</v>
      </c>
      <c r="J46" s="313">
        <f t="shared" si="9"/>
        <v>1</v>
      </c>
      <c r="K46" s="191" t="s">
        <v>189</v>
      </c>
      <c r="L46" s="192"/>
      <c r="N46" s="484"/>
      <c r="O46" s="484"/>
    </row>
    <row r="47" spans="1:15" s="41" customFormat="1" ht="20.399999999999999" x14ac:dyDescent="0.25">
      <c r="A47" s="100" t="s">
        <v>99</v>
      </c>
      <c r="B47" s="423" t="s">
        <v>365</v>
      </c>
      <c r="C47" s="421"/>
      <c r="D47" s="421"/>
      <c r="E47" s="421"/>
      <c r="F47" s="415"/>
      <c r="G47" s="272">
        <v>3797000</v>
      </c>
      <c r="H47" s="272">
        <v>3797000</v>
      </c>
      <c r="I47" s="272">
        <v>3797000</v>
      </c>
      <c r="J47" s="313">
        <f t="shared" si="9"/>
        <v>1</v>
      </c>
      <c r="K47" s="191" t="s">
        <v>189</v>
      </c>
      <c r="L47" s="192"/>
    </row>
    <row r="48" spans="1:15" s="41" customFormat="1" ht="21" thickBot="1" x14ac:dyDescent="0.3">
      <c r="A48" s="100" t="s">
        <v>100</v>
      </c>
      <c r="B48" s="422" t="s">
        <v>441</v>
      </c>
      <c r="C48" s="404">
        <v>86500000</v>
      </c>
      <c r="D48" s="404">
        <v>86500000</v>
      </c>
      <c r="E48" s="404">
        <v>86500000</v>
      </c>
      <c r="F48" s="312">
        <f t="shared" ref="F48:F51" si="11">E48/C48</f>
        <v>1</v>
      </c>
      <c r="G48" s="424"/>
      <c r="H48" s="424"/>
      <c r="I48" s="424"/>
      <c r="J48" s="425"/>
      <c r="K48" s="193" t="s">
        <v>189</v>
      </c>
      <c r="L48" s="194"/>
    </row>
    <row r="49" spans="1:12" s="41" customFormat="1" ht="12.75" customHeight="1" thickTop="1" x14ac:dyDescent="0.25">
      <c r="A49" s="725" t="s">
        <v>101</v>
      </c>
      <c r="B49" s="725"/>
      <c r="C49" s="109">
        <f>SUM(C8:C48)</f>
        <v>293570519</v>
      </c>
      <c r="D49" s="109">
        <f>SUM(D8:D48)</f>
        <v>300763907</v>
      </c>
      <c r="E49" s="109">
        <f>SUM(E8:E48)</f>
        <v>387500519</v>
      </c>
      <c r="F49" s="327">
        <f t="shared" si="11"/>
        <v>1.3199571957019294</v>
      </c>
      <c r="G49" s="109">
        <f>SUM(G8:G48)</f>
        <v>456749050</v>
      </c>
      <c r="H49" s="109">
        <f>SUM(H8:H48)</f>
        <v>464511900</v>
      </c>
      <c r="I49" s="109">
        <f>SUM(I8:I48)</f>
        <v>491060950</v>
      </c>
      <c r="J49" s="110">
        <f t="shared" ref="J49:J51" si="12">I49/G49</f>
        <v>1.0751219953276312</v>
      </c>
      <c r="K49" s="195"/>
      <c r="L49" s="196"/>
    </row>
    <row r="50" spans="1:12" s="41" customFormat="1" ht="12.75" customHeight="1" thickBot="1" x14ac:dyDescent="0.3">
      <c r="A50" s="726" t="s">
        <v>102</v>
      </c>
      <c r="B50" s="726"/>
      <c r="C50" s="111">
        <f>'7.sz. melléklet'!D87+'8.sz. melléklet'!D39</f>
        <v>216455481</v>
      </c>
      <c r="D50" s="111">
        <f>'7.sz. melléklet'!E87+'8.sz. melléklet'!D39</f>
        <v>216455481</v>
      </c>
      <c r="E50" s="111">
        <f>'7.sz. melléklet'!F87+'8.sz. melléklet'!E39</f>
        <v>216455481</v>
      </c>
      <c r="F50" s="328">
        <f t="shared" si="11"/>
        <v>1</v>
      </c>
      <c r="G50" s="329">
        <f>'7.sz. melléklet'!D35</f>
        <v>53276950</v>
      </c>
      <c r="H50" s="329">
        <f>'7.sz. melléklet'!E35</f>
        <v>52707488</v>
      </c>
      <c r="I50" s="329">
        <f>'7.sz. melléklet'!F35</f>
        <v>112895050</v>
      </c>
      <c r="J50" s="342">
        <f t="shared" si="12"/>
        <v>2.1190223914844974</v>
      </c>
      <c r="K50" s="193"/>
      <c r="L50" s="194"/>
    </row>
    <row r="51" spans="1:12" s="41" customFormat="1" ht="12.75" customHeight="1" thickTop="1" thickBot="1" x14ac:dyDescent="0.3">
      <c r="A51" s="727" t="s">
        <v>103</v>
      </c>
      <c r="B51" s="727"/>
      <c r="C51" s="112">
        <f>SUM(C49:C50)</f>
        <v>510026000</v>
      </c>
      <c r="D51" s="112">
        <f>SUM(D49:D50)</f>
        <v>517219388</v>
      </c>
      <c r="E51" s="112">
        <f>SUM(E49:E50)</f>
        <v>603956000</v>
      </c>
      <c r="F51" s="330">
        <f t="shared" si="11"/>
        <v>1.1841670816781888</v>
      </c>
      <c r="G51" s="112">
        <f>SUM(G49:G50)</f>
        <v>510026000</v>
      </c>
      <c r="H51" s="112">
        <f>SUM(H49:H50)</f>
        <v>517219388</v>
      </c>
      <c r="I51" s="112">
        <f>SUM(I49:I50)</f>
        <v>603956000</v>
      </c>
      <c r="J51" s="113">
        <f t="shared" si="12"/>
        <v>1.1841670816781888</v>
      </c>
      <c r="K51" s="187"/>
      <c r="L51" s="188"/>
    </row>
    <row r="52" spans="1:12" s="38" customFormat="1" ht="13.8" thickTop="1" x14ac:dyDescent="0.25"/>
    <row r="53" spans="1:12" s="38" customFormat="1" x14ac:dyDescent="0.25"/>
    <row r="54" spans="1:12" s="38" customFormat="1" x14ac:dyDescent="0.25"/>
    <row r="55" spans="1:12" s="38" customFormat="1" x14ac:dyDescent="0.25"/>
    <row r="56" spans="1:12" s="38" customFormat="1" x14ac:dyDescent="0.25"/>
    <row r="57" spans="1:12" s="38" customFormat="1" x14ac:dyDescent="0.25"/>
    <row r="58" spans="1:12" s="38" customFormat="1" x14ac:dyDescent="0.25"/>
    <row r="59" spans="1:12" s="38" customFormat="1" x14ac:dyDescent="0.25"/>
    <row r="60" spans="1:12" s="38" customFormat="1" x14ac:dyDescent="0.25"/>
    <row r="61" spans="1:12" s="38" customFormat="1" x14ac:dyDescent="0.25"/>
    <row r="62" spans="1:12" s="38" customFormat="1" x14ac:dyDescent="0.25"/>
    <row r="63" spans="1:12" s="38" customFormat="1" x14ac:dyDescent="0.25"/>
    <row r="64" spans="1:12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</sheetData>
  <sheetProtection selectLockedCells="1" selectUnlockedCells="1"/>
  <mergeCells count="4">
    <mergeCell ref="A4:L4"/>
    <mergeCell ref="A49:B49"/>
    <mergeCell ref="A50:B50"/>
    <mergeCell ref="A51:B5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10.44140625" style="1" customWidth="1"/>
    <col min="7" max="7" width="9.6640625" style="1" customWidth="1"/>
    <col min="9" max="9" width="9.109375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405</v>
      </c>
    </row>
    <row r="2" spans="1:8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.../2021. (XI...) önkormányzati rendelethez</v>
      </c>
    </row>
    <row r="3" spans="1:8" ht="15" customHeight="1" x14ac:dyDescent="0.25">
      <c r="A3" s="719" t="s">
        <v>521</v>
      </c>
      <c r="B3" s="719"/>
      <c r="C3" s="719"/>
      <c r="D3" s="719"/>
      <c r="E3" s="719"/>
      <c r="F3" s="719"/>
      <c r="G3" s="719"/>
      <c r="H3" s="719"/>
    </row>
    <row r="4" spans="1:8" ht="12.75" customHeight="1" thickBot="1" x14ac:dyDescent="0.3">
      <c r="A4" s="40"/>
      <c r="B4" s="91"/>
      <c r="C4" s="91"/>
      <c r="D4" s="39"/>
      <c r="E4" s="39"/>
      <c r="F4" s="39"/>
      <c r="G4" s="6" t="s">
        <v>190</v>
      </c>
      <c r="H4" s="520"/>
    </row>
    <row r="5" spans="1:8" ht="36" customHeight="1" thickTop="1" x14ac:dyDescent="0.25">
      <c r="A5" s="7" t="s">
        <v>1</v>
      </c>
      <c r="B5" s="8" t="s">
        <v>2</v>
      </c>
      <c r="C5" s="9" t="s">
        <v>212</v>
      </c>
      <c r="D5" s="9" t="s">
        <v>515</v>
      </c>
      <c r="E5" s="9" t="s">
        <v>580</v>
      </c>
      <c r="F5" s="9" t="s">
        <v>581</v>
      </c>
      <c r="G5" s="380" t="s">
        <v>572</v>
      </c>
      <c r="H5" s="520"/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96" t="s">
        <v>9</v>
      </c>
      <c r="H6" s="520"/>
    </row>
    <row r="7" spans="1:8" ht="15" customHeight="1" thickTop="1" x14ac:dyDescent="0.25">
      <c r="A7" s="114" t="s">
        <v>13</v>
      </c>
      <c r="B7" s="115" t="s">
        <v>105</v>
      </c>
      <c r="C7" s="115" t="s">
        <v>213</v>
      </c>
      <c r="D7" s="116">
        <f>D8+D15</f>
        <v>52028860</v>
      </c>
      <c r="E7" s="116">
        <f>E8+E15</f>
        <v>52121360</v>
      </c>
      <c r="F7" s="116">
        <f>F8+F15</f>
        <v>53892060</v>
      </c>
      <c r="G7" s="117">
        <f>F7/D7</f>
        <v>1.0358108941844968</v>
      </c>
      <c r="H7" s="520"/>
    </row>
    <row r="8" spans="1:8" ht="15" customHeight="1" x14ac:dyDescent="0.25">
      <c r="A8" s="21" t="s">
        <v>106</v>
      </c>
      <c r="B8" s="18" t="s">
        <v>214</v>
      </c>
      <c r="C8" s="18" t="s">
        <v>215</v>
      </c>
      <c r="D8" s="52">
        <f>SUM(D9:D14)</f>
        <v>39800229</v>
      </c>
      <c r="E8" s="19">
        <f>SUM(E9:E14)</f>
        <v>38984829</v>
      </c>
      <c r="F8" s="19">
        <f>SUM(F9:F14)</f>
        <v>39838129</v>
      </c>
      <c r="G8" s="118">
        <f t="shared" ref="G8:G9" si="0">F8/D8</f>
        <v>1.0009522558274728</v>
      </c>
      <c r="H8" s="520"/>
    </row>
    <row r="9" spans="1:8" ht="15" customHeight="1" x14ac:dyDescent="0.25">
      <c r="A9" s="119"/>
      <c r="B9" s="22" t="s">
        <v>216</v>
      </c>
      <c r="C9" s="22" t="s">
        <v>217</v>
      </c>
      <c r="D9" s="488">
        <v>36344450</v>
      </c>
      <c r="E9" s="435">
        <v>35265269</v>
      </c>
      <c r="F9" s="435">
        <v>33706187</v>
      </c>
      <c r="G9" s="87">
        <f t="shared" si="0"/>
        <v>0.9274094669199836</v>
      </c>
      <c r="H9" s="520"/>
    </row>
    <row r="10" spans="1:8" ht="15" customHeight="1" x14ac:dyDescent="0.25">
      <c r="A10" s="119"/>
      <c r="B10" s="22" t="s">
        <v>533</v>
      </c>
      <c r="C10" s="22" t="s">
        <v>532</v>
      </c>
      <c r="D10" s="86">
        <v>0</v>
      </c>
      <c r="E10" s="435">
        <v>0</v>
      </c>
      <c r="F10" s="435">
        <v>2352700</v>
      </c>
      <c r="G10" s="540"/>
      <c r="H10" s="520"/>
    </row>
    <row r="11" spans="1:8" ht="15" customHeight="1" x14ac:dyDescent="0.25">
      <c r="A11" s="119"/>
      <c r="B11" s="22" t="s">
        <v>479</v>
      </c>
      <c r="C11" s="22" t="s">
        <v>375</v>
      </c>
      <c r="D11" s="483">
        <v>65000</v>
      </c>
      <c r="E11" s="483">
        <v>65000</v>
      </c>
      <c r="F11" s="483">
        <v>0</v>
      </c>
      <c r="G11" s="87">
        <f t="shared" ref="G11:G43" si="1">F11/D11</f>
        <v>0</v>
      </c>
      <c r="H11" s="520"/>
    </row>
    <row r="12" spans="1:8" ht="15" customHeight="1" x14ac:dyDescent="0.25">
      <c r="A12" s="119"/>
      <c r="B12" s="22" t="s">
        <v>431</v>
      </c>
      <c r="C12" s="22" t="s">
        <v>218</v>
      </c>
      <c r="D12" s="488">
        <v>2626181</v>
      </c>
      <c r="E12" s="488">
        <v>2626181</v>
      </c>
      <c r="F12" s="488">
        <v>2626181</v>
      </c>
      <c r="G12" s="87">
        <f t="shared" si="1"/>
        <v>1</v>
      </c>
      <c r="H12" s="520"/>
    </row>
    <row r="13" spans="1:8" ht="15" customHeight="1" x14ac:dyDescent="0.25">
      <c r="A13" s="119"/>
      <c r="B13" s="22" t="s">
        <v>438</v>
      </c>
      <c r="C13" s="22" t="s">
        <v>371</v>
      </c>
      <c r="D13" s="488">
        <v>160000</v>
      </c>
      <c r="E13" s="488">
        <v>160000</v>
      </c>
      <c r="F13" s="488">
        <v>160000</v>
      </c>
      <c r="G13" s="87">
        <f t="shared" si="1"/>
        <v>1</v>
      </c>
      <c r="H13" s="520"/>
    </row>
    <row r="14" spans="1:8" ht="15" customHeight="1" x14ac:dyDescent="0.25">
      <c r="A14" s="119"/>
      <c r="B14" s="22" t="s">
        <v>492</v>
      </c>
      <c r="C14" s="22" t="s">
        <v>376</v>
      </c>
      <c r="D14" s="488">
        <v>604598</v>
      </c>
      <c r="E14" s="435">
        <v>868379</v>
      </c>
      <c r="F14" s="435">
        <v>993061</v>
      </c>
      <c r="G14" s="87">
        <f t="shared" si="1"/>
        <v>1.6425145303160116</v>
      </c>
      <c r="H14" s="520"/>
    </row>
    <row r="15" spans="1:8" ht="15" customHeight="1" x14ac:dyDescent="0.25">
      <c r="A15" s="21" t="s">
        <v>107</v>
      </c>
      <c r="B15" s="18" t="s">
        <v>109</v>
      </c>
      <c r="C15" s="18" t="s">
        <v>219</v>
      </c>
      <c r="D15" s="19">
        <f>SUM(D16:D18)</f>
        <v>12228631</v>
      </c>
      <c r="E15" s="19">
        <f>SUM(E16:E18)</f>
        <v>13136531</v>
      </c>
      <c r="F15" s="19">
        <f>SUM(F16:F18)</f>
        <v>14053931</v>
      </c>
      <c r="G15" s="118">
        <f t="shared" si="1"/>
        <v>1.1492644597747697</v>
      </c>
      <c r="H15" s="520"/>
    </row>
    <row r="16" spans="1:8" ht="15" customHeight="1" x14ac:dyDescent="0.25">
      <c r="A16" s="119"/>
      <c r="B16" s="22" t="s">
        <v>240</v>
      </c>
      <c r="C16" s="22" t="s">
        <v>220</v>
      </c>
      <c r="D16" s="488">
        <v>9427852</v>
      </c>
      <c r="E16" s="488">
        <v>9427852</v>
      </c>
      <c r="F16" s="488">
        <v>10345252</v>
      </c>
      <c r="G16" s="87">
        <f t="shared" si="1"/>
        <v>1.0973074248513872</v>
      </c>
      <c r="H16" s="520"/>
    </row>
    <row r="17" spans="1:8" ht="15" customHeight="1" x14ac:dyDescent="0.25">
      <c r="A17" s="119"/>
      <c r="B17" s="22" t="s">
        <v>241</v>
      </c>
      <c r="C17" s="22" t="s">
        <v>221</v>
      </c>
      <c r="D17" s="488">
        <v>1924504</v>
      </c>
      <c r="E17" s="435">
        <v>2832404</v>
      </c>
      <c r="F17" s="435">
        <v>2832404</v>
      </c>
      <c r="G17" s="79">
        <f t="shared" si="1"/>
        <v>1.4717579178842963</v>
      </c>
      <c r="H17" s="520"/>
    </row>
    <row r="18" spans="1:8" ht="15" customHeight="1" x14ac:dyDescent="0.25">
      <c r="A18" s="119"/>
      <c r="B18" s="22" t="s">
        <v>242</v>
      </c>
      <c r="C18" s="22" t="s">
        <v>222</v>
      </c>
      <c r="D18" s="488">
        <v>876275</v>
      </c>
      <c r="E18" s="488">
        <v>876275</v>
      </c>
      <c r="F18" s="488">
        <v>876275</v>
      </c>
      <c r="G18" s="79">
        <f t="shared" si="1"/>
        <v>1</v>
      </c>
      <c r="H18" s="520"/>
    </row>
    <row r="19" spans="1:8" ht="15" customHeight="1" x14ac:dyDescent="0.25">
      <c r="A19" s="27" t="s">
        <v>14</v>
      </c>
      <c r="B19" s="120" t="s">
        <v>184</v>
      </c>
      <c r="C19" s="120" t="s">
        <v>223</v>
      </c>
      <c r="D19" s="489">
        <v>8582916</v>
      </c>
      <c r="E19" s="437">
        <v>8595820</v>
      </c>
      <c r="F19" s="437">
        <v>8870713</v>
      </c>
      <c r="G19" s="117">
        <f t="shared" si="1"/>
        <v>1.0335313779139863</v>
      </c>
      <c r="H19" s="520"/>
    </row>
    <row r="20" spans="1:8" ht="15" customHeight="1" x14ac:dyDescent="0.25">
      <c r="A20" s="27" t="s">
        <v>42</v>
      </c>
      <c r="B20" s="120" t="s">
        <v>111</v>
      </c>
      <c r="C20" s="120" t="s">
        <v>224</v>
      </c>
      <c r="D20" s="28">
        <f>SUM(D21:D25)</f>
        <v>118322345</v>
      </c>
      <c r="E20" s="28">
        <f>SUM(E21:E25)</f>
        <v>119722345</v>
      </c>
      <c r="F20" s="28">
        <f>SUM(F21:F25)</f>
        <v>138435345</v>
      </c>
      <c r="G20" s="117">
        <f t="shared" si="1"/>
        <v>1.169984798729268</v>
      </c>
      <c r="H20" s="520"/>
    </row>
    <row r="21" spans="1:8" ht="15" customHeight="1" x14ac:dyDescent="0.25">
      <c r="A21" s="21" t="s">
        <v>110</v>
      </c>
      <c r="B21" s="18" t="s">
        <v>225</v>
      </c>
      <c r="C21" s="18" t="s">
        <v>231</v>
      </c>
      <c r="D21" s="427">
        <v>14158700</v>
      </c>
      <c r="E21" s="427">
        <v>14158700</v>
      </c>
      <c r="F21" s="427">
        <v>14158700</v>
      </c>
      <c r="G21" s="118">
        <f t="shared" si="1"/>
        <v>1</v>
      </c>
      <c r="H21" s="520"/>
    </row>
    <row r="22" spans="1:8" ht="15" customHeight="1" x14ac:dyDescent="0.25">
      <c r="A22" s="21" t="s">
        <v>112</v>
      </c>
      <c r="B22" s="18" t="s">
        <v>226</v>
      </c>
      <c r="C22" s="18" t="s">
        <v>232</v>
      </c>
      <c r="D22" s="427">
        <v>3139000</v>
      </c>
      <c r="E22" s="427">
        <v>3139000</v>
      </c>
      <c r="F22" s="427">
        <v>3139000</v>
      </c>
      <c r="G22" s="118">
        <f t="shared" si="1"/>
        <v>1</v>
      </c>
      <c r="H22" s="520"/>
    </row>
    <row r="23" spans="1:8" ht="15" customHeight="1" x14ac:dyDescent="0.25">
      <c r="A23" s="21" t="s">
        <v>227</v>
      </c>
      <c r="B23" s="18" t="s">
        <v>228</v>
      </c>
      <c r="C23" s="18" t="s">
        <v>233</v>
      </c>
      <c r="D23" s="427">
        <v>77299145</v>
      </c>
      <c r="E23" s="427">
        <v>78399145</v>
      </c>
      <c r="F23" s="427">
        <v>84489145</v>
      </c>
      <c r="G23" s="118">
        <f t="shared" si="1"/>
        <v>1.093015259095039</v>
      </c>
      <c r="H23" s="520"/>
    </row>
    <row r="24" spans="1:8" ht="15" customHeight="1" x14ac:dyDescent="0.25">
      <c r="A24" s="21" t="s">
        <v>229</v>
      </c>
      <c r="B24" s="18" t="s">
        <v>230</v>
      </c>
      <c r="C24" s="18" t="s">
        <v>234</v>
      </c>
      <c r="D24" s="427">
        <v>240000</v>
      </c>
      <c r="E24" s="427">
        <v>240000</v>
      </c>
      <c r="F24" s="427">
        <v>240000</v>
      </c>
      <c r="G24" s="118">
        <f t="shared" si="1"/>
        <v>1</v>
      </c>
      <c r="H24" s="520"/>
    </row>
    <row r="25" spans="1:8" ht="15" customHeight="1" x14ac:dyDescent="0.25">
      <c r="A25" s="21" t="s">
        <v>235</v>
      </c>
      <c r="B25" s="18" t="s">
        <v>236</v>
      </c>
      <c r="C25" s="18" t="s">
        <v>237</v>
      </c>
      <c r="D25" s="19">
        <f>SUM(D26:D29)</f>
        <v>23485500</v>
      </c>
      <c r="E25" s="19">
        <f>SUM(E26:E29)</f>
        <v>23785500</v>
      </c>
      <c r="F25" s="19">
        <f>SUM(F26:F29)</f>
        <v>36408500</v>
      </c>
      <c r="G25" s="118">
        <f t="shared" si="1"/>
        <v>1.5502544122969493</v>
      </c>
      <c r="H25" s="520"/>
    </row>
    <row r="26" spans="1:8" ht="15" customHeight="1" x14ac:dyDescent="0.25">
      <c r="A26" s="119"/>
      <c r="B26" s="22" t="s">
        <v>238</v>
      </c>
      <c r="C26" s="22" t="s">
        <v>239</v>
      </c>
      <c r="D26" s="488">
        <v>18645500</v>
      </c>
      <c r="E26" s="488">
        <v>18645500</v>
      </c>
      <c r="F26" s="488">
        <v>20133500</v>
      </c>
      <c r="G26" s="87">
        <f t="shared" si="1"/>
        <v>1.0798047786329141</v>
      </c>
      <c r="H26" s="520"/>
    </row>
    <row r="27" spans="1:8" ht="15" customHeight="1" x14ac:dyDescent="0.25">
      <c r="A27" s="119"/>
      <c r="B27" s="225" t="s">
        <v>243</v>
      </c>
      <c r="C27" s="22" t="s">
        <v>244</v>
      </c>
      <c r="D27" s="488">
        <v>4000000</v>
      </c>
      <c r="E27" s="488">
        <v>4000000</v>
      </c>
      <c r="F27" s="488">
        <v>15135000</v>
      </c>
      <c r="G27" s="87">
        <f t="shared" si="1"/>
        <v>3.7837499999999999</v>
      </c>
      <c r="H27" s="520"/>
    </row>
    <row r="28" spans="1:8" ht="15" customHeight="1" x14ac:dyDescent="0.25">
      <c r="A28" s="119"/>
      <c r="B28" s="225" t="s">
        <v>428</v>
      </c>
      <c r="C28" s="22" t="s">
        <v>429</v>
      </c>
      <c r="D28" s="488">
        <v>40000</v>
      </c>
      <c r="E28" s="488">
        <v>40000</v>
      </c>
      <c r="F28" s="488">
        <v>40000</v>
      </c>
      <c r="G28" s="87">
        <f t="shared" si="1"/>
        <v>1</v>
      </c>
      <c r="H28" s="520"/>
    </row>
    <row r="29" spans="1:8" ht="15" customHeight="1" x14ac:dyDescent="0.25">
      <c r="A29" s="119"/>
      <c r="B29" s="225" t="s">
        <v>493</v>
      </c>
      <c r="C29" s="22" t="s">
        <v>245</v>
      </c>
      <c r="D29" s="488">
        <v>800000</v>
      </c>
      <c r="E29" s="488">
        <v>1100000</v>
      </c>
      <c r="F29" s="488">
        <v>1100000</v>
      </c>
      <c r="G29" s="87">
        <f t="shared" si="1"/>
        <v>1.375</v>
      </c>
      <c r="H29" s="520"/>
    </row>
    <row r="30" spans="1:8" s="226" customFormat="1" ht="15" customHeight="1" x14ac:dyDescent="0.25">
      <c r="A30" s="27" t="s">
        <v>43</v>
      </c>
      <c r="B30" s="120" t="s">
        <v>246</v>
      </c>
      <c r="C30" s="120" t="s">
        <v>247</v>
      </c>
      <c r="D30" s="28">
        <v>3000000</v>
      </c>
      <c r="E30" s="437">
        <v>3000000</v>
      </c>
      <c r="F30" s="437">
        <v>3000000</v>
      </c>
      <c r="G30" s="117">
        <f t="shared" si="1"/>
        <v>1</v>
      </c>
      <c r="H30" s="520"/>
    </row>
    <row r="31" spans="1:8" s="226" customFormat="1" ht="15" customHeight="1" x14ac:dyDescent="0.25">
      <c r="A31" s="27" t="s">
        <v>44</v>
      </c>
      <c r="B31" s="120" t="s">
        <v>248</v>
      </c>
      <c r="C31" s="120" t="s">
        <v>249</v>
      </c>
      <c r="D31" s="28">
        <f>SUM(D32:D35)</f>
        <v>84501593</v>
      </c>
      <c r="E31" s="28">
        <f>SUM(E32:E35)</f>
        <v>83932131</v>
      </c>
      <c r="F31" s="28">
        <f>SUM(F32:F35)</f>
        <v>149810150</v>
      </c>
      <c r="G31" s="117">
        <f t="shared" si="1"/>
        <v>1.7728677612030344</v>
      </c>
      <c r="H31" s="520"/>
    </row>
    <row r="32" spans="1:8" s="226" customFormat="1" ht="15" customHeight="1" x14ac:dyDescent="0.25">
      <c r="A32" s="21" t="s">
        <v>208</v>
      </c>
      <c r="B32" s="18" t="s">
        <v>377</v>
      </c>
      <c r="C32" s="18" t="s">
        <v>378</v>
      </c>
      <c r="D32" s="427">
        <v>2000000</v>
      </c>
      <c r="E32" s="427">
        <v>2000000</v>
      </c>
      <c r="F32" s="427">
        <v>2000000</v>
      </c>
      <c r="G32" s="117">
        <f t="shared" si="1"/>
        <v>1</v>
      </c>
      <c r="H32" s="520"/>
    </row>
    <row r="33" spans="1:8" s="226" customFormat="1" ht="15" customHeight="1" x14ac:dyDescent="0.25">
      <c r="A33" s="21" t="s">
        <v>209</v>
      </c>
      <c r="B33" s="18" t="s">
        <v>250</v>
      </c>
      <c r="C33" s="18" t="s">
        <v>252</v>
      </c>
      <c r="D33" s="427">
        <v>20329643</v>
      </c>
      <c r="E33" s="427">
        <v>20329643</v>
      </c>
      <c r="F33" s="427">
        <v>22430000</v>
      </c>
      <c r="G33" s="118">
        <f t="shared" si="1"/>
        <v>1.1033149967267011</v>
      </c>
      <c r="H33" s="520"/>
    </row>
    <row r="34" spans="1:8" s="226" customFormat="1" ht="15" customHeight="1" x14ac:dyDescent="0.25">
      <c r="A34" s="21" t="s">
        <v>254</v>
      </c>
      <c r="B34" s="18" t="s">
        <v>251</v>
      </c>
      <c r="C34" s="18" t="s">
        <v>253</v>
      </c>
      <c r="D34" s="427">
        <v>8895000</v>
      </c>
      <c r="E34" s="427">
        <v>8895000</v>
      </c>
      <c r="F34" s="427">
        <v>12485100</v>
      </c>
      <c r="G34" s="118">
        <f t="shared" si="1"/>
        <v>1.4036087689713321</v>
      </c>
      <c r="H34" s="520"/>
    </row>
    <row r="35" spans="1:8" s="226" customFormat="1" ht="15" customHeight="1" x14ac:dyDescent="0.25">
      <c r="A35" s="21" t="s">
        <v>379</v>
      </c>
      <c r="B35" s="18" t="s">
        <v>36</v>
      </c>
      <c r="C35" s="18" t="s">
        <v>398</v>
      </c>
      <c r="D35" s="427">
        <v>53276950</v>
      </c>
      <c r="E35" s="427">
        <v>52707488</v>
      </c>
      <c r="F35" s="427">
        <v>112895050</v>
      </c>
      <c r="G35" s="118">
        <f t="shared" si="1"/>
        <v>2.1190223914844974</v>
      </c>
      <c r="H35" s="520"/>
    </row>
    <row r="36" spans="1:8" s="226" customFormat="1" ht="15" customHeight="1" x14ac:dyDescent="0.25">
      <c r="A36" s="27" t="s">
        <v>45</v>
      </c>
      <c r="B36" s="120" t="s">
        <v>185</v>
      </c>
      <c r="C36" s="120" t="s">
        <v>255</v>
      </c>
      <c r="D36" s="28">
        <f>SUM(D37:D40)</f>
        <v>89750000</v>
      </c>
      <c r="E36" s="28">
        <f>SUM(E37:E40)</f>
        <v>95802909</v>
      </c>
      <c r="F36" s="28">
        <f>SUM(F37:F40)</f>
        <v>95802909</v>
      </c>
      <c r="G36" s="117">
        <f t="shared" si="1"/>
        <v>1.0674418830083565</v>
      </c>
      <c r="H36" s="520"/>
    </row>
    <row r="37" spans="1:8" s="232" customFormat="1" ht="15" customHeight="1" x14ac:dyDescent="0.25">
      <c r="A37" s="230" t="s">
        <v>256</v>
      </c>
      <c r="B37" s="71" t="s">
        <v>258</v>
      </c>
      <c r="C37" s="71" t="s">
        <v>259</v>
      </c>
      <c r="D37" s="427">
        <v>54726000</v>
      </c>
      <c r="E37" s="427">
        <v>54726000</v>
      </c>
      <c r="F37" s="427">
        <v>54726000</v>
      </c>
      <c r="G37" s="118">
        <f t="shared" si="1"/>
        <v>1</v>
      </c>
      <c r="H37" s="521"/>
    </row>
    <row r="38" spans="1:8" s="226" customFormat="1" ht="15" customHeight="1" x14ac:dyDescent="0.25">
      <c r="A38" s="230" t="s">
        <v>257</v>
      </c>
      <c r="B38" s="71" t="s">
        <v>261</v>
      </c>
      <c r="C38" s="71" t="s">
        <v>262</v>
      </c>
      <c r="D38" s="427">
        <v>100000</v>
      </c>
      <c r="E38" s="427">
        <v>5791030</v>
      </c>
      <c r="F38" s="427">
        <v>5791030</v>
      </c>
      <c r="G38" s="557">
        <f t="shared" si="1"/>
        <v>57.910299999999999</v>
      </c>
      <c r="H38" s="520"/>
    </row>
    <row r="39" spans="1:8" s="226" customFormat="1" ht="15" customHeight="1" x14ac:dyDescent="0.25">
      <c r="A39" s="230" t="s">
        <v>260</v>
      </c>
      <c r="B39" s="71" t="s">
        <v>264</v>
      </c>
      <c r="C39" s="71" t="s">
        <v>265</v>
      </c>
      <c r="D39" s="427">
        <v>16300000</v>
      </c>
      <c r="E39" s="427">
        <v>15375040</v>
      </c>
      <c r="F39" s="427">
        <v>15375040</v>
      </c>
      <c r="G39" s="118">
        <f t="shared" si="1"/>
        <v>0.94325398773006131</v>
      </c>
      <c r="H39" s="520"/>
    </row>
    <row r="40" spans="1:8" s="226" customFormat="1" ht="15" customHeight="1" x14ac:dyDescent="0.25">
      <c r="A40" s="230" t="s">
        <v>263</v>
      </c>
      <c r="B40" s="71" t="s">
        <v>266</v>
      </c>
      <c r="C40" s="71" t="s">
        <v>267</v>
      </c>
      <c r="D40" s="427">
        <v>18624000</v>
      </c>
      <c r="E40" s="427">
        <v>19910839</v>
      </c>
      <c r="F40" s="427">
        <v>19910839</v>
      </c>
      <c r="G40" s="118">
        <f t="shared" si="1"/>
        <v>1.0690957366838487</v>
      </c>
      <c r="H40" s="520"/>
    </row>
    <row r="41" spans="1:8" s="226" customFormat="1" ht="15" customHeight="1" x14ac:dyDescent="0.25">
      <c r="A41" s="231" t="s">
        <v>46</v>
      </c>
      <c r="B41" s="228" t="s">
        <v>268</v>
      </c>
      <c r="C41" s="228" t="s">
        <v>269</v>
      </c>
      <c r="D41" s="229">
        <f>SUM(D42:D43)</f>
        <v>129760552</v>
      </c>
      <c r="E41" s="229">
        <f>SUM(E42:E43)</f>
        <v>129760552</v>
      </c>
      <c r="F41" s="229">
        <f>SUM(F42:F43)</f>
        <v>129760552</v>
      </c>
      <c r="G41" s="117">
        <f t="shared" si="1"/>
        <v>1</v>
      </c>
      <c r="H41" s="520"/>
    </row>
    <row r="42" spans="1:8" s="226" customFormat="1" ht="15" customHeight="1" x14ac:dyDescent="0.25">
      <c r="A42" s="230" t="s">
        <v>270</v>
      </c>
      <c r="B42" s="71" t="s">
        <v>271</v>
      </c>
      <c r="C42" s="71" t="s">
        <v>272</v>
      </c>
      <c r="D42" s="427">
        <v>102349435</v>
      </c>
      <c r="E42" s="427">
        <v>102349435</v>
      </c>
      <c r="F42" s="427">
        <v>102349435</v>
      </c>
      <c r="G42" s="118">
        <f t="shared" si="1"/>
        <v>1</v>
      </c>
      <c r="H42" s="520"/>
    </row>
    <row r="43" spans="1:8" s="226" customFormat="1" ht="15" customHeight="1" x14ac:dyDescent="0.25">
      <c r="A43" s="230" t="s">
        <v>273</v>
      </c>
      <c r="B43" s="71" t="s">
        <v>274</v>
      </c>
      <c r="C43" s="71" t="s">
        <v>275</v>
      </c>
      <c r="D43" s="427">
        <v>27411117</v>
      </c>
      <c r="E43" s="427">
        <v>27411117</v>
      </c>
      <c r="F43" s="427">
        <v>27411117</v>
      </c>
      <c r="G43" s="118">
        <f t="shared" si="1"/>
        <v>1</v>
      </c>
      <c r="H43" s="520"/>
    </row>
    <row r="44" spans="1:8" s="226" customFormat="1" ht="15" customHeight="1" x14ac:dyDescent="0.25">
      <c r="A44" s="227" t="s">
        <v>63</v>
      </c>
      <c r="B44" s="228" t="s">
        <v>119</v>
      </c>
      <c r="C44" s="228" t="s">
        <v>276</v>
      </c>
      <c r="D44" s="229">
        <f>SUM(D45:D45)</f>
        <v>0</v>
      </c>
      <c r="E44" s="229">
        <f>SUM(E45:E45)</f>
        <v>204537</v>
      </c>
      <c r="F44" s="229">
        <f>SUM(F45:F45)</f>
        <v>304537</v>
      </c>
      <c r="G44" s="541"/>
      <c r="H44" s="520"/>
    </row>
    <row r="45" spans="1:8" s="226" customFormat="1" ht="15" customHeight="1" x14ac:dyDescent="0.25">
      <c r="A45" s="274" t="s">
        <v>277</v>
      </c>
      <c r="B45" s="71" t="s">
        <v>480</v>
      </c>
      <c r="C45" s="71" t="s">
        <v>481</v>
      </c>
      <c r="D45" s="52">
        <v>0</v>
      </c>
      <c r="E45" s="52">
        <v>204537</v>
      </c>
      <c r="F45" s="52">
        <v>304537</v>
      </c>
      <c r="G45" s="542"/>
      <c r="H45" s="520"/>
    </row>
    <row r="46" spans="1:8" s="226" customFormat="1" ht="15" customHeight="1" x14ac:dyDescent="0.25">
      <c r="A46" s="399" t="s">
        <v>70</v>
      </c>
      <c r="B46" s="400" t="s">
        <v>39</v>
      </c>
      <c r="C46" s="400" t="s">
        <v>418</v>
      </c>
      <c r="D46" s="401">
        <f>SUM(D47:D48)</f>
        <v>22281734</v>
      </c>
      <c r="E46" s="401">
        <f>SUM(E47:E48)</f>
        <v>22281734</v>
      </c>
      <c r="F46" s="401">
        <f>SUM(F47:F48)</f>
        <v>22281734</v>
      </c>
      <c r="G46" s="117">
        <f t="shared" ref="G46:G49" si="2">F46/D46</f>
        <v>1</v>
      </c>
      <c r="H46" s="520"/>
    </row>
    <row r="47" spans="1:8" ht="15" customHeight="1" x14ac:dyDescent="0.25">
      <c r="A47" s="349" t="s">
        <v>414</v>
      </c>
      <c r="B47" s="350" t="s">
        <v>415</v>
      </c>
      <c r="C47" s="555" t="s">
        <v>417</v>
      </c>
      <c r="D47" s="490">
        <v>1891734</v>
      </c>
      <c r="E47" s="490">
        <v>1891734</v>
      </c>
      <c r="F47" s="490">
        <v>1891734</v>
      </c>
      <c r="G47" s="118">
        <f t="shared" si="2"/>
        <v>1</v>
      </c>
      <c r="H47" s="522"/>
    </row>
    <row r="48" spans="1:8" ht="15" customHeight="1" thickBot="1" x14ac:dyDescent="0.3">
      <c r="A48" s="210" t="s">
        <v>416</v>
      </c>
      <c r="B48" s="348" t="s">
        <v>372</v>
      </c>
      <c r="C48" s="556" t="s">
        <v>373</v>
      </c>
      <c r="D48" s="151">
        <v>20390000</v>
      </c>
      <c r="E48" s="151">
        <v>20390000</v>
      </c>
      <c r="F48" s="151">
        <v>20390000</v>
      </c>
      <c r="G48" s="118">
        <f t="shared" si="2"/>
        <v>1</v>
      </c>
      <c r="H48" s="520"/>
    </row>
    <row r="49" spans="1:9" ht="15" customHeight="1" thickTop="1" thickBot="1" x14ac:dyDescent="0.3">
      <c r="A49" s="728" t="s">
        <v>113</v>
      </c>
      <c r="B49" s="729"/>
      <c r="C49" s="217"/>
      <c r="D49" s="491">
        <f>D7+D19+D20+D30+D31+D36+D41+D44+D46</f>
        <v>508228000</v>
      </c>
      <c r="E49" s="63">
        <f>E7+E19+E20+E30+E31+E36+E41+E44+E46</f>
        <v>515421388</v>
      </c>
      <c r="F49" s="63">
        <f>F7+F19+F20+F30+F31+F36+F41+F44+F46</f>
        <v>602158000</v>
      </c>
      <c r="G49" s="122">
        <f t="shared" si="2"/>
        <v>1.1848186247117436</v>
      </c>
      <c r="H49" s="520"/>
    </row>
    <row r="50" spans="1:9" ht="15" customHeight="1" thickTop="1" x14ac:dyDescent="0.25">
      <c r="A50" s="41"/>
      <c r="B50" s="41"/>
      <c r="C50" s="41"/>
      <c r="D50" s="41"/>
      <c r="E50" s="41"/>
      <c r="F50" s="41"/>
      <c r="G50" s="41"/>
      <c r="H50" s="2" t="s">
        <v>589</v>
      </c>
    </row>
    <row r="51" spans="1:9" ht="13.2" x14ac:dyDescent="0.25">
      <c r="B51" s="39"/>
      <c r="C51" s="39"/>
      <c r="D51" s="39"/>
      <c r="E51" s="39"/>
      <c r="F51" s="39"/>
      <c r="G51" s="39"/>
      <c r="H51" s="2" t="str">
        <f>'1.sz. melléklet'!G2</f>
        <v>az .../2021. (XI...) önkormányzati rendelethez</v>
      </c>
    </row>
    <row r="52" spans="1:9" ht="13.2" x14ac:dyDescent="0.25">
      <c r="A52" s="719" t="s">
        <v>522</v>
      </c>
      <c r="B52" s="719"/>
      <c r="C52" s="719"/>
      <c r="D52" s="719"/>
      <c r="E52" s="719"/>
      <c r="F52" s="719"/>
      <c r="G52" s="719"/>
      <c r="H52" s="719"/>
    </row>
    <row r="53" spans="1:9" ht="15" customHeight="1" thickBot="1" x14ac:dyDescent="0.3">
      <c r="A53" s="41"/>
      <c r="B53" s="123"/>
      <c r="C53" s="123"/>
      <c r="D53" s="39"/>
      <c r="E53" s="39"/>
      <c r="F53" s="39"/>
      <c r="G53" s="6" t="s">
        <v>190</v>
      </c>
      <c r="H53" s="520"/>
    </row>
    <row r="54" spans="1:9" ht="36" customHeight="1" thickTop="1" x14ac:dyDescent="0.25">
      <c r="A54" s="7" t="s">
        <v>1</v>
      </c>
      <c r="B54" s="8" t="s">
        <v>2</v>
      </c>
      <c r="C54" s="9" t="s">
        <v>212</v>
      </c>
      <c r="D54" s="9" t="s">
        <v>515</v>
      </c>
      <c r="E54" s="9" t="s">
        <v>580</v>
      </c>
      <c r="F54" s="9" t="s">
        <v>581</v>
      </c>
      <c r="G54" s="380" t="s">
        <v>572</v>
      </c>
      <c r="H54" s="520"/>
    </row>
    <row r="55" spans="1:9" ht="15" customHeight="1" thickBot="1" x14ac:dyDescent="0.3">
      <c r="A55" s="11" t="s">
        <v>3</v>
      </c>
      <c r="B55" s="12" t="s">
        <v>4</v>
      </c>
      <c r="C55" s="13" t="s">
        <v>5</v>
      </c>
      <c r="D55" s="13" t="s">
        <v>6</v>
      </c>
      <c r="E55" s="13" t="s">
        <v>7</v>
      </c>
      <c r="F55" s="13" t="s">
        <v>8</v>
      </c>
      <c r="G55" s="96" t="s">
        <v>9</v>
      </c>
      <c r="H55" s="520"/>
    </row>
    <row r="56" spans="1:9" ht="15" customHeight="1" thickTop="1" x14ac:dyDescent="0.25">
      <c r="A56" s="114" t="s">
        <v>278</v>
      </c>
      <c r="B56" s="115" t="s">
        <v>279</v>
      </c>
      <c r="C56" s="218" t="s">
        <v>280</v>
      </c>
      <c r="D56" s="176">
        <f>SUM(D57:D58)</f>
        <v>53374772</v>
      </c>
      <c r="E56" s="176">
        <f>SUM(E57:E58)</f>
        <v>54446371</v>
      </c>
      <c r="F56" s="176">
        <f>SUM(F57:F58)</f>
        <v>67096617</v>
      </c>
      <c r="G56" s="29">
        <f t="shared" ref="G56:G59" si="3">F56/D56</f>
        <v>1.25708484525236</v>
      </c>
      <c r="H56" s="520"/>
      <c r="I56" s="180"/>
    </row>
    <row r="57" spans="1:9" ht="15" customHeight="1" x14ac:dyDescent="0.25">
      <c r="A57" s="21" t="s">
        <v>106</v>
      </c>
      <c r="B57" s="18" t="s">
        <v>281</v>
      </c>
      <c r="C57" s="219" t="s">
        <v>282</v>
      </c>
      <c r="D57" s="52">
        <v>47293338</v>
      </c>
      <c r="E57" s="52">
        <v>48364937</v>
      </c>
      <c r="F57" s="52">
        <v>60264083</v>
      </c>
      <c r="G57" s="20">
        <f t="shared" si="3"/>
        <v>1.2742615672423037</v>
      </c>
      <c r="H57" s="520"/>
      <c r="I57" s="180"/>
    </row>
    <row r="58" spans="1:9" s="255" customFormat="1" ht="15" customHeight="1" x14ac:dyDescent="0.25">
      <c r="A58" s="21" t="s">
        <v>107</v>
      </c>
      <c r="B58" s="18" t="s">
        <v>284</v>
      </c>
      <c r="C58" s="256" t="s">
        <v>283</v>
      </c>
      <c r="D58" s="169">
        <v>6081434</v>
      </c>
      <c r="E58" s="169">
        <v>6081434</v>
      </c>
      <c r="F58" s="169">
        <v>6832534</v>
      </c>
      <c r="G58" s="20">
        <f t="shared" si="3"/>
        <v>1.1235070544217038</v>
      </c>
      <c r="H58" s="520"/>
    </row>
    <row r="59" spans="1:9" ht="15" customHeight="1" x14ac:dyDescent="0.25">
      <c r="A59" s="27" t="s">
        <v>14</v>
      </c>
      <c r="B59" s="220" t="s">
        <v>285</v>
      </c>
      <c r="C59" s="259" t="s">
        <v>286</v>
      </c>
      <c r="D59" s="172">
        <f t="shared" ref="D59" si="4">SUM(D60:D61)</f>
        <v>33246570</v>
      </c>
      <c r="E59" s="172">
        <f t="shared" ref="E59:F59" si="5">SUM(E60:E61)</f>
        <v>39368359</v>
      </c>
      <c r="F59" s="172">
        <f t="shared" si="5"/>
        <v>56589170</v>
      </c>
      <c r="G59" s="29">
        <f t="shared" si="3"/>
        <v>1.7021055104331064</v>
      </c>
      <c r="H59" s="520"/>
    </row>
    <row r="60" spans="1:9" ht="15" customHeight="1" x14ac:dyDescent="0.25">
      <c r="A60" s="21" t="s">
        <v>16</v>
      </c>
      <c r="B60" s="18" t="s">
        <v>445</v>
      </c>
      <c r="C60" s="219" t="s">
        <v>288</v>
      </c>
      <c r="D60" s="19">
        <v>0</v>
      </c>
      <c r="E60" s="19">
        <v>0</v>
      </c>
      <c r="F60" s="19">
        <v>17220811</v>
      </c>
      <c r="G60" s="543"/>
      <c r="H60" s="520"/>
    </row>
    <row r="61" spans="1:9" ht="15" customHeight="1" x14ac:dyDescent="0.25">
      <c r="A61" s="21" t="s">
        <v>17</v>
      </c>
      <c r="B61" s="18" t="s">
        <v>287</v>
      </c>
      <c r="C61" s="219" t="s">
        <v>288</v>
      </c>
      <c r="D61" s="19">
        <v>33246570</v>
      </c>
      <c r="E61" s="19">
        <v>39368359</v>
      </c>
      <c r="F61" s="19">
        <v>39368359</v>
      </c>
      <c r="G61" s="20">
        <f t="shared" ref="G61:G65" si="6">F61/D61</f>
        <v>1.1841329496546562</v>
      </c>
      <c r="H61" s="520"/>
    </row>
    <row r="62" spans="1:9" ht="15" customHeight="1" x14ac:dyDescent="0.25">
      <c r="A62" s="27" t="s">
        <v>42</v>
      </c>
      <c r="B62" s="120" t="s">
        <v>15</v>
      </c>
      <c r="C62" s="220" t="s">
        <v>291</v>
      </c>
      <c r="D62" s="178">
        <f>D63+D64+D68</f>
        <v>86500000</v>
      </c>
      <c r="E62" s="178">
        <f>E63+E64+E68</f>
        <v>86500000</v>
      </c>
      <c r="F62" s="178">
        <f>F63+F64+F68</f>
        <v>86500000</v>
      </c>
      <c r="G62" s="29">
        <f t="shared" si="6"/>
        <v>1</v>
      </c>
      <c r="H62" s="520"/>
    </row>
    <row r="63" spans="1:9" ht="15" customHeight="1" x14ac:dyDescent="0.25">
      <c r="A63" s="21" t="s">
        <v>110</v>
      </c>
      <c r="B63" s="18" t="s">
        <v>289</v>
      </c>
      <c r="C63" s="219" t="s">
        <v>292</v>
      </c>
      <c r="D63" s="19">
        <v>55000000</v>
      </c>
      <c r="E63" s="19">
        <v>55000000</v>
      </c>
      <c r="F63" s="19">
        <v>55000000</v>
      </c>
      <c r="G63" s="20">
        <f t="shared" si="6"/>
        <v>1</v>
      </c>
      <c r="H63" s="520"/>
    </row>
    <row r="64" spans="1:9" ht="15" customHeight="1" x14ac:dyDescent="0.25">
      <c r="A64" s="21" t="s">
        <v>112</v>
      </c>
      <c r="B64" s="18" t="s">
        <v>290</v>
      </c>
      <c r="C64" s="219" t="s">
        <v>293</v>
      </c>
      <c r="D64" s="177">
        <f t="shared" ref="D64:E64" si="7">SUM(D65:D67)</f>
        <v>31000000</v>
      </c>
      <c r="E64" s="177">
        <f t="shared" si="7"/>
        <v>31000000</v>
      </c>
      <c r="F64" s="177">
        <f t="shared" ref="F64" si="8">SUM(F65:F67)</f>
        <v>31000000</v>
      </c>
      <c r="G64" s="20">
        <f t="shared" si="6"/>
        <v>1</v>
      </c>
      <c r="H64" s="520"/>
    </row>
    <row r="65" spans="1:9" s="226" customFormat="1" ht="15" customHeight="1" x14ac:dyDescent="0.25">
      <c r="A65" s="36"/>
      <c r="B65" s="22" t="s">
        <v>294</v>
      </c>
      <c r="C65" s="221" t="s">
        <v>295</v>
      </c>
      <c r="D65" s="483">
        <v>11000000</v>
      </c>
      <c r="E65" s="483">
        <v>11000000</v>
      </c>
      <c r="F65" s="483">
        <v>11000000</v>
      </c>
      <c r="G65" s="23">
        <f t="shared" si="6"/>
        <v>1</v>
      </c>
      <c r="H65" s="520"/>
    </row>
    <row r="66" spans="1:9" ht="15" customHeight="1" x14ac:dyDescent="0.25">
      <c r="A66" s="36"/>
      <c r="B66" s="22" t="s">
        <v>296</v>
      </c>
      <c r="C66" s="221" t="s">
        <v>297</v>
      </c>
      <c r="D66" s="483">
        <v>0</v>
      </c>
      <c r="E66" s="483">
        <v>0</v>
      </c>
      <c r="F66" s="483">
        <v>0</v>
      </c>
      <c r="G66" s="543"/>
      <c r="H66" s="520"/>
    </row>
    <row r="67" spans="1:9" s="226" customFormat="1" ht="15" customHeight="1" x14ac:dyDescent="0.25">
      <c r="A67" s="36"/>
      <c r="B67" s="22" t="s">
        <v>298</v>
      </c>
      <c r="C67" s="221" t="s">
        <v>299</v>
      </c>
      <c r="D67" s="483">
        <v>20000000</v>
      </c>
      <c r="E67" s="483">
        <v>20000000</v>
      </c>
      <c r="F67" s="483">
        <v>20000000</v>
      </c>
      <c r="G67" s="23">
        <f t="shared" ref="G67:G75" si="9">F67/D67</f>
        <v>1</v>
      </c>
      <c r="H67" s="520"/>
    </row>
    <row r="68" spans="1:9" s="226" customFormat="1" ht="15" customHeight="1" x14ac:dyDescent="0.25">
      <c r="A68" s="21" t="s">
        <v>227</v>
      </c>
      <c r="B68" s="18" t="s">
        <v>300</v>
      </c>
      <c r="C68" s="219" t="s">
        <v>301</v>
      </c>
      <c r="D68" s="19">
        <v>500000</v>
      </c>
      <c r="E68" s="19">
        <v>500000</v>
      </c>
      <c r="F68" s="19">
        <v>500000</v>
      </c>
      <c r="G68" s="20">
        <f t="shared" si="9"/>
        <v>1</v>
      </c>
      <c r="H68" s="520"/>
    </row>
    <row r="69" spans="1:9" s="226" customFormat="1" ht="15" customHeight="1" x14ac:dyDescent="0.25">
      <c r="A69" s="27" t="s">
        <v>43</v>
      </c>
      <c r="B69" s="120" t="s">
        <v>12</v>
      </c>
      <c r="C69" s="220" t="s">
        <v>303</v>
      </c>
      <c r="D69" s="178">
        <f>SUM(D70:D77)</f>
        <v>94457405</v>
      </c>
      <c r="E69" s="178">
        <f>SUM(E70:E77)</f>
        <v>94457405</v>
      </c>
      <c r="F69" s="178">
        <f>SUM(F70:F77)</f>
        <v>126995260</v>
      </c>
      <c r="G69" s="29">
        <f t="shared" si="9"/>
        <v>1.3444711931266797</v>
      </c>
      <c r="H69" s="520"/>
    </row>
    <row r="70" spans="1:9" s="226" customFormat="1" ht="15" customHeight="1" x14ac:dyDescent="0.25">
      <c r="A70" s="21" t="s">
        <v>204</v>
      </c>
      <c r="B70" s="18" t="s">
        <v>302</v>
      </c>
      <c r="C70" s="219" t="s">
        <v>304</v>
      </c>
      <c r="D70" s="427">
        <v>65000</v>
      </c>
      <c r="E70" s="427">
        <v>65000</v>
      </c>
      <c r="F70" s="427">
        <v>65000</v>
      </c>
      <c r="G70" s="20">
        <f t="shared" si="9"/>
        <v>1</v>
      </c>
      <c r="H70" s="520"/>
    </row>
    <row r="71" spans="1:9" s="226" customFormat="1" ht="15" customHeight="1" x14ac:dyDescent="0.25">
      <c r="A71" s="21" t="s">
        <v>205</v>
      </c>
      <c r="B71" s="18" t="s">
        <v>305</v>
      </c>
      <c r="C71" s="219" t="s">
        <v>306</v>
      </c>
      <c r="D71" s="427">
        <v>44700000</v>
      </c>
      <c r="E71" s="427">
        <v>44700000</v>
      </c>
      <c r="F71" s="427">
        <v>60530000</v>
      </c>
      <c r="G71" s="20">
        <f t="shared" si="9"/>
        <v>1.3541387024608502</v>
      </c>
      <c r="H71" s="520"/>
    </row>
    <row r="72" spans="1:9" s="226" customFormat="1" ht="15" customHeight="1" x14ac:dyDescent="0.25">
      <c r="A72" s="21" t="s">
        <v>206</v>
      </c>
      <c r="B72" s="18" t="s">
        <v>308</v>
      </c>
      <c r="C72" s="219" t="s">
        <v>307</v>
      </c>
      <c r="D72" s="427">
        <v>6200000</v>
      </c>
      <c r="E72" s="427">
        <v>6200000</v>
      </c>
      <c r="F72" s="427">
        <v>5600000</v>
      </c>
      <c r="G72" s="20">
        <f t="shared" si="9"/>
        <v>0.90322580645161288</v>
      </c>
      <c r="H72" s="520"/>
    </row>
    <row r="73" spans="1:9" s="226" customFormat="1" ht="15" customHeight="1" x14ac:dyDescent="0.25">
      <c r="A73" s="21" t="s">
        <v>310</v>
      </c>
      <c r="B73" s="18" t="s">
        <v>309</v>
      </c>
      <c r="C73" s="219" t="s">
        <v>320</v>
      </c>
      <c r="D73" s="427">
        <v>8505000</v>
      </c>
      <c r="E73" s="427">
        <v>8505000</v>
      </c>
      <c r="F73" s="427">
        <v>7545000</v>
      </c>
      <c r="G73" s="20">
        <f t="shared" si="9"/>
        <v>0.8871252204585538</v>
      </c>
      <c r="H73" s="520"/>
    </row>
    <row r="74" spans="1:9" s="226" customFormat="1" ht="15" customHeight="1" x14ac:dyDescent="0.25">
      <c r="A74" s="21" t="s">
        <v>311</v>
      </c>
      <c r="B74" s="18" t="s">
        <v>313</v>
      </c>
      <c r="C74" s="219" t="s">
        <v>319</v>
      </c>
      <c r="D74" s="427">
        <v>15879000</v>
      </c>
      <c r="E74" s="427">
        <v>15879000</v>
      </c>
      <c r="F74" s="427">
        <v>26411000</v>
      </c>
      <c r="G74" s="20">
        <f t="shared" si="9"/>
        <v>1.663265948737326</v>
      </c>
      <c r="H74" s="520"/>
    </row>
    <row r="75" spans="1:9" ht="15" customHeight="1" x14ac:dyDescent="0.25">
      <c r="A75" s="21" t="s">
        <v>312</v>
      </c>
      <c r="B75" s="439" t="s">
        <v>446</v>
      </c>
      <c r="C75" s="219" t="s">
        <v>447</v>
      </c>
      <c r="D75" s="19">
        <v>19108000</v>
      </c>
      <c r="E75" s="19">
        <v>19108000</v>
      </c>
      <c r="F75" s="19">
        <v>24243000</v>
      </c>
      <c r="G75" s="20">
        <f t="shared" si="9"/>
        <v>1.2687356081222525</v>
      </c>
      <c r="H75" s="520"/>
    </row>
    <row r="76" spans="1:9" ht="15" customHeight="1" x14ac:dyDescent="0.25">
      <c r="A76" s="21" t="s">
        <v>314</v>
      </c>
      <c r="B76" s="18" t="s">
        <v>315</v>
      </c>
      <c r="C76" s="219" t="s">
        <v>318</v>
      </c>
      <c r="D76" s="19">
        <v>0</v>
      </c>
      <c r="E76" s="19">
        <v>0</v>
      </c>
      <c r="F76" s="19">
        <v>0</v>
      </c>
      <c r="G76" s="543"/>
      <c r="H76" s="520"/>
    </row>
    <row r="77" spans="1:9" s="232" customFormat="1" ht="15" customHeight="1" x14ac:dyDescent="0.25">
      <c r="A77" s="21" t="s">
        <v>316</v>
      </c>
      <c r="B77" s="18" t="s">
        <v>317</v>
      </c>
      <c r="C77" s="219" t="s">
        <v>437</v>
      </c>
      <c r="D77" s="19">
        <v>405</v>
      </c>
      <c r="E77" s="19">
        <v>405</v>
      </c>
      <c r="F77" s="19">
        <v>2601260</v>
      </c>
      <c r="G77" s="20">
        <f t="shared" ref="G77:G79" si="10">F77/D77</f>
        <v>6422.8641975308637</v>
      </c>
      <c r="H77" s="521"/>
    </row>
    <row r="78" spans="1:9" ht="15" customHeight="1" x14ac:dyDescent="0.25">
      <c r="A78" s="27" t="s">
        <v>44</v>
      </c>
      <c r="B78" s="120" t="s">
        <v>381</v>
      </c>
      <c r="C78" s="220" t="s">
        <v>382</v>
      </c>
      <c r="D78" s="276">
        <f t="shared" ref="D78" si="11">SUM(D79:D80)</f>
        <v>24600000</v>
      </c>
      <c r="E78" s="276">
        <f t="shared" ref="E78:F78" si="12">SUM(E79:E80)</f>
        <v>24600000</v>
      </c>
      <c r="F78" s="276">
        <f t="shared" si="12"/>
        <v>48615700</v>
      </c>
      <c r="G78" s="20">
        <f t="shared" si="10"/>
        <v>1.9762479674796749</v>
      </c>
      <c r="H78" s="520"/>
    </row>
    <row r="79" spans="1:9" ht="15" customHeight="1" x14ac:dyDescent="0.25">
      <c r="A79" s="21" t="s">
        <v>208</v>
      </c>
      <c r="B79" s="264" t="s">
        <v>383</v>
      </c>
      <c r="C79" s="219" t="s">
        <v>384</v>
      </c>
      <c r="D79" s="492">
        <v>24600000</v>
      </c>
      <c r="E79" s="177">
        <v>24600000</v>
      </c>
      <c r="F79" s="613">
        <v>48615700</v>
      </c>
      <c r="G79" s="20">
        <f t="shared" si="10"/>
        <v>1.9762479674796749</v>
      </c>
      <c r="H79" s="520"/>
      <c r="I79" s="180"/>
    </row>
    <row r="80" spans="1:9" ht="15" customHeight="1" x14ac:dyDescent="0.25">
      <c r="A80" s="21" t="s">
        <v>209</v>
      </c>
      <c r="B80" s="41" t="s">
        <v>534</v>
      </c>
      <c r="C80" s="219" t="s">
        <v>384</v>
      </c>
      <c r="D80" s="492">
        <v>0</v>
      </c>
      <c r="E80" s="492">
        <v>0</v>
      </c>
      <c r="F80" s="492">
        <v>0</v>
      </c>
      <c r="G80" s="543"/>
      <c r="H80" s="520"/>
      <c r="I80" s="180"/>
    </row>
    <row r="81" spans="1:9" ht="15" customHeight="1" x14ac:dyDescent="0.25">
      <c r="A81" s="27" t="s">
        <v>45</v>
      </c>
      <c r="B81" s="125" t="s">
        <v>321</v>
      </c>
      <c r="C81" s="222" t="s">
        <v>322</v>
      </c>
      <c r="D81" s="178">
        <f>SUM(D82:D82)</f>
        <v>0</v>
      </c>
      <c r="E81" s="178">
        <f>SUM(E82:E82)</f>
        <v>0</v>
      </c>
      <c r="F81" s="178">
        <f>SUM(F82:F82)</f>
        <v>312000</v>
      </c>
      <c r="G81" s="543"/>
      <c r="H81" s="520"/>
      <c r="I81" s="180"/>
    </row>
    <row r="82" spans="1:9" ht="15" customHeight="1" x14ac:dyDescent="0.25">
      <c r="A82" s="21" t="s">
        <v>256</v>
      </c>
      <c r="B82" s="47" t="s">
        <v>323</v>
      </c>
      <c r="C82" s="223" t="s">
        <v>324</v>
      </c>
      <c r="D82" s="19">
        <v>0</v>
      </c>
      <c r="E82" s="19">
        <v>0</v>
      </c>
      <c r="F82" s="19">
        <v>312000</v>
      </c>
      <c r="G82" s="543"/>
      <c r="H82" s="520"/>
    </row>
    <row r="83" spans="1:9" ht="15" customHeight="1" x14ac:dyDescent="0.25">
      <c r="A83" s="27" t="s">
        <v>46</v>
      </c>
      <c r="B83" s="125" t="s">
        <v>325</v>
      </c>
      <c r="C83" s="222" t="s">
        <v>327</v>
      </c>
      <c r="D83" s="178">
        <f t="shared" ref="D83:E83" si="13">SUM(D84:D85)</f>
        <v>131700</v>
      </c>
      <c r="E83" s="178">
        <f t="shared" si="13"/>
        <v>131700</v>
      </c>
      <c r="F83" s="178">
        <f t="shared" ref="F83" si="14">SUM(F84:F85)</f>
        <v>131700</v>
      </c>
      <c r="G83" s="29">
        <f>F83/D83</f>
        <v>1</v>
      </c>
      <c r="H83" s="520"/>
    </row>
    <row r="84" spans="1:9" ht="24" x14ac:dyDescent="0.25">
      <c r="A84" s="21" t="s">
        <v>270</v>
      </c>
      <c r="B84" s="47" t="s">
        <v>482</v>
      </c>
      <c r="C84" s="223" t="s">
        <v>483</v>
      </c>
      <c r="D84" s="19">
        <v>0</v>
      </c>
      <c r="E84" s="19">
        <v>0</v>
      </c>
      <c r="F84" s="19">
        <v>0</v>
      </c>
      <c r="G84" s="543"/>
      <c r="H84" s="520"/>
    </row>
    <row r="85" spans="1:9" ht="15" customHeight="1" x14ac:dyDescent="0.25">
      <c r="A85" s="21" t="s">
        <v>273</v>
      </c>
      <c r="B85" s="47" t="s">
        <v>326</v>
      </c>
      <c r="C85" s="223" t="s">
        <v>328</v>
      </c>
      <c r="D85" s="19">
        <v>131700</v>
      </c>
      <c r="E85" s="19">
        <v>131700</v>
      </c>
      <c r="F85" s="19">
        <v>131700</v>
      </c>
      <c r="G85" s="20">
        <f t="shared" ref="G85:G87" si="15">F85/D85</f>
        <v>1</v>
      </c>
      <c r="H85" s="522"/>
      <c r="I85" s="522"/>
    </row>
    <row r="86" spans="1:9" ht="15" customHeight="1" x14ac:dyDescent="0.25">
      <c r="A86" s="285" t="s">
        <v>63</v>
      </c>
      <c r="B86" s="286" t="s">
        <v>391</v>
      </c>
      <c r="C86" s="287" t="s">
        <v>392</v>
      </c>
      <c r="D86" s="288">
        <f>SUM(D87:D88)</f>
        <v>215917553</v>
      </c>
      <c r="E86" s="288">
        <f>SUM(E87:E88)</f>
        <v>215917553</v>
      </c>
      <c r="F86" s="288">
        <f>SUM(F87:F88)</f>
        <v>215917553</v>
      </c>
      <c r="G86" s="289">
        <f t="shared" si="15"/>
        <v>1</v>
      </c>
      <c r="H86" s="520"/>
    </row>
    <row r="87" spans="1:9" ht="15" customHeight="1" x14ac:dyDescent="0.25">
      <c r="A87" s="21" t="s">
        <v>277</v>
      </c>
      <c r="B87" s="291" t="s">
        <v>393</v>
      </c>
      <c r="C87" s="512" t="s">
        <v>336</v>
      </c>
      <c r="D87" s="169">
        <v>215917553</v>
      </c>
      <c r="E87" s="169">
        <v>215917553</v>
      </c>
      <c r="F87" s="493">
        <v>215917553</v>
      </c>
      <c r="G87" s="293">
        <f t="shared" si="15"/>
        <v>1</v>
      </c>
      <c r="H87" s="520"/>
    </row>
    <row r="88" spans="1:9" ht="15" customHeight="1" thickBot="1" x14ac:dyDescent="0.3">
      <c r="A88" s="21" t="s">
        <v>380</v>
      </c>
      <c r="B88" s="290" t="s">
        <v>394</v>
      </c>
      <c r="C88" s="513" t="s">
        <v>395</v>
      </c>
      <c r="D88" s="528">
        <v>0</v>
      </c>
      <c r="E88" s="528">
        <v>0</v>
      </c>
      <c r="F88" s="494">
        <v>0</v>
      </c>
      <c r="G88" s="543"/>
      <c r="H88" s="520"/>
    </row>
    <row r="89" spans="1:9" ht="15" customHeight="1" thickTop="1" thickBot="1" x14ac:dyDescent="0.3">
      <c r="A89" s="728" t="s">
        <v>115</v>
      </c>
      <c r="B89" s="729"/>
      <c r="C89" s="224"/>
      <c r="D89" s="179">
        <f>D56+D59+D62+D69+D81+D83+D86+D78</f>
        <v>508228000</v>
      </c>
      <c r="E89" s="179">
        <f>E56+E59+E62+E69+E81+E83+E86+E78</f>
        <v>515421388</v>
      </c>
      <c r="F89" s="179">
        <f>F56+F59+F62+F69+F81+F83+F86+F78</f>
        <v>602158000</v>
      </c>
      <c r="G89" s="122">
        <f>F89/D89</f>
        <v>1.1848186247117436</v>
      </c>
      <c r="H89" s="520"/>
    </row>
    <row r="90" spans="1:9" ht="15" customHeight="1" thickTop="1" x14ac:dyDescent="0.25"/>
  </sheetData>
  <sheetProtection selectLockedCells="1" selectUnlockedCells="1"/>
  <mergeCells count="4">
    <mergeCell ref="A89:B89"/>
    <mergeCell ref="A49:B49"/>
    <mergeCell ref="A3:H3"/>
    <mergeCell ref="A52:H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>
      <selection activeCell="F8" sqref="F8"/>
    </sheetView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4" width="9.6640625" style="226" customWidth="1"/>
    <col min="5" max="5" width="9.6640625" customWidth="1"/>
  </cols>
  <sheetData>
    <row r="1" spans="1:6" s="126" customFormat="1" ht="15" customHeight="1" x14ac:dyDescent="0.25">
      <c r="A1" s="3"/>
      <c r="B1" s="3"/>
      <c r="C1" s="3"/>
      <c r="D1" s="157"/>
      <c r="E1" s="3"/>
      <c r="F1" s="2" t="s">
        <v>406</v>
      </c>
    </row>
    <row r="2" spans="1:6" s="126" customFormat="1" ht="15" customHeight="1" x14ac:dyDescent="0.25">
      <c r="A2" s="3"/>
      <c r="B2" s="3"/>
      <c r="C2" s="3"/>
      <c r="D2" s="157"/>
      <c r="E2" s="3"/>
      <c r="F2" s="2" t="str">
        <f>'1.sz. melléklet'!G2</f>
        <v>az .../2021. (XI...) önkormányzati rendelethez</v>
      </c>
    </row>
    <row r="3" spans="1:6" s="38" customFormat="1" ht="15" customHeight="1" x14ac:dyDescent="0.25">
      <c r="A3" s="40"/>
      <c r="B3" s="41"/>
      <c r="C3" s="41"/>
      <c r="D3" s="41"/>
      <c r="E3" s="41"/>
    </row>
    <row r="4" spans="1:6" s="38" customFormat="1" ht="15" customHeight="1" x14ac:dyDescent="0.25">
      <c r="A4" s="719" t="s">
        <v>519</v>
      </c>
      <c r="B4" s="719"/>
      <c r="C4" s="719"/>
      <c r="D4" s="719"/>
      <c r="E4" s="719"/>
      <c r="F4" s="719"/>
    </row>
    <row r="5" spans="1:6" ht="15" customHeight="1" thickBot="1" x14ac:dyDescent="0.3">
      <c r="A5" s="127"/>
      <c r="B5" s="128"/>
      <c r="C5" s="128"/>
      <c r="F5" s="6" t="s">
        <v>190</v>
      </c>
    </row>
    <row r="6" spans="1:6" ht="36" customHeight="1" thickTop="1" x14ac:dyDescent="0.25">
      <c r="A6" s="7" t="s">
        <v>1</v>
      </c>
      <c r="B6" s="8" t="s">
        <v>2</v>
      </c>
      <c r="C6" s="9" t="s">
        <v>212</v>
      </c>
      <c r="D6" s="9" t="s">
        <v>515</v>
      </c>
      <c r="E6" s="9" t="s">
        <v>590</v>
      </c>
      <c r="F6" s="380" t="s">
        <v>572</v>
      </c>
    </row>
    <row r="7" spans="1:6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96" t="s">
        <v>8</v>
      </c>
    </row>
    <row r="8" spans="1:6" s="38" customFormat="1" ht="15" customHeight="1" thickTop="1" x14ac:dyDescent="0.25">
      <c r="A8" s="114" t="s">
        <v>13</v>
      </c>
      <c r="B8" s="115" t="s">
        <v>105</v>
      </c>
      <c r="C8" s="602" t="s">
        <v>213</v>
      </c>
      <c r="D8" s="436">
        <f>D9+D15</f>
        <v>14516024</v>
      </c>
      <c r="E8" s="436">
        <f>E9+E15</f>
        <v>14516024</v>
      </c>
      <c r="F8" s="117">
        <f>E8/D8</f>
        <v>1</v>
      </c>
    </row>
    <row r="9" spans="1:6" s="38" customFormat="1" ht="15" customHeight="1" x14ac:dyDescent="0.25">
      <c r="A9" s="21" t="s">
        <v>106</v>
      </c>
      <c r="B9" s="18" t="s">
        <v>214</v>
      </c>
      <c r="C9" s="603" t="s">
        <v>215</v>
      </c>
      <c r="D9" s="438">
        <f>SUM(D10:D14)</f>
        <v>13997364</v>
      </c>
      <c r="E9" s="438">
        <f>SUM(E10:E14)</f>
        <v>14466024</v>
      </c>
      <c r="F9" s="118">
        <f t="shared" ref="F9:F10" si="0">E9/D9</f>
        <v>1.0334820184714779</v>
      </c>
    </row>
    <row r="10" spans="1:6" s="38" customFormat="1" ht="15" customHeight="1" x14ac:dyDescent="0.25">
      <c r="A10" s="119"/>
      <c r="B10" s="22" t="s">
        <v>216</v>
      </c>
      <c r="C10" s="604" t="s">
        <v>217</v>
      </c>
      <c r="D10" s="486">
        <v>13032408</v>
      </c>
      <c r="E10" s="486">
        <v>13032408</v>
      </c>
      <c r="F10" s="87">
        <f t="shared" si="0"/>
        <v>1</v>
      </c>
    </row>
    <row r="11" spans="1:6" s="38" customFormat="1" ht="15" customHeight="1" x14ac:dyDescent="0.25">
      <c r="A11" s="119"/>
      <c r="B11" s="22" t="s">
        <v>533</v>
      </c>
      <c r="C11" s="604" t="s">
        <v>532</v>
      </c>
      <c r="D11" s="486">
        <v>0</v>
      </c>
      <c r="E11" s="486">
        <v>480000</v>
      </c>
      <c r="F11" s="540"/>
    </row>
    <row r="12" spans="1:6" s="38" customFormat="1" ht="15" customHeight="1" x14ac:dyDescent="0.25">
      <c r="A12" s="119"/>
      <c r="B12" s="22" t="s">
        <v>484</v>
      </c>
      <c r="C12" s="604" t="s">
        <v>485</v>
      </c>
      <c r="D12" s="486">
        <v>0</v>
      </c>
      <c r="E12" s="486">
        <v>0</v>
      </c>
      <c r="F12" s="540"/>
    </row>
    <row r="13" spans="1:6" s="38" customFormat="1" ht="15" customHeight="1" x14ac:dyDescent="0.25">
      <c r="A13" s="119"/>
      <c r="B13" s="22" t="s">
        <v>431</v>
      </c>
      <c r="C13" s="604" t="s">
        <v>218</v>
      </c>
      <c r="D13" s="486">
        <v>604956</v>
      </c>
      <c r="E13" s="486">
        <v>604956</v>
      </c>
      <c r="F13" s="87">
        <f t="shared" ref="F13:F28" si="1">E13/D13</f>
        <v>1</v>
      </c>
    </row>
    <row r="14" spans="1:6" s="38" customFormat="1" ht="15" customHeight="1" x14ac:dyDescent="0.25">
      <c r="A14" s="119"/>
      <c r="B14" s="22" t="s">
        <v>438</v>
      </c>
      <c r="C14" s="604" t="s">
        <v>371</v>
      </c>
      <c r="D14" s="486">
        <v>360000</v>
      </c>
      <c r="E14" s="486">
        <v>348660</v>
      </c>
      <c r="F14" s="87">
        <f t="shared" si="1"/>
        <v>0.96850000000000003</v>
      </c>
    </row>
    <row r="15" spans="1:6" s="38" customFormat="1" ht="15" customHeight="1" x14ac:dyDescent="0.25">
      <c r="A15" s="21" t="s">
        <v>107</v>
      </c>
      <c r="B15" s="18" t="s">
        <v>109</v>
      </c>
      <c r="C15" s="603" t="s">
        <v>219</v>
      </c>
      <c r="D15" s="438">
        <f>SUM(D16:D17)</f>
        <v>518660</v>
      </c>
      <c r="E15" s="438">
        <f>SUM(E16:E17)</f>
        <v>50000</v>
      </c>
      <c r="F15" s="87">
        <f t="shared" si="1"/>
        <v>9.6402267381328816E-2</v>
      </c>
    </row>
    <row r="16" spans="1:6" s="38" customFormat="1" ht="36" x14ac:dyDescent="0.25">
      <c r="A16" s="119"/>
      <c r="B16" s="277" t="s">
        <v>385</v>
      </c>
      <c r="C16" s="604" t="s">
        <v>221</v>
      </c>
      <c r="D16" s="486">
        <v>468660</v>
      </c>
      <c r="E16" s="486">
        <v>0</v>
      </c>
      <c r="F16" s="87">
        <f t="shared" si="1"/>
        <v>0</v>
      </c>
    </row>
    <row r="17" spans="1:7" s="38" customFormat="1" ht="15" customHeight="1" x14ac:dyDescent="0.25">
      <c r="A17" s="119"/>
      <c r="B17" s="22" t="s">
        <v>386</v>
      </c>
      <c r="C17" s="604" t="s">
        <v>222</v>
      </c>
      <c r="D17" s="486">
        <v>50000</v>
      </c>
      <c r="E17" s="486">
        <v>50000</v>
      </c>
      <c r="F17" s="87">
        <f t="shared" si="1"/>
        <v>1</v>
      </c>
    </row>
    <row r="18" spans="1:7" s="38" customFormat="1" ht="15" customHeight="1" x14ac:dyDescent="0.25">
      <c r="A18" s="27" t="s">
        <v>14</v>
      </c>
      <c r="B18" s="120" t="s">
        <v>184</v>
      </c>
      <c r="C18" s="605" t="s">
        <v>223</v>
      </c>
      <c r="D18" s="436">
        <v>2198998</v>
      </c>
      <c r="E18" s="436">
        <v>2198998</v>
      </c>
      <c r="F18" s="117">
        <f t="shared" si="1"/>
        <v>1</v>
      </c>
    </row>
    <row r="19" spans="1:7" s="38" customFormat="1" ht="15" customHeight="1" x14ac:dyDescent="0.25">
      <c r="A19" s="27" t="s">
        <v>42</v>
      </c>
      <c r="B19" s="120" t="s">
        <v>111</v>
      </c>
      <c r="C19" s="605" t="s">
        <v>224</v>
      </c>
      <c r="D19" s="436">
        <f>SUM(D20:D24)</f>
        <v>5472978</v>
      </c>
      <c r="E19" s="436">
        <f>SUM(E20:E24)</f>
        <v>5472978</v>
      </c>
      <c r="F19" s="117">
        <f t="shared" si="1"/>
        <v>1</v>
      </c>
    </row>
    <row r="20" spans="1:7" s="38" customFormat="1" ht="15" customHeight="1" x14ac:dyDescent="0.25">
      <c r="A20" s="21" t="s">
        <v>110</v>
      </c>
      <c r="B20" s="18" t="s">
        <v>225</v>
      </c>
      <c r="C20" s="603" t="s">
        <v>231</v>
      </c>
      <c r="D20" s="438">
        <v>500000</v>
      </c>
      <c r="E20" s="438">
        <v>500000</v>
      </c>
      <c r="F20" s="118">
        <f t="shared" si="1"/>
        <v>1</v>
      </c>
    </row>
    <row r="21" spans="1:7" s="38" customFormat="1" ht="15" customHeight="1" x14ac:dyDescent="0.25">
      <c r="A21" s="21" t="s">
        <v>112</v>
      </c>
      <c r="B21" s="18" t="s">
        <v>226</v>
      </c>
      <c r="C21" s="603" t="s">
        <v>232</v>
      </c>
      <c r="D21" s="438">
        <v>100000</v>
      </c>
      <c r="E21" s="438">
        <v>100000</v>
      </c>
      <c r="F21" s="118">
        <f t="shared" si="1"/>
        <v>1</v>
      </c>
    </row>
    <row r="22" spans="1:7" s="38" customFormat="1" ht="15" customHeight="1" x14ac:dyDescent="0.25">
      <c r="A22" s="21" t="s">
        <v>227</v>
      </c>
      <c r="B22" s="18" t="s">
        <v>228</v>
      </c>
      <c r="C22" s="603" t="s">
        <v>233</v>
      </c>
      <c r="D22" s="438">
        <v>4083000</v>
      </c>
      <c r="E22" s="438">
        <v>4083000</v>
      </c>
      <c r="F22" s="118">
        <f t="shared" si="1"/>
        <v>1</v>
      </c>
    </row>
    <row r="23" spans="1:7" s="41" customFormat="1" ht="15" customHeight="1" x14ac:dyDescent="0.25">
      <c r="A23" s="21" t="s">
        <v>229</v>
      </c>
      <c r="B23" s="18" t="s">
        <v>230</v>
      </c>
      <c r="C23" s="603" t="s">
        <v>234</v>
      </c>
      <c r="D23" s="438">
        <v>60000</v>
      </c>
      <c r="E23" s="438">
        <v>60000</v>
      </c>
      <c r="F23" s="118">
        <f t="shared" si="1"/>
        <v>1</v>
      </c>
    </row>
    <row r="24" spans="1:7" s="38" customFormat="1" ht="15" customHeight="1" x14ac:dyDescent="0.25">
      <c r="A24" s="21" t="s">
        <v>235</v>
      </c>
      <c r="B24" s="18" t="s">
        <v>236</v>
      </c>
      <c r="C24" s="603" t="s">
        <v>237</v>
      </c>
      <c r="D24" s="438">
        <f t="shared" ref="D24:E24" si="2">SUM(D25:D26)</f>
        <v>729978</v>
      </c>
      <c r="E24" s="438">
        <f t="shared" si="2"/>
        <v>729978</v>
      </c>
      <c r="F24" s="118">
        <f t="shared" si="1"/>
        <v>1</v>
      </c>
    </row>
    <row r="25" spans="1:7" s="38" customFormat="1" ht="15" customHeight="1" x14ac:dyDescent="0.25">
      <c r="A25" s="119"/>
      <c r="B25" s="22" t="s">
        <v>238</v>
      </c>
      <c r="C25" s="604" t="s">
        <v>239</v>
      </c>
      <c r="D25" s="486">
        <v>729500</v>
      </c>
      <c r="E25" s="486">
        <v>729500</v>
      </c>
      <c r="F25" s="87">
        <f t="shared" si="1"/>
        <v>1</v>
      </c>
    </row>
    <row r="26" spans="1:7" ht="15" customHeight="1" x14ac:dyDescent="0.25">
      <c r="A26" s="397"/>
      <c r="B26" s="398" t="s">
        <v>436</v>
      </c>
      <c r="C26" s="606" t="s">
        <v>245</v>
      </c>
      <c r="D26" s="599">
        <v>478</v>
      </c>
      <c r="E26" s="599">
        <v>478</v>
      </c>
      <c r="F26" s="238">
        <f t="shared" si="1"/>
        <v>1</v>
      </c>
      <c r="G26" s="130"/>
    </row>
    <row r="27" spans="1:7" ht="15" customHeight="1" thickBot="1" x14ac:dyDescent="0.3">
      <c r="A27" s="121" t="s">
        <v>43</v>
      </c>
      <c r="B27" s="234" t="s">
        <v>185</v>
      </c>
      <c r="C27" s="607" t="s">
        <v>255</v>
      </c>
      <c r="D27" s="600">
        <v>0</v>
      </c>
      <c r="E27" s="600">
        <v>0</v>
      </c>
      <c r="F27" s="612"/>
      <c r="G27" s="130"/>
    </row>
    <row r="28" spans="1:7" s="38" customFormat="1" ht="15" customHeight="1" thickTop="1" thickBot="1" x14ac:dyDescent="0.3">
      <c r="A28" s="720" t="s">
        <v>113</v>
      </c>
      <c r="B28" s="720"/>
      <c r="C28" s="608"/>
      <c r="D28" s="601">
        <f>D8+D18+D19+D27</f>
        <v>22188000</v>
      </c>
      <c r="E28" s="63">
        <f>E8+E18+E19+E27</f>
        <v>22188000</v>
      </c>
      <c r="F28" s="129">
        <f t="shared" si="1"/>
        <v>1</v>
      </c>
    </row>
    <row r="29" spans="1:7" s="38" customFormat="1" ht="15" customHeight="1" thickTop="1" x14ac:dyDescent="0.25">
      <c r="A29" s="1"/>
      <c r="B29" s="1"/>
      <c r="C29" s="1"/>
      <c r="D29" s="130"/>
      <c r="E29" s="130"/>
    </row>
    <row r="30" spans="1:7" s="38" customFormat="1" ht="15" customHeight="1" x14ac:dyDescent="0.25">
      <c r="A30" s="1"/>
      <c r="B30" s="1"/>
      <c r="C30" s="1"/>
      <c r="D30" s="130"/>
      <c r="E30" s="130"/>
      <c r="F30" s="131"/>
    </row>
    <row r="31" spans="1:7" s="38" customFormat="1" ht="15" customHeight="1" x14ac:dyDescent="0.25">
      <c r="A31" s="719" t="s">
        <v>520</v>
      </c>
      <c r="B31" s="719"/>
      <c r="C31" s="719"/>
      <c r="D31" s="719"/>
      <c r="E31" s="719"/>
      <c r="F31" s="719"/>
      <c r="G31" s="131"/>
    </row>
    <row r="32" spans="1:7" s="38" customFormat="1" ht="13.8" thickBot="1" x14ac:dyDescent="0.25">
      <c r="A32" s="40"/>
      <c r="B32" s="92"/>
      <c r="C32" s="91"/>
      <c r="D32" s="487"/>
      <c r="F32" s="6" t="s">
        <v>190</v>
      </c>
      <c r="G32" s="131"/>
    </row>
    <row r="33" spans="1:7" s="240" customFormat="1" ht="36" customHeight="1" thickTop="1" x14ac:dyDescent="0.25">
      <c r="A33" s="7" t="s">
        <v>1</v>
      </c>
      <c r="B33" s="8" t="s">
        <v>2</v>
      </c>
      <c r="C33" s="9" t="s">
        <v>212</v>
      </c>
      <c r="D33" s="9" t="s">
        <v>515</v>
      </c>
      <c r="E33" s="9" t="s">
        <v>590</v>
      </c>
      <c r="F33" s="380" t="s">
        <v>572</v>
      </c>
      <c r="G33" s="131"/>
    </row>
    <row r="34" spans="1:7" s="240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96" t="s">
        <v>8</v>
      </c>
      <c r="G34" s="131"/>
    </row>
    <row r="35" spans="1:7" s="240" customFormat="1" ht="15" customHeight="1" thickTop="1" x14ac:dyDescent="0.25">
      <c r="A35" s="114" t="s">
        <v>13</v>
      </c>
      <c r="B35" s="120" t="s">
        <v>12</v>
      </c>
      <c r="C35" s="220" t="s">
        <v>303</v>
      </c>
      <c r="D35" s="116">
        <f>SUM(D36:D38)</f>
        <v>1260072</v>
      </c>
      <c r="E35" s="116">
        <f>SUM(E36:E38)</f>
        <v>1260072</v>
      </c>
      <c r="F35" s="117">
        <f t="shared" ref="F35:F41" si="3">E35/D35</f>
        <v>1</v>
      </c>
      <c r="G35" s="131"/>
    </row>
    <row r="36" spans="1:7" s="240" customFormat="1" ht="15" customHeight="1" x14ac:dyDescent="0.25">
      <c r="A36" s="267" t="s">
        <v>106</v>
      </c>
      <c r="B36" s="18" t="s">
        <v>308</v>
      </c>
      <c r="C36" s="603" t="s">
        <v>307</v>
      </c>
      <c r="D36" s="45">
        <v>1200000</v>
      </c>
      <c r="E36" s="45">
        <v>1200000</v>
      </c>
      <c r="F36" s="118">
        <f t="shared" si="3"/>
        <v>1</v>
      </c>
      <c r="G36" s="131"/>
    </row>
    <row r="37" spans="1:7" s="240" customFormat="1" ht="15" customHeight="1" x14ac:dyDescent="0.25">
      <c r="A37" s="267" t="s">
        <v>107</v>
      </c>
      <c r="B37" s="18" t="s">
        <v>490</v>
      </c>
      <c r="C37" s="603" t="s">
        <v>491</v>
      </c>
      <c r="D37" s="45">
        <v>60000</v>
      </c>
      <c r="E37" s="45">
        <v>60000</v>
      </c>
      <c r="F37" s="118">
        <f t="shared" si="3"/>
        <v>1</v>
      </c>
      <c r="G37" s="131"/>
    </row>
    <row r="38" spans="1:7" s="38" customFormat="1" ht="15" customHeight="1" x14ac:dyDescent="0.25">
      <c r="A38" s="267" t="s">
        <v>108</v>
      </c>
      <c r="B38" s="18" t="s">
        <v>317</v>
      </c>
      <c r="C38" s="603" t="s">
        <v>437</v>
      </c>
      <c r="D38" s="45">
        <v>72</v>
      </c>
      <c r="E38" s="45">
        <v>72</v>
      </c>
      <c r="F38" s="118">
        <f t="shared" si="3"/>
        <v>1</v>
      </c>
      <c r="G38" s="131"/>
    </row>
    <row r="39" spans="1:7" ht="15" customHeight="1" x14ac:dyDescent="0.25">
      <c r="A39" s="285" t="s">
        <v>42</v>
      </c>
      <c r="B39" s="286" t="s">
        <v>114</v>
      </c>
      <c r="C39" s="610" t="s">
        <v>336</v>
      </c>
      <c r="D39" s="609">
        <v>537928</v>
      </c>
      <c r="E39" s="609">
        <v>537928</v>
      </c>
      <c r="F39" s="289">
        <f t="shared" si="3"/>
        <v>1</v>
      </c>
    </row>
    <row r="40" spans="1:7" ht="15" customHeight="1" thickBot="1" x14ac:dyDescent="0.3">
      <c r="A40" s="514" t="s">
        <v>14</v>
      </c>
      <c r="B40" s="515" t="s">
        <v>334</v>
      </c>
      <c r="C40" s="611" t="s">
        <v>335</v>
      </c>
      <c r="D40" s="516">
        <v>20390000</v>
      </c>
      <c r="E40" s="516">
        <v>20390000</v>
      </c>
      <c r="F40" s="117">
        <f t="shared" si="3"/>
        <v>1</v>
      </c>
    </row>
    <row r="41" spans="1:7" ht="15" customHeight="1" thickTop="1" thickBot="1" x14ac:dyDescent="0.3">
      <c r="A41" s="720" t="s">
        <v>186</v>
      </c>
      <c r="B41" s="720"/>
      <c r="C41" s="233"/>
      <c r="D41" s="63">
        <f>D35+D40+D39</f>
        <v>22188000</v>
      </c>
      <c r="E41" s="63">
        <f>E35+E40+E39</f>
        <v>22188000</v>
      </c>
      <c r="F41" s="122">
        <f t="shared" si="3"/>
        <v>1</v>
      </c>
    </row>
    <row r="42" spans="1:7" ht="13.8" thickTop="1" x14ac:dyDescent="0.25">
      <c r="D42" s="132"/>
    </row>
    <row r="43" spans="1:7" x14ac:dyDescent="0.25">
      <c r="D43" s="133"/>
    </row>
  </sheetData>
  <sheetProtection selectLockedCells="1" selectUnlockedCells="1"/>
  <mergeCells count="4">
    <mergeCell ref="A28:B28"/>
    <mergeCell ref="A41:B41"/>
    <mergeCell ref="A4:F4"/>
    <mergeCell ref="A31:F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G1"/>
    </sheetView>
  </sheetViews>
  <sheetFormatPr defaultColWidth="9.109375" defaultRowHeight="13.2" x14ac:dyDescent="0.25"/>
  <cols>
    <col min="1" max="1" width="5.6640625" style="183" customWidth="1"/>
    <col min="2" max="2" width="31" style="183" customWidth="1"/>
    <col min="3" max="5" width="10.44140625" style="183" customWidth="1"/>
    <col min="6" max="6" width="9.6640625" style="183" customWidth="1"/>
    <col min="7" max="7" width="9.6640625" style="182" customWidth="1"/>
    <col min="8" max="16384" width="9.109375" style="182"/>
  </cols>
  <sheetData>
    <row r="1" spans="1:7" ht="15" customHeight="1" x14ac:dyDescent="0.25">
      <c r="A1" s="730" t="s">
        <v>407</v>
      </c>
      <c r="B1" s="730"/>
      <c r="C1" s="730"/>
      <c r="D1" s="730"/>
      <c r="E1" s="730"/>
      <c r="F1" s="730"/>
      <c r="G1" s="730"/>
    </row>
    <row r="2" spans="1:7" ht="15" customHeight="1" x14ac:dyDescent="0.25">
      <c r="B2" s="185"/>
      <c r="C2" s="185"/>
      <c r="D2" s="185"/>
      <c r="E2" s="185"/>
      <c r="F2" s="185"/>
      <c r="G2" s="181" t="str">
        <f>'1.sz. melléklet'!G2</f>
        <v>az .../2021. (XI...) önkormányzati rendelethez</v>
      </c>
    </row>
    <row r="3" spans="1:7" ht="15" customHeight="1" x14ac:dyDescent="0.25">
      <c r="A3" s="197"/>
    </row>
    <row r="4" spans="1:7" ht="15" customHeight="1" x14ac:dyDescent="0.25">
      <c r="A4" s="731" t="s">
        <v>518</v>
      </c>
      <c r="B4" s="731"/>
      <c r="C4" s="731"/>
      <c r="D4" s="731"/>
      <c r="E4" s="731"/>
      <c r="F4" s="731"/>
      <c r="G4" s="731"/>
    </row>
    <row r="5" spans="1:7" ht="15" customHeight="1" x14ac:dyDescent="0.25">
      <c r="A5" s="198"/>
      <c r="B5" s="198"/>
      <c r="C5" s="198"/>
      <c r="D5" s="198"/>
      <c r="E5" s="198"/>
      <c r="F5" s="198"/>
      <c r="G5" s="199"/>
    </row>
    <row r="6" spans="1:7" ht="15" customHeight="1" thickBot="1" x14ac:dyDescent="0.3">
      <c r="A6" s="200"/>
      <c r="B6" s="200"/>
      <c r="C6" s="200"/>
      <c r="D6" s="200"/>
      <c r="E6" s="200"/>
      <c r="F6" s="6" t="s">
        <v>190</v>
      </c>
    </row>
    <row r="7" spans="1:7" ht="36" customHeight="1" thickTop="1" x14ac:dyDescent="0.25">
      <c r="A7" s="201" t="s">
        <v>61</v>
      </c>
      <c r="B7" s="202" t="s">
        <v>104</v>
      </c>
      <c r="C7" s="9" t="s">
        <v>515</v>
      </c>
      <c r="D7" s="9" t="s">
        <v>580</v>
      </c>
      <c r="E7" s="9" t="s">
        <v>581</v>
      </c>
      <c r="F7" s="380" t="s">
        <v>572</v>
      </c>
    </row>
    <row r="8" spans="1:7" ht="15" customHeight="1" thickBot="1" x14ac:dyDescent="0.3">
      <c r="A8" s="203" t="s">
        <v>3</v>
      </c>
      <c r="B8" s="184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7" ht="18" customHeight="1" thickTop="1" thickBot="1" x14ac:dyDescent="0.3">
      <c r="A9" s="503" t="s">
        <v>13</v>
      </c>
      <c r="B9" s="504" t="s">
        <v>37</v>
      </c>
      <c r="C9" s="505">
        <f>'1.sz. melléklet'!C38</f>
        <v>53276950</v>
      </c>
      <c r="D9" s="505">
        <f>'1.sz. melléklet'!D38</f>
        <v>52707488</v>
      </c>
      <c r="E9" s="505">
        <f>'1.sz. melléklet'!E38</f>
        <v>112895050</v>
      </c>
      <c r="F9" s="506">
        <f>E9/C9</f>
        <v>2.1190223914844974</v>
      </c>
    </row>
    <row r="10" spans="1:7" ht="18" customHeight="1" thickTop="1" thickBot="1" x14ac:dyDescent="0.3">
      <c r="A10" s="507"/>
      <c r="B10" s="508" t="s">
        <v>183</v>
      </c>
      <c r="C10" s="509">
        <f>SUM(C9)</f>
        <v>53276950</v>
      </c>
      <c r="D10" s="509">
        <f t="shared" ref="D10:E10" si="0">SUM(D9)</f>
        <v>52707488</v>
      </c>
      <c r="E10" s="509">
        <f t="shared" si="0"/>
        <v>112895050</v>
      </c>
      <c r="F10" s="510">
        <f>E10/C10</f>
        <v>2.1190223914844974</v>
      </c>
    </row>
    <row r="11" spans="1:7" ht="13.8" thickTop="1" x14ac:dyDescent="0.25"/>
    <row r="17" ht="20.100000000000001" customHeight="1" x14ac:dyDescent="0.25"/>
  </sheetData>
  <mergeCells count="2">
    <mergeCell ref="A1:G1"/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3</vt:i4>
      </vt:variant>
    </vt:vector>
  </HeadingPairs>
  <TitlesOfParts>
    <vt:vector size="18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'1.sz. melléklet'!Nyomtatási_terület</vt:lpstr>
      <vt:lpstr>'11.sz. melléklet'!Nyomtatási_terület</vt:lpstr>
      <vt:lpstr>'15.sz.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2021-11-03T10:28:23Z</cp:lastPrinted>
  <dcterms:created xsi:type="dcterms:W3CDTF">2014-02-03T15:00:44Z</dcterms:created>
  <dcterms:modified xsi:type="dcterms:W3CDTF">2021-11-15T15:29:09Z</dcterms:modified>
</cp:coreProperties>
</file>